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70" windowHeight="0" firstSheet="1" activeTab="1"/>
  </bookViews>
  <sheets>
    <sheet name="Лист1" sheetId="1" r:id="rId1"/>
    <sheet name="Caculation" sheetId="2" r:id="rId2"/>
    <sheet name="Estimate " sheetId="3" r:id="rId3"/>
  </sheets>
  <definedNames>
    <definedName name="_xlnm.Print_Area" localSheetId="1">Caculation!$A$1:$X$174</definedName>
    <definedName name="_xlnm.Print_Area" localSheetId="2">'Estimate '!$A$1:$AM$173</definedName>
    <definedName name="_xlnm.Print_Titles" localSheetId="1">Caculation!$7:$8</definedName>
    <definedName name="_xlnm.Print_Titles" localSheetId="2">'Estimate '!$7:$8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2" l="1"/>
  <c r="K28" i="2"/>
  <c r="N21" i="2"/>
  <c r="K21" i="2"/>
  <c r="M173" i="3" l="1"/>
  <c r="S114" i="2" l="1"/>
  <c r="Q152" i="2"/>
  <c r="S152" i="2" s="1"/>
  <c r="S149" i="2"/>
  <c r="S147" i="2"/>
  <c r="Q145" i="2"/>
  <c r="S145" i="2"/>
  <c r="S141" i="2"/>
  <c r="S140" i="2"/>
  <c r="S138" i="2"/>
  <c r="S137" i="2"/>
  <c r="S133" i="2"/>
  <c r="S132" i="2"/>
  <c r="S128" i="2"/>
  <c r="S127" i="2"/>
  <c r="S125" i="2"/>
  <c r="S124" i="2"/>
  <c r="S123" i="2"/>
  <c r="Q120" i="2"/>
  <c r="Q119" i="2"/>
  <c r="Q118" i="2"/>
  <c r="S118" i="2" s="1"/>
  <c r="Q117" i="2"/>
  <c r="S120" i="2"/>
  <c r="S116" i="2"/>
  <c r="S119" i="2"/>
  <c r="S117" i="2"/>
  <c r="S115" i="2"/>
  <c r="S113" i="2"/>
  <c r="S112" i="2"/>
  <c r="S109" i="2"/>
  <c r="Q109" i="2"/>
  <c r="S108" i="2"/>
  <c r="S107" i="2"/>
  <c r="S105" i="2"/>
  <c r="S104" i="2"/>
  <c r="S100" i="2"/>
  <c r="S99" i="2"/>
  <c r="S97" i="2"/>
  <c r="S96" i="2"/>
  <c r="S94" i="2"/>
  <c r="Q94" i="2"/>
  <c r="Q93" i="2"/>
  <c r="S93" i="2" s="1"/>
  <c r="S82" i="2"/>
  <c r="S81" i="2"/>
  <c r="S79" i="2"/>
  <c r="S71" i="2"/>
  <c r="S70" i="2"/>
  <c r="S64" i="2"/>
  <c r="S61" i="2"/>
  <c r="S60" i="2"/>
  <c r="S58" i="2"/>
  <c r="S57" i="2"/>
  <c r="S52" i="2"/>
  <c r="S51" i="2"/>
  <c r="S50" i="2"/>
  <c r="S43" i="2"/>
  <c r="S42" i="2"/>
  <c r="S34" i="2"/>
  <c r="S33" i="2"/>
  <c r="AK16" i="3" l="1"/>
  <c r="AK29" i="3"/>
  <c r="AK37" i="3"/>
  <c r="AK51" i="3"/>
  <c r="AL51" i="3" s="1"/>
  <c r="AK57" i="3"/>
  <c r="AL57" i="3" s="1"/>
  <c r="AN57" i="3" s="1"/>
  <c r="AK67" i="3"/>
  <c r="AL67" i="3" s="1"/>
  <c r="AN67" i="3" s="1"/>
  <c r="AK73" i="3"/>
  <c r="AK96" i="3"/>
  <c r="AK101" i="3"/>
  <c r="AK104" i="3"/>
  <c r="AK115" i="3"/>
  <c r="AL115" i="3" s="1"/>
  <c r="AK124" i="3"/>
  <c r="AK143" i="3"/>
  <c r="AL143" i="3" s="1"/>
  <c r="AK149" i="3"/>
  <c r="AK156" i="3"/>
  <c r="AK163" i="3"/>
  <c r="AL163" i="3" s="1"/>
  <c r="AN163" i="3" s="1"/>
  <c r="AK168" i="3"/>
  <c r="AL168" i="3" s="1"/>
  <c r="AN168" i="3" s="1"/>
  <c r="AK172" i="3"/>
  <c r="AH176" i="3"/>
  <c r="AL172" i="3"/>
  <c r="AN172" i="3" s="1"/>
  <c r="AL156" i="3"/>
  <c r="AN156" i="3" s="1"/>
  <c r="AL150" i="3"/>
  <c r="AL146" i="3"/>
  <c r="AL134" i="3"/>
  <c r="AL104" i="3"/>
  <c r="AL96" i="3"/>
  <c r="AN96" i="3" s="1"/>
  <c r="AL78" i="3"/>
  <c r="AN78" i="3" s="1"/>
  <c r="AL43" i="3"/>
  <c r="AN43" i="3" s="1"/>
  <c r="AL29" i="3"/>
  <c r="AN29" i="3" s="1"/>
  <c r="AL17" i="3"/>
  <c r="AL16" i="3"/>
  <c r="AK11" i="3"/>
  <c r="AL11" i="3" s="1"/>
  <c r="AN11" i="3" s="1"/>
  <c r="AN10" i="3"/>
  <c r="AN12" i="3"/>
  <c r="AN14" i="3"/>
  <c r="AN18" i="3"/>
  <c r="AN19" i="3"/>
  <c r="AN20" i="3"/>
  <c r="AN22" i="3"/>
  <c r="AN24" i="3"/>
  <c r="AN25" i="3"/>
  <c r="AN26" i="3"/>
  <c r="AN28" i="3"/>
  <c r="AN30" i="3"/>
  <c r="AN31" i="3"/>
  <c r="AN32" i="3"/>
  <c r="AN34" i="3"/>
  <c r="AN36" i="3"/>
  <c r="AN40" i="3"/>
  <c r="AN41" i="3"/>
  <c r="AN44" i="3"/>
  <c r="AN45" i="3"/>
  <c r="AN46" i="3"/>
  <c r="AN47" i="3"/>
  <c r="AN48" i="3"/>
  <c r="AN49" i="3"/>
  <c r="AN50" i="3"/>
  <c r="AN55" i="3"/>
  <c r="AN56" i="3"/>
  <c r="AN58" i="3"/>
  <c r="AN59" i="3"/>
  <c r="AN61" i="3"/>
  <c r="AN62" i="3"/>
  <c r="AN64" i="3"/>
  <c r="AN66" i="3"/>
  <c r="AN68" i="3"/>
  <c r="AN69" i="3"/>
  <c r="AN71" i="3"/>
  <c r="AN72" i="3"/>
  <c r="AN74" i="3"/>
  <c r="AN75" i="3"/>
  <c r="AN77" i="3"/>
  <c r="AN79" i="3"/>
  <c r="AN80" i="3"/>
  <c r="AN84" i="3"/>
  <c r="AN85" i="3"/>
  <c r="AN87" i="3"/>
  <c r="AN88" i="3"/>
  <c r="AN90" i="3"/>
  <c r="AN92" i="3"/>
  <c r="AN94" i="3"/>
  <c r="AN95" i="3"/>
  <c r="AN97" i="3"/>
  <c r="AN98" i="3"/>
  <c r="AN102" i="3"/>
  <c r="AN103" i="3"/>
  <c r="AN104" i="3"/>
  <c r="AN105" i="3"/>
  <c r="AN106" i="3"/>
  <c r="AN109" i="3"/>
  <c r="AN110" i="3"/>
  <c r="AN111" i="3"/>
  <c r="AN112" i="3"/>
  <c r="AN114" i="3"/>
  <c r="AN118" i="3"/>
  <c r="AN121" i="3"/>
  <c r="AN122" i="3"/>
  <c r="AN123" i="3"/>
  <c r="AN125" i="3"/>
  <c r="AN126" i="3"/>
  <c r="AN129" i="3"/>
  <c r="AN130" i="3"/>
  <c r="AN131" i="3"/>
  <c r="AN133" i="3"/>
  <c r="AN135" i="3"/>
  <c r="AN136" i="3"/>
  <c r="AN138" i="3"/>
  <c r="AN139" i="3"/>
  <c r="AN142" i="3"/>
  <c r="AN145" i="3"/>
  <c r="AN147" i="3"/>
  <c r="AN152" i="3"/>
  <c r="AN153" i="3"/>
  <c r="AN159" i="3"/>
  <c r="AN161" i="3"/>
  <c r="AN162" i="3"/>
  <c r="AN165" i="3"/>
  <c r="AG176" i="3"/>
  <c r="R177" i="3"/>
  <c r="Q177" i="3"/>
  <c r="AK119" i="3"/>
  <c r="AL119" i="3" s="1"/>
  <c r="AN119" i="3" s="1"/>
  <c r="AK21" i="3"/>
  <c r="AL21" i="3" s="1"/>
  <c r="AK171" i="3"/>
  <c r="AL171" i="3" s="1"/>
  <c r="AN171" i="3" s="1"/>
  <c r="AK170" i="3"/>
  <c r="AK169" i="3"/>
  <c r="AL169" i="3" s="1"/>
  <c r="AN169" i="3" s="1"/>
  <c r="AK167" i="3"/>
  <c r="AL167" i="3" s="1"/>
  <c r="AK166" i="3"/>
  <c r="AK164" i="3"/>
  <c r="AL164" i="3" s="1"/>
  <c r="AN164" i="3" s="1"/>
  <c r="AK160" i="3"/>
  <c r="AL160" i="3" s="1"/>
  <c r="AK158" i="3"/>
  <c r="AK157" i="3"/>
  <c r="AK155" i="3"/>
  <c r="AL155" i="3" s="1"/>
  <c r="AK154" i="3"/>
  <c r="AL154" i="3" s="1"/>
  <c r="AN154" i="3" s="1"/>
  <c r="AK151" i="3"/>
  <c r="AL151" i="3" s="1"/>
  <c r="AK150" i="3"/>
  <c r="AN150" i="3" s="1"/>
  <c r="AK148" i="3"/>
  <c r="AL148" i="3" s="1"/>
  <c r="AK146" i="3"/>
  <c r="AN146" i="3" s="1"/>
  <c r="AK144" i="3"/>
  <c r="AK141" i="3"/>
  <c r="AK140" i="3"/>
  <c r="AL140" i="3" s="1"/>
  <c r="AK137" i="3"/>
  <c r="AK134" i="3"/>
  <c r="AN134" i="3" s="1"/>
  <c r="AK132" i="3"/>
  <c r="AK128" i="3"/>
  <c r="AL128" i="3" s="1"/>
  <c r="AN128" i="3" s="1"/>
  <c r="AK127" i="3"/>
  <c r="AK120" i="3"/>
  <c r="AK117" i="3"/>
  <c r="AL117" i="3" s="1"/>
  <c r="AK116" i="3"/>
  <c r="AL116" i="3" s="1"/>
  <c r="AN116" i="3" s="1"/>
  <c r="AK113" i="3"/>
  <c r="AK108" i="3"/>
  <c r="AL108" i="3" s="1"/>
  <c r="AK107" i="3"/>
  <c r="AL107" i="3" s="1"/>
  <c r="AK100" i="3"/>
  <c r="AL100" i="3" s="1"/>
  <c r="AK99" i="3"/>
  <c r="AL99" i="3" s="1"/>
  <c r="AK93" i="3"/>
  <c r="AK91" i="3"/>
  <c r="AL91" i="3" s="1"/>
  <c r="AK89" i="3"/>
  <c r="AK86" i="3"/>
  <c r="AL86" i="3" s="1"/>
  <c r="AN86" i="3" s="1"/>
  <c r="AK83" i="3"/>
  <c r="AK82" i="3"/>
  <c r="AK81" i="3"/>
  <c r="AK78" i="3"/>
  <c r="AK76" i="3"/>
  <c r="AL76" i="3" s="1"/>
  <c r="AK70" i="3"/>
  <c r="AL70" i="3" s="1"/>
  <c r="AN70" i="3" s="1"/>
  <c r="AK65" i="3"/>
  <c r="AK63" i="3"/>
  <c r="AK60" i="3"/>
  <c r="AL60" i="3" s="1"/>
  <c r="AN60" i="3" s="1"/>
  <c r="AK54" i="3"/>
  <c r="AK53" i="3"/>
  <c r="AL53" i="3" s="1"/>
  <c r="AK52" i="3"/>
  <c r="AL52" i="3" s="1"/>
  <c r="AN52" i="3" s="1"/>
  <c r="AK43" i="3"/>
  <c r="AK42" i="3"/>
  <c r="AK39" i="3"/>
  <c r="AL39" i="3" s="1"/>
  <c r="AN39" i="3" s="1"/>
  <c r="AK38" i="3"/>
  <c r="AL38" i="3" s="1"/>
  <c r="AN38" i="3" s="1"/>
  <c r="AK35" i="3"/>
  <c r="AL35" i="3" s="1"/>
  <c r="AK33" i="3"/>
  <c r="AK27" i="3"/>
  <c r="AK23" i="3"/>
  <c r="AK17" i="3"/>
  <c r="AN17" i="3" s="1"/>
  <c r="AK15" i="3"/>
  <c r="AK13" i="3"/>
  <c r="AL13" i="3" s="1"/>
  <c r="AK9" i="3"/>
  <c r="AL9" i="3" s="1"/>
  <c r="AN9" i="3" s="1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E176" i="3" s="1"/>
  <c r="AF173" i="3"/>
  <c r="AF176" i="3" s="1"/>
  <c r="AG173" i="3"/>
  <c r="AH173" i="3"/>
  <c r="AI173" i="3"/>
  <c r="AJ173" i="3"/>
  <c r="AL173" i="3" l="1"/>
  <c r="AN115" i="3"/>
  <c r="AD176" i="3"/>
  <c r="AK173" i="3"/>
  <c r="AN100" i="3"/>
  <c r="AN53" i="3"/>
  <c r="AN155" i="3"/>
  <c r="AN91" i="3"/>
  <c r="AN21" i="3"/>
  <c r="AL101" i="3"/>
  <c r="AN101" i="3" s="1"/>
  <c r="AL73" i="3"/>
  <c r="AN73" i="3" s="1"/>
  <c r="AL37" i="3"/>
  <c r="AN37" i="3" s="1"/>
  <c r="AL63" i="3"/>
  <c r="AN63" i="3" s="1"/>
  <c r="AL166" i="3"/>
  <c r="AN166" i="3" s="1"/>
  <c r="AL132" i="3"/>
  <c r="AN132" i="3" s="1"/>
  <c r="AL15" i="3"/>
  <c r="AN15" i="3"/>
  <c r="AL33" i="3"/>
  <c r="AN33" i="3"/>
  <c r="AL144" i="3"/>
  <c r="AN144" i="3"/>
  <c r="AL158" i="3"/>
  <c r="AN158" i="3" s="1"/>
  <c r="AN151" i="3"/>
  <c r="AN51" i="3"/>
  <c r="AL27" i="3"/>
  <c r="AN27" i="3" s="1"/>
  <c r="AL65" i="3"/>
  <c r="AN65" i="3" s="1"/>
  <c r="AL83" i="3"/>
  <c r="AN83" i="3" s="1"/>
  <c r="AL157" i="3"/>
  <c r="AN157" i="3" s="1"/>
  <c r="AL42" i="3"/>
  <c r="AN42" i="3" s="1"/>
  <c r="AL81" i="3"/>
  <c r="AN81" i="3" s="1"/>
  <c r="AL89" i="3"/>
  <c r="AN89" i="3" s="1"/>
  <c r="AL127" i="3"/>
  <c r="AN127" i="3" s="1"/>
  <c r="AL137" i="3"/>
  <c r="AN137" i="3"/>
  <c r="AN167" i="3"/>
  <c r="AN143" i="3"/>
  <c r="AN108" i="3"/>
  <c r="AN99" i="3"/>
  <c r="AN35" i="3"/>
  <c r="AN13" i="3"/>
  <c r="AL120" i="3"/>
  <c r="AN120" i="3" s="1"/>
  <c r="AL149" i="3"/>
  <c r="AN149" i="3"/>
  <c r="AL23" i="3"/>
  <c r="AN23" i="3" s="1"/>
  <c r="AL82" i="3"/>
  <c r="AN82" i="3"/>
  <c r="AN140" i="3"/>
  <c r="AN148" i="3"/>
  <c r="AL170" i="3"/>
  <c r="AN170" i="3" s="1"/>
  <c r="AN160" i="3"/>
  <c r="AN117" i="3"/>
  <c r="AN107" i="3"/>
  <c r="AN76" i="3"/>
  <c r="AL54" i="3"/>
  <c r="AN54" i="3" s="1"/>
  <c r="AL93" i="3"/>
  <c r="AN93" i="3" s="1"/>
  <c r="AL113" i="3"/>
  <c r="AN113" i="3" s="1"/>
  <c r="AL141" i="3"/>
  <c r="AN141" i="3" s="1"/>
  <c r="AL124" i="3"/>
  <c r="AN124" i="3"/>
  <c r="AN16" i="3"/>
  <c r="L173" i="3"/>
  <c r="AN173" i="3" l="1"/>
  <c r="AK177" i="3"/>
  <c r="AL177" i="3"/>
  <c r="AL179" i="3"/>
  <c r="W175" i="2"/>
  <c r="V175" i="2"/>
</calcChain>
</file>

<file path=xl/sharedStrings.xml><?xml version="1.0" encoding="utf-8"?>
<sst xmlns="http://schemas.openxmlformats.org/spreadsheetml/2006/main" count="3046" uniqueCount="626">
  <si>
    <t>Sl No</t>
  </si>
  <si>
    <t>ID No.</t>
  </si>
  <si>
    <t>Award Book No.</t>
  </si>
  <si>
    <t>EP's Name</t>
  </si>
  <si>
    <t>Father's/Husband Name</t>
  </si>
  <si>
    <t>Mother's Name</t>
  </si>
  <si>
    <t>Mouza</t>
  </si>
  <si>
    <t>LA Case No.</t>
  </si>
  <si>
    <t>Plot No.</t>
  </si>
  <si>
    <t>Land Type</t>
  </si>
  <si>
    <t>Land Affected (Decimal)</t>
  </si>
  <si>
    <t>Cheque No.</t>
  </si>
  <si>
    <t>Cheque Received date</t>
  </si>
  <si>
    <t>CCL Land (TK.)</t>
  </si>
  <si>
    <t>CCL Structure (TK.)</t>
  </si>
  <si>
    <t>CCL Tree (TK.)</t>
  </si>
  <si>
    <t>Tax Deduct (TK.)</t>
  </si>
  <si>
    <t>Difference of CCL (TK.)</t>
  </si>
  <si>
    <t>DC Rate</t>
  </si>
  <si>
    <t>PVAC Rate</t>
  </si>
  <si>
    <t>Additional</t>
  </si>
  <si>
    <t>CCL Value</t>
  </si>
  <si>
    <t>PVAC Rate Per Decimal</t>
  </si>
  <si>
    <t>Replacement Value</t>
  </si>
  <si>
    <t>Additional Grand For Land(AGL)</t>
  </si>
  <si>
    <t>Total AGL</t>
  </si>
  <si>
    <t>Remarks</t>
  </si>
  <si>
    <t>Col 0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</si>
  <si>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</si>
  <si>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</si>
  <si>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</si>
  <si>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</si>
  <si>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</si>
  <si>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</si>
  <si>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</si>
  <si>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</si>
  <si>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Col 9</t>
  </si>
  <si>
    <t>Col 10</t>
  </si>
  <si>
    <t>Col 11</t>
  </si>
  <si>
    <t>Col 12</t>
  </si>
  <si>
    <t>Col 13</t>
  </si>
  <si>
    <t>Col 14</t>
  </si>
  <si>
    <t>Col 15</t>
  </si>
  <si>
    <t>Col 16</t>
  </si>
  <si>
    <t>Col 17</t>
  </si>
  <si>
    <t>Col 18</t>
  </si>
  <si>
    <t>Col 19</t>
  </si>
  <si>
    <t>Col 20</t>
  </si>
  <si>
    <t>Col 21</t>
  </si>
  <si>
    <t>Col 22</t>
  </si>
  <si>
    <t>Col 23</t>
  </si>
  <si>
    <t>Col 24</t>
  </si>
  <si>
    <t>Col 25</t>
  </si>
  <si>
    <t>Col 26</t>
  </si>
  <si>
    <t>33221#05996</t>
  </si>
  <si>
    <t>298/7 </t>
  </si>
  <si>
    <t>BEAUTY BEGUM</t>
  </si>
  <si>
    <t>H: ALIMUDDIN BEPARI</t>
  </si>
  <si>
    <t>SOBURA KHATUN</t>
  </si>
  <si>
    <t>Maligram</t>
  </si>
  <si>
    <t>01/2015-16</t>
  </si>
  <si>
    <t>Bari</t>
  </si>
  <si>
    <t>Chala</t>
  </si>
  <si>
    <t>33221#05995</t>
  </si>
  <si>
    <t>651/10 </t>
  </si>
  <si>
    <t>MST. BILKIS</t>
  </si>
  <si>
    <t>MD RAKIQE MONDOL</t>
  </si>
  <si>
    <t>298/10 </t>
  </si>
  <si>
    <t>33211#05968</t>
  </si>
  <si>
    <t>129 </t>
  </si>
  <si>
    <t>MD. YUSUF ALI</t>
  </si>
  <si>
    <t>LATE SHEIKH ERFAN UDDIN</t>
  </si>
  <si>
    <t>LATE JOYGUN</t>
  </si>
  <si>
    <t>6,11,296.9</t>
  </si>
  <si>
    <t>33211#05957</t>
  </si>
  <si>
    <t>475 </t>
  </si>
  <si>
    <t>KHONDOKER SHAHIDUR RAHIM</t>
  </si>
  <si>
    <t>LATE KHONDOKER ABDUR RAHIN</t>
  </si>
  <si>
    <t>MISS  NAIMA SULTANA</t>
  </si>
  <si>
    <t>Nall</t>
  </si>
  <si>
    <t>2,56,693.41</t>
  </si>
  <si>
    <t>33211#06000</t>
  </si>
  <si>
    <t>475/Ka </t>
  </si>
  <si>
    <t>KHONDKER SIDDIQUR RAHIM</t>
  </si>
  <si>
    <t>LATE KHONDOKAR ABDUR RAHIM</t>
  </si>
  <si>
    <t>NAIMA SULTANA</t>
  </si>
  <si>
    <t>2,56,693.35</t>
  </si>
  <si>
    <t>33211#05998</t>
  </si>
  <si>
    <t>54 </t>
  </si>
  <si>
    <t>MERAJ MUNSI</t>
  </si>
  <si>
    <t>LATE DOLIL UDDIN MUNSHI</t>
  </si>
  <si>
    <t>LATE SORAFJAN</t>
  </si>
  <si>
    <t>132 </t>
  </si>
  <si>
    <t>177 </t>
  </si>
  <si>
    <t>214/Ka </t>
  </si>
  <si>
    <t>33221#05981</t>
  </si>
  <si>
    <t>298/Ca </t>
  </si>
  <si>
    <t>SABURA KHATUN</t>
  </si>
  <si>
    <t>LATE AB KHALIKH BEPARI</t>
  </si>
  <si>
    <t>LATE NURJAHAN</t>
  </si>
  <si>
    <t>33211#05969</t>
  </si>
  <si>
    <t>408 </t>
  </si>
  <si>
    <t>AB. MAJID BEPARI</t>
  </si>
  <si>
    <t>LATE ALFU BEPARI</t>
  </si>
  <si>
    <t>LATE DHOLA BORU KHATUN</t>
  </si>
  <si>
    <t>2,31,482.41</t>
  </si>
  <si>
    <t>33211#05997</t>
  </si>
  <si>
    <t>298/2 </t>
  </si>
  <si>
    <t>SUJON BEPARY</t>
  </si>
  <si>
    <t>LATE MD SOUKAT BEPARI</t>
  </si>
  <si>
    <t>RANU NBEGUM</t>
  </si>
  <si>
    <t>33221#05989</t>
  </si>
  <si>
    <t>298 </t>
  </si>
  <si>
    <t>RANU BEGUM</t>
  </si>
  <si>
    <t>LATE MD SOUKOT BEPARI</t>
  </si>
  <si>
    <t>GOLAPJAN</t>
  </si>
  <si>
    <t>651 </t>
  </si>
  <si>
    <t>Structure</t>
  </si>
  <si>
    <t>Tree</t>
  </si>
  <si>
    <t>33211#05988</t>
  </si>
  <si>
    <t>298/1 </t>
  </si>
  <si>
    <t>MD SHAMIM</t>
  </si>
  <si>
    <t>LATE SOUKAT ALI BEPARI</t>
  </si>
  <si>
    <t>33221#05990</t>
  </si>
  <si>
    <t>298/9 </t>
  </si>
  <si>
    <t>SHUKURAN NESA</t>
  </si>
  <si>
    <t>FOJAL HAQUE BEPARI</t>
  </si>
  <si>
    <t>33211#06006</t>
  </si>
  <si>
    <t>374 </t>
  </si>
  <si>
    <t>ABUL KALAM KHALIFA</t>
  </si>
  <si>
    <t>RAHAN KHOLIFA</t>
  </si>
  <si>
    <t>4,58,381</t>
  </si>
  <si>
    <t>33211#06005</t>
  </si>
  <si>
    <t>375 </t>
  </si>
  <si>
    <t>MIAH EMRAN HOSSAIN</t>
  </si>
  <si>
    <t>LATE CHUNNU MIAH</t>
  </si>
  <si>
    <t>ANWARA BEGUM</t>
  </si>
  <si>
    <t>33211#05958</t>
  </si>
  <si>
    <t>355 </t>
  </si>
  <si>
    <t>MD. BELAYET AKON</t>
  </si>
  <si>
    <t>MD MAHAMUD AKON</t>
  </si>
  <si>
    <t>PARUL AKTER</t>
  </si>
  <si>
    <t>1,84,731.37</t>
  </si>
  <si>
    <t>675 </t>
  </si>
  <si>
    <t>33211#05978</t>
  </si>
  <si>
    <t>500 </t>
  </si>
  <si>
    <t>KALI DASH SHIL</t>
  </si>
  <si>
    <t>LATE SEDAM CHANDRA SHIL</t>
  </si>
  <si>
    <t>LATE SHOCHI RANI SHIL</t>
  </si>
  <si>
    <t>1,41,782.77</t>
  </si>
  <si>
    <t>33211#05994</t>
  </si>
  <si>
    <t>449 </t>
  </si>
  <si>
    <t>BABUL HOWLADER</t>
  </si>
  <si>
    <t>LATE A GOFUR HOWLADER</t>
  </si>
  <si>
    <t>MISSAS KOMLA BEGUM</t>
  </si>
  <si>
    <t>575 </t>
  </si>
  <si>
    <t>463 </t>
  </si>
  <si>
    <t>715 </t>
  </si>
  <si>
    <t>718 </t>
  </si>
  <si>
    <t>2148, 2149</t>
  </si>
  <si>
    <t>723 </t>
  </si>
  <si>
    <t>33211#06002</t>
  </si>
  <si>
    <t>514 </t>
  </si>
  <si>
    <t>ALI AKKAS MOLLA</t>
  </si>
  <si>
    <t>LATE SOYOJDDIN MOLLA</t>
  </si>
  <si>
    <t>LATE CHAND BANU</t>
  </si>
  <si>
    <t>33211#05979</t>
  </si>
  <si>
    <t>501 </t>
  </si>
  <si>
    <t>HARIDAS SHIL</t>
  </si>
  <si>
    <t>LATE SIDAM CHANDRA SHIL</t>
  </si>
  <si>
    <t>LATE CHACHI RANI SHIL SHOCHI</t>
  </si>
  <si>
    <t>33211#05611</t>
  </si>
  <si>
    <t>285 </t>
  </si>
  <si>
    <t>AB. HAI MALLIK</t>
  </si>
  <si>
    <t>LATE SIRAJ UDDIN</t>
  </si>
  <si>
    <t>LATE MOMANA KHATUN</t>
  </si>
  <si>
    <t>Sholildia</t>
  </si>
  <si>
    <t>5,52,986.06</t>
  </si>
  <si>
    <t>33211#05604</t>
  </si>
  <si>
    <t>417 </t>
  </si>
  <si>
    <t>MD. NAZRUL ISLAM</t>
  </si>
  <si>
    <t>LATE AMIN MIA</t>
  </si>
  <si>
    <t>SIREE KHATUN</t>
  </si>
  <si>
    <t>1,14,833.35</t>
  </si>
  <si>
    <t>517 </t>
  </si>
  <si>
    <t>33211#05610</t>
  </si>
  <si>
    <t>414 </t>
  </si>
  <si>
    <t>JOSIM MIA</t>
  </si>
  <si>
    <t>1,15,500.01</t>
  </si>
  <si>
    <t>33211#05236</t>
  </si>
  <si>
    <t>46/ </t>
  </si>
  <si>
    <t>DELOWAR TALUKDER</t>
  </si>
  <si>
    <t>LATE HAMAD TALUKDER</t>
  </si>
  <si>
    <t>SOKINA KHATUN</t>
  </si>
  <si>
    <t>Iswardi</t>
  </si>
  <si>
    <t>Garden/Bagaan</t>
  </si>
  <si>
    <t>48/Ka </t>
  </si>
  <si>
    <t>Pond</t>
  </si>
  <si>
    <t>44 </t>
  </si>
  <si>
    <t>33221#05231</t>
  </si>
  <si>
    <t>SHAKINA BEGUM</t>
  </si>
  <si>
    <t>LATE HAMAD TALIKDUR</t>
  </si>
  <si>
    <t>LATE MAJU KHATUN</t>
  </si>
  <si>
    <t>33221#05232</t>
  </si>
  <si>
    <t>40/3 </t>
  </si>
  <si>
    <t>LILY BEGUM</t>
  </si>
  <si>
    <t>LATE AB SATTAR MATUBBAR</t>
  </si>
  <si>
    <t>LATE JORINA BEGUM</t>
  </si>
  <si>
    <t>48/3 </t>
  </si>
  <si>
    <t>33211#05607</t>
  </si>
  <si>
    <t>415 </t>
  </si>
  <si>
    <t>NANNU MIA</t>
  </si>
  <si>
    <t>ESTREE KHATUN</t>
  </si>
  <si>
    <t>515 </t>
  </si>
  <si>
    <t>33221#05233</t>
  </si>
  <si>
    <t>40/Umo</t>
  </si>
  <si>
    <t>LAKI BEGUM</t>
  </si>
  <si>
    <t>SHEIKH JAHANGIR</t>
  </si>
  <si>
    <t>SOKHINA BEGUM</t>
  </si>
  <si>
    <t>48/Umo</t>
  </si>
  <si>
    <t>33211#05230</t>
  </si>
  <si>
    <t>40/2 </t>
  </si>
  <si>
    <t>MOHAMAD TALUKDER</t>
  </si>
  <si>
    <t>LATE JORINA KHATUN</t>
  </si>
  <si>
    <t>48 </t>
  </si>
  <si>
    <t>33211#05244</t>
  </si>
  <si>
    <t>163 </t>
  </si>
  <si>
    <t>MD AINUDDIN MATUBBAR</t>
  </si>
  <si>
    <t>LATE FALU MATUBBAR</t>
  </si>
  <si>
    <t>LATE HAZU KHATUN</t>
  </si>
  <si>
    <t>2,06,704.65</t>
  </si>
  <si>
    <t>53 </t>
  </si>
  <si>
    <t>33211#05603</t>
  </si>
  <si>
    <t>416 </t>
  </si>
  <si>
    <t>MD. PANNU MIA</t>
  </si>
  <si>
    <t>SIREEMOTI BEGUM</t>
  </si>
  <si>
    <t>516 </t>
  </si>
  <si>
    <t>33221#05221</t>
  </si>
  <si>
    <t>223/2 </t>
  </si>
  <si>
    <t>BEUTY ZABED</t>
  </si>
  <si>
    <t>LATE NUR UDDIN MATABBAR</t>
  </si>
  <si>
    <t>AKIYA BEGUM</t>
  </si>
  <si>
    <t>33221#05219</t>
  </si>
  <si>
    <t>223/3 </t>
  </si>
  <si>
    <t>MST. SELINA BEGUM</t>
  </si>
  <si>
    <t>MD ABUL KALAM</t>
  </si>
  <si>
    <t>33221#05237</t>
  </si>
  <si>
    <t>112/3 </t>
  </si>
  <si>
    <t>HAMIDA BEGUM</t>
  </si>
  <si>
    <t>ISKAN MATUBBAR</t>
  </si>
  <si>
    <t>LATE NALU BEGUM</t>
  </si>
  <si>
    <t>113 </t>
  </si>
  <si>
    <t>33211#05238</t>
  </si>
  <si>
    <t>114 </t>
  </si>
  <si>
    <t>MD. RUHUL MATUBBER</t>
  </si>
  <si>
    <t>ISKAN MATUBBER</t>
  </si>
  <si>
    <t>112/Gha </t>
  </si>
  <si>
    <t>33211#05402</t>
  </si>
  <si>
    <t>147 </t>
  </si>
  <si>
    <t>AMBEE MATUBBER</t>
  </si>
  <si>
    <t>LATE LATIF MATUBBER</t>
  </si>
  <si>
    <t>LATE ENGULI BEGUM</t>
  </si>
  <si>
    <t>Loherdia</t>
  </si>
  <si>
    <t>3,38,480.44</t>
  </si>
  <si>
    <t>1,46,971.77</t>
  </si>
  <si>
    <t>33212#04621</t>
  </si>
  <si>
    <t>1213 </t>
  </si>
  <si>
    <t>MD. KALA HOWLADER</t>
  </si>
  <si>
    <t>LATE ADU HOWLADER</t>
  </si>
  <si>
    <t>JINNAT NESA</t>
  </si>
  <si>
    <t>Brammon Para</t>
  </si>
  <si>
    <t>1216 </t>
  </si>
  <si>
    <t>33211#04614</t>
  </si>
  <si>
    <t>606 </t>
  </si>
  <si>
    <t>MD. TUKAN HAWLADER</t>
  </si>
  <si>
    <t>LATE SHOFI HOWLADER</t>
  </si>
  <si>
    <t>LATE SONAI BEGUM</t>
  </si>
  <si>
    <t>1,07,712</t>
  </si>
  <si>
    <t>1121 </t>
  </si>
  <si>
    <t>33211#04618</t>
  </si>
  <si>
    <t>605 </t>
  </si>
  <si>
    <t>SHAH ALAM SHEIKH</t>
  </si>
  <si>
    <t>LATE MOSLEM SHEIKH</t>
  </si>
  <si>
    <t>KANCHONE BEGUM</t>
  </si>
  <si>
    <t>1120 </t>
  </si>
  <si>
    <t>33221#04609</t>
  </si>
  <si>
    <t>845/1 </t>
  </si>
  <si>
    <t>RAZIA BEGUM</t>
  </si>
  <si>
    <t>LATE DOBIRUDDIN MATUBBAR</t>
  </si>
  <si>
    <t>LATE KHALEDA BEGUM</t>
  </si>
  <si>
    <t>33221#04613</t>
  </si>
  <si>
    <t>844/1 </t>
  </si>
  <si>
    <t>TANIA BEGUM</t>
  </si>
  <si>
    <t>AKKAS KHALASHI</t>
  </si>
  <si>
    <t>RAJIA BEGUM</t>
  </si>
  <si>
    <t>33211#04624</t>
  </si>
  <si>
    <t>922 </t>
  </si>
  <si>
    <t>GAZI MD. ABDUL MOMIN</t>
  </si>
  <si>
    <t>LATE MOHAMMAD AB GOFUR</t>
  </si>
  <si>
    <t>JAHAN ARA BEGUM</t>
  </si>
  <si>
    <t>Bazar/Shop</t>
  </si>
  <si>
    <t>1188 </t>
  </si>
  <si>
    <t>33221#04625</t>
  </si>
  <si>
    <t>921 </t>
  </si>
  <si>
    <t>MOSAMMAT RUKEA BEGUM</t>
  </si>
  <si>
    <t>GAZI MD ABDUL MOMIN</t>
  </si>
  <si>
    <t>MST JAHANARA BEGUM</t>
  </si>
  <si>
    <t>1187 </t>
  </si>
  <si>
    <t>33222#04607</t>
  </si>
  <si>
    <t>1150 </t>
  </si>
  <si>
    <t>AKIA BEGUM</t>
  </si>
  <si>
    <t>LATE TOKA MOLLIK</t>
  </si>
  <si>
    <t>HASINA BEGUM</t>
  </si>
  <si>
    <t>33211#04606</t>
  </si>
  <si>
    <t>810 </t>
  </si>
  <si>
    <t>NUR ALAM MATUBBER</t>
  </si>
  <si>
    <t>SOFIUDDIN MATUBBER</t>
  </si>
  <si>
    <t>1139 </t>
  </si>
  <si>
    <t>1141 </t>
  </si>
  <si>
    <t>33212#04617</t>
  </si>
  <si>
    <t>1212 </t>
  </si>
  <si>
    <t>ELIAS HOWLADER</t>
  </si>
  <si>
    <t>LATE ABU HOWLADER</t>
  </si>
  <si>
    <t>JINNAH BEGUM</t>
  </si>
  <si>
    <t>1215 </t>
  </si>
  <si>
    <t>33212#05010</t>
  </si>
  <si>
    <t>66 </t>
  </si>
  <si>
    <t>MD. NABIR HOSSAN</t>
  </si>
  <si>
    <t>MOHOBBAT ALI</t>
  </si>
  <si>
    <t>ASIYA KHATUN</t>
  </si>
  <si>
    <t>Pulia</t>
  </si>
  <si>
    <t>33212#04608</t>
  </si>
  <si>
    <t>1148 </t>
  </si>
  <si>
    <t>ZAHID ALOM</t>
  </si>
  <si>
    <t>JAHADA BEGUM</t>
  </si>
  <si>
    <t>33212#06229</t>
  </si>
  <si>
    <t>688 </t>
  </si>
  <si>
    <t>MD. SIRAJ HOWLADAR</t>
  </si>
  <si>
    <t>ROTTON HOWLADAR</t>
  </si>
  <si>
    <t>FULI BEGUM NURUNNAHAR</t>
  </si>
  <si>
    <t>Sautikanda</t>
  </si>
  <si>
    <t>33211#06230</t>
  </si>
  <si>
    <t>22 </t>
  </si>
  <si>
    <t>MD. KADER MATUBBAR</t>
  </si>
  <si>
    <t>LATE ALTAP MATUBBAR</t>
  </si>
  <si>
    <t>SAHANA BEGUM</t>
  </si>
  <si>
    <t>33211#06231</t>
  </si>
  <si>
    <t>142 </t>
  </si>
  <si>
    <t>CAN MIA HAWLADER</t>
  </si>
  <si>
    <t>LATE AMINUDDIN HOWLADER</t>
  </si>
  <si>
    <t>LATE MOYNA</t>
  </si>
  <si>
    <t>2,18,180.9</t>
  </si>
  <si>
    <t>671 </t>
  </si>
  <si>
    <t>672 </t>
  </si>
  <si>
    <t>33211#06279</t>
  </si>
  <si>
    <t>165 </t>
  </si>
  <si>
    <t>SHEIKH MOHAMMAD</t>
  </si>
  <si>
    <t>LATE SHEIKH HAMID</t>
  </si>
  <si>
    <t>LATE JOBADA BEGUM</t>
  </si>
  <si>
    <t>1,92,569.11</t>
  </si>
  <si>
    <t>647 </t>
  </si>
  <si>
    <t>33211#06272</t>
  </si>
  <si>
    <t>195 </t>
  </si>
  <si>
    <t>MD. TOFAZZAL HOSSAIN</t>
  </si>
  <si>
    <t>LATE MD SHEIKH SALAM</t>
  </si>
  <si>
    <t>MST. MAJADA KHATUN</t>
  </si>
  <si>
    <t>33211#06287</t>
  </si>
  <si>
    <t>334 </t>
  </si>
  <si>
    <t>RATTAN MOLLA</t>
  </si>
  <si>
    <t>LATE AINUDDIN MOLLA</t>
  </si>
  <si>
    <t>LATE HAZARA</t>
  </si>
  <si>
    <t>749 </t>
  </si>
  <si>
    <t>33211#06289</t>
  </si>
  <si>
    <t>339 </t>
  </si>
  <si>
    <t>MD AB. RAHIM MOLLA</t>
  </si>
  <si>
    <t>33221#06218</t>
  </si>
  <si>
    <t>33 </t>
  </si>
  <si>
    <t>TARA BEGUM</t>
  </si>
  <si>
    <t>LATE ABSAR SHEIKH</t>
  </si>
  <si>
    <t>LATE DORA BORU</t>
  </si>
  <si>
    <t>603 </t>
  </si>
  <si>
    <t>33221#06275</t>
  </si>
  <si>
    <t>87 </t>
  </si>
  <si>
    <t>LATE GOFUR</t>
  </si>
  <si>
    <t>LATE DOLA BORU</t>
  </si>
  <si>
    <t>646 </t>
  </si>
  <si>
    <t>33221#06300</t>
  </si>
  <si>
    <t>253 </t>
  </si>
  <si>
    <t>SHEMA BEGUM</t>
  </si>
  <si>
    <t>LATE SAMCHU SHEIKH</t>
  </si>
  <si>
    <t>JAHANA</t>
  </si>
  <si>
    <t>33221#06292</t>
  </si>
  <si>
    <t>340 </t>
  </si>
  <si>
    <t>LAILI BEGUM</t>
  </si>
  <si>
    <t>SIRAJUL ISLAM</t>
  </si>
  <si>
    <t>LATE HAZARA BEGUM</t>
  </si>
  <si>
    <t>33212#06281</t>
  </si>
  <si>
    <t>656 </t>
  </si>
  <si>
    <t>CHUNNU FAKIR</t>
  </si>
  <si>
    <t>LATE NURU FAKIR</t>
  </si>
  <si>
    <t>LATE KANCHON BEGUM</t>
  </si>
  <si>
    <t>33211#06301</t>
  </si>
  <si>
    <t>256 </t>
  </si>
  <si>
    <t>KHAIRUL ISLAM</t>
  </si>
  <si>
    <t>LATE SAMSUL SHEIKH</t>
  </si>
  <si>
    <t>SHIMA BEGUM</t>
  </si>
  <si>
    <t>662 </t>
  </si>
  <si>
    <t>33221#06222</t>
  </si>
  <si>
    <t>135 </t>
  </si>
  <si>
    <t>MAZIRAN BEGUM</t>
  </si>
  <si>
    <t>LATE KAJAM SHEIKH</t>
  </si>
  <si>
    <t>LATE BORU KHATUN</t>
  </si>
  <si>
    <t>621 </t>
  </si>
  <si>
    <t>33221#06295</t>
  </si>
  <si>
    <t>24 </t>
  </si>
  <si>
    <t>LOPA BEGUM</t>
  </si>
  <si>
    <t>SALMA BEGUM</t>
  </si>
  <si>
    <t>33211#06248</t>
  </si>
  <si>
    <t>248 </t>
  </si>
  <si>
    <t>MD. ABU KAWSAR</t>
  </si>
  <si>
    <t>LATE SHEIKH MOHIUDDIN</t>
  </si>
  <si>
    <t>33212#06224</t>
  </si>
  <si>
    <t>626 </t>
  </si>
  <si>
    <t>ANISUR RAHMAN</t>
  </si>
  <si>
    <t>HARUN MOLLA</t>
  </si>
  <si>
    <t>SHAFALI</t>
  </si>
  <si>
    <t>33221#07510</t>
  </si>
  <si>
    <t>36/4 </t>
  </si>
  <si>
    <t>ALO BEGUM</t>
  </si>
  <si>
    <t>LATE BABLU SHEIKH</t>
  </si>
  <si>
    <t>NURJAHAN BEGUM</t>
  </si>
  <si>
    <t>Hasamdia</t>
  </si>
  <si>
    <t>154/4 </t>
  </si>
  <si>
    <t>33221#07129</t>
  </si>
  <si>
    <t>372/3 </t>
  </si>
  <si>
    <t>HAWA BEGUM</t>
  </si>
  <si>
    <t>LATE SHEIKH KHORSHAD</t>
  </si>
  <si>
    <t>LATE BEGUM</t>
  </si>
  <si>
    <t>Atadi (Powroshova)</t>
  </si>
  <si>
    <t>33221#07127</t>
  </si>
  <si>
    <t>RAZIA KHANAM</t>
  </si>
  <si>
    <t>LATE AB SATTAR</t>
  </si>
  <si>
    <t>LATE JOBADA KHATUN</t>
  </si>
  <si>
    <t>33221#07128</t>
  </si>
  <si>
    <t>373 </t>
  </si>
  <si>
    <t>SAZEDA BEGUM</t>
  </si>
  <si>
    <t>SHEIKH SIDDEK</t>
  </si>
  <si>
    <t>33221#07130</t>
  </si>
  <si>
    <t>372/2 </t>
  </si>
  <si>
    <t>MORIAM BEGUM</t>
  </si>
  <si>
    <t>MOHAMMAD ALI</t>
  </si>
  <si>
    <t>LATE BEGUM NESA</t>
  </si>
  <si>
    <t>33221#07125</t>
  </si>
  <si>
    <t>84 </t>
  </si>
  <si>
    <t>ABEDA BEGUM</t>
  </si>
  <si>
    <t>LATE AB MOJID MUNSHI</t>
  </si>
  <si>
    <t>LATE AJIJUNNESA</t>
  </si>
  <si>
    <t>33211#07116</t>
  </si>
  <si>
    <t>80 </t>
  </si>
  <si>
    <t>MD. MAHABUB ALAM</t>
  </si>
  <si>
    <t>LATE MD BODRUDDIN BEPARI</t>
  </si>
  <si>
    <t>LATE AMENA</t>
  </si>
  <si>
    <t>1,79,608.05</t>
  </si>
  <si>
    <t>83/Ka </t>
  </si>
  <si>
    <t>83/ka </t>
  </si>
  <si>
    <t>5,92,706.57</t>
  </si>
  <si>
    <t>33211#07105</t>
  </si>
  <si>
    <t>369/ </t>
  </si>
  <si>
    <t>NUR MOHAMMAD KHA</t>
  </si>
  <si>
    <t>LATE AMANOT KHA</t>
  </si>
  <si>
    <t>2,74,920.06</t>
  </si>
  <si>
    <t>33221#07115</t>
  </si>
  <si>
    <t>230/Kha </t>
  </si>
  <si>
    <t>MST. JAHANARA BEGUM</t>
  </si>
  <si>
    <t>ALI BEPARI</t>
  </si>
  <si>
    <t>LATE HALIMA KHATUN</t>
  </si>
  <si>
    <t>33211#07136</t>
  </si>
  <si>
    <t>375/Ga </t>
  </si>
  <si>
    <t>KUBBAT ALI KHAN</t>
  </si>
  <si>
    <t>LATE AMANA BEGUM</t>
  </si>
  <si>
    <t>33221#07124</t>
  </si>
  <si>
    <t>368 </t>
  </si>
  <si>
    <t>SHAHANA BEGUM</t>
  </si>
  <si>
    <t>ROKON MIA</t>
  </si>
  <si>
    <t>LATE JOMALA KHATUN</t>
  </si>
  <si>
    <t>33211#07521</t>
  </si>
  <si>
    <t>42 </t>
  </si>
  <si>
    <t>LATE AINUDDIN SHIKDER</t>
  </si>
  <si>
    <t>LATE HAZARA KHATUN</t>
  </si>
  <si>
    <t>Hasamdia (Powroshova)</t>
  </si>
  <si>
    <t>33221#07520</t>
  </si>
  <si>
    <t>43 </t>
  </si>
  <si>
    <t>TOSIRON BEGUM</t>
  </si>
  <si>
    <t>LATE TARA</t>
  </si>
  <si>
    <t>LATE DHOLA BORU</t>
  </si>
  <si>
    <t>33221#07518</t>
  </si>
  <si>
    <t>110 </t>
  </si>
  <si>
    <t>LIPI BEGUM</t>
  </si>
  <si>
    <t>MOJAFFAR SHEIKH</t>
  </si>
  <si>
    <t>MORIUM BEGUM</t>
  </si>
  <si>
    <t>33211#07522</t>
  </si>
  <si>
    <t>162 </t>
  </si>
  <si>
    <t>ABDUL JALIL FAKIR</t>
  </si>
  <si>
    <t>LATE MOBARAK FAKIR</t>
  </si>
  <si>
    <t>LATE CHAN BOTU KHATUN</t>
  </si>
  <si>
    <t>1,15,105.8</t>
  </si>
  <si>
    <t>33211#07123</t>
  </si>
  <si>
    <t>MD. ABUL HOSSAIN HAWLADER</t>
  </si>
  <si>
    <t>LATE SAHAD HOWLADER</t>
  </si>
  <si>
    <t>LATE HALIMA BEGUM</t>
  </si>
  <si>
    <t>LATE  MD AMIR KHAN</t>
  </si>
  <si>
    <t>RINJU SIKDER</t>
  </si>
  <si>
    <t>298/Cha </t>
  </si>
  <si>
    <t>298/Eo </t>
  </si>
  <si>
    <t>MISS NAIMA SULTANA</t>
  </si>
  <si>
    <t>DHOLA BORU KHATUN</t>
  </si>
  <si>
    <t>298/KHA </t>
  </si>
  <si>
    <t>SUJON BEPARI</t>
  </si>
  <si>
    <t>298/Ka </t>
  </si>
  <si>
    <t>298/JA </t>
  </si>
  <si>
    <t>MISS KOMLA BEGUM</t>
  </si>
  <si>
    <t>513 </t>
  </si>
  <si>
    <t>40/KHA </t>
  </si>
  <si>
    <t>48/GHA </t>
  </si>
  <si>
    <t>40/UMO </t>
  </si>
  <si>
    <t>48/UMO </t>
  </si>
  <si>
    <t>112/GA </t>
  </si>
  <si>
    <t>845/Ka </t>
  </si>
  <si>
    <t>844/KA </t>
  </si>
  <si>
    <t>36/Gha </t>
  </si>
  <si>
    <t>154/Gha </t>
  </si>
  <si>
    <t>372/Kha </t>
  </si>
  <si>
    <t>LATE AMENA BEGUM</t>
  </si>
  <si>
    <t>MD. KUBBAT ALI KHAN</t>
  </si>
  <si>
    <t>LATE MD AMIR KHAN</t>
  </si>
  <si>
    <t>Bagaan/Chala</t>
  </si>
  <si>
    <t>Bagaan</t>
  </si>
  <si>
    <t>2148,  2149</t>
  </si>
  <si>
    <t>40 </t>
  </si>
  <si>
    <t>HUSBAND: ALIMUDDIN BEPARI</t>
  </si>
  <si>
    <t>HUSBAND:  MD RAKIQE MONDOL</t>
  </si>
  <si>
    <t>HUSBAND:  LATE AB KHALIKH BEPARI</t>
  </si>
  <si>
    <t>HUSBAND:  LATE MD SOUKOT BEPARI</t>
  </si>
  <si>
    <t>HUSBAND:  FOJAL HAQUE BEPARI</t>
  </si>
  <si>
    <t>HUSBAND: LATE HAMAD TALIKDUR</t>
  </si>
  <si>
    <t>HUSBAND: LATE AB SATTAR MATUBBAR</t>
  </si>
  <si>
    <t>HUSBAND:  SHEIKH JAHANGIR</t>
  </si>
  <si>
    <t>FATHER: LATE NUR UDDIN MATABBAR</t>
  </si>
  <si>
    <t>HUSBAND:  MD ABUL KALAM</t>
  </si>
  <si>
    <t>HUSBAND:  ISKAN MATUBBAR</t>
  </si>
  <si>
    <t>HUSBAND:  LATE DOBIRUDDIN MATUBBAR</t>
  </si>
  <si>
    <t>HUSBAND:  AKKAS KHALASHI</t>
  </si>
  <si>
    <t>HUSBAND:  GAZI MD ABDUL MOMIN</t>
  </si>
  <si>
    <t>HUSBAND:  LATE TOKA MOLLIK</t>
  </si>
  <si>
    <t>HUSBAND:  LATE ABSAR SHEIKH</t>
  </si>
  <si>
    <t>HUSBAND:  LATE GOFUR</t>
  </si>
  <si>
    <t>HUSBAND:  LATE SAMCHU SHEIKH</t>
  </si>
  <si>
    <t>HUSBAND:  LATE KAJAM SHEIKH</t>
  </si>
  <si>
    <t>HUSBAND:  LATE LATIF MATUBBER</t>
  </si>
  <si>
    <t>HUSBAND:  LATE BABLU SHEIKH</t>
  </si>
  <si>
    <t>HUSBAND:  LATE SHEIKH KHORSHAD</t>
  </si>
  <si>
    <t>HUSBAND:  LATE AB SATTAR</t>
  </si>
  <si>
    <t>HUSBAND:  SHEIKH SIDDEK</t>
  </si>
  <si>
    <t>FATHER: MOHAMMAD ALI</t>
  </si>
  <si>
    <t>FATHER: LATE AB MOJID MUNSHI</t>
  </si>
  <si>
    <t>HUSBAND:  ALI BEPARI</t>
  </si>
  <si>
    <t>HUSBAND:  ROKON MIA</t>
  </si>
  <si>
    <t>HUSBAND:  LATE TARA</t>
  </si>
  <si>
    <t>HUSBAND:  MOJAFFAR SHEIKH</t>
  </si>
  <si>
    <t>Padma Bridge Rail Link Project (PBRLP)</t>
  </si>
  <si>
    <t>LA-Case 01/2015-2016</t>
  </si>
  <si>
    <t>Construction Supervisition Consultant (CSC), Cell Corps of Engineers, Bangladesh Army</t>
  </si>
  <si>
    <t>Development Organisation of the Rural Poor (DORP)</t>
  </si>
  <si>
    <t xml:space="preserve">Calculation Sheet of Estimate </t>
  </si>
  <si>
    <t>Upazila: Bhanga                                                                                                                                                                                                                          District : Faridpur</t>
  </si>
  <si>
    <t>AGWB</t>
  </si>
  <si>
    <t>RRC</t>
  </si>
  <si>
    <t>AGS</t>
  </si>
  <si>
    <t>TG</t>
  </si>
  <si>
    <t>RG</t>
  </si>
  <si>
    <t>TG PCR/CPR</t>
  </si>
  <si>
    <t>DRG PCR/CPR</t>
  </si>
  <si>
    <t>AGT</t>
  </si>
  <si>
    <t>CGVFT</t>
  </si>
  <si>
    <t>CGSCFS</t>
  </si>
  <si>
    <t>CGSLL</t>
  </si>
  <si>
    <t>RVS</t>
  </si>
  <si>
    <t>CGBIT</t>
  </si>
  <si>
    <t>CGEE</t>
  </si>
  <si>
    <t>RARO</t>
  </si>
  <si>
    <t>RARI</t>
  </si>
  <si>
    <t>MG</t>
  </si>
  <si>
    <t>CGVMH</t>
  </si>
  <si>
    <t>CGVFH</t>
  </si>
  <si>
    <t>CGNUC</t>
  </si>
  <si>
    <t>CGIDCIP</t>
  </si>
  <si>
    <t>CGLIP</t>
  </si>
  <si>
    <t>CGUAI</t>
  </si>
  <si>
    <t>Total Amount</t>
  </si>
  <si>
    <t>Payable Amount</t>
  </si>
  <si>
    <t>Col 27</t>
  </si>
  <si>
    <t>Col 28</t>
  </si>
  <si>
    <t>Col 29</t>
  </si>
  <si>
    <t>Col 30</t>
  </si>
  <si>
    <t>Col 31</t>
  </si>
  <si>
    <t>Col 32</t>
  </si>
  <si>
    <t>Col 33</t>
  </si>
  <si>
    <t>Col 35</t>
  </si>
  <si>
    <t>Col 36</t>
  </si>
  <si>
    <t>Col 37</t>
  </si>
  <si>
    <t>223/ </t>
  </si>
  <si>
    <t>372/ </t>
  </si>
  <si>
    <t>Estimate of Resettlement Grant for Titled EPs, Faridpur</t>
  </si>
  <si>
    <t>Upazila: Bhanga                                                                                                                                                                                                                     District : Faridpur</t>
  </si>
  <si>
    <t>2148 2149</t>
  </si>
  <si>
    <t>HUSBAND:  LATE HAMAD TALIKDUR</t>
  </si>
  <si>
    <t>HUSBAND:  LATE AB SATTAR MATUBBAR</t>
  </si>
  <si>
    <t>HUSBAND: SHEIKH JAHANGIR</t>
  </si>
  <si>
    <t>HUSBAND: AKKAS KHALASHI</t>
  </si>
  <si>
    <t>HUSBAND:  MOHOBBAT ALI</t>
  </si>
  <si>
    <t>HUSBAND:  SIRAJUL ISLAM</t>
  </si>
  <si>
    <t>FATHER: LATE LATIF MATUBBER</t>
  </si>
  <si>
    <t>HUSBAND: MOJAFFAR SHEIKH</t>
  </si>
  <si>
    <t>Col34</t>
  </si>
  <si>
    <t>TOTAL AMOUNT (TK.)</t>
  </si>
  <si>
    <t>Pukur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</si>
</sst>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7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9" fontId="3" fillId="0" borderId="1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" xfId="0" applyFont="1" applyBorder="1"/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wrapText="1"/>
    </xf>
    <xf numFmtId="4" fontId="0" fillId="0" borderId="4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4" xfId="0" applyFont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4" xfId="0" applyFill="1" applyBorder="1" applyAlignment="1">
      <alignment wrapText="1"/>
    </xf>
    <xf numFmtId="14" fontId="0" fillId="2" borderId="4" xfId="0" applyNumberFormat="1" applyFill="1" applyBorder="1" applyAlignment="1">
      <alignment wrapText="1"/>
    </xf>
    <xf numFmtId="4" fontId="0" fillId="2" borderId="4" xfId="0" applyNumberFormat="1" applyFill="1" applyBorder="1" applyAlignment="1">
      <alignment wrapText="1"/>
    </xf>
    <xf numFmtId="0" fontId="0" fillId="2" borderId="1" xfId="0" applyFill="1" applyBorder="1"/>
    <xf numFmtId="2" fontId="2" fillId="2" borderId="4" xfId="0" applyNumberFormat="1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4" fontId="0" fillId="2" borderId="4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wrapText="1"/>
    </xf>
    <xf numFmtId="3" fontId="0" fillId="2" borderId="4" xfId="0" applyNumberFormat="1" applyFill="1" applyBorder="1" applyAlignment="1">
      <alignment wrapText="1"/>
    </xf>
    <xf numFmtId="0" fontId="0" fillId="2" borderId="7" xfId="0" applyFill="1" applyBorder="1" applyAlignment="1">
      <alignment vertical="center" wrapText="1"/>
    </xf>
    <xf numFmtId="3" fontId="0" fillId="2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wrapText="1"/>
    </xf>
    <xf numFmtId="14" fontId="0" fillId="3" borderId="4" xfId="0" applyNumberFormat="1" applyFill="1" applyBorder="1" applyAlignment="1">
      <alignment wrapText="1"/>
    </xf>
    <xf numFmtId="0" fontId="0" fillId="3" borderId="1" xfId="0" applyFill="1" applyBorder="1"/>
    <xf numFmtId="2" fontId="2" fillId="3" borderId="4" xfId="0" applyNumberFormat="1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4" fontId="0" fillId="3" borderId="4" xfId="0" applyNumberFormat="1" applyFill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14" fontId="0" fillId="3" borderId="4" xfId="0" applyNumberFormat="1" applyFill="1" applyBorder="1" applyAlignment="1">
      <alignment vertical="center" wrapText="1"/>
    </xf>
    <xf numFmtId="4" fontId="0" fillId="3" borderId="4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2" fontId="0" fillId="3" borderId="4" xfId="0" applyNumberFormat="1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2" fillId="3" borderId="4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2" fontId="0" fillId="4" borderId="4" xfId="0" applyNumberFormat="1" applyFill="1" applyBorder="1" applyAlignment="1">
      <alignment vertical="center" wrapText="1"/>
    </xf>
    <xf numFmtId="0" fontId="0" fillId="4" borderId="1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2" fontId="6" fillId="0" borderId="0" xfId="0" applyNumberFormat="1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5" fillId="5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164" fontId="6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14" fontId="6" fillId="6" borderId="1" xfId="0" applyNumberFormat="1" applyFont="1" applyFill="1" applyBorder="1" applyAlignment="1">
      <alignment vertical="center" wrapText="1"/>
    </xf>
    <xf numFmtId="2" fontId="6" fillId="6" borderId="1" xfId="0" applyNumberFormat="1" applyFont="1" applyFill="1" applyBorder="1" applyAlignment="1">
      <alignment vertical="center" wrapText="1"/>
    </xf>
    <xf numFmtId="0" fontId="0" fillId="6" borderId="0" xfId="0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2" fontId="6" fillId="6" borderId="1" xfId="0" applyNumberFormat="1" applyFont="1" applyFill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13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5" fillId="7" borderId="1" xfId="0" applyFont="1" applyFill="1" applyBorder="1" applyAlignment="1">
      <alignment vertical="center" wrapText="1"/>
    </xf>
    <xf numFmtId="0" fontId="5" fillId="7" borderId="0" xfId="0" applyFont="1" applyFill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 wrapText="1"/>
    </xf>
    <xf numFmtId="164" fontId="6" fillId="8" borderId="1" xfId="0" applyNumberFormat="1" applyFont="1" applyFill="1" applyBorder="1" applyAlignment="1">
      <alignment vertical="center" wrapText="1"/>
    </xf>
    <xf numFmtId="2" fontId="6" fillId="8" borderId="1" xfId="0" applyNumberFormat="1" applyFont="1" applyFill="1" applyBorder="1" applyAlignment="1">
      <alignment vertical="center" wrapText="1"/>
    </xf>
    <xf numFmtId="2" fontId="0" fillId="8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2" fontId="6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2" fontId="12" fillId="8" borderId="1" xfId="0" applyNumberFormat="1" applyFont="1" applyFill="1" applyBorder="1" applyAlignment="1">
      <alignment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2" fontId="6" fillId="6" borderId="1" xfId="0" applyNumberFormat="1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 wrapText="1"/>
    </xf>
    <xf numFmtId="2" fontId="6" fillId="6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2" fontId="6" fillId="8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2" fontId="6" fillId="3" borderId="1" xfId="0" applyNumberFormat="1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6" borderId="1" xfId="0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activeCell="R55" sqref="A55:R57"/>
    </sheetView>
  </sheetViews>
  <sheetFormatPr defaultRowHeight="15" x14ac:dyDescent="0.25"/>
  <cols>
    <col min="1" max="1" width="5.5703125" style="3" customWidth="1"/>
    <col min="2" max="2" width="12" style="3" customWidth="1"/>
    <col min="3" max="3" width="9.140625" style="42" customWidth="1"/>
    <col min="4" max="4" width="26.140625" style="3" customWidth="1"/>
    <col min="5" max="5" width="23.42578125" style="3" customWidth="1"/>
    <col min="6" max="6" width="19.5703125" style="3" customWidth="1"/>
    <col min="7" max="7" width="14.5703125" style="3" customWidth="1"/>
    <col min="8" max="8" width="11.28515625" style="3" customWidth="1"/>
    <col min="9" max="9" width="6.140625" style="3" customWidth="1"/>
    <col min="10" max="10" width="14.85546875" style="3" customWidth="1"/>
    <col min="11" max="11" width="7.28515625" style="3" customWidth="1"/>
    <col min="12" max="12" width="11.42578125" style="3" customWidth="1"/>
    <col min="13" max="13" width="14.28515625" style="3" customWidth="1"/>
    <col min="14" max="14" width="10.85546875" style="3" customWidth="1"/>
    <col min="15" max="15" width="11.42578125" style="3" customWidth="1"/>
    <col min="16" max="16" width="12.5703125" style="3" customWidth="1"/>
    <col min="17" max="17" width="11.28515625" style="3" customWidth="1"/>
    <col min="18" max="18" width="12" style="55" customWidth="1"/>
    <col min="19" max="19" width="10" style="3" hidden="1" customWidth="1"/>
    <col min="20" max="21" width="10.28515625" style="3" hidden="1" customWidth="1"/>
    <col min="22" max="22" width="11" style="3" customWidth="1"/>
    <col min="23" max="23" width="11.140625" style="3" customWidth="1"/>
    <col min="24" max="24" width="14" style="3" customWidth="1"/>
    <col min="25" max="25" width="12.5703125" style="3" customWidth="1"/>
    <col min="26" max="26" width="10" style="3" customWidth="1"/>
    <col min="27" max="27" width="8.5703125" style="3" customWidth="1"/>
    <col min="28" max="16384" width="9.140625" style="3"/>
  </cols>
  <sheetData>
    <row r="1" spans="1:27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ht="11.25" x14ac:dyDescent="0.2">
      <c r="A2" s="4" t="s">
        <v>27</v>
      </c>
      <c r="B2" s="5" t="s">
        <v>28</v>
      </c>
      <c r="C2" s="36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  <c r="M2" s="5" t="s">
        <v>39</v>
      </c>
      <c r="N2" s="5" t="s">
        <v>40</v>
      </c>
      <c r="O2" s="5" t="s">
        <v>41</v>
      </c>
      <c r="P2" s="5" t="s">
        <v>42</v>
      </c>
      <c r="Q2" s="5" t="s">
        <v>43</v>
      </c>
      <c r="R2" s="52" t="s">
        <v>44</v>
      </c>
      <c r="S2" s="5" t="s">
        <v>45</v>
      </c>
      <c r="T2" s="5" t="s">
        <v>46</v>
      </c>
      <c r="U2" s="5" t="s">
        <v>47</v>
      </c>
      <c r="V2" s="5" t="s">
        <v>48</v>
      </c>
      <c r="W2" s="5" t="s">
        <v>49</v>
      </c>
      <c r="X2" s="5" t="s">
        <v>50</v>
      </c>
      <c r="Y2" s="5" t="s">
        <v>51</v>
      </c>
      <c r="Z2" s="5" t="s">
        <v>52</v>
      </c>
      <c r="AA2" s="5" t="s">
        <v>53</v>
      </c>
    </row>
    <row r="3" spans="1:27" x14ac:dyDescent="0.25">
      <c r="A3" s="119">
        <v>1</v>
      </c>
      <c r="B3" s="119" t="s">
        <v>54</v>
      </c>
      <c r="C3" s="37" t="s">
        <v>55</v>
      </c>
      <c r="D3" s="119" t="s">
        <v>56</v>
      </c>
      <c r="E3" s="119" t="s">
        <v>57</v>
      </c>
      <c r="F3" s="119" t="s">
        <v>58</v>
      </c>
      <c r="G3" s="7" t="s">
        <v>59</v>
      </c>
      <c r="H3" s="7" t="s">
        <v>60</v>
      </c>
      <c r="I3" s="7">
        <v>265</v>
      </c>
      <c r="J3" s="7" t="s">
        <v>61</v>
      </c>
      <c r="K3" s="7">
        <v>0.97</v>
      </c>
      <c r="L3" s="7">
        <v>202814</v>
      </c>
      <c r="M3" s="8">
        <v>43258</v>
      </c>
      <c r="N3" s="7">
        <v>241501</v>
      </c>
      <c r="O3" s="7">
        <v>0</v>
      </c>
      <c r="P3" s="7">
        <v>0</v>
      </c>
      <c r="Q3" s="7">
        <v>2439.4</v>
      </c>
      <c r="R3" s="53">
        <v>0.8</v>
      </c>
      <c r="S3" s="7">
        <v>251485.8</v>
      </c>
      <c r="T3" s="7">
        <v>286693.8</v>
      </c>
      <c r="U3" s="7">
        <v>34151.769999999997</v>
      </c>
      <c r="V3" s="7">
        <v>243941.2</v>
      </c>
      <c r="W3" s="7">
        <v>286693.78000000003</v>
      </c>
      <c r="X3" s="7">
        <v>278092.96999999997</v>
      </c>
      <c r="Y3" s="9">
        <v>34151.769999999997</v>
      </c>
      <c r="Z3" s="119">
        <v>47536.5</v>
      </c>
      <c r="AA3" s="7"/>
    </row>
    <row r="4" spans="1:27" x14ac:dyDescent="0.25">
      <c r="A4" s="120"/>
      <c r="B4" s="120"/>
      <c r="C4" s="37" t="s">
        <v>55</v>
      </c>
      <c r="D4" s="120"/>
      <c r="E4" s="120"/>
      <c r="F4" s="120"/>
      <c r="G4" s="7" t="s">
        <v>59</v>
      </c>
      <c r="H4" s="7" t="s">
        <v>60</v>
      </c>
      <c r="I4" s="7">
        <v>265</v>
      </c>
      <c r="J4" s="7" t="s">
        <v>62</v>
      </c>
      <c r="K4" s="7">
        <v>0.36499999999999999</v>
      </c>
      <c r="L4" s="7">
        <v>202814</v>
      </c>
      <c r="M4" s="8">
        <v>43258</v>
      </c>
      <c r="N4" s="7">
        <v>94649</v>
      </c>
      <c r="O4" s="7">
        <v>0</v>
      </c>
      <c r="P4" s="7">
        <v>0</v>
      </c>
      <c r="Q4" s="7">
        <v>956.05</v>
      </c>
      <c r="R4" s="53">
        <v>0.14000000000000001</v>
      </c>
      <c r="S4" s="7">
        <v>261932</v>
      </c>
      <c r="T4" s="7">
        <v>298602.5</v>
      </c>
      <c r="U4" s="7">
        <v>13384.73</v>
      </c>
      <c r="V4" s="7">
        <v>95605.19</v>
      </c>
      <c r="W4" s="7">
        <v>298602.51</v>
      </c>
      <c r="X4" s="7">
        <v>108989.92</v>
      </c>
      <c r="Y4" s="9">
        <v>13384.73</v>
      </c>
      <c r="Z4" s="120"/>
      <c r="AA4" s="7"/>
    </row>
    <row r="5" spans="1:27" x14ac:dyDescent="0.25">
      <c r="A5" s="10"/>
      <c r="B5" s="11"/>
      <c r="C5" s="37"/>
      <c r="D5" s="11"/>
      <c r="E5" s="11"/>
      <c r="F5" s="11"/>
      <c r="G5" s="7"/>
      <c r="H5" s="7"/>
      <c r="I5" s="7"/>
      <c r="J5" s="7"/>
      <c r="K5" s="7"/>
      <c r="L5" s="7"/>
      <c r="M5" s="8"/>
      <c r="N5" s="7"/>
      <c r="O5" s="7"/>
      <c r="P5" s="7"/>
      <c r="Q5" s="7"/>
      <c r="R5" s="53"/>
      <c r="S5" s="7"/>
      <c r="T5" s="7"/>
      <c r="U5" s="7"/>
      <c r="V5" s="7"/>
      <c r="W5" s="7"/>
      <c r="X5" s="7"/>
      <c r="Y5" s="9"/>
      <c r="Z5" s="11"/>
      <c r="AA5" s="7"/>
    </row>
    <row r="6" spans="1:27" x14ac:dyDescent="0.25">
      <c r="A6" s="10"/>
      <c r="B6" s="11"/>
      <c r="C6" s="37"/>
      <c r="D6" s="11"/>
      <c r="E6" s="11"/>
      <c r="F6" s="11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53"/>
      <c r="S6" s="7"/>
      <c r="T6" s="7"/>
      <c r="U6" s="7"/>
      <c r="V6" s="7"/>
      <c r="W6" s="7"/>
      <c r="X6" s="7"/>
      <c r="Y6" s="9"/>
      <c r="Z6" s="11"/>
      <c r="AA6" s="7"/>
    </row>
    <row r="7" spans="1:27" x14ac:dyDescent="0.25">
      <c r="A7" s="119">
        <v>2</v>
      </c>
      <c r="B7" s="119" t="s">
        <v>63</v>
      </c>
      <c r="C7" s="37" t="s">
        <v>64</v>
      </c>
      <c r="D7" s="119" t="s">
        <v>65</v>
      </c>
      <c r="E7" s="119" t="s">
        <v>66</v>
      </c>
      <c r="F7" s="119" t="s">
        <v>58</v>
      </c>
      <c r="G7" s="7" t="s">
        <v>59</v>
      </c>
      <c r="H7" s="7" t="s">
        <v>60</v>
      </c>
      <c r="I7" s="7">
        <v>265</v>
      </c>
      <c r="J7" s="7" t="s">
        <v>61</v>
      </c>
      <c r="K7" s="7">
        <v>0.97</v>
      </c>
      <c r="L7" s="7">
        <v>202817</v>
      </c>
      <c r="M7" s="8">
        <v>43258</v>
      </c>
      <c r="N7" s="7">
        <v>241501</v>
      </c>
      <c r="O7" s="7">
        <v>0</v>
      </c>
      <c r="P7" s="7">
        <v>0</v>
      </c>
      <c r="Q7" s="7">
        <v>2439.4</v>
      </c>
      <c r="R7" s="53">
        <v>0.8</v>
      </c>
      <c r="S7" s="7">
        <v>251485.8</v>
      </c>
      <c r="T7" s="7">
        <v>286693.8</v>
      </c>
      <c r="U7" s="7">
        <v>34151.769999999997</v>
      </c>
      <c r="V7" s="7">
        <v>243941.2</v>
      </c>
      <c r="W7" s="7">
        <v>286693.78000000003</v>
      </c>
      <c r="X7" s="7">
        <v>278092.96999999997</v>
      </c>
      <c r="Y7" s="9">
        <v>34151.769999999997</v>
      </c>
      <c r="Z7" s="119">
        <v>47536.5</v>
      </c>
      <c r="AA7" s="7"/>
    </row>
    <row r="8" spans="1:27" x14ac:dyDescent="0.25">
      <c r="A8" s="120"/>
      <c r="B8" s="120"/>
      <c r="C8" s="37" t="s">
        <v>67</v>
      </c>
      <c r="D8" s="120"/>
      <c r="E8" s="120"/>
      <c r="F8" s="120"/>
      <c r="G8" s="7" t="s">
        <v>59</v>
      </c>
      <c r="H8" s="7" t="s">
        <v>60</v>
      </c>
      <c r="I8" s="7">
        <v>265</v>
      </c>
      <c r="J8" s="7" t="s">
        <v>62</v>
      </c>
      <c r="K8" s="7">
        <v>0.36499999999999999</v>
      </c>
      <c r="L8" s="7">
        <v>202817</v>
      </c>
      <c r="M8" s="8">
        <v>43258</v>
      </c>
      <c r="N8" s="7">
        <v>94649</v>
      </c>
      <c r="O8" s="7">
        <v>0</v>
      </c>
      <c r="P8" s="7">
        <v>0</v>
      </c>
      <c r="Q8" s="7">
        <v>956.05</v>
      </c>
      <c r="R8" s="53">
        <v>0.14000000000000001</v>
      </c>
      <c r="S8" s="7">
        <v>261932</v>
      </c>
      <c r="T8" s="7">
        <v>298602.5</v>
      </c>
      <c r="U8" s="7">
        <v>13384.73</v>
      </c>
      <c r="V8" s="7">
        <v>95605.19</v>
      </c>
      <c r="W8" s="7">
        <v>298602.51</v>
      </c>
      <c r="X8" s="7">
        <v>108989.92</v>
      </c>
      <c r="Y8" s="9">
        <v>13384.73</v>
      </c>
      <c r="Z8" s="120"/>
      <c r="AA8" s="7"/>
    </row>
    <row r="9" spans="1:27" x14ac:dyDescent="0.25">
      <c r="A9" s="10"/>
      <c r="B9" s="11"/>
      <c r="C9" s="37"/>
      <c r="D9" s="11"/>
      <c r="E9" s="11"/>
      <c r="F9" s="11"/>
      <c r="G9" s="7"/>
      <c r="H9" s="7"/>
      <c r="I9" s="7"/>
      <c r="J9" s="7"/>
      <c r="K9" s="7"/>
      <c r="L9" s="7"/>
      <c r="M9" s="8"/>
      <c r="N9" s="7"/>
      <c r="O9" s="7"/>
      <c r="P9" s="7"/>
      <c r="Q9" s="7"/>
      <c r="R9" s="53"/>
      <c r="S9" s="7"/>
      <c r="T9" s="7"/>
      <c r="U9" s="7"/>
      <c r="V9" s="7"/>
      <c r="W9" s="7"/>
      <c r="X9" s="7"/>
      <c r="Y9" s="9"/>
      <c r="Z9" s="11"/>
      <c r="AA9" s="7"/>
    </row>
    <row r="10" spans="1:27" x14ac:dyDescent="0.25">
      <c r="A10" s="10"/>
      <c r="B10" s="11"/>
      <c r="C10" s="37"/>
      <c r="D10" s="11"/>
      <c r="E10" s="11"/>
      <c r="F10" s="11"/>
      <c r="G10" s="7"/>
      <c r="H10" s="7"/>
      <c r="I10" s="7"/>
      <c r="J10" s="7"/>
      <c r="K10" s="7"/>
      <c r="L10" s="7"/>
      <c r="M10" s="8"/>
      <c r="N10" s="7"/>
      <c r="O10" s="7"/>
      <c r="P10" s="7"/>
      <c r="Q10" s="7"/>
      <c r="R10" s="53"/>
      <c r="S10" s="7"/>
      <c r="T10" s="7"/>
      <c r="U10" s="7"/>
      <c r="V10" s="7"/>
      <c r="W10" s="7"/>
      <c r="X10" s="7"/>
      <c r="Y10" s="9"/>
      <c r="Z10" s="11"/>
      <c r="AA10" s="7"/>
    </row>
    <row r="11" spans="1:27" x14ac:dyDescent="0.25">
      <c r="A11" s="10"/>
      <c r="B11" s="11"/>
      <c r="C11" s="37"/>
      <c r="D11" s="11"/>
      <c r="E11" s="11"/>
      <c r="F11" s="11"/>
      <c r="G11" s="7"/>
      <c r="H11" s="7"/>
      <c r="I11" s="7"/>
      <c r="J11" s="7"/>
      <c r="K11" s="7"/>
      <c r="L11" s="7"/>
      <c r="M11" s="8"/>
      <c r="N11" s="7"/>
      <c r="O11" s="7"/>
      <c r="P11" s="7"/>
      <c r="Q11" s="7"/>
      <c r="R11" s="53"/>
      <c r="S11" s="7"/>
      <c r="T11" s="7"/>
      <c r="U11" s="7"/>
      <c r="V11" s="7"/>
      <c r="W11" s="7"/>
      <c r="X11" s="7"/>
      <c r="Y11" s="9"/>
      <c r="Z11" s="11"/>
      <c r="AA11" s="7"/>
    </row>
    <row r="12" spans="1:27" x14ac:dyDescent="0.25">
      <c r="A12" s="119">
        <v>3</v>
      </c>
      <c r="B12" s="119" t="s">
        <v>68</v>
      </c>
      <c r="C12" s="37" t="s">
        <v>69</v>
      </c>
      <c r="D12" s="119" t="s">
        <v>70</v>
      </c>
      <c r="E12" s="119" t="s">
        <v>71</v>
      </c>
      <c r="F12" s="119" t="s">
        <v>72</v>
      </c>
      <c r="G12" s="7" t="s">
        <v>59</v>
      </c>
      <c r="H12" s="7" t="s">
        <v>60</v>
      </c>
      <c r="I12" s="7">
        <v>199</v>
      </c>
      <c r="J12" s="7" t="s">
        <v>62</v>
      </c>
      <c r="K12" s="7">
        <v>0.82</v>
      </c>
      <c r="L12" s="7">
        <v>202527</v>
      </c>
      <c r="M12" s="8">
        <v>43220</v>
      </c>
      <c r="N12" s="7">
        <v>212636.13</v>
      </c>
      <c r="O12" s="7">
        <v>0</v>
      </c>
      <c r="P12" s="7">
        <v>0</v>
      </c>
      <c r="Q12" s="7">
        <v>2147.84</v>
      </c>
      <c r="R12" s="53">
        <v>0.28999999999999998</v>
      </c>
      <c r="S12" s="7">
        <v>261932</v>
      </c>
      <c r="T12" s="7">
        <v>298602.5</v>
      </c>
      <c r="U12" s="7">
        <v>30069.79</v>
      </c>
      <c r="V12" s="7">
        <v>214784.26</v>
      </c>
      <c r="W12" s="7">
        <v>298602.51</v>
      </c>
      <c r="X12" s="7">
        <v>244854.06</v>
      </c>
      <c r="Y12" s="9">
        <v>30069.79</v>
      </c>
      <c r="Z12" s="119">
        <v>641366.68999999994</v>
      </c>
      <c r="AA12" s="7"/>
    </row>
    <row r="13" spans="1:27" x14ac:dyDescent="0.25">
      <c r="A13" s="120"/>
      <c r="B13" s="120"/>
      <c r="C13" s="37" t="s">
        <v>69</v>
      </c>
      <c r="D13" s="120"/>
      <c r="E13" s="120"/>
      <c r="F13" s="120"/>
      <c r="G13" s="7" t="s">
        <v>59</v>
      </c>
      <c r="H13" s="7" t="s">
        <v>60</v>
      </c>
      <c r="I13" s="7">
        <v>200</v>
      </c>
      <c r="J13" s="7" t="s">
        <v>62</v>
      </c>
      <c r="K13" s="7">
        <v>16.670000000000002</v>
      </c>
      <c r="L13" s="7">
        <v>202527</v>
      </c>
      <c r="M13" s="8">
        <v>43220</v>
      </c>
      <c r="N13" s="7">
        <v>4322742.87</v>
      </c>
      <c r="O13" s="7">
        <v>0</v>
      </c>
      <c r="P13" s="7">
        <v>0</v>
      </c>
      <c r="Q13" s="7">
        <v>43664.07</v>
      </c>
      <c r="R13" s="53">
        <v>0</v>
      </c>
      <c r="S13" s="7">
        <v>261932</v>
      </c>
      <c r="T13" s="7">
        <v>298602.5</v>
      </c>
      <c r="U13" s="7">
        <v>611296.9</v>
      </c>
      <c r="V13" s="7">
        <v>4366406.9400000004</v>
      </c>
      <c r="W13" s="7">
        <v>298602.51</v>
      </c>
      <c r="X13" s="7">
        <v>4977703.84</v>
      </c>
      <c r="Y13" s="7" t="s">
        <v>73</v>
      </c>
      <c r="Z13" s="120"/>
      <c r="AA13" s="7"/>
    </row>
    <row r="14" spans="1:27" x14ac:dyDescent="0.25">
      <c r="A14" s="10"/>
      <c r="B14" s="11"/>
      <c r="C14" s="37"/>
      <c r="D14" s="11"/>
      <c r="E14" s="11"/>
      <c r="F14" s="11"/>
      <c r="G14" s="7"/>
      <c r="H14" s="7"/>
      <c r="I14" s="7"/>
      <c r="J14" s="7"/>
      <c r="K14" s="7"/>
      <c r="L14" s="7"/>
      <c r="M14" s="8"/>
      <c r="N14" s="7"/>
      <c r="O14" s="7"/>
      <c r="P14" s="7"/>
      <c r="Q14" s="7"/>
      <c r="R14" s="53"/>
      <c r="S14" s="7"/>
      <c r="T14" s="7"/>
      <c r="U14" s="7"/>
      <c r="V14" s="7"/>
      <c r="W14" s="7"/>
      <c r="X14" s="7"/>
      <c r="Y14" s="7"/>
      <c r="Z14" s="11"/>
      <c r="AA14" s="7"/>
    </row>
    <row r="15" spans="1:27" x14ac:dyDescent="0.25">
      <c r="A15" s="10"/>
      <c r="B15" s="11"/>
      <c r="C15" s="37"/>
      <c r="D15" s="11"/>
      <c r="E15" s="11"/>
      <c r="F15" s="11"/>
      <c r="G15" s="7"/>
      <c r="H15" s="7"/>
      <c r="I15" s="7"/>
      <c r="J15" s="7"/>
      <c r="K15" s="7"/>
      <c r="L15" s="7"/>
      <c r="M15" s="8"/>
      <c r="N15" s="7"/>
      <c r="O15" s="7"/>
      <c r="P15" s="7"/>
      <c r="Q15" s="7"/>
      <c r="R15" s="53"/>
      <c r="S15" s="7"/>
      <c r="T15" s="7"/>
      <c r="U15" s="7"/>
      <c r="V15" s="7"/>
      <c r="W15" s="7"/>
      <c r="X15" s="7"/>
      <c r="Y15" s="7"/>
      <c r="Z15" s="11"/>
      <c r="AA15" s="7"/>
    </row>
    <row r="16" spans="1:27" x14ac:dyDescent="0.25">
      <c r="A16" s="10"/>
      <c r="B16" s="11"/>
      <c r="C16" s="37"/>
      <c r="D16" s="11"/>
      <c r="E16" s="11"/>
      <c r="F16" s="11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53"/>
      <c r="S16" s="7"/>
      <c r="T16" s="7"/>
      <c r="U16" s="7"/>
      <c r="V16" s="7"/>
      <c r="W16" s="7"/>
      <c r="X16" s="7"/>
      <c r="Y16" s="7"/>
      <c r="Z16" s="11"/>
      <c r="AA16" s="7"/>
    </row>
    <row r="17" spans="1:27" x14ac:dyDescent="0.25">
      <c r="A17" s="10"/>
      <c r="B17" s="11"/>
      <c r="C17" s="37"/>
      <c r="D17" s="11"/>
      <c r="E17" s="11"/>
      <c r="F17" s="11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53"/>
      <c r="S17" s="7"/>
      <c r="T17" s="7"/>
      <c r="U17" s="7"/>
      <c r="V17" s="7"/>
      <c r="W17" s="7"/>
      <c r="X17" s="7"/>
      <c r="Y17" s="7"/>
      <c r="Z17" s="11"/>
      <c r="AA17" s="7"/>
    </row>
    <row r="18" spans="1:27" ht="30" x14ac:dyDescent="0.25">
      <c r="A18" s="12">
        <v>4</v>
      </c>
      <c r="B18" s="7" t="s">
        <v>74</v>
      </c>
      <c r="C18" s="37" t="s">
        <v>75</v>
      </c>
      <c r="D18" s="7" t="s">
        <v>76</v>
      </c>
      <c r="E18" s="13" t="s">
        <v>77</v>
      </c>
      <c r="F18" s="13" t="s">
        <v>78</v>
      </c>
      <c r="G18" s="7" t="s">
        <v>59</v>
      </c>
      <c r="H18" s="7" t="s">
        <v>60</v>
      </c>
      <c r="I18" s="7">
        <v>2176</v>
      </c>
      <c r="J18" s="7" t="s">
        <v>79</v>
      </c>
      <c r="K18" s="7">
        <v>8.75</v>
      </c>
      <c r="L18" s="7">
        <v>202450</v>
      </c>
      <c r="M18" s="8">
        <v>43202</v>
      </c>
      <c r="N18" s="7">
        <v>1815188</v>
      </c>
      <c r="O18" s="7">
        <v>0</v>
      </c>
      <c r="P18" s="7">
        <v>0</v>
      </c>
      <c r="Q18" s="7">
        <v>18335.23</v>
      </c>
      <c r="R18" s="53">
        <v>0.95</v>
      </c>
      <c r="S18" s="7">
        <v>209545.60000000001</v>
      </c>
      <c r="T18" s="7">
        <v>238882</v>
      </c>
      <c r="U18" s="7">
        <v>256693.4</v>
      </c>
      <c r="V18" s="7">
        <v>1833524.18</v>
      </c>
      <c r="W18" s="7">
        <v>238882.01</v>
      </c>
      <c r="X18" s="7">
        <v>2090217.59</v>
      </c>
      <c r="Y18" s="7" t="s">
        <v>80</v>
      </c>
      <c r="Z18" s="7">
        <v>256693.41</v>
      </c>
      <c r="AA18" s="7"/>
    </row>
    <row r="19" spans="1:27" ht="17.25" customHeight="1" x14ac:dyDescent="0.25">
      <c r="A19" s="12">
        <v>5</v>
      </c>
      <c r="B19" s="7" t="s">
        <v>81</v>
      </c>
      <c r="C19" s="37" t="s">
        <v>82</v>
      </c>
      <c r="D19" s="7" t="s">
        <v>83</v>
      </c>
      <c r="E19" s="7" t="s">
        <v>84</v>
      </c>
      <c r="F19" s="7" t="s">
        <v>85</v>
      </c>
      <c r="G19" s="7" t="s">
        <v>59</v>
      </c>
      <c r="H19" s="7" t="s">
        <v>60</v>
      </c>
      <c r="I19" s="7">
        <v>2176</v>
      </c>
      <c r="J19" s="7" t="s">
        <v>79</v>
      </c>
      <c r="K19" s="7">
        <v>8.75</v>
      </c>
      <c r="L19" s="7">
        <v>373530</v>
      </c>
      <c r="M19" s="8">
        <v>43342</v>
      </c>
      <c r="N19" s="7">
        <v>1815189</v>
      </c>
      <c r="O19" s="7">
        <v>0</v>
      </c>
      <c r="P19" s="7">
        <v>0</v>
      </c>
      <c r="Q19" s="7">
        <v>18335.240000000002</v>
      </c>
      <c r="R19" s="53">
        <v>-7.0000000000000007E-2</v>
      </c>
      <c r="S19" s="7">
        <v>209545.60000000001</v>
      </c>
      <c r="T19" s="7">
        <v>238882</v>
      </c>
      <c r="U19" s="7">
        <v>256693.4</v>
      </c>
      <c r="V19" s="7">
        <v>1833524.18</v>
      </c>
      <c r="W19" s="7">
        <v>238882.01</v>
      </c>
      <c r="X19" s="7">
        <v>2090217.59</v>
      </c>
      <c r="Y19" s="7" t="s">
        <v>86</v>
      </c>
      <c r="Z19" s="7">
        <v>256693.35</v>
      </c>
      <c r="AA19" s="7"/>
    </row>
    <row r="20" spans="1:27" ht="17.25" customHeight="1" x14ac:dyDescent="0.25">
      <c r="A20" s="10"/>
      <c r="B20" s="11"/>
      <c r="C20" s="37"/>
      <c r="D20" s="11"/>
      <c r="E20" s="11"/>
      <c r="F20" s="11"/>
      <c r="G20" s="7"/>
      <c r="H20" s="7"/>
      <c r="I20" s="7"/>
      <c r="J20" s="7"/>
      <c r="K20" s="7"/>
      <c r="L20" s="7"/>
      <c r="M20" s="8"/>
      <c r="N20" s="7"/>
      <c r="O20" s="7"/>
      <c r="P20" s="7"/>
      <c r="Q20" s="7"/>
      <c r="R20" s="53"/>
      <c r="S20" s="7"/>
      <c r="T20" s="7"/>
      <c r="U20" s="7"/>
      <c r="V20" s="7"/>
      <c r="W20" s="7"/>
      <c r="X20" s="7"/>
      <c r="Y20" s="7"/>
      <c r="Z20" s="11"/>
      <c r="AA20" s="7"/>
    </row>
    <row r="21" spans="1:27" x14ac:dyDescent="0.25">
      <c r="A21" s="119">
        <v>6</v>
      </c>
      <c r="B21" s="119" t="s">
        <v>87</v>
      </c>
      <c r="C21" s="37" t="s">
        <v>88</v>
      </c>
      <c r="D21" s="119" t="s">
        <v>89</v>
      </c>
      <c r="E21" s="119" t="s">
        <v>90</v>
      </c>
      <c r="F21" s="119" t="s">
        <v>91</v>
      </c>
      <c r="G21" s="7" t="s">
        <v>59</v>
      </c>
      <c r="H21" s="7" t="s">
        <v>60</v>
      </c>
      <c r="I21" s="7">
        <v>187</v>
      </c>
      <c r="J21" s="7" t="s">
        <v>62</v>
      </c>
      <c r="K21" s="7">
        <v>1.5149999999999999</v>
      </c>
      <c r="L21" s="7">
        <v>202826</v>
      </c>
      <c r="M21" s="8">
        <v>43265</v>
      </c>
      <c r="N21" s="7">
        <v>392858.73</v>
      </c>
      <c r="O21" s="7">
        <v>0</v>
      </c>
      <c r="P21" s="7">
        <v>0</v>
      </c>
      <c r="Q21" s="7">
        <v>3968.27</v>
      </c>
      <c r="R21" s="53">
        <v>0.03</v>
      </c>
      <c r="S21" s="7">
        <v>261932</v>
      </c>
      <c r="T21" s="7">
        <v>298602.5</v>
      </c>
      <c r="U21" s="7">
        <v>55555.78</v>
      </c>
      <c r="V21" s="7">
        <v>396827.03</v>
      </c>
      <c r="W21" s="7">
        <v>298602.51</v>
      </c>
      <c r="X21" s="7">
        <v>452382.8</v>
      </c>
      <c r="Y21" s="9">
        <v>55555.78</v>
      </c>
      <c r="Z21" s="119">
        <v>247525.45</v>
      </c>
      <c r="AA21" s="7"/>
    </row>
    <row r="22" spans="1:27" x14ac:dyDescent="0.25">
      <c r="A22" s="121"/>
      <c r="B22" s="121"/>
      <c r="C22" s="37" t="s">
        <v>92</v>
      </c>
      <c r="D22" s="121"/>
      <c r="E22" s="121"/>
      <c r="F22" s="121"/>
      <c r="G22" s="7" t="s">
        <v>59</v>
      </c>
      <c r="H22" s="7" t="s">
        <v>60</v>
      </c>
      <c r="I22" s="7">
        <v>201</v>
      </c>
      <c r="J22" s="7" t="s">
        <v>62</v>
      </c>
      <c r="K22" s="7">
        <v>1.79</v>
      </c>
      <c r="L22" s="7">
        <v>202826</v>
      </c>
      <c r="M22" s="8">
        <v>43265</v>
      </c>
      <c r="N22" s="7">
        <v>464169.73</v>
      </c>
      <c r="O22" s="7">
        <v>0</v>
      </c>
      <c r="P22" s="7">
        <v>0</v>
      </c>
      <c r="Q22" s="7">
        <v>4688.58</v>
      </c>
      <c r="R22" s="53">
        <v>0.02</v>
      </c>
      <c r="S22" s="7">
        <v>261932</v>
      </c>
      <c r="T22" s="7">
        <v>298602.5</v>
      </c>
      <c r="U22" s="7">
        <v>65640.160000000003</v>
      </c>
      <c r="V22" s="7">
        <v>468858.33</v>
      </c>
      <c r="W22" s="7">
        <v>298602.51</v>
      </c>
      <c r="X22" s="7">
        <v>534498.49</v>
      </c>
      <c r="Y22" s="9">
        <v>65640.160000000003</v>
      </c>
      <c r="Z22" s="121"/>
      <c r="AA22" s="7"/>
    </row>
    <row r="23" spans="1:27" x14ac:dyDescent="0.25">
      <c r="A23" s="121"/>
      <c r="B23" s="121"/>
      <c r="C23" s="37" t="s">
        <v>93</v>
      </c>
      <c r="D23" s="121"/>
      <c r="E23" s="121"/>
      <c r="F23" s="121"/>
      <c r="G23" s="7" t="s">
        <v>59</v>
      </c>
      <c r="H23" s="7" t="s">
        <v>60</v>
      </c>
      <c r="I23" s="7">
        <v>204</v>
      </c>
      <c r="J23" s="7" t="s">
        <v>62</v>
      </c>
      <c r="K23" s="7">
        <v>1.86</v>
      </c>
      <c r="L23" s="7">
        <v>202826</v>
      </c>
      <c r="M23" s="8">
        <v>43265</v>
      </c>
      <c r="N23" s="7">
        <v>482320.61</v>
      </c>
      <c r="O23" s="7">
        <v>0</v>
      </c>
      <c r="P23" s="7">
        <v>0</v>
      </c>
      <c r="Q23" s="7">
        <v>4871.93</v>
      </c>
      <c r="R23" s="53">
        <v>1.04</v>
      </c>
      <c r="S23" s="7">
        <v>261932</v>
      </c>
      <c r="T23" s="7">
        <v>298602.5</v>
      </c>
      <c r="U23" s="7">
        <v>68207.09</v>
      </c>
      <c r="V23" s="7">
        <v>487193.58</v>
      </c>
      <c r="W23" s="7">
        <v>298602.51</v>
      </c>
      <c r="X23" s="7">
        <v>555400.67000000004</v>
      </c>
      <c r="Y23" s="9">
        <v>68207.09</v>
      </c>
      <c r="Z23" s="121"/>
      <c r="AA23" s="7"/>
    </row>
    <row r="24" spans="1:27" x14ac:dyDescent="0.25">
      <c r="A24" s="120"/>
      <c r="B24" s="120"/>
      <c r="C24" s="37" t="s">
        <v>94</v>
      </c>
      <c r="D24" s="120"/>
      <c r="E24" s="120"/>
      <c r="F24" s="120"/>
      <c r="G24" s="7" t="s">
        <v>59</v>
      </c>
      <c r="H24" s="7" t="s">
        <v>60</v>
      </c>
      <c r="I24" s="7">
        <v>221</v>
      </c>
      <c r="J24" s="7" t="s">
        <v>62</v>
      </c>
      <c r="K24" s="7">
        <v>1.585</v>
      </c>
      <c r="L24" s="7">
        <v>202826</v>
      </c>
      <c r="M24" s="8">
        <v>43265</v>
      </c>
      <c r="N24" s="7">
        <v>411010.93</v>
      </c>
      <c r="O24" s="7">
        <v>0</v>
      </c>
      <c r="P24" s="7">
        <v>0</v>
      </c>
      <c r="Q24" s="7">
        <v>4151.63</v>
      </c>
      <c r="R24" s="53">
        <v>-0.28999999999999998</v>
      </c>
      <c r="S24" s="7">
        <v>261932</v>
      </c>
      <c r="T24" s="7">
        <v>298602.5</v>
      </c>
      <c r="U24" s="7">
        <v>58122.42</v>
      </c>
      <c r="V24" s="7">
        <v>415162.27</v>
      </c>
      <c r="W24" s="7">
        <v>298602.51</v>
      </c>
      <c r="X24" s="7">
        <v>473284.98</v>
      </c>
      <c r="Y24" s="9">
        <v>58122.42</v>
      </c>
      <c r="Z24" s="120"/>
      <c r="AA24" s="7"/>
    </row>
    <row r="25" spans="1:27" x14ac:dyDescent="0.25">
      <c r="A25" s="10"/>
      <c r="B25" s="11"/>
      <c r="C25" s="37"/>
      <c r="D25" s="11"/>
      <c r="E25" s="11"/>
      <c r="F25" s="11"/>
      <c r="G25" s="7"/>
      <c r="H25" s="7"/>
      <c r="I25" s="7"/>
      <c r="J25" s="7"/>
      <c r="K25" s="7"/>
      <c r="L25" s="7"/>
      <c r="M25" s="8"/>
      <c r="N25" s="7"/>
      <c r="O25" s="7"/>
      <c r="P25" s="7"/>
      <c r="Q25" s="7"/>
      <c r="R25" s="53"/>
      <c r="S25" s="7"/>
      <c r="T25" s="7"/>
      <c r="U25" s="7"/>
      <c r="V25" s="7"/>
      <c r="W25" s="7"/>
      <c r="X25" s="7"/>
      <c r="Y25" s="9"/>
      <c r="Z25" s="11"/>
      <c r="AA25" s="7"/>
    </row>
    <row r="26" spans="1:27" x14ac:dyDescent="0.25">
      <c r="A26" s="10"/>
      <c r="B26" s="11"/>
      <c r="C26" s="37"/>
      <c r="D26" s="11"/>
      <c r="E26" s="11"/>
      <c r="F26" s="11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53"/>
      <c r="S26" s="7"/>
      <c r="T26" s="7"/>
      <c r="U26" s="7"/>
      <c r="V26" s="7"/>
      <c r="W26" s="7"/>
      <c r="X26" s="7"/>
      <c r="Y26" s="9"/>
      <c r="Z26" s="11"/>
      <c r="AA26" s="7"/>
    </row>
    <row r="27" spans="1:27" x14ac:dyDescent="0.25">
      <c r="A27" s="10"/>
      <c r="B27" s="11"/>
      <c r="C27" s="37"/>
      <c r="D27" s="11"/>
      <c r="E27" s="11"/>
      <c r="F27" s="11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53"/>
      <c r="S27" s="7"/>
      <c r="T27" s="7"/>
      <c r="U27" s="7"/>
      <c r="V27" s="7"/>
      <c r="W27" s="7"/>
      <c r="X27" s="7"/>
      <c r="Y27" s="9"/>
      <c r="Z27" s="11"/>
      <c r="AA27" s="7"/>
    </row>
    <row r="28" spans="1:27" x14ac:dyDescent="0.25">
      <c r="A28" s="10"/>
      <c r="B28" s="11"/>
      <c r="C28" s="37"/>
      <c r="D28" s="11"/>
      <c r="E28" s="11"/>
      <c r="F28" s="11"/>
      <c r="G28" s="7"/>
      <c r="H28" s="7"/>
      <c r="I28" s="7"/>
      <c r="J28" s="7"/>
      <c r="K28" s="7"/>
      <c r="L28" s="7"/>
      <c r="M28" s="8"/>
      <c r="N28" s="7"/>
      <c r="O28" s="7"/>
      <c r="P28" s="7"/>
      <c r="Q28" s="7"/>
      <c r="R28" s="53"/>
      <c r="S28" s="7"/>
      <c r="T28" s="7"/>
      <c r="U28" s="7"/>
      <c r="V28" s="7"/>
      <c r="W28" s="7"/>
      <c r="X28" s="7"/>
      <c r="Y28" s="9"/>
      <c r="Z28" s="11"/>
      <c r="AA28" s="7"/>
    </row>
    <row r="29" spans="1:27" x14ac:dyDescent="0.25">
      <c r="A29" s="122">
        <v>7</v>
      </c>
      <c r="B29" s="122" t="s">
        <v>95</v>
      </c>
      <c r="C29" s="37" t="s">
        <v>96</v>
      </c>
      <c r="D29" s="122" t="s">
        <v>97</v>
      </c>
      <c r="E29" s="122" t="s">
        <v>98</v>
      </c>
      <c r="F29" s="122" t="s">
        <v>99</v>
      </c>
      <c r="G29" s="7" t="s">
        <v>59</v>
      </c>
      <c r="H29" s="7" t="s">
        <v>60</v>
      </c>
      <c r="I29" s="7">
        <v>265</v>
      </c>
      <c r="J29" s="7" t="s">
        <v>61</v>
      </c>
      <c r="K29" s="7">
        <v>1.6559999999999999</v>
      </c>
      <c r="L29" s="7">
        <v>202818</v>
      </c>
      <c r="M29" s="8">
        <v>43258</v>
      </c>
      <c r="N29" s="7">
        <v>412295.84</v>
      </c>
      <c r="O29" s="7">
        <v>0</v>
      </c>
      <c r="P29" s="7">
        <v>0</v>
      </c>
      <c r="Q29" s="7">
        <v>4164.6000000000004</v>
      </c>
      <c r="R29" s="53">
        <v>0</v>
      </c>
      <c r="S29" s="7">
        <v>251485.8</v>
      </c>
      <c r="T29" s="7">
        <v>286693.8</v>
      </c>
      <c r="U29" s="7">
        <v>58304.46</v>
      </c>
      <c r="V29" s="7">
        <v>416460.44</v>
      </c>
      <c r="W29" s="7">
        <v>286693.78000000003</v>
      </c>
      <c r="X29" s="7">
        <v>474764.9</v>
      </c>
      <c r="Y29" s="9">
        <v>58304.46</v>
      </c>
      <c r="Z29" s="122">
        <v>81223.509999999995</v>
      </c>
      <c r="AA29" s="7"/>
    </row>
    <row r="30" spans="1:27" x14ac:dyDescent="0.25">
      <c r="A30" s="120"/>
      <c r="B30" s="120"/>
      <c r="C30" s="37" t="s">
        <v>96</v>
      </c>
      <c r="D30" s="120"/>
      <c r="E30" s="120"/>
      <c r="F30" s="120"/>
      <c r="G30" s="7" t="s">
        <v>59</v>
      </c>
      <c r="H30" s="7" t="s">
        <v>60</v>
      </c>
      <c r="I30" s="7">
        <v>265</v>
      </c>
      <c r="J30" s="7" t="s">
        <v>62</v>
      </c>
      <c r="K30" s="7">
        <v>0.625</v>
      </c>
      <c r="L30" s="7">
        <v>202818</v>
      </c>
      <c r="M30" s="8">
        <v>43258</v>
      </c>
      <c r="N30" s="7">
        <v>162070.16</v>
      </c>
      <c r="O30" s="7">
        <v>0</v>
      </c>
      <c r="P30" s="7">
        <v>0</v>
      </c>
      <c r="Q30" s="7">
        <v>1637.07</v>
      </c>
      <c r="R30" s="53">
        <v>0.28999999999999998</v>
      </c>
      <c r="S30" s="7">
        <v>261932</v>
      </c>
      <c r="T30" s="7">
        <v>298602.5</v>
      </c>
      <c r="U30" s="7">
        <v>22919.05</v>
      </c>
      <c r="V30" s="7">
        <v>163707.51999999999</v>
      </c>
      <c r="W30" s="7">
        <v>298602.51</v>
      </c>
      <c r="X30" s="7">
        <v>186626.57</v>
      </c>
      <c r="Y30" s="9">
        <v>22919.05</v>
      </c>
      <c r="Z30" s="120"/>
      <c r="AA30" s="7"/>
    </row>
    <row r="31" spans="1:27" x14ac:dyDescent="0.25">
      <c r="A31" s="10"/>
      <c r="B31" s="11"/>
      <c r="C31" s="37"/>
      <c r="D31" s="11"/>
      <c r="E31" s="11"/>
      <c r="F31" s="11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53"/>
      <c r="S31" s="7"/>
      <c r="T31" s="7"/>
      <c r="U31" s="7"/>
      <c r="V31" s="7"/>
      <c r="W31" s="7"/>
      <c r="X31" s="7"/>
      <c r="Y31" s="9"/>
      <c r="Z31" s="11"/>
      <c r="AA31" s="7"/>
    </row>
    <row r="32" spans="1:27" x14ac:dyDescent="0.25">
      <c r="A32" s="122">
        <v>8</v>
      </c>
      <c r="B32" s="122" t="s">
        <v>100</v>
      </c>
      <c r="C32" s="37" t="s">
        <v>101</v>
      </c>
      <c r="D32" s="122" t="s">
        <v>102</v>
      </c>
      <c r="E32" s="122" t="s">
        <v>103</v>
      </c>
      <c r="F32" s="122" t="s">
        <v>104</v>
      </c>
      <c r="G32" s="7" t="s">
        <v>59</v>
      </c>
      <c r="H32" s="7" t="s">
        <v>60</v>
      </c>
      <c r="I32" s="7">
        <v>946</v>
      </c>
      <c r="J32" s="7" t="s">
        <v>62</v>
      </c>
      <c r="K32" s="7">
        <v>6.3125</v>
      </c>
      <c r="L32" s="7">
        <v>202505</v>
      </c>
      <c r="M32" s="8">
        <v>43193</v>
      </c>
      <c r="N32" s="7">
        <v>1636911.25</v>
      </c>
      <c r="O32" s="7">
        <v>0</v>
      </c>
      <c r="P32" s="7">
        <v>0</v>
      </c>
      <c r="Q32" s="7">
        <v>16534.46</v>
      </c>
      <c r="R32" s="53">
        <v>0.23</v>
      </c>
      <c r="S32" s="7">
        <v>261932</v>
      </c>
      <c r="T32" s="7">
        <v>298602.5</v>
      </c>
      <c r="U32" s="7">
        <v>231482.4</v>
      </c>
      <c r="V32" s="7">
        <v>1653445.94</v>
      </c>
      <c r="W32" s="7">
        <v>298602.51</v>
      </c>
      <c r="X32" s="7">
        <v>1884928.34</v>
      </c>
      <c r="Y32" s="7" t="s">
        <v>105</v>
      </c>
      <c r="Z32" s="122">
        <v>925929.64</v>
      </c>
      <c r="AA32" s="7"/>
    </row>
    <row r="33" spans="1:27" x14ac:dyDescent="0.25">
      <c r="A33" s="121"/>
      <c r="B33" s="121"/>
      <c r="C33" s="37" t="s">
        <v>101</v>
      </c>
      <c r="D33" s="121"/>
      <c r="E33" s="121"/>
      <c r="F33" s="121"/>
      <c r="G33" s="7" t="s">
        <v>59</v>
      </c>
      <c r="H33" s="7" t="s">
        <v>60</v>
      </c>
      <c r="I33" s="7">
        <v>947</v>
      </c>
      <c r="J33" s="7" t="s">
        <v>62</v>
      </c>
      <c r="K33" s="7">
        <v>6.3125</v>
      </c>
      <c r="L33" s="7">
        <v>202505</v>
      </c>
      <c r="M33" s="8">
        <v>43193</v>
      </c>
      <c r="N33" s="7">
        <v>1636911.25</v>
      </c>
      <c r="O33" s="7">
        <v>0</v>
      </c>
      <c r="P33" s="7">
        <v>0</v>
      </c>
      <c r="Q33" s="7">
        <v>16534.46</v>
      </c>
      <c r="R33" s="53">
        <v>0.23</v>
      </c>
      <c r="S33" s="7">
        <v>261932</v>
      </c>
      <c r="T33" s="7">
        <v>298602.5</v>
      </c>
      <c r="U33" s="7">
        <v>231482.4</v>
      </c>
      <c r="V33" s="7">
        <v>1653445.94</v>
      </c>
      <c r="W33" s="7">
        <v>298602.51</v>
      </c>
      <c r="X33" s="7">
        <v>1884928.34</v>
      </c>
      <c r="Y33" s="7" t="s">
        <v>105</v>
      </c>
      <c r="Z33" s="121"/>
      <c r="AA33" s="7"/>
    </row>
    <row r="34" spans="1:27" x14ac:dyDescent="0.25">
      <c r="A34" s="121"/>
      <c r="B34" s="121"/>
      <c r="C34" s="37" t="s">
        <v>101</v>
      </c>
      <c r="D34" s="121"/>
      <c r="E34" s="121"/>
      <c r="F34" s="121"/>
      <c r="G34" s="7" t="s">
        <v>59</v>
      </c>
      <c r="H34" s="7" t="s">
        <v>60</v>
      </c>
      <c r="I34" s="7">
        <v>948</v>
      </c>
      <c r="J34" s="7" t="s">
        <v>62</v>
      </c>
      <c r="K34" s="7">
        <v>6.3125</v>
      </c>
      <c r="L34" s="7">
        <v>202505</v>
      </c>
      <c r="M34" s="8">
        <v>43193</v>
      </c>
      <c r="N34" s="7">
        <v>1636911.25</v>
      </c>
      <c r="O34" s="7">
        <v>0</v>
      </c>
      <c r="P34" s="7">
        <v>0</v>
      </c>
      <c r="Q34" s="7">
        <v>16534.46</v>
      </c>
      <c r="R34" s="53">
        <v>0.23</v>
      </c>
      <c r="S34" s="7">
        <v>261932</v>
      </c>
      <c r="T34" s="7">
        <v>298602.5</v>
      </c>
      <c r="U34" s="7">
        <v>231482.4</v>
      </c>
      <c r="V34" s="7">
        <v>1653445.94</v>
      </c>
      <c r="W34" s="7">
        <v>298602.51</v>
      </c>
      <c r="X34" s="7">
        <v>1884928.34</v>
      </c>
      <c r="Y34" s="7" t="s">
        <v>105</v>
      </c>
      <c r="Z34" s="121"/>
      <c r="AA34" s="7"/>
    </row>
    <row r="35" spans="1:27" x14ac:dyDescent="0.25">
      <c r="A35" s="120"/>
      <c r="B35" s="120"/>
      <c r="C35" s="37" t="s">
        <v>101</v>
      </c>
      <c r="D35" s="120"/>
      <c r="E35" s="120"/>
      <c r="F35" s="120"/>
      <c r="G35" s="7" t="s">
        <v>59</v>
      </c>
      <c r="H35" s="7" t="s">
        <v>60</v>
      </c>
      <c r="I35" s="7">
        <v>949</v>
      </c>
      <c r="J35" s="7" t="s">
        <v>62</v>
      </c>
      <c r="K35" s="7">
        <v>6.3125</v>
      </c>
      <c r="L35" s="7">
        <v>202505</v>
      </c>
      <c r="M35" s="8">
        <v>43193</v>
      </c>
      <c r="N35" s="7">
        <v>1636911.25</v>
      </c>
      <c r="O35" s="7">
        <v>0</v>
      </c>
      <c r="P35" s="7">
        <v>0</v>
      </c>
      <c r="Q35" s="7">
        <v>16534.46</v>
      </c>
      <c r="R35" s="53">
        <v>0.23</v>
      </c>
      <c r="S35" s="7">
        <v>261932</v>
      </c>
      <c r="T35" s="7">
        <v>298602.5</v>
      </c>
      <c r="U35" s="7">
        <v>231482.4</v>
      </c>
      <c r="V35" s="7">
        <v>1653445.94</v>
      </c>
      <c r="W35" s="7">
        <v>298602.51</v>
      </c>
      <c r="X35" s="7">
        <v>1884928.34</v>
      </c>
      <c r="Y35" s="7" t="s">
        <v>105</v>
      </c>
      <c r="Z35" s="120"/>
      <c r="AA35" s="7"/>
    </row>
    <row r="36" spans="1:27" x14ac:dyDescent="0.25">
      <c r="A36" s="10"/>
      <c r="B36" s="11"/>
      <c r="C36" s="37"/>
      <c r="D36" s="11"/>
      <c r="E36" s="11"/>
      <c r="F36" s="11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53"/>
      <c r="S36" s="7"/>
      <c r="T36" s="7"/>
      <c r="U36" s="7"/>
      <c r="V36" s="7"/>
      <c r="W36" s="7"/>
      <c r="X36" s="7"/>
      <c r="Y36" s="7"/>
      <c r="Z36" s="11"/>
      <c r="AA36" s="7"/>
    </row>
    <row r="37" spans="1:27" x14ac:dyDescent="0.25">
      <c r="A37" s="10"/>
      <c r="B37" s="11"/>
      <c r="C37" s="37"/>
      <c r="D37" s="11"/>
      <c r="E37" s="11"/>
      <c r="F37" s="11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53"/>
      <c r="S37" s="7"/>
      <c r="T37" s="7"/>
      <c r="U37" s="7"/>
      <c r="V37" s="7"/>
      <c r="W37" s="7"/>
      <c r="X37" s="7"/>
      <c r="Y37" s="7"/>
      <c r="Z37" s="11"/>
      <c r="AA37" s="7"/>
    </row>
    <row r="38" spans="1:27" x14ac:dyDescent="0.25">
      <c r="A38" s="10"/>
      <c r="B38" s="11"/>
      <c r="C38" s="37"/>
      <c r="D38" s="11"/>
      <c r="E38" s="11"/>
      <c r="F38" s="11"/>
      <c r="G38" s="7"/>
      <c r="H38" s="7"/>
      <c r="I38" s="7"/>
      <c r="J38" s="7"/>
      <c r="K38" s="7"/>
      <c r="L38" s="7"/>
      <c r="M38" s="8"/>
      <c r="N38" s="7"/>
      <c r="O38" s="7"/>
      <c r="P38" s="7"/>
      <c r="Q38" s="7"/>
      <c r="R38" s="53"/>
      <c r="S38" s="7"/>
      <c r="T38" s="7"/>
      <c r="U38" s="7"/>
      <c r="V38" s="7"/>
      <c r="W38" s="7"/>
      <c r="X38" s="7"/>
      <c r="Y38" s="7"/>
      <c r="Z38" s="11"/>
      <c r="AA38" s="7"/>
    </row>
    <row r="39" spans="1:27" x14ac:dyDescent="0.25">
      <c r="A39" s="10"/>
      <c r="B39" s="11"/>
      <c r="C39" s="37"/>
      <c r="D39" s="11"/>
      <c r="E39" s="11"/>
      <c r="F39" s="11"/>
      <c r="G39" s="7"/>
      <c r="H39" s="7"/>
      <c r="I39" s="7"/>
      <c r="J39" s="7"/>
      <c r="K39" s="7"/>
      <c r="L39" s="7"/>
      <c r="M39" s="8"/>
      <c r="N39" s="7"/>
      <c r="O39" s="7"/>
      <c r="P39" s="7"/>
      <c r="Q39" s="7"/>
      <c r="R39" s="53"/>
      <c r="S39" s="7"/>
      <c r="T39" s="7"/>
      <c r="U39" s="7"/>
      <c r="V39" s="7"/>
      <c r="W39" s="7"/>
      <c r="X39" s="7"/>
      <c r="Y39" s="7"/>
      <c r="Z39" s="11"/>
      <c r="AA39" s="7"/>
    </row>
    <row r="40" spans="1:27" x14ac:dyDescent="0.25">
      <c r="A40" s="122">
        <v>9</v>
      </c>
      <c r="B40" s="122" t="s">
        <v>106</v>
      </c>
      <c r="C40" s="37" t="s">
        <v>107</v>
      </c>
      <c r="D40" s="122" t="s">
        <v>108</v>
      </c>
      <c r="E40" s="122" t="s">
        <v>109</v>
      </c>
      <c r="F40" s="122" t="s">
        <v>110</v>
      </c>
      <c r="G40" s="7" t="s">
        <v>59</v>
      </c>
      <c r="H40" s="7" t="s">
        <v>60</v>
      </c>
      <c r="I40" s="7">
        <v>265</v>
      </c>
      <c r="J40" s="7" t="s">
        <v>61</v>
      </c>
      <c r="K40" s="7">
        <v>0.67500000000000004</v>
      </c>
      <c r="L40" s="7">
        <v>202809</v>
      </c>
      <c r="M40" s="8">
        <v>43258</v>
      </c>
      <c r="N40" s="7">
        <v>168055.36</v>
      </c>
      <c r="O40" s="7">
        <v>0</v>
      </c>
      <c r="P40" s="7">
        <v>0</v>
      </c>
      <c r="Q40" s="7">
        <v>1697.53</v>
      </c>
      <c r="R40" s="53">
        <v>0</v>
      </c>
      <c r="S40" s="7">
        <v>251485.8</v>
      </c>
      <c r="T40" s="7">
        <v>286693.8</v>
      </c>
      <c r="U40" s="7">
        <v>23765.41</v>
      </c>
      <c r="V40" s="7">
        <v>169752.89</v>
      </c>
      <c r="W40" s="7">
        <v>286693.78000000003</v>
      </c>
      <c r="X40" s="7">
        <v>193518.3</v>
      </c>
      <c r="Y40" s="9">
        <v>23765.41</v>
      </c>
      <c r="Z40" s="122">
        <v>33116.379999999997</v>
      </c>
      <c r="AA40" s="7"/>
    </row>
    <row r="41" spans="1:27" x14ac:dyDescent="0.25">
      <c r="A41" s="120"/>
      <c r="B41" s="120"/>
      <c r="C41" s="37" t="s">
        <v>107</v>
      </c>
      <c r="D41" s="120"/>
      <c r="E41" s="120"/>
      <c r="F41" s="120"/>
      <c r="G41" s="7" t="s">
        <v>59</v>
      </c>
      <c r="H41" s="7" t="s">
        <v>60</v>
      </c>
      <c r="I41" s="7">
        <v>265</v>
      </c>
      <c r="J41" s="7" t="s">
        <v>62</v>
      </c>
      <c r="K41" s="7">
        <v>0.255</v>
      </c>
      <c r="L41" s="7">
        <v>202809</v>
      </c>
      <c r="M41" s="8">
        <v>43258</v>
      </c>
      <c r="N41" s="7">
        <v>66124.639999999999</v>
      </c>
      <c r="O41" s="7">
        <v>0</v>
      </c>
      <c r="P41" s="7">
        <v>0</v>
      </c>
      <c r="Q41" s="7">
        <v>667.93</v>
      </c>
      <c r="R41" s="53">
        <v>0.1</v>
      </c>
      <c r="S41" s="7">
        <v>261932</v>
      </c>
      <c r="T41" s="7">
        <v>298602.5</v>
      </c>
      <c r="U41" s="7">
        <v>9350.9699999999993</v>
      </c>
      <c r="V41" s="7">
        <v>66792.67</v>
      </c>
      <c r="W41" s="7">
        <v>298602.51</v>
      </c>
      <c r="X41" s="7">
        <v>76143.64</v>
      </c>
      <c r="Y41" s="9">
        <v>9350.9699999999993</v>
      </c>
      <c r="Z41" s="120"/>
      <c r="AA41" s="7"/>
    </row>
    <row r="42" spans="1:27" x14ac:dyDescent="0.25">
      <c r="A42" s="10"/>
      <c r="B42" s="11"/>
      <c r="C42" s="37"/>
      <c r="D42" s="11"/>
      <c r="E42" s="11"/>
      <c r="F42" s="11"/>
      <c r="G42" s="7"/>
      <c r="H42" s="7"/>
      <c r="I42" s="7"/>
      <c r="J42" s="7"/>
      <c r="K42" s="7"/>
      <c r="L42" s="7"/>
      <c r="M42" s="8"/>
      <c r="N42" s="7"/>
      <c r="O42" s="7"/>
      <c r="P42" s="7"/>
      <c r="Q42" s="7"/>
      <c r="R42" s="53"/>
      <c r="S42" s="7"/>
      <c r="T42" s="7"/>
      <c r="U42" s="7"/>
      <c r="V42" s="7"/>
      <c r="W42" s="7"/>
      <c r="X42" s="7"/>
      <c r="Y42" s="9"/>
      <c r="Z42" s="11"/>
      <c r="AA42" s="7"/>
    </row>
    <row r="43" spans="1:27" x14ac:dyDescent="0.25">
      <c r="A43" s="10"/>
      <c r="B43" s="11"/>
      <c r="C43" s="37"/>
      <c r="D43" s="11"/>
      <c r="E43" s="11"/>
      <c r="F43" s="11"/>
      <c r="G43" s="7"/>
      <c r="H43" s="7"/>
      <c r="I43" s="7"/>
      <c r="J43" s="7"/>
      <c r="K43" s="7"/>
      <c r="L43" s="7"/>
      <c r="M43" s="8"/>
      <c r="N43" s="7"/>
      <c r="O43" s="7"/>
      <c r="P43" s="7"/>
      <c r="Q43" s="7"/>
      <c r="R43" s="53"/>
      <c r="S43" s="7"/>
      <c r="T43" s="7"/>
      <c r="U43" s="7"/>
      <c r="V43" s="7"/>
      <c r="W43" s="7"/>
      <c r="X43" s="7"/>
      <c r="Y43" s="9"/>
      <c r="Z43" s="11"/>
      <c r="AA43" s="7"/>
    </row>
    <row r="44" spans="1:27" x14ac:dyDescent="0.25">
      <c r="A44" s="122">
        <v>10</v>
      </c>
      <c r="B44" s="122" t="s">
        <v>111</v>
      </c>
      <c r="C44" s="37" t="s">
        <v>112</v>
      </c>
      <c r="D44" s="122" t="s">
        <v>113</v>
      </c>
      <c r="E44" s="122" t="s">
        <v>114</v>
      </c>
      <c r="F44" s="122" t="s">
        <v>115</v>
      </c>
      <c r="G44" s="7" t="s">
        <v>59</v>
      </c>
      <c r="H44" s="7" t="s">
        <v>60</v>
      </c>
      <c r="I44" s="7">
        <v>265</v>
      </c>
      <c r="J44" s="7" t="s">
        <v>61</v>
      </c>
      <c r="K44" s="7">
        <v>0.24099999999999999</v>
      </c>
      <c r="L44" s="7">
        <v>202807</v>
      </c>
      <c r="M44" s="8">
        <v>43258</v>
      </c>
      <c r="N44" s="7">
        <v>60001.99</v>
      </c>
      <c r="O44" s="7">
        <v>0</v>
      </c>
      <c r="P44" s="7">
        <v>0</v>
      </c>
      <c r="Q44" s="7">
        <v>606.08000000000004</v>
      </c>
      <c r="R44" s="53">
        <v>0</v>
      </c>
      <c r="S44" s="7">
        <v>251485.8</v>
      </c>
      <c r="T44" s="7">
        <v>286693.8</v>
      </c>
      <c r="U44" s="7">
        <v>8485.1299999999992</v>
      </c>
      <c r="V44" s="7">
        <v>60608.07</v>
      </c>
      <c r="W44" s="7">
        <v>286693.78000000003</v>
      </c>
      <c r="X44" s="7">
        <v>69093.2</v>
      </c>
      <c r="Y44" s="9">
        <v>8485.1299999999992</v>
      </c>
      <c r="Z44" s="122">
        <v>11822.14</v>
      </c>
      <c r="AA44" s="7"/>
    </row>
    <row r="45" spans="1:27" x14ac:dyDescent="0.25">
      <c r="A45" s="121"/>
      <c r="B45" s="121"/>
      <c r="C45" s="37" t="s">
        <v>112</v>
      </c>
      <c r="D45" s="121"/>
      <c r="E45" s="121"/>
      <c r="F45" s="121"/>
      <c r="G45" s="7" t="s">
        <v>59</v>
      </c>
      <c r="H45" s="7" t="s">
        <v>60</v>
      </c>
      <c r="I45" s="7">
        <v>265</v>
      </c>
      <c r="J45" s="7" t="s">
        <v>62</v>
      </c>
      <c r="K45" s="7">
        <v>9.0999999999999998E-2</v>
      </c>
      <c r="L45" s="7">
        <v>202807</v>
      </c>
      <c r="M45" s="8">
        <v>43258</v>
      </c>
      <c r="N45" s="7">
        <v>23597.45</v>
      </c>
      <c r="O45" s="7">
        <v>0</v>
      </c>
      <c r="P45" s="7">
        <v>0</v>
      </c>
      <c r="Q45" s="7">
        <v>238.36</v>
      </c>
      <c r="R45" s="53">
        <v>0</v>
      </c>
      <c r="S45" s="7">
        <v>261932</v>
      </c>
      <c r="T45" s="7">
        <v>298602.5</v>
      </c>
      <c r="U45" s="7">
        <v>3337.01</v>
      </c>
      <c r="V45" s="7">
        <v>23835.81</v>
      </c>
      <c r="W45" s="7">
        <v>298602.51</v>
      </c>
      <c r="X45" s="7">
        <v>27172.83</v>
      </c>
      <c r="Y45" s="9">
        <v>3337.01</v>
      </c>
      <c r="Z45" s="121"/>
      <c r="AA45" s="7"/>
    </row>
    <row r="46" spans="1:27" x14ac:dyDescent="0.25">
      <c r="A46" s="121"/>
      <c r="B46" s="121"/>
      <c r="C46" s="37" t="s">
        <v>116</v>
      </c>
      <c r="D46" s="121"/>
      <c r="E46" s="121"/>
      <c r="F46" s="121"/>
      <c r="G46" s="7" t="s">
        <v>59</v>
      </c>
      <c r="H46" s="7" t="s">
        <v>60</v>
      </c>
      <c r="I46" s="7">
        <v>265</v>
      </c>
      <c r="J46" s="7" t="s">
        <v>117</v>
      </c>
      <c r="K46" s="7">
        <v>0</v>
      </c>
      <c r="L46" s="7">
        <v>202807</v>
      </c>
      <c r="M46" s="8">
        <v>43258</v>
      </c>
      <c r="N46" s="7">
        <v>0</v>
      </c>
      <c r="O46" s="7">
        <v>2923902.06</v>
      </c>
      <c r="P46" s="7">
        <v>0</v>
      </c>
      <c r="Q46" s="7">
        <v>29534.36</v>
      </c>
      <c r="R46" s="53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121"/>
      <c r="AA46" s="7"/>
    </row>
    <row r="47" spans="1:27" x14ac:dyDescent="0.25">
      <c r="A47" s="120"/>
      <c r="B47" s="120"/>
      <c r="C47" s="37" t="s">
        <v>116</v>
      </c>
      <c r="D47" s="120"/>
      <c r="E47" s="120"/>
      <c r="F47" s="120"/>
      <c r="G47" s="7" t="s">
        <v>59</v>
      </c>
      <c r="H47" s="7" t="s">
        <v>60</v>
      </c>
      <c r="I47" s="7">
        <v>265</v>
      </c>
      <c r="J47" s="7" t="s">
        <v>118</v>
      </c>
      <c r="K47" s="7">
        <v>0</v>
      </c>
      <c r="L47" s="7">
        <v>202807</v>
      </c>
      <c r="M47" s="8">
        <v>43258</v>
      </c>
      <c r="N47" s="7">
        <v>0</v>
      </c>
      <c r="O47" s="7">
        <v>0</v>
      </c>
      <c r="P47" s="7">
        <v>573953</v>
      </c>
      <c r="Q47" s="7">
        <v>5797.5</v>
      </c>
      <c r="R47" s="53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120"/>
      <c r="AA47" s="7"/>
    </row>
    <row r="48" spans="1:27" x14ac:dyDescent="0.25">
      <c r="A48" s="10"/>
      <c r="B48" s="11"/>
      <c r="C48" s="37"/>
      <c r="D48" s="11"/>
      <c r="E48" s="11"/>
      <c r="F48" s="11"/>
      <c r="G48" s="7"/>
      <c r="H48" s="7"/>
      <c r="I48" s="7"/>
      <c r="J48" s="7"/>
      <c r="K48" s="7"/>
      <c r="L48" s="7"/>
      <c r="M48" s="8"/>
      <c r="N48" s="7"/>
      <c r="O48" s="7"/>
      <c r="P48" s="7"/>
      <c r="Q48" s="7"/>
      <c r="R48" s="53"/>
      <c r="S48" s="7"/>
      <c r="T48" s="7"/>
      <c r="U48" s="7"/>
      <c r="V48" s="7"/>
      <c r="W48" s="7"/>
      <c r="X48" s="7"/>
      <c r="Y48" s="7"/>
      <c r="Z48" s="11"/>
      <c r="AA48" s="7"/>
    </row>
    <row r="49" spans="1:27" x14ac:dyDescent="0.25">
      <c r="A49" s="122">
        <v>11</v>
      </c>
      <c r="B49" s="122" t="s">
        <v>119</v>
      </c>
      <c r="C49" s="37" t="s">
        <v>120</v>
      </c>
      <c r="D49" s="122" t="s">
        <v>121</v>
      </c>
      <c r="E49" s="122" t="s">
        <v>122</v>
      </c>
      <c r="F49" s="122" t="s">
        <v>113</v>
      </c>
      <c r="G49" s="7" t="s">
        <v>59</v>
      </c>
      <c r="H49" s="7" t="s">
        <v>60</v>
      </c>
      <c r="I49" s="7">
        <v>265</v>
      </c>
      <c r="J49" s="7" t="s">
        <v>61</v>
      </c>
      <c r="K49" s="7">
        <v>0.67500000000000004</v>
      </c>
      <c r="L49" s="7">
        <v>202808</v>
      </c>
      <c r="M49" s="8">
        <v>43258</v>
      </c>
      <c r="N49" s="7">
        <v>168055.36</v>
      </c>
      <c r="O49" s="7">
        <v>0</v>
      </c>
      <c r="P49" s="7">
        <v>0</v>
      </c>
      <c r="Q49" s="7">
        <v>1697.53</v>
      </c>
      <c r="R49" s="53">
        <v>0</v>
      </c>
      <c r="S49" s="7">
        <v>251485.8</v>
      </c>
      <c r="T49" s="7">
        <v>286693.8</v>
      </c>
      <c r="U49" s="7">
        <v>23765.41</v>
      </c>
      <c r="V49" s="7">
        <v>169752.89</v>
      </c>
      <c r="W49" s="7">
        <v>286693.78000000003</v>
      </c>
      <c r="X49" s="7">
        <v>193518.3</v>
      </c>
      <c r="Y49" s="9">
        <v>23765.41</v>
      </c>
      <c r="Z49" s="122">
        <v>33116.379999999997</v>
      </c>
      <c r="AA49" s="7"/>
    </row>
    <row r="50" spans="1:27" x14ac:dyDescent="0.25">
      <c r="A50" s="120"/>
      <c r="B50" s="120"/>
      <c r="C50" s="37" t="s">
        <v>120</v>
      </c>
      <c r="D50" s="120"/>
      <c r="E50" s="120"/>
      <c r="F50" s="120"/>
      <c r="G50" s="7" t="s">
        <v>59</v>
      </c>
      <c r="H50" s="7" t="s">
        <v>60</v>
      </c>
      <c r="I50" s="7">
        <v>265</v>
      </c>
      <c r="J50" s="7" t="s">
        <v>62</v>
      </c>
      <c r="K50" s="7">
        <v>0.255</v>
      </c>
      <c r="L50" s="7">
        <v>202808</v>
      </c>
      <c r="M50" s="8">
        <v>43258</v>
      </c>
      <c r="N50" s="7">
        <v>66124.639999999999</v>
      </c>
      <c r="O50" s="7">
        <v>0</v>
      </c>
      <c r="P50" s="7">
        <v>0</v>
      </c>
      <c r="Q50" s="7">
        <v>667.93</v>
      </c>
      <c r="R50" s="53">
        <v>0.1</v>
      </c>
      <c r="S50" s="7">
        <v>261932</v>
      </c>
      <c r="T50" s="7">
        <v>298602.5</v>
      </c>
      <c r="U50" s="7">
        <v>9350.9699999999993</v>
      </c>
      <c r="V50" s="7">
        <v>66792.67</v>
      </c>
      <c r="W50" s="7">
        <v>298602.51</v>
      </c>
      <c r="X50" s="7">
        <v>76143.64</v>
      </c>
      <c r="Y50" s="9">
        <v>9350.9699999999993</v>
      </c>
      <c r="Z50" s="120"/>
      <c r="AA50" s="7"/>
    </row>
    <row r="51" spans="1:27" x14ac:dyDescent="0.25">
      <c r="A51" s="122">
        <v>12</v>
      </c>
      <c r="B51" s="122" t="s">
        <v>123</v>
      </c>
      <c r="C51" s="37" t="s">
        <v>124</v>
      </c>
      <c r="D51" s="122" t="s">
        <v>125</v>
      </c>
      <c r="E51" s="122" t="s">
        <v>126</v>
      </c>
      <c r="F51" s="122" t="s">
        <v>58</v>
      </c>
      <c r="G51" s="7" t="s">
        <v>59</v>
      </c>
      <c r="H51" s="7" t="s">
        <v>60</v>
      </c>
      <c r="I51" s="7">
        <v>265</v>
      </c>
      <c r="J51" s="7" t="s">
        <v>61</v>
      </c>
      <c r="K51" s="7">
        <v>0.97</v>
      </c>
      <c r="L51" s="7">
        <v>202816</v>
      </c>
      <c r="M51" s="8">
        <v>43258</v>
      </c>
      <c r="N51" s="7">
        <v>241501</v>
      </c>
      <c r="O51" s="7">
        <v>0</v>
      </c>
      <c r="P51" s="7">
        <v>0</v>
      </c>
      <c r="Q51" s="7">
        <v>2439.4</v>
      </c>
      <c r="R51" s="53">
        <v>0.8</v>
      </c>
      <c r="S51" s="7">
        <v>251485.8</v>
      </c>
      <c r="T51" s="7">
        <v>286693.8</v>
      </c>
      <c r="U51" s="7">
        <v>34151.769999999997</v>
      </c>
      <c r="V51" s="7">
        <v>243941.2</v>
      </c>
      <c r="W51" s="7">
        <v>286693.78000000003</v>
      </c>
      <c r="X51" s="7">
        <v>278092.96999999997</v>
      </c>
      <c r="Y51" s="9">
        <v>34151.769999999997</v>
      </c>
      <c r="Z51" s="122">
        <v>47536.5</v>
      </c>
      <c r="AA51" s="7"/>
    </row>
    <row r="52" spans="1:27" x14ac:dyDescent="0.25">
      <c r="A52" s="120"/>
      <c r="B52" s="120"/>
      <c r="C52" s="37" t="s">
        <v>124</v>
      </c>
      <c r="D52" s="120"/>
      <c r="E52" s="120"/>
      <c r="F52" s="120"/>
      <c r="G52" s="7" t="s">
        <v>59</v>
      </c>
      <c r="H52" s="7" t="s">
        <v>60</v>
      </c>
      <c r="I52" s="7">
        <v>265</v>
      </c>
      <c r="J52" s="7" t="s">
        <v>62</v>
      </c>
      <c r="K52" s="7">
        <v>0.36499999999999999</v>
      </c>
      <c r="L52" s="7">
        <v>202816</v>
      </c>
      <c r="M52" s="8">
        <v>43258</v>
      </c>
      <c r="N52" s="7">
        <v>94649</v>
      </c>
      <c r="O52" s="7">
        <v>0</v>
      </c>
      <c r="P52" s="7">
        <v>0</v>
      </c>
      <c r="Q52" s="7">
        <v>956.05</v>
      </c>
      <c r="R52" s="53">
        <v>0.14000000000000001</v>
      </c>
      <c r="S52" s="7">
        <v>261932</v>
      </c>
      <c r="T52" s="7">
        <v>298602.5</v>
      </c>
      <c r="U52" s="7">
        <v>13384.73</v>
      </c>
      <c r="V52" s="7">
        <v>95605.19</v>
      </c>
      <c r="W52" s="7">
        <v>298602.51</v>
      </c>
      <c r="X52" s="7">
        <v>108989.92</v>
      </c>
      <c r="Y52" s="9">
        <v>13384.73</v>
      </c>
      <c r="Z52" s="120"/>
      <c r="AA52" s="7"/>
    </row>
    <row r="53" spans="1:27" x14ac:dyDescent="0.25">
      <c r="A53" s="12">
        <v>13</v>
      </c>
      <c r="B53" s="7" t="s">
        <v>127</v>
      </c>
      <c r="C53" s="37" t="s">
        <v>128</v>
      </c>
      <c r="D53" s="7" t="s">
        <v>129</v>
      </c>
      <c r="E53" s="7" t="s">
        <v>130</v>
      </c>
      <c r="F53" s="7" t="s">
        <v>58</v>
      </c>
      <c r="G53" s="7" t="s">
        <v>59</v>
      </c>
      <c r="H53" s="7" t="s">
        <v>60</v>
      </c>
      <c r="I53" s="7">
        <v>296</v>
      </c>
      <c r="J53" s="7" t="s">
        <v>62</v>
      </c>
      <c r="K53" s="7">
        <v>12.5</v>
      </c>
      <c r="L53" s="7">
        <v>202705</v>
      </c>
      <c r="M53" s="8">
        <v>43242</v>
      </c>
      <c r="N53" s="7">
        <v>3241408</v>
      </c>
      <c r="O53" s="7">
        <v>0</v>
      </c>
      <c r="P53" s="7">
        <v>0</v>
      </c>
      <c r="Q53" s="7">
        <v>32741.49</v>
      </c>
      <c r="R53" s="53">
        <v>0.89</v>
      </c>
      <c r="S53" s="7">
        <v>261932</v>
      </c>
      <c r="T53" s="7">
        <v>298602.5</v>
      </c>
      <c r="U53" s="7">
        <v>458381</v>
      </c>
      <c r="V53" s="7">
        <v>3274150.38</v>
      </c>
      <c r="W53" s="7">
        <v>298602.51</v>
      </c>
      <c r="X53" s="7">
        <v>3732531.38</v>
      </c>
      <c r="Y53" s="7" t="s">
        <v>131</v>
      </c>
      <c r="Z53" s="7">
        <v>458381</v>
      </c>
      <c r="AA53" s="7"/>
    </row>
    <row r="54" spans="1:27" x14ac:dyDescent="0.25">
      <c r="A54" s="12">
        <v>14</v>
      </c>
      <c r="B54" s="7" t="s">
        <v>132</v>
      </c>
      <c r="C54" s="37" t="s">
        <v>133</v>
      </c>
      <c r="D54" s="7" t="s">
        <v>134</v>
      </c>
      <c r="E54" s="7" t="s">
        <v>135</v>
      </c>
      <c r="F54" s="7" t="s">
        <v>136</v>
      </c>
      <c r="G54" s="7" t="s">
        <v>59</v>
      </c>
      <c r="H54" s="7" t="s">
        <v>60</v>
      </c>
      <c r="I54" s="7">
        <v>296</v>
      </c>
      <c r="J54" s="7" t="s">
        <v>62</v>
      </c>
      <c r="K54" s="7">
        <v>12.5</v>
      </c>
      <c r="L54" s="7">
        <v>202670</v>
      </c>
      <c r="M54" s="8">
        <v>43236</v>
      </c>
      <c r="N54" s="7">
        <v>3241408</v>
      </c>
      <c r="O54" s="7">
        <v>0</v>
      </c>
      <c r="P54" s="7">
        <v>0</v>
      </c>
      <c r="Q54" s="7">
        <v>32741.49</v>
      </c>
      <c r="R54" s="53">
        <v>0.89</v>
      </c>
      <c r="S54" s="7">
        <v>261932</v>
      </c>
      <c r="T54" s="7">
        <v>298602.5</v>
      </c>
      <c r="U54" s="7">
        <v>458381</v>
      </c>
      <c r="V54" s="7">
        <v>3274150.38</v>
      </c>
      <c r="W54" s="7">
        <v>298602.51</v>
      </c>
      <c r="X54" s="7">
        <v>3732531.38</v>
      </c>
      <c r="Y54" s="7" t="s">
        <v>131</v>
      </c>
      <c r="Z54" s="7">
        <v>458381</v>
      </c>
      <c r="AA54" s="7"/>
    </row>
    <row r="55" spans="1:27" x14ac:dyDescent="0.25">
      <c r="A55" s="119">
        <v>15</v>
      </c>
      <c r="B55" s="119" t="s">
        <v>137</v>
      </c>
      <c r="C55" s="37" t="s">
        <v>138</v>
      </c>
      <c r="D55" s="119" t="s">
        <v>139</v>
      </c>
      <c r="E55" s="119" t="s">
        <v>140</v>
      </c>
      <c r="F55" s="119" t="s">
        <v>141</v>
      </c>
      <c r="G55" s="7" t="s">
        <v>59</v>
      </c>
      <c r="H55" s="7" t="s">
        <v>60</v>
      </c>
      <c r="I55" s="7">
        <v>294</v>
      </c>
      <c r="J55" s="7" t="s">
        <v>61</v>
      </c>
      <c r="K55" s="7">
        <v>6</v>
      </c>
      <c r="L55" s="7">
        <v>202631</v>
      </c>
      <c r="M55" s="8">
        <v>43236</v>
      </c>
      <c r="N55" s="7">
        <v>1520077</v>
      </c>
      <c r="O55" s="7">
        <v>0</v>
      </c>
      <c r="P55" s="7">
        <v>0</v>
      </c>
      <c r="Q55" s="7">
        <v>15354.31</v>
      </c>
      <c r="R55" s="53">
        <v>-26516.69</v>
      </c>
      <c r="S55" s="7">
        <v>251485.8</v>
      </c>
      <c r="T55" s="7">
        <v>286693.8</v>
      </c>
      <c r="U55" s="7">
        <v>184731.4</v>
      </c>
      <c r="V55" s="7">
        <v>1508914.62</v>
      </c>
      <c r="W55" s="7">
        <v>286693.78000000003</v>
      </c>
      <c r="X55" s="7">
        <v>1720162.68</v>
      </c>
      <c r="Y55" s="7" t="s">
        <v>142</v>
      </c>
      <c r="Z55" s="119">
        <v>184731.37</v>
      </c>
      <c r="AA55" s="7"/>
    </row>
    <row r="56" spans="1:27" x14ac:dyDescent="0.25">
      <c r="A56" s="121"/>
      <c r="B56" s="121"/>
      <c r="C56" s="37" t="s">
        <v>143</v>
      </c>
      <c r="D56" s="121"/>
      <c r="E56" s="121"/>
      <c r="F56" s="121"/>
      <c r="G56" s="7" t="s">
        <v>59</v>
      </c>
      <c r="H56" s="7" t="s">
        <v>60</v>
      </c>
      <c r="I56" s="7">
        <v>294</v>
      </c>
      <c r="J56" s="7" t="s">
        <v>117</v>
      </c>
      <c r="K56" s="7">
        <v>0</v>
      </c>
      <c r="L56" s="7">
        <v>202803</v>
      </c>
      <c r="M56" s="8">
        <v>43258</v>
      </c>
      <c r="N56" s="7">
        <v>0</v>
      </c>
      <c r="O56" s="7">
        <v>13765655</v>
      </c>
      <c r="P56" s="7">
        <v>0</v>
      </c>
      <c r="Q56" s="7">
        <v>139047.01999999999</v>
      </c>
      <c r="R56" s="53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121"/>
      <c r="AA56" s="7"/>
    </row>
    <row r="57" spans="1:27" x14ac:dyDescent="0.25">
      <c r="A57" s="120"/>
      <c r="B57" s="120"/>
      <c r="C57" s="37" t="s">
        <v>143</v>
      </c>
      <c r="D57" s="120"/>
      <c r="E57" s="120"/>
      <c r="F57" s="120"/>
      <c r="G57" s="7" t="s">
        <v>59</v>
      </c>
      <c r="H57" s="7" t="s">
        <v>60</v>
      </c>
      <c r="I57" s="7">
        <v>294</v>
      </c>
      <c r="J57" s="7" t="s">
        <v>118</v>
      </c>
      <c r="K57" s="7">
        <v>0</v>
      </c>
      <c r="L57" s="7">
        <v>202803</v>
      </c>
      <c r="M57" s="8">
        <v>43258</v>
      </c>
      <c r="N57" s="7">
        <v>0</v>
      </c>
      <c r="O57" s="7">
        <v>0</v>
      </c>
      <c r="P57" s="7">
        <v>29106</v>
      </c>
      <c r="Q57" s="7">
        <v>294</v>
      </c>
      <c r="R57" s="53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120"/>
      <c r="AA57" s="7"/>
    </row>
    <row r="58" spans="1:27" ht="30" x14ac:dyDescent="0.25">
      <c r="A58" s="12">
        <v>16</v>
      </c>
      <c r="B58" s="7" t="s">
        <v>144</v>
      </c>
      <c r="C58" s="37" t="s">
        <v>145</v>
      </c>
      <c r="D58" s="7" t="s">
        <v>146</v>
      </c>
      <c r="E58" s="7" t="s">
        <v>147</v>
      </c>
      <c r="F58" s="7" t="s">
        <v>148</v>
      </c>
      <c r="G58" s="7" t="s">
        <v>59</v>
      </c>
      <c r="H58" s="7" t="s">
        <v>60</v>
      </c>
      <c r="I58" s="7">
        <v>2185</v>
      </c>
      <c r="J58" s="7" t="s">
        <v>79</v>
      </c>
      <c r="K58" s="7">
        <v>4.8330000000000002</v>
      </c>
      <c r="L58" s="7">
        <v>202407</v>
      </c>
      <c r="M58" s="8">
        <v>43186</v>
      </c>
      <c r="N58" s="7">
        <v>1002606</v>
      </c>
      <c r="O58" s="7">
        <v>0</v>
      </c>
      <c r="P58" s="7">
        <v>0</v>
      </c>
      <c r="Q58" s="7">
        <v>10127.33</v>
      </c>
      <c r="R58" s="53">
        <v>0.65</v>
      </c>
      <c r="S58" s="7">
        <v>209545.60000000001</v>
      </c>
      <c r="T58" s="7">
        <v>238882</v>
      </c>
      <c r="U58" s="7">
        <v>141782.79999999999</v>
      </c>
      <c r="V58" s="7">
        <v>1012733.98</v>
      </c>
      <c r="W58" s="7">
        <v>238882.01</v>
      </c>
      <c r="X58" s="7">
        <v>1154516.75</v>
      </c>
      <c r="Y58" s="7" t="s">
        <v>149</v>
      </c>
      <c r="Z58" s="7">
        <v>141782.76999999999</v>
      </c>
      <c r="AA58" s="7"/>
    </row>
    <row r="59" spans="1:27" x14ac:dyDescent="0.25">
      <c r="A59" s="119">
        <v>17</v>
      </c>
      <c r="B59" s="119" t="s">
        <v>150</v>
      </c>
      <c r="C59" s="37" t="s">
        <v>151</v>
      </c>
      <c r="D59" s="119" t="s">
        <v>152</v>
      </c>
      <c r="E59" s="119" t="s">
        <v>153</v>
      </c>
      <c r="F59" s="119" t="s">
        <v>154</v>
      </c>
      <c r="G59" s="7" t="s">
        <v>59</v>
      </c>
      <c r="H59" s="7" t="s">
        <v>60</v>
      </c>
      <c r="I59" s="7">
        <v>2148</v>
      </c>
      <c r="J59" s="7" t="s">
        <v>61</v>
      </c>
      <c r="K59" s="7">
        <v>1.17</v>
      </c>
      <c r="L59" s="7">
        <v>202591</v>
      </c>
      <c r="M59" s="8">
        <v>43233</v>
      </c>
      <c r="N59" s="7">
        <v>291295.64</v>
      </c>
      <c r="O59" s="7">
        <v>0</v>
      </c>
      <c r="P59" s="7">
        <v>0</v>
      </c>
      <c r="Q59" s="7">
        <v>2942.38</v>
      </c>
      <c r="R59" s="53">
        <v>0.33</v>
      </c>
      <c r="S59" s="7">
        <v>251485.8</v>
      </c>
      <c r="T59" s="7">
        <v>286693.8</v>
      </c>
      <c r="U59" s="7">
        <v>41193.370000000003</v>
      </c>
      <c r="V59" s="7">
        <v>294238.34999999998</v>
      </c>
      <c r="W59" s="7">
        <v>286693.78000000003</v>
      </c>
      <c r="X59" s="7">
        <v>335431.71999999997</v>
      </c>
      <c r="Y59" s="9">
        <v>41193.370000000003</v>
      </c>
      <c r="Z59" s="119">
        <v>172871.32</v>
      </c>
      <c r="AA59" s="7"/>
    </row>
    <row r="60" spans="1:27" x14ac:dyDescent="0.25">
      <c r="A60" s="121"/>
      <c r="B60" s="121"/>
      <c r="C60" s="37" t="s">
        <v>155</v>
      </c>
      <c r="D60" s="121"/>
      <c r="E60" s="121"/>
      <c r="F60" s="121"/>
      <c r="G60" s="7" t="s">
        <v>59</v>
      </c>
      <c r="H60" s="7" t="s">
        <v>60</v>
      </c>
      <c r="I60" s="7">
        <v>2405</v>
      </c>
      <c r="J60" s="7" t="s">
        <v>61</v>
      </c>
      <c r="K60" s="7">
        <v>1.5</v>
      </c>
      <c r="L60" s="7">
        <v>202591</v>
      </c>
      <c r="M60" s="8">
        <v>43233</v>
      </c>
      <c r="N60" s="7">
        <v>373456.36</v>
      </c>
      <c r="O60" s="7">
        <v>0</v>
      </c>
      <c r="P60" s="7">
        <v>0</v>
      </c>
      <c r="Q60" s="7">
        <v>3772.29</v>
      </c>
      <c r="R60" s="53">
        <v>0.01</v>
      </c>
      <c r="S60" s="7">
        <v>251485.8</v>
      </c>
      <c r="T60" s="7">
        <v>286693.8</v>
      </c>
      <c r="U60" s="7">
        <v>52812.02</v>
      </c>
      <c r="V60" s="7">
        <v>377228.66</v>
      </c>
      <c r="W60" s="7">
        <v>286693.78000000003</v>
      </c>
      <c r="X60" s="7">
        <v>430040.67</v>
      </c>
      <c r="Y60" s="9">
        <v>52812.02</v>
      </c>
      <c r="Z60" s="121"/>
      <c r="AA60" s="7"/>
    </row>
    <row r="61" spans="1:27" x14ac:dyDescent="0.25">
      <c r="A61" s="121"/>
      <c r="B61" s="121"/>
      <c r="C61" s="37" t="s">
        <v>156</v>
      </c>
      <c r="D61" s="121"/>
      <c r="E61" s="121"/>
      <c r="F61" s="121"/>
      <c r="G61" s="7" t="s">
        <v>59</v>
      </c>
      <c r="H61" s="7" t="s">
        <v>60</v>
      </c>
      <c r="I61" s="7">
        <v>2149</v>
      </c>
      <c r="J61" s="7" t="s">
        <v>61</v>
      </c>
      <c r="K61" s="7">
        <v>1</v>
      </c>
      <c r="L61" s="7">
        <v>373017</v>
      </c>
      <c r="M61" s="8">
        <v>43311</v>
      </c>
      <c r="N61" s="7">
        <v>248970.06</v>
      </c>
      <c r="O61" s="7">
        <v>0</v>
      </c>
      <c r="P61" s="7">
        <v>0</v>
      </c>
      <c r="Q61" s="7">
        <v>2514.85</v>
      </c>
      <c r="R61" s="53">
        <v>0.86</v>
      </c>
      <c r="S61" s="7">
        <v>251485.8</v>
      </c>
      <c r="T61" s="7">
        <v>286693.8</v>
      </c>
      <c r="U61" s="7">
        <v>35208.01</v>
      </c>
      <c r="V61" s="7">
        <v>251485.77</v>
      </c>
      <c r="W61" s="7">
        <v>286693.78000000003</v>
      </c>
      <c r="X61" s="7">
        <v>286693.78000000003</v>
      </c>
      <c r="Y61" s="9">
        <v>35208.01</v>
      </c>
      <c r="Z61" s="121"/>
      <c r="AA61" s="7"/>
    </row>
    <row r="62" spans="1:27" x14ac:dyDescent="0.25">
      <c r="A62" s="121"/>
      <c r="B62" s="121"/>
      <c r="C62" s="37" t="s">
        <v>156</v>
      </c>
      <c r="D62" s="121"/>
      <c r="E62" s="121"/>
      <c r="F62" s="121"/>
      <c r="G62" s="7" t="s">
        <v>59</v>
      </c>
      <c r="H62" s="7" t="s">
        <v>60</v>
      </c>
      <c r="I62" s="7">
        <v>2150</v>
      </c>
      <c r="J62" s="7" t="s">
        <v>61</v>
      </c>
      <c r="K62" s="7">
        <v>0.56999999999999995</v>
      </c>
      <c r="L62" s="7">
        <v>373017</v>
      </c>
      <c r="M62" s="8">
        <v>43311</v>
      </c>
      <c r="N62" s="7">
        <v>141913.42000000001</v>
      </c>
      <c r="O62" s="7">
        <v>0</v>
      </c>
      <c r="P62" s="7">
        <v>0</v>
      </c>
      <c r="Q62" s="7">
        <v>1433.47</v>
      </c>
      <c r="R62" s="53">
        <v>0</v>
      </c>
      <c r="S62" s="7">
        <v>251485.8</v>
      </c>
      <c r="T62" s="7">
        <v>286693.8</v>
      </c>
      <c r="U62" s="7">
        <v>20068.560000000001</v>
      </c>
      <c r="V62" s="7">
        <v>143346.89000000001</v>
      </c>
      <c r="W62" s="7">
        <v>286693.78000000003</v>
      </c>
      <c r="X62" s="7">
        <v>163415.45000000001</v>
      </c>
      <c r="Y62" s="9">
        <v>20068.560000000001</v>
      </c>
      <c r="Z62" s="121"/>
      <c r="AA62" s="7"/>
    </row>
    <row r="63" spans="1:27" x14ac:dyDescent="0.25">
      <c r="A63" s="121"/>
      <c r="B63" s="121"/>
      <c r="C63" s="37" t="s">
        <v>156</v>
      </c>
      <c r="D63" s="121"/>
      <c r="E63" s="121"/>
      <c r="F63" s="121"/>
      <c r="G63" s="7" t="s">
        <v>59</v>
      </c>
      <c r="H63" s="7" t="s">
        <v>60</v>
      </c>
      <c r="I63" s="7">
        <v>2152</v>
      </c>
      <c r="J63" s="7" t="s">
        <v>61</v>
      </c>
      <c r="K63" s="7">
        <v>0.67</v>
      </c>
      <c r="L63" s="7">
        <v>373017</v>
      </c>
      <c r="M63" s="8">
        <v>43311</v>
      </c>
      <c r="N63" s="7">
        <v>166810.51999999999</v>
      </c>
      <c r="O63" s="7">
        <v>0</v>
      </c>
      <c r="P63" s="7">
        <v>0</v>
      </c>
      <c r="Q63" s="7">
        <v>1684.95</v>
      </c>
      <c r="R63" s="53">
        <v>0</v>
      </c>
      <c r="S63" s="7">
        <v>251485.8</v>
      </c>
      <c r="T63" s="7">
        <v>286693.8</v>
      </c>
      <c r="U63" s="7">
        <v>23589.360000000001</v>
      </c>
      <c r="V63" s="7">
        <v>168495.47</v>
      </c>
      <c r="W63" s="7">
        <v>286693.78000000003</v>
      </c>
      <c r="X63" s="7">
        <v>192084.83</v>
      </c>
      <c r="Y63" s="9">
        <v>23589.360000000001</v>
      </c>
      <c r="Z63" s="121"/>
      <c r="AA63" s="7"/>
    </row>
    <row r="64" spans="1:27" x14ac:dyDescent="0.25">
      <c r="A64" s="121"/>
      <c r="B64" s="121"/>
      <c r="C64" s="37" t="s">
        <v>157</v>
      </c>
      <c r="D64" s="121"/>
      <c r="E64" s="121"/>
      <c r="F64" s="121"/>
      <c r="G64" s="7" t="s">
        <v>59</v>
      </c>
      <c r="H64" s="7" t="s">
        <v>60</v>
      </c>
      <c r="I64" s="7">
        <v>2148</v>
      </c>
      <c r="J64" s="7" t="s">
        <v>117</v>
      </c>
      <c r="K64" s="7">
        <v>0</v>
      </c>
      <c r="L64" s="7">
        <v>202968</v>
      </c>
      <c r="M64" s="8">
        <v>43278</v>
      </c>
      <c r="N64" s="7">
        <v>0</v>
      </c>
      <c r="O64" s="7">
        <v>786274.74</v>
      </c>
      <c r="P64" s="7">
        <v>0</v>
      </c>
      <c r="Q64" s="7">
        <v>7942.17</v>
      </c>
      <c r="R64" s="53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121"/>
      <c r="AA64" s="7"/>
    </row>
    <row r="65" spans="1:27" ht="30" x14ac:dyDescent="0.25">
      <c r="A65" s="121"/>
      <c r="B65" s="121"/>
      <c r="C65" s="37" t="s">
        <v>158</v>
      </c>
      <c r="D65" s="121"/>
      <c r="E65" s="121"/>
      <c r="F65" s="121"/>
      <c r="G65" s="7" t="s">
        <v>59</v>
      </c>
      <c r="H65" s="7" t="s">
        <v>60</v>
      </c>
      <c r="I65" s="7" t="s">
        <v>159</v>
      </c>
      <c r="J65" s="7" t="s">
        <v>117</v>
      </c>
      <c r="K65" s="7">
        <v>0</v>
      </c>
      <c r="L65" s="7">
        <v>202968</v>
      </c>
      <c r="M65" s="8">
        <v>43278</v>
      </c>
      <c r="N65" s="7">
        <v>0</v>
      </c>
      <c r="O65" s="7">
        <v>5692474.2599999998</v>
      </c>
      <c r="P65" s="7">
        <v>0</v>
      </c>
      <c r="Q65" s="7">
        <v>57499.74</v>
      </c>
      <c r="R65" s="53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121"/>
      <c r="AA65" s="7"/>
    </row>
    <row r="66" spans="1:27" x14ac:dyDescent="0.25">
      <c r="A66" s="120"/>
      <c r="B66" s="120"/>
      <c r="C66" s="37" t="s">
        <v>160</v>
      </c>
      <c r="D66" s="120"/>
      <c r="E66" s="120"/>
      <c r="F66" s="120"/>
      <c r="G66" s="7" t="s">
        <v>59</v>
      </c>
      <c r="H66" s="7" t="s">
        <v>60</v>
      </c>
      <c r="I66" s="7">
        <v>2148</v>
      </c>
      <c r="J66" s="7" t="s">
        <v>118</v>
      </c>
      <c r="K66" s="7">
        <v>0</v>
      </c>
      <c r="L66" s="7">
        <v>373257</v>
      </c>
      <c r="M66" s="8">
        <v>43307</v>
      </c>
      <c r="N66" s="7">
        <v>0</v>
      </c>
      <c r="O66" s="7">
        <v>0</v>
      </c>
      <c r="P66" s="7">
        <v>95337</v>
      </c>
      <c r="Q66" s="7">
        <v>963</v>
      </c>
      <c r="R66" s="53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120"/>
      <c r="AA66" s="7"/>
    </row>
    <row r="67" spans="1:27" x14ac:dyDescent="0.25">
      <c r="A67" s="12">
        <v>18</v>
      </c>
      <c r="B67" s="7" t="s">
        <v>161</v>
      </c>
      <c r="C67" s="37" t="s">
        <v>162</v>
      </c>
      <c r="D67" s="7" t="s">
        <v>163</v>
      </c>
      <c r="E67" s="7" t="s">
        <v>164</v>
      </c>
      <c r="F67" s="7" t="s">
        <v>165</v>
      </c>
      <c r="G67" s="7" t="s">
        <v>59</v>
      </c>
      <c r="H67" s="7" t="s">
        <v>60</v>
      </c>
      <c r="I67" s="7">
        <v>2198</v>
      </c>
      <c r="J67" s="7" t="s">
        <v>79</v>
      </c>
      <c r="K67" s="7">
        <v>1.667</v>
      </c>
      <c r="L67" s="7">
        <v>373238</v>
      </c>
      <c r="M67" s="8">
        <v>43299</v>
      </c>
      <c r="N67" s="7">
        <v>345819</v>
      </c>
      <c r="O67" s="7">
        <v>0</v>
      </c>
      <c r="P67" s="7">
        <v>0</v>
      </c>
      <c r="Q67" s="7">
        <v>3493.12</v>
      </c>
      <c r="R67" s="53">
        <v>0.43</v>
      </c>
      <c r="S67" s="7">
        <v>209545.60000000001</v>
      </c>
      <c r="T67" s="7">
        <v>238882</v>
      </c>
      <c r="U67" s="7">
        <v>48903.76</v>
      </c>
      <c r="V67" s="7">
        <v>349312.55</v>
      </c>
      <c r="W67" s="7">
        <v>238882.01</v>
      </c>
      <c r="X67" s="7">
        <v>398216.31</v>
      </c>
      <c r="Y67" s="9">
        <v>48903.76</v>
      </c>
      <c r="Z67" s="7">
        <v>48903.76</v>
      </c>
      <c r="AA67" s="7"/>
    </row>
    <row r="68" spans="1:27" ht="30" x14ac:dyDescent="0.25">
      <c r="A68" s="12">
        <v>19</v>
      </c>
      <c r="B68" s="7" t="s">
        <v>166</v>
      </c>
      <c r="C68" s="37" t="s">
        <v>167</v>
      </c>
      <c r="D68" s="7" t="s">
        <v>168</v>
      </c>
      <c r="E68" s="7" t="s">
        <v>169</v>
      </c>
      <c r="F68" s="7" t="s">
        <v>170</v>
      </c>
      <c r="G68" s="7" t="s">
        <v>59</v>
      </c>
      <c r="H68" s="7" t="s">
        <v>60</v>
      </c>
      <c r="I68" s="7">
        <v>2185</v>
      </c>
      <c r="J68" s="7" t="s">
        <v>79</v>
      </c>
      <c r="K68" s="7">
        <v>4.8330000000000002</v>
      </c>
      <c r="L68" s="7">
        <v>202408</v>
      </c>
      <c r="M68" s="8">
        <v>43186</v>
      </c>
      <c r="N68" s="7">
        <v>1002606</v>
      </c>
      <c r="O68" s="7">
        <v>0</v>
      </c>
      <c r="P68" s="7">
        <v>0</v>
      </c>
      <c r="Q68" s="7">
        <v>10127.33</v>
      </c>
      <c r="R68" s="53">
        <v>0.65</v>
      </c>
      <c r="S68" s="7">
        <v>209545.60000000001</v>
      </c>
      <c r="T68" s="7">
        <v>238882</v>
      </c>
      <c r="U68" s="7">
        <v>141782.79999999999</v>
      </c>
      <c r="V68" s="7">
        <v>1012733.98</v>
      </c>
      <c r="W68" s="7">
        <v>238882.01</v>
      </c>
      <c r="X68" s="7">
        <v>1154516.75</v>
      </c>
      <c r="Y68" s="7" t="s">
        <v>149</v>
      </c>
      <c r="Z68" s="7">
        <v>141782.76999999999</v>
      </c>
      <c r="AA68" s="7"/>
    </row>
    <row r="69" spans="1:27" ht="30" x14ac:dyDescent="0.25">
      <c r="A69" s="12">
        <v>20</v>
      </c>
      <c r="B69" s="7" t="s">
        <v>171</v>
      </c>
      <c r="C69" s="37" t="s">
        <v>172</v>
      </c>
      <c r="D69" s="7" t="s">
        <v>173</v>
      </c>
      <c r="E69" s="7" t="s">
        <v>174</v>
      </c>
      <c r="F69" s="7" t="s">
        <v>175</v>
      </c>
      <c r="G69" s="7" t="s">
        <v>176</v>
      </c>
      <c r="H69" s="7" t="s">
        <v>60</v>
      </c>
      <c r="I69" s="7">
        <v>138</v>
      </c>
      <c r="J69" s="7" t="s">
        <v>79</v>
      </c>
      <c r="K69" s="7">
        <v>31</v>
      </c>
      <c r="L69" s="7">
        <v>202515</v>
      </c>
      <c r="M69" s="8">
        <v>43220</v>
      </c>
      <c r="N69" s="7">
        <v>2189825</v>
      </c>
      <c r="O69" s="7">
        <v>0</v>
      </c>
      <c r="P69" s="7">
        <v>0</v>
      </c>
      <c r="Q69" s="7">
        <v>22119.439999999999</v>
      </c>
      <c r="R69" s="53">
        <v>0.73</v>
      </c>
      <c r="S69" s="7">
        <v>71353.070000000007</v>
      </c>
      <c r="T69" s="7">
        <v>89191.33</v>
      </c>
      <c r="U69" s="7">
        <v>552986.1</v>
      </c>
      <c r="V69" s="7">
        <v>2211945.17</v>
      </c>
      <c r="W69" s="7">
        <v>89191.33</v>
      </c>
      <c r="X69" s="7">
        <v>2764931.23</v>
      </c>
      <c r="Y69" s="7" t="s">
        <v>177</v>
      </c>
      <c r="Z69" s="7">
        <v>552986.06000000006</v>
      </c>
      <c r="AA69" s="7"/>
    </row>
    <row r="70" spans="1:27" x14ac:dyDescent="0.25">
      <c r="A70" s="119">
        <v>21</v>
      </c>
      <c r="B70" s="119" t="s">
        <v>178</v>
      </c>
      <c r="C70" s="37" t="s">
        <v>179</v>
      </c>
      <c r="D70" s="119" t="s">
        <v>180</v>
      </c>
      <c r="E70" s="119" t="s">
        <v>181</v>
      </c>
      <c r="F70" s="119" t="s">
        <v>182</v>
      </c>
      <c r="G70" s="7" t="s">
        <v>176</v>
      </c>
      <c r="H70" s="7" t="s">
        <v>60</v>
      </c>
      <c r="I70" s="7">
        <v>182</v>
      </c>
      <c r="J70" s="7" t="s">
        <v>61</v>
      </c>
      <c r="K70" s="7">
        <v>3.4449999999999998</v>
      </c>
      <c r="L70" s="7">
        <v>202629</v>
      </c>
      <c r="M70" s="8">
        <v>43236</v>
      </c>
      <c r="N70" s="7">
        <v>454740</v>
      </c>
      <c r="O70" s="7">
        <v>0</v>
      </c>
      <c r="P70" s="7">
        <v>0</v>
      </c>
      <c r="Q70" s="7">
        <v>4593.33</v>
      </c>
      <c r="R70" s="53">
        <v>-0.01</v>
      </c>
      <c r="S70" s="7">
        <v>133333.29999999999</v>
      </c>
      <c r="T70" s="7">
        <v>166666.70000000001</v>
      </c>
      <c r="U70" s="7">
        <v>114833.4</v>
      </c>
      <c r="V70" s="7">
        <v>459333.32</v>
      </c>
      <c r="W70" s="7">
        <v>166666.67000000001</v>
      </c>
      <c r="X70" s="7">
        <v>574166.68000000005</v>
      </c>
      <c r="Y70" s="7" t="s">
        <v>183</v>
      </c>
      <c r="Z70" s="119">
        <v>114833.35</v>
      </c>
      <c r="AA70" s="7"/>
    </row>
    <row r="71" spans="1:27" x14ac:dyDescent="0.25">
      <c r="A71" s="121"/>
      <c r="B71" s="121"/>
      <c r="C71" s="37" t="s">
        <v>184</v>
      </c>
      <c r="D71" s="121"/>
      <c r="E71" s="121"/>
      <c r="F71" s="121"/>
      <c r="G71" s="7" t="s">
        <v>176</v>
      </c>
      <c r="H71" s="7" t="s">
        <v>60</v>
      </c>
      <c r="I71" s="7">
        <v>182</v>
      </c>
      <c r="J71" s="7" t="s">
        <v>117</v>
      </c>
      <c r="K71" s="7">
        <v>0</v>
      </c>
      <c r="L71" s="7">
        <v>202835</v>
      </c>
      <c r="M71" s="8">
        <v>43265</v>
      </c>
      <c r="N71" s="7">
        <v>0</v>
      </c>
      <c r="O71" s="7">
        <v>3378453</v>
      </c>
      <c r="P71" s="7">
        <v>0</v>
      </c>
      <c r="Q71" s="7">
        <v>34125.79</v>
      </c>
      <c r="R71" s="53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121"/>
      <c r="AA71" s="7"/>
    </row>
    <row r="72" spans="1:27" x14ac:dyDescent="0.25">
      <c r="A72" s="120"/>
      <c r="B72" s="120"/>
      <c r="C72" s="37" t="s">
        <v>184</v>
      </c>
      <c r="D72" s="120"/>
      <c r="E72" s="120"/>
      <c r="F72" s="120"/>
      <c r="G72" s="7" t="s">
        <v>176</v>
      </c>
      <c r="H72" s="7" t="s">
        <v>60</v>
      </c>
      <c r="I72" s="7">
        <v>182</v>
      </c>
      <c r="J72" s="7" t="s">
        <v>118</v>
      </c>
      <c r="K72" s="7">
        <v>0</v>
      </c>
      <c r="L72" s="7">
        <v>202835</v>
      </c>
      <c r="M72" s="8">
        <v>43265</v>
      </c>
      <c r="N72" s="7">
        <v>0</v>
      </c>
      <c r="O72" s="7">
        <v>0</v>
      </c>
      <c r="P72" s="7">
        <v>29403</v>
      </c>
      <c r="Q72" s="7">
        <v>297</v>
      </c>
      <c r="R72" s="53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120"/>
      <c r="AA72" s="7"/>
    </row>
    <row r="73" spans="1:27" x14ac:dyDescent="0.25">
      <c r="A73" s="122">
        <v>22</v>
      </c>
      <c r="B73" s="122" t="s">
        <v>185</v>
      </c>
      <c r="C73" s="37" t="s">
        <v>186</v>
      </c>
      <c r="D73" s="122" t="s">
        <v>187</v>
      </c>
      <c r="E73" s="122" t="s">
        <v>181</v>
      </c>
      <c r="F73" s="122" t="s">
        <v>182</v>
      </c>
      <c r="G73" s="7" t="s">
        <v>176</v>
      </c>
      <c r="H73" s="7" t="s">
        <v>60</v>
      </c>
      <c r="I73" s="7">
        <v>182</v>
      </c>
      <c r="J73" s="7" t="s">
        <v>61</v>
      </c>
      <c r="K73" s="7">
        <v>3.4649999999999999</v>
      </c>
      <c r="L73" s="7">
        <v>202626</v>
      </c>
      <c r="M73" s="8">
        <v>43236</v>
      </c>
      <c r="N73" s="7">
        <v>457380</v>
      </c>
      <c r="O73" s="7">
        <v>0</v>
      </c>
      <c r="P73" s="7">
        <v>0</v>
      </c>
      <c r="Q73" s="7">
        <v>4620</v>
      </c>
      <c r="R73" s="53">
        <v>-0.01</v>
      </c>
      <c r="S73" s="7">
        <v>133333.29999999999</v>
      </c>
      <c r="T73" s="7">
        <v>166666.70000000001</v>
      </c>
      <c r="U73" s="7">
        <v>115500</v>
      </c>
      <c r="V73" s="7">
        <v>461999.99</v>
      </c>
      <c r="W73" s="7">
        <v>166666.67000000001</v>
      </c>
      <c r="X73" s="7">
        <v>577500.01</v>
      </c>
      <c r="Y73" s="7" t="s">
        <v>188</v>
      </c>
      <c r="Z73" s="122">
        <v>115500.01</v>
      </c>
      <c r="AA73" s="7"/>
    </row>
    <row r="74" spans="1:27" x14ac:dyDescent="0.25">
      <c r="A74" s="121"/>
      <c r="B74" s="121"/>
      <c r="C74" s="37" t="s">
        <v>162</v>
      </c>
      <c r="D74" s="121"/>
      <c r="E74" s="121"/>
      <c r="F74" s="121"/>
      <c r="G74" s="7" t="s">
        <v>176</v>
      </c>
      <c r="H74" s="7" t="s">
        <v>60</v>
      </c>
      <c r="I74" s="7">
        <v>182</v>
      </c>
      <c r="J74" s="7" t="s">
        <v>117</v>
      </c>
      <c r="K74" s="7">
        <v>0</v>
      </c>
      <c r="L74" s="7">
        <v>373026</v>
      </c>
      <c r="M74" s="8">
        <v>43291</v>
      </c>
      <c r="N74" s="7">
        <v>0</v>
      </c>
      <c r="O74" s="7">
        <v>1616502</v>
      </c>
      <c r="P74" s="7">
        <v>0</v>
      </c>
      <c r="Q74" s="7">
        <v>16328.3</v>
      </c>
      <c r="R74" s="53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121"/>
      <c r="AA74" s="7"/>
    </row>
    <row r="75" spans="1:27" x14ac:dyDescent="0.25">
      <c r="A75" s="120"/>
      <c r="B75" s="120"/>
      <c r="C75" s="37" t="s">
        <v>162</v>
      </c>
      <c r="D75" s="120"/>
      <c r="E75" s="120"/>
      <c r="F75" s="120"/>
      <c r="G75" s="7" t="s">
        <v>176</v>
      </c>
      <c r="H75" s="7" t="s">
        <v>60</v>
      </c>
      <c r="I75" s="7">
        <v>182</v>
      </c>
      <c r="J75" s="7" t="s">
        <v>118</v>
      </c>
      <c r="K75" s="7">
        <v>0</v>
      </c>
      <c r="L75" s="7">
        <v>373026</v>
      </c>
      <c r="M75" s="8">
        <v>43291</v>
      </c>
      <c r="N75" s="7">
        <v>0</v>
      </c>
      <c r="O75" s="7">
        <v>0</v>
      </c>
      <c r="P75" s="7">
        <v>9801</v>
      </c>
      <c r="Q75" s="7">
        <v>99</v>
      </c>
      <c r="R75" s="53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120"/>
      <c r="AA75" s="7"/>
    </row>
    <row r="76" spans="1:27" s="18" customFormat="1" x14ac:dyDescent="0.25">
      <c r="A76" s="14">
        <v>23</v>
      </c>
      <c r="B76" s="14" t="s">
        <v>189</v>
      </c>
      <c r="C76" s="38" t="s">
        <v>190</v>
      </c>
      <c r="D76" s="14" t="s">
        <v>191</v>
      </c>
      <c r="E76" s="14" t="s">
        <v>192</v>
      </c>
      <c r="F76" s="14" t="s">
        <v>193</v>
      </c>
      <c r="G76" s="15" t="s">
        <v>194</v>
      </c>
      <c r="H76" s="15" t="s">
        <v>60</v>
      </c>
      <c r="I76" s="15">
        <v>343</v>
      </c>
      <c r="J76" s="15" t="s">
        <v>195</v>
      </c>
      <c r="K76" s="15">
        <v>0.93</v>
      </c>
      <c r="L76" s="15">
        <v>202885</v>
      </c>
      <c r="M76" s="16">
        <v>43278</v>
      </c>
      <c r="N76" s="15">
        <v>57060.32</v>
      </c>
      <c r="O76" s="15">
        <v>0</v>
      </c>
      <c r="P76" s="15">
        <v>0</v>
      </c>
      <c r="Q76" s="15">
        <v>576.37</v>
      </c>
      <c r="R76" s="53">
        <v>33903.94</v>
      </c>
      <c r="S76" s="15">
        <v>98430.79</v>
      </c>
      <c r="T76" s="15">
        <v>112211.1</v>
      </c>
      <c r="U76" s="15">
        <v>12815.69</v>
      </c>
      <c r="V76" s="15">
        <v>91540.63</v>
      </c>
      <c r="W76" s="15">
        <v>112211.1</v>
      </c>
      <c r="X76" s="15">
        <v>104356.32</v>
      </c>
      <c r="Y76" s="17">
        <v>12815.69</v>
      </c>
      <c r="Z76" s="14">
        <v>19650.73</v>
      </c>
      <c r="AA76" s="15"/>
    </row>
    <row r="77" spans="1:27" s="18" customFormat="1" x14ac:dyDescent="0.25">
      <c r="C77" s="38" t="s">
        <v>196</v>
      </c>
      <c r="G77" s="15" t="s">
        <v>194</v>
      </c>
      <c r="H77" s="15" t="s">
        <v>60</v>
      </c>
      <c r="I77" s="15">
        <v>344</v>
      </c>
      <c r="J77" s="15" t="s">
        <v>197</v>
      </c>
      <c r="K77" s="15">
        <v>0.62</v>
      </c>
      <c r="L77" s="15">
        <v>202885</v>
      </c>
      <c r="M77" s="16">
        <v>43278</v>
      </c>
      <c r="N77" s="15">
        <v>48333.45</v>
      </c>
      <c r="O77" s="15">
        <v>0</v>
      </c>
      <c r="P77" s="15">
        <v>0</v>
      </c>
      <c r="Q77" s="15">
        <v>488.22</v>
      </c>
      <c r="R77" s="53">
        <v>0</v>
      </c>
      <c r="S77" s="15">
        <v>78744.63</v>
      </c>
      <c r="T77" s="15">
        <v>89768.88</v>
      </c>
      <c r="U77" s="15">
        <v>6835.04</v>
      </c>
      <c r="V77" s="15">
        <v>48821.67</v>
      </c>
      <c r="W77" s="15">
        <v>89768.88</v>
      </c>
      <c r="X77" s="15">
        <v>55656.71</v>
      </c>
      <c r="Y77" s="17">
        <v>6835.04</v>
      </c>
      <c r="AA77" s="15"/>
    </row>
    <row r="78" spans="1:27" s="18" customFormat="1" x14ac:dyDescent="0.25">
      <c r="C78" s="38" t="s">
        <v>198</v>
      </c>
      <c r="G78" s="15" t="s">
        <v>194</v>
      </c>
      <c r="H78" s="15" t="s">
        <v>60</v>
      </c>
      <c r="I78" s="15">
        <v>343</v>
      </c>
      <c r="J78" s="15" t="s">
        <v>118</v>
      </c>
      <c r="K78" s="15">
        <v>0</v>
      </c>
      <c r="L78" s="15">
        <v>202885</v>
      </c>
      <c r="M78" s="16">
        <v>43278</v>
      </c>
      <c r="N78" s="15">
        <v>0</v>
      </c>
      <c r="O78" s="15">
        <v>0</v>
      </c>
      <c r="P78" s="19">
        <v>86055.23</v>
      </c>
      <c r="Q78" s="15">
        <v>869.24</v>
      </c>
      <c r="R78" s="53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AA78" s="15"/>
    </row>
    <row r="79" spans="1:27" s="18" customFormat="1" x14ac:dyDescent="0.25">
      <c r="A79" s="14">
        <v>24</v>
      </c>
      <c r="B79" s="14" t="s">
        <v>199</v>
      </c>
      <c r="C79" s="39">
        <v>40</v>
      </c>
      <c r="D79" s="14" t="s">
        <v>200</v>
      </c>
      <c r="E79" s="14" t="s">
        <v>201</v>
      </c>
      <c r="F79" s="14" t="s">
        <v>202</v>
      </c>
      <c r="G79" s="15" t="s">
        <v>194</v>
      </c>
      <c r="H79" s="15" t="s">
        <v>60</v>
      </c>
      <c r="I79" s="15">
        <v>343</v>
      </c>
      <c r="J79" s="20" t="s">
        <v>195</v>
      </c>
      <c r="K79" s="20">
        <v>0.32</v>
      </c>
      <c r="L79" s="20">
        <v>373174</v>
      </c>
      <c r="M79" s="16">
        <v>43291</v>
      </c>
      <c r="N79" s="15">
        <v>31182.86</v>
      </c>
      <c r="O79" s="15">
        <v>0</v>
      </c>
      <c r="P79" s="15">
        <v>0</v>
      </c>
      <c r="Q79" s="15">
        <v>314.98</v>
      </c>
      <c r="R79" s="53">
        <v>0.01</v>
      </c>
      <c r="S79" s="15">
        <v>98430.79</v>
      </c>
      <c r="T79" s="15">
        <v>112211.1</v>
      </c>
      <c r="U79" s="15">
        <v>4409.7</v>
      </c>
      <c r="V79" s="15">
        <v>31497.85</v>
      </c>
      <c r="W79" s="15">
        <v>112211.1</v>
      </c>
      <c r="X79" s="15">
        <v>35907.550000000003</v>
      </c>
      <c r="Y79" s="17">
        <v>4409.7</v>
      </c>
      <c r="Z79" s="14">
        <v>7165.76</v>
      </c>
      <c r="AA79" s="15"/>
    </row>
    <row r="80" spans="1:27" s="18" customFormat="1" x14ac:dyDescent="0.25">
      <c r="C80" s="39">
        <v>40</v>
      </c>
      <c r="G80" s="15" t="s">
        <v>194</v>
      </c>
      <c r="H80" s="15" t="s">
        <v>60</v>
      </c>
      <c r="I80" s="15">
        <v>344</v>
      </c>
      <c r="J80" s="20" t="s">
        <v>197</v>
      </c>
      <c r="K80" s="20">
        <v>0.25</v>
      </c>
      <c r="L80" s="20">
        <v>373174</v>
      </c>
      <c r="M80" s="16">
        <v>43291</v>
      </c>
      <c r="N80" s="15">
        <v>19489.14</v>
      </c>
      <c r="O80" s="15">
        <v>0</v>
      </c>
      <c r="P80" s="15">
        <v>0</v>
      </c>
      <c r="Q80" s="15">
        <v>196.86</v>
      </c>
      <c r="R80" s="53">
        <v>0.16</v>
      </c>
      <c r="S80" s="15">
        <v>78744.63</v>
      </c>
      <c r="T80" s="15">
        <v>89768.88</v>
      </c>
      <c r="U80" s="15">
        <v>2756.06</v>
      </c>
      <c r="V80" s="15">
        <v>19686.16</v>
      </c>
      <c r="W80" s="15">
        <v>89768.88</v>
      </c>
      <c r="X80" s="15">
        <v>22442.22</v>
      </c>
      <c r="Y80" s="17">
        <v>2756.06</v>
      </c>
      <c r="AA80" s="15"/>
    </row>
    <row r="81" spans="1:27" s="18" customFormat="1" ht="30" x14ac:dyDescent="0.25">
      <c r="A81" s="14">
        <v>25</v>
      </c>
      <c r="B81" s="14" t="s">
        <v>203</v>
      </c>
      <c r="C81" s="38" t="s">
        <v>204</v>
      </c>
      <c r="D81" s="14" t="s">
        <v>205</v>
      </c>
      <c r="E81" s="14" t="s">
        <v>206</v>
      </c>
      <c r="F81" s="14" t="s">
        <v>207</v>
      </c>
      <c r="G81" s="15" t="s">
        <v>194</v>
      </c>
      <c r="H81" s="15" t="s">
        <v>60</v>
      </c>
      <c r="I81" s="15">
        <v>343</v>
      </c>
      <c r="J81" s="20" t="s">
        <v>195</v>
      </c>
      <c r="K81" s="20">
        <v>0.41249999999999998</v>
      </c>
      <c r="L81" s="20">
        <v>373176</v>
      </c>
      <c r="M81" s="16">
        <v>43291</v>
      </c>
      <c r="N81" s="15">
        <v>40196</v>
      </c>
      <c r="O81" s="15">
        <v>0</v>
      </c>
      <c r="P81" s="15">
        <v>0</v>
      </c>
      <c r="Q81" s="15">
        <v>406.02</v>
      </c>
      <c r="R81" s="53">
        <v>0.68</v>
      </c>
      <c r="S81" s="15">
        <v>98430.79</v>
      </c>
      <c r="T81" s="15">
        <v>112211.1</v>
      </c>
      <c r="U81" s="15">
        <v>5684.38</v>
      </c>
      <c r="V81" s="15">
        <v>40602.699999999997</v>
      </c>
      <c r="W81" s="15">
        <v>112211.1</v>
      </c>
      <c r="X81" s="15">
        <v>46287.08</v>
      </c>
      <c r="Y81" s="17">
        <v>5684.38</v>
      </c>
      <c r="Z81" s="14">
        <v>8716.0499999999993</v>
      </c>
      <c r="AA81" s="15"/>
    </row>
    <row r="82" spans="1:27" s="18" customFormat="1" x14ac:dyDescent="0.25">
      <c r="C82" s="38" t="s">
        <v>208</v>
      </c>
      <c r="G82" s="15" t="s">
        <v>194</v>
      </c>
      <c r="H82" s="15" t="s">
        <v>60</v>
      </c>
      <c r="I82" s="15">
        <v>344</v>
      </c>
      <c r="J82" s="15" t="s">
        <v>197</v>
      </c>
      <c r="K82" s="15">
        <v>0.27500000000000002</v>
      </c>
      <c r="L82" s="15">
        <v>373176</v>
      </c>
      <c r="M82" s="16">
        <v>43291</v>
      </c>
      <c r="N82" s="15">
        <v>21438</v>
      </c>
      <c r="O82" s="15">
        <v>0</v>
      </c>
      <c r="P82" s="15">
        <v>0</v>
      </c>
      <c r="Q82" s="15">
        <v>216.55</v>
      </c>
      <c r="R82" s="53">
        <v>0.22</v>
      </c>
      <c r="S82" s="15">
        <v>78744.63</v>
      </c>
      <c r="T82" s="15">
        <v>89768.88</v>
      </c>
      <c r="U82" s="15">
        <v>3031.67</v>
      </c>
      <c r="V82" s="15">
        <v>21654.77</v>
      </c>
      <c r="W82" s="15">
        <v>89768.88</v>
      </c>
      <c r="X82" s="15">
        <v>24686.44</v>
      </c>
      <c r="Y82" s="17">
        <v>3031.67</v>
      </c>
      <c r="AA82" s="15"/>
    </row>
    <row r="83" spans="1:27" s="18" customFormat="1" x14ac:dyDescent="0.25">
      <c r="A83" s="14">
        <v>26</v>
      </c>
      <c r="B83" s="14" t="s">
        <v>209</v>
      </c>
      <c r="C83" s="38" t="s">
        <v>210</v>
      </c>
      <c r="D83" s="14" t="s">
        <v>211</v>
      </c>
      <c r="E83" s="14" t="s">
        <v>181</v>
      </c>
      <c r="F83" s="14" t="s">
        <v>212</v>
      </c>
      <c r="G83" s="15" t="s">
        <v>176</v>
      </c>
      <c r="H83" s="15" t="s">
        <v>60</v>
      </c>
      <c r="I83" s="15">
        <v>182</v>
      </c>
      <c r="J83" s="15" t="s">
        <v>61</v>
      </c>
      <c r="K83" s="15">
        <v>3.4649999999999999</v>
      </c>
      <c r="L83" s="15">
        <v>202627</v>
      </c>
      <c r="M83" s="16">
        <v>43236</v>
      </c>
      <c r="N83" s="15">
        <v>457380</v>
      </c>
      <c r="O83" s="15">
        <v>0</v>
      </c>
      <c r="P83" s="15">
        <v>0</v>
      </c>
      <c r="Q83" s="15">
        <v>4620</v>
      </c>
      <c r="R83" s="53">
        <v>-0.01</v>
      </c>
      <c r="S83" s="15">
        <v>133333.29999999999</v>
      </c>
      <c r="T83" s="15">
        <v>166666.70000000001</v>
      </c>
      <c r="U83" s="15">
        <v>115500</v>
      </c>
      <c r="V83" s="15">
        <v>461999.99</v>
      </c>
      <c r="W83" s="15">
        <v>166666.67000000001</v>
      </c>
      <c r="X83" s="15">
        <v>577500.01</v>
      </c>
      <c r="Y83" s="15" t="s">
        <v>188</v>
      </c>
      <c r="Z83" s="14">
        <v>115500.01</v>
      </c>
      <c r="AA83" s="15"/>
    </row>
    <row r="84" spans="1:27" s="18" customFormat="1" x14ac:dyDescent="0.25">
      <c r="C84" s="38" t="s">
        <v>213</v>
      </c>
      <c r="G84" s="15" t="s">
        <v>176</v>
      </c>
      <c r="H84" s="15" t="s">
        <v>60</v>
      </c>
      <c r="I84" s="15">
        <v>182</v>
      </c>
      <c r="J84" s="15" t="s">
        <v>117</v>
      </c>
      <c r="K84" s="15">
        <v>0</v>
      </c>
      <c r="L84" s="15">
        <v>373145</v>
      </c>
      <c r="M84" s="16">
        <v>43284</v>
      </c>
      <c r="N84" s="15">
        <v>0</v>
      </c>
      <c r="O84" s="15">
        <v>1653384</v>
      </c>
      <c r="P84" s="15">
        <v>0</v>
      </c>
      <c r="Q84" s="15">
        <v>16700.849999999999</v>
      </c>
      <c r="R84" s="53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AA84" s="15"/>
    </row>
    <row r="85" spans="1:27" s="18" customFormat="1" x14ac:dyDescent="0.25">
      <c r="C85" s="38" t="s">
        <v>213</v>
      </c>
      <c r="G85" s="15" t="s">
        <v>176</v>
      </c>
      <c r="H85" s="15" t="s">
        <v>60</v>
      </c>
      <c r="I85" s="15">
        <v>182</v>
      </c>
      <c r="J85" s="15" t="s">
        <v>118</v>
      </c>
      <c r="K85" s="15">
        <v>0</v>
      </c>
      <c r="L85" s="15">
        <v>373145</v>
      </c>
      <c r="M85" s="16">
        <v>43284</v>
      </c>
      <c r="N85" s="15">
        <v>0</v>
      </c>
      <c r="O85" s="15">
        <v>0</v>
      </c>
      <c r="P85" s="15">
        <v>22275</v>
      </c>
      <c r="Q85" s="15">
        <v>225</v>
      </c>
      <c r="R85" s="53">
        <v>0</v>
      </c>
      <c r="S85" s="15">
        <v>0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AA85" s="15"/>
    </row>
    <row r="86" spans="1:27" s="18" customFormat="1" x14ac:dyDescent="0.25">
      <c r="A86" s="14">
        <v>27</v>
      </c>
      <c r="B86" s="14" t="s">
        <v>214</v>
      </c>
      <c r="C86" s="38" t="s">
        <v>215</v>
      </c>
      <c r="D86" s="14" t="s">
        <v>216</v>
      </c>
      <c r="E86" s="14" t="s">
        <v>217</v>
      </c>
      <c r="F86" s="14" t="s">
        <v>218</v>
      </c>
      <c r="G86" s="15" t="s">
        <v>194</v>
      </c>
      <c r="H86" s="15" t="s">
        <v>60</v>
      </c>
      <c r="I86" s="15">
        <v>343</v>
      </c>
      <c r="J86" s="15" t="s">
        <v>195</v>
      </c>
      <c r="K86" s="15">
        <v>0.37</v>
      </c>
      <c r="L86" s="15">
        <v>373178</v>
      </c>
      <c r="M86" s="16">
        <v>43291</v>
      </c>
      <c r="N86" s="15">
        <v>36055</v>
      </c>
      <c r="O86" s="15">
        <v>0</v>
      </c>
      <c r="P86" s="15">
        <v>0</v>
      </c>
      <c r="Q86" s="15">
        <v>364.19</v>
      </c>
      <c r="R86" s="53">
        <v>0.2</v>
      </c>
      <c r="S86" s="15">
        <v>98430.79</v>
      </c>
      <c r="T86" s="15">
        <v>112211.1</v>
      </c>
      <c r="U86" s="15">
        <v>5098.71</v>
      </c>
      <c r="V86" s="15">
        <v>36419.39</v>
      </c>
      <c r="W86" s="15">
        <v>112211.1</v>
      </c>
      <c r="X86" s="15">
        <v>41518.11</v>
      </c>
      <c r="Y86" s="17">
        <v>5098.71</v>
      </c>
      <c r="Z86" s="14">
        <v>7634.29</v>
      </c>
      <c r="AA86" s="15"/>
    </row>
    <row r="87" spans="1:27" s="18" customFormat="1" x14ac:dyDescent="0.25">
      <c r="C87" s="38" t="s">
        <v>219</v>
      </c>
      <c r="G87" s="15" t="s">
        <v>194</v>
      </c>
      <c r="H87" s="15" t="s">
        <v>60</v>
      </c>
      <c r="I87" s="15">
        <v>344</v>
      </c>
      <c r="J87" s="15" t="s">
        <v>197</v>
      </c>
      <c r="K87" s="15">
        <v>0.23</v>
      </c>
      <c r="L87" s="15">
        <v>373178</v>
      </c>
      <c r="M87" s="16">
        <v>43291</v>
      </c>
      <c r="N87" s="15">
        <v>17930</v>
      </c>
      <c r="O87" s="15">
        <v>0</v>
      </c>
      <c r="P87" s="15">
        <v>0</v>
      </c>
      <c r="Q87" s="15">
        <v>181.11</v>
      </c>
      <c r="R87" s="53">
        <v>0.15</v>
      </c>
      <c r="S87" s="15">
        <v>78744.63</v>
      </c>
      <c r="T87" s="15">
        <v>89768.88</v>
      </c>
      <c r="U87" s="15">
        <v>2535.58</v>
      </c>
      <c r="V87" s="15">
        <v>18111.259999999998</v>
      </c>
      <c r="W87" s="15">
        <v>89768.88</v>
      </c>
      <c r="X87" s="15">
        <v>20646.84</v>
      </c>
      <c r="Y87" s="17">
        <v>2535.58</v>
      </c>
      <c r="AA87" s="15"/>
    </row>
    <row r="88" spans="1:27" s="18" customFormat="1" ht="30" x14ac:dyDescent="0.25">
      <c r="A88" s="14">
        <v>28</v>
      </c>
      <c r="B88" s="14" t="s">
        <v>220</v>
      </c>
      <c r="C88" s="38" t="s">
        <v>221</v>
      </c>
      <c r="D88" s="14" t="s">
        <v>222</v>
      </c>
      <c r="E88" s="14" t="s">
        <v>192</v>
      </c>
      <c r="F88" s="14" t="s">
        <v>223</v>
      </c>
      <c r="G88" s="15" t="s">
        <v>194</v>
      </c>
      <c r="H88" s="15" t="s">
        <v>60</v>
      </c>
      <c r="I88" s="15">
        <v>343</v>
      </c>
      <c r="J88" s="15" t="s">
        <v>195</v>
      </c>
      <c r="K88" s="15">
        <v>0.82499999999999996</v>
      </c>
      <c r="L88" s="15">
        <v>373175</v>
      </c>
      <c r="M88" s="16">
        <v>43291</v>
      </c>
      <c r="N88" s="15">
        <v>80393</v>
      </c>
      <c r="O88" s="15">
        <v>0</v>
      </c>
      <c r="P88" s="15">
        <v>0</v>
      </c>
      <c r="Q88" s="15">
        <v>812.05</v>
      </c>
      <c r="R88" s="53">
        <v>0.35</v>
      </c>
      <c r="S88" s="15">
        <v>98430.79</v>
      </c>
      <c r="T88" s="15">
        <v>112211.1</v>
      </c>
      <c r="U88" s="15">
        <v>11368.76</v>
      </c>
      <c r="V88" s="15">
        <v>81205.399999999994</v>
      </c>
      <c r="W88" s="15">
        <v>112211.1</v>
      </c>
      <c r="X88" s="15">
        <v>92574.16</v>
      </c>
      <c r="Y88" s="17">
        <v>11368.76</v>
      </c>
      <c r="Z88" s="14">
        <v>17432.099999999999</v>
      </c>
      <c r="AA88" s="15"/>
    </row>
    <row r="89" spans="1:27" s="18" customFormat="1" x14ac:dyDescent="0.25">
      <c r="C89" s="38" t="s">
        <v>224</v>
      </c>
      <c r="G89" s="15" t="s">
        <v>194</v>
      </c>
      <c r="H89" s="15" t="s">
        <v>60</v>
      </c>
      <c r="I89" s="15">
        <v>344</v>
      </c>
      <c r="J89" s="15" t="s">
        <v>197</v>
      </c>
      <c r="K89" s="15">
        <v>0.55000000000000004</v>
      </c>
      <c r="L89" s="15">
        <v>373175</v>
      </c>
      <c r="M89" s="16">
        <v>43291</v>
      </c>
      <c r="N89" s="15">
        <v>42876</v>
      </c>
      <c r="O89" s="15">
        <v>0</v>
      </c>
      <c r="P89" s="15">
        <v>0</v>
      </c>
      <c r="Q89" s="15">
        <v>433.09</v>
      </c>
      <c r="R89" s="53">
        <v>0.46</v>
      </c>
      <c r="S89" s="15">
        <v>78744.63</v>
      </c>
      <c r="T89" s="15">
        <v>89768.88</v>
      </c>
      <c r="U89" s="15">
        <v>6063.34</v>
      </c>
      <c r="V89" s="15">
        <v>43309.55</v>
      </c>
      <c r="W89" s="15">
        <v>89768.88</v>
      </c>
      <c r="X89" s="15">
        <v>49372.88</v>
      </c>
      <c r="Y89" s="17">
        <v>6063.34</v>
      </c>
      <c r="AA89" s="15"/>
    </row>
    <row r="90" spans="1:27" s="18" customFormat="1" x14ac:dyDescent="0.25">
      <c r="A90" s="14">
        <v>29</v>
      </c>
      <c r="B90" s="14" t="s">
        <v>225</v>
      </c>
      <c r="C90" s="38" t="s">
        <v>226</v>
      </c>
      <c r="D90" s="14" t="s">
        <v>227</v>
      </c>
      <c r="E90" s="14" t="s">
        <v>228</v>
      </c>
      <c r="F90" s="14" t="s">
        <v>229</v>
      </c>
      <c r="G90" s="15" t="s">
        <v>194</v>
      </c>
      <c r="H90" s="15" t="s">
        <v>60</v>
      </c>
      <c r="I90" s="15">
        <v>403</v>
      </c>
      <c r="J90" s="15" t="s">
        <v>195</v>
      </c>
      <c r="K90" s="15">
        <v>15</v>
      </c>
      <c r="L90" s="15">
        <v>202447</v>
      </c>
      <c r="M90" s="16">
        <v>43212</v>
      </c>
      <c r="N90" s="15">
        <v>1461697</v>
      </c>
      <c r="O90" s="15">
        <v>0</v>
      </c>
      <c r="P90" s="15">
        <v>0</v>
      </c>
      <c r="Q90" s="15">
        <v>14764.62</v>
      </c>
      <c r="R90" s="53">
        <v>0.23</v>
      </c>
      <c r="S90" s="15">
        <v>98430.79</v>
      </c>
      <c r="T90" s="15">
        <v>112211.1</v>
      </c>
      <c r="U90" s="15">
        <v>206704.7</v>
      </c>
      <c r="V90" s="15">
        <v>1476461.85</v>
      </c>
      <c r="W90" s="15">
        <v>112211.1</v>
      </c>
      <c r="X90" s="15">
        <v>1683166.5</v>
      </c>
      <c r="Y90" s="15" t="s">
        <v>230</v>
      </c>
      <c r="Z90" s="14">
        <v>206704.65</v>
      </c>
      <c r="AA90" s="15"/>
    </row>
    <row r="91" spans="1:27" s="18" customFormat="1" x14ac:dyDescent="0.25">
      <c r="C91" s="38" t="s">
        <v>231</v>
      </c>
      <c r="G91" s="15" t="s">
        <v>194</v>
      </c>
      <c r="H91" s="15" t="s">
        <v>60</v>
      </c>
      <c r="I91" s="15">
        <v>403</v>
      </c>
      <c r="J91" s="15" t="s">
        <v>118</v>
      </c>
      <c r="K91" s="15">
        <v>0</v>
      </c>
      <c r="L91" s="15">
        <v>202447</v>
      </c>
      <c r="M91" s="16">
        <v>43202</v>
      </c>
      <c r="N91" s="15">
        <v>0</v>
      </c>
      <c r="O91" s="15">
        <v>0</v>
      </c>
      <c r="P91" s="15">
        <v>15963</v>
      </c>
      <c r="Q91" s="15">
        <v>161.24</v>
      </c>
      <c r="R91" s="53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AA91" s="15"/>
    </row>
    <row r="92" spans="1:27" s="18" customFormat="1" x14ac:dyDescent="0.25">
      <c r="A92" s="14">
        <v>30</v>
      </c>
      <c r="B92" s="14" t="s">
        <v>232</v>
      </c>
      <c r="C92" s="38" t="s">
        <v>233</v>
      </c>
      <c r="D92" s="14" t="s">
        <v>234</v>
      </c>
      <c r="E92" s="14" t="s">
        <v>181</v>
      </c>
      <c r="F92" s="14" t="s">
        <v>235</v>
      </c>
      <c r="G92" s="15" t="s">
        <v>176</v>
      </c>
      <c r="H92" s="15" t="s">
        <v>60</v>
      </c>
      <c r="I92" s="15">
        <v>182</v>
      </c>
      <c r="J92" s="15" t="s">
        <v>61</v>
      </c>
      <c r="K92" s="15">
        <v>3.4649999999999999</v>
      </c>
      <c r="L92" s="15">
        <v>202628</v>
      </c>
      <c r="M92" s="16">
        <v>43236</v>
      </c>
      <c r="N92" s="15">
        <v>457380</v>
      </c>
      <c r="O92" s="15">
        <v>0</v>
      </c>
      <c r="P92" s="15">
        <v>0</v>
      </c>
      <c r="Q92" s="15">
        <v>4620</v>
      </c>
      <c r="R92" s="53">
        <v>-0.01</v>
      </c>
      <c r="S92" s="15">
        <v>133333.29999999999</v>
      </c>
      <c r="T92" s="15">
        <v>166666.70000000001</v>
      </c>
      <c r="U92" s="15">
        <v>115500</v>
      </c>
      <c r="V92" s="15">
        <v>461999.99</v>
      </c>
      <c r="W92" s="15">
        <v>166666.67000000001</v>
      </c>
      <c r="X92" s="15">
        <v>577500.01</v>
      </c>
      <c r="Y92" s="15" t="s">
        <v>188</v>
      </c>
      <c r="Z92" s="14">
        <v>115500.01</v>
      </c>
      <c r="AA92" s="15"/>
    </row>
    <row r="93" spans="1:27" s="18" customFormat="1" x14ac:dyDescent="0.25">
      <c r="C93" s="38" t="s">
        <v>236</v>
      </c>
      <c r="G93" s="15" t="s">
        <v>176</v>
      </c>
      <c r="H93" s="15" t="s">
        <v>60</v>
      </c>
      <c r="I93" s="15">
        <v>182</v>
      </c>
      <c r="J93" s="15" t="s">
        <v>117</v>
      </c>
      <c r="K93" s="15">
        <v>0</v>
      </c>
      <c r="L93" s="15">
        <v>202836</v>
      </c>
      <c r="M93" s="16">
        <v>43265</v>
      </c>
      <c r="N93" s="15">
        <v>0</v>
      </c>
      <c r="O93" s="15">
        <v>3378453</v>
      </c>
      <c r="P93" s="15">
        <v>0</v>
      </c>
      <c r="Q93" s="15">
        <v>34125.79</v>
      </c>
      <c r="R93" s="53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AA93" s="15"/>
    </row>
    <row r="94" spans="1:27" s="18" customFormat="1" x14ac:dyDescent="0.25">
      <c r="C94" s="38" t="s">
        <v>236</v>
      </c>
      <c r="G94" s="15" t="s">
        <v>176</v>
      </c>
      <c r="H94" s="15" t="s">
        <v>60</v>
      </c>
      <c r="I94" s="15">
        <v>182</v>
      </c>
      <c r="J94" s="15" t="s">
        <v>118</v>
      </c>
      <c r="K94" s="15">
        <v>0</v>
      </c>
      <c r="L94" s="15">
        <v>202836</v>
      </c>
      <c r="M94" s="16">
        <v>43265</v>
      </c>
      <c r="N94" s="15">
        <v>0</v>
      </c>
      <c r="O94" s="15">
        <v>0</v>
      </c>
      <c r="P94" s="15">
        <v>29403</v>
      </c>
      <c r="Q94" s="15">
        <v>297</v>
      </c>
      <c r="R94" s="53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AA94" s="15"/>
    </row>
    <row r="95" spans="1:27" s="25" customFormat="1" ht="30" x14ac:dyDescent="0.25">
      <c r="A95" s="21">
        <v>31</v>
      </c>
      <c r="B95" s="22" t="s">
        <v>237</v>
      </c>
      <c r="C95" s="40" t="s">
        <v>238</v>
      </c>
      <c r="D95" s="22" t="s">
        <v>239</v>
      </c>
      <c r="E95" s="22" t="s">
        <v>240</v>
      </c>
      <c r="F95" s="22" t="s">
        <v>241</v>
      </c>
      <c r="G95" s="22" t="s">
        <v>194</v>
      </c>
      <c r="H95" s="22" t="s">
        <v>60</v>
      </c>
      <c r="I95" s="22">
        <v>420</v>
      </c>
      <c r="J95" s="22" t="s">
        <v>61</v>
      </c>
      <c r="K95" s="22">
        <v>1.34</v>
      </c>
      <c r="L95" s="22">
        <v>202386</v>
      </c>
      <c r="M95" s="23">
        <v>43186</v>
      </c>
      <c r="N95" s="22">
        <v>156693</v>
      </c>
      <c r="O95" s="22">
        <v>0</v>
      </c>
      <c r="P95" s="22">
        <v>0</v>
      </c>
      <c r="Q95" s="22">
        <v>1582.76</v>
      </c>
      <c r="R95" s="54">
        <v>0.95</v>
      </c>
      <c r="S95" s="22">
        <v>118117</v>
      </c>
      <c r="T95" s="22">
        <v>134653.29999999999</v>
      </c>
      <c r="U95" s="22">
        <v>22158.74</v>
      </c>
      <c r="V95" s="22">
        <v>158276.71</v>
      </c>
      <c r="W95" s="22">
        <v>134653.32</v>
      </c>
      <c r="X95" s="22">
        <v>180435.45</v>
      </c>
      <c r="Y95" s="24">
        <v>22158.74</v>
      </c>
      <c r="Z95" s="22">
        <v>22158.74</v>
      </c>
      <c r="AA95" s="22"/>
    </row>
    <row r="96" spans="1:27" s="18" customFormat="1" x14ac:dyDescent="0.25">
      <c r="A96" s="26">
        <v>32</v>
      </c>
      <c r="B96" s="15" t="s">
        <v>242</v>
      </c>
      <c r="C96" s="38" t="s">
        <v>243</v>
      </c>
      <c r="D96" s="15" t="s">
        <v>244</v>
      </c>
      <c r="E96" s="15" t="s">
        <v>245</v>
      </c>
      <c r="F96" s="15" t="s">
        <v>241</v>
      </c>
      <c r="G96" s="15" t="s">
        <v>194</v>
      </c>
      <c r="H96" s="15" t="s">
        <v>60</v>
      </c>
      <c r="I96" s="15">
        <v>420</v>
      </c>
      <c r="J96" s="15" t="s">
        <v>61</v>
      </c>
      <c r="K96" s="15">
        <v>1.34</v>
      </c>
      <c r="L96" s="15">
        <v>202385</v>
      </c>
      <c r="M96" s="16">
        <v>43186</v>
      </c>
      <c r="N96" s="15">
        <v>156693</v>
      </c>
      <c r="O96" s="15">
        <v>0</v>
      </c>
      <c r="P96" s="15">
        <v>0</v>
      </c>
      <c r="Q96" s="15">
        <v>1582.76</v>
      </c>
      <c r="R96" s="53">
        <v>0.95</v>
      </c>
      <c r="S96" s="15">
        <v>118117</v>
      </c>
      <c r="T96" s="15">
        <v>134653.29999999999</v>
      </c>
      <c r="U96" s="15">
        <v>22158.74</v>
      </c>
      <c r="V96" s="15">
        <v>158276.71</v>
      </c>
      <c r="W96" s="15">
        <v>134653.32</v>
      </c>
      <c r="X96" s="15">
        <v>180435.45</v>
      </c>
      <c r="Y96" s="17">
        <v>22158.74</v>
      </c>
      <c r="Z96" s="15">
        <v>22158.74</v>
      </c>
      <c r="AA96" s="15"/>
    </row>
    <row r="97" spans="1:27" s="18" customFormat="1" x14ac:dyDescent="0.25">
      <c r="A97" s="14">
        <v>33</v>
      </c>
      <c r="B97" s="14" t="s">
        <v>246</v>
      </c>
      <c r="C97" s="38" t="s">
        <v>247</v>
      </c>
      <c r="D97" s="14" t="s">
        <v>248</v>
      </c>
      <c r="E97" s="14" t="s">
        <v>249</v>
      </c>
      <c r="F97" s="14" t="s">
        <v>250</v>
      </c>
      <c r="G97" s="15" t="s">
        <v>194</v>
      </c>
      <c r="H97" s="15" t="s">
        <v>60</v>
      </c>
      <c r="I97" s="15">
        <v>399</v>
      </c>
      <c r="J97" s="15" t="s">
        <v>61</v>
      </c>
      <c r="K97" s="15">
        <v>1.125</v>
      </c>
      <c r="L97" s="15">
        <v>373299</v>
      </c>
      <c r="M97" s="16">
        <v>43311</v>
      </c>
      <c r="N97" s="15">
        <v>131553</v>
      </c>
      <c r="O97" s="15">
        <v>0</v>
      </c>
      <c r="P97" s="15">
        <v>0</v>
      </c>
      <c r="Q97" s="15">
        <v>1328.82</v>
      </c>
      <c r="R97" s="53">
        <v>-0.25</v>
      </c>
      <c r="S97" s="15">
        <v>118117</v>
      </c>
      <c r="T97" s="15">
        <v>134653.29999999999</v>
      </c>
      <c r="U97" s="15">
        <v>18603.169999999998</v>
      </c>
      <c r="V97" s="15">
        <v>132881.57</v>
      </c>
      <c r="W97" s="15">
        <v>134653.32</v>
      </c>
      <c r="X97" s="15">
        <v>151484.99</v>
      </c>
      <c r="Y97" s="17">
        <v>18603.169999999998</v>
      </c>
      <c r="Z97" s="14">
        <v>66283.039999999994</v>
      </c>
      <c r="AA97" s="15"/>
    </row>
    <row r="98" spans="1:27" s="18" customFormat="1" x14ac:dyDescent="0.25">
      <c r="C98" s="38" t="s">
        <v>251</v>
      </c>
      <c r="G98" s="15" t="s">
        <v>194</v>
      </c>
      <c r="H98" s="15" t="s">
        <v>60</v>
      </c>
      <c r="I98" s="15">
        <v>399</v>
      </c>
      <c r="J98" s="15" t="s">
        <v>61</v>
      </c>
      <c r="K98" s="15">
        <v>2.5</v>
      </c>
      <c r="L98" s="15">
        <v>202509</v>
      </c>
      <c r="M98" s="16">
        <v>43220</v>
      </c>
      <c r="N98" s="15">
        <v>267977</v>
      </c>
      <c r="O98" s="15">
        <v>1.7</v>
      </c>
      <c r="P98" s="15">
        <v>176378</v>
      </c>
      <c r="Q98" s="15">
        <v>2706.84</v>
      </c>
      <c r="R98" s="53">
        <v>24608.54</v>
      </c>
      <c r="S98" s="15">
        <v>118117</v>
      </c>
      <c r="T98" s="15">
        <v>134653.29999999999</v>
      </c>
      <c r="U98" s="15">
        <v>41340.93</v>
      </c>
      <c r="V98" s="15">
        <v>295292.38</v>
      </c>
      <c r="W98" s="15">
        <v>134653.32</v>
      </c>
      <c r="X98" s="15">
        <v>336633.3</v>
      </c>
      <c r="Y98" s="17">
        <v>41340.93</v>
      </c>
      <c r="AA98" s="15"/>
    </row>
    <row r="99" spans="1:27" s="18" customFormat="1" x14ac:dyDescent="0.25">
      <c r="C99" s="38" t="s">
        <v>247</v>
      </c>
      <c r="G99" s="15" t="s">
        <v>194</v>
      </c>
      <c r="H99" s="15" t="s">
        <v>60</v>
      </c>
      <c r="I99" s="15">
        <v>399</v>
      </c>
      <c r="J99" s="15" t="s">
        <v>197</v>
      </c>
      <c r="K99" s="15">
        <v>0.57499999999999996</v>
      </c>
      <c r="L99" s="15">
        <v>373299</v>
      </c>
      <c r="M99" s="16">
        <v>43311</v>
      </c>
      <c r="N99" s="15">
        <v>44825</v>
      </c>
      <c r="O99" s="15">
        <v>0</v>
      </c>
      <c r="P99" s="15">
        <v>0</v>
      </c>
      <c r="Q99" s="15">
        <v>452.78</v>
      </c>
      <c r="R99" s="53">
        <v>0.38</v>
      </c>
      <c r="S99" s="15">
        <v>78744.63</v>
      </c>
      <c r="T99" s="15">
        <v>89768.88</v>
      </c>
      <c r="U99" s="15">
        <v>6338.94</v>
      </c>
      <c r="V99" s="15">
        <v>45278.16</v>
      </c>
      <c r="W99" s="15">
        <v>89768.88</v>
      </c>
      <c r="X99" s="15">
        <v>51617.11</v>
      </c>
      <c r="Y99" s="17">
        <v>6338.94</v>
      </c>
      <c r="AA99" s="15"/>
    </row>
    <row r="100" spans="1:27" s="18" customFormat="1" x14ac:dyDescent="0.25">
      <c r="A100" s="14">
        <v>34</v>
      </c>
      <c r="B100" s="14" t="s">
        <v>252</v>
      </c>
      <c r="C100" s="38" t="s">
        <v>253</v>
      </c>
      <c r="D100" s="14" t="s">
        <v>254</v>
      </c>
      <c r="E100" s="14" t="s">
        <v>255</v>
      </c>
      <c r="F100" s="14" t="s">
        <v>248</v>
      </c>
      <c r="G100" s="15" t="s">
        <v>194</v>
      </c>
      <c r="H100" s="15" t="s">
        <v>60</v>
      </c>
      <c r="I100" s="15">
        <v>399</v>
      </c>
      <c r="J100" s="15" t="s">
        <v>61</v>
      </c>
      <c r="K100" s="15">
        <v>2.5</v>
      </c>
      <c r="L100" s="15">
        <v>202510</v>
      </c>
      <c r="M100" s="16">
        <v>43220</v>
      </c>
      <c r="N100" s="15">
        <v>267977</v>
      </c>
      <c r="O100" s="15">
        <v>0</v>
      </c>
      <c r="P100" s="15">
        <v>0</v>
      </c>
      <c r="Q100" s="15">
        <v>2706.84</v>
      </c>
      <c r="R100" s="53">
        <v>24608.54</v>
      </c>
      <c r="S100" s="15">
        <v>118117</v>
      </c>
      <c r="T100" s="15">
        <v>134653.29999999999</v>
      </c>
      <c r="U100" s="15">
        <v>41340.93</v>
      </c>
      <c r="V100" s="15">
        <v>295292.38</v>
      </c>
      <c r="W100" s="15">
        <v>134653.32</v>
      </c>
      <c r="X100" s="15">
        <v>336633.3</v>
      </c>
      <c r="Y100" s="17">
        <v>41340.93</v>
      </c>
      <c r="Z100" s="14">
        <v>66283.039999999994</v>
      </c>
      <c r="AA100" s="15"/>
    </row>
    <row r="101" spans="1:27" s="18" customFormat="1" x14ac:dyDescent="0.25">
      <c r="C101" s="38" t="s">
        <v>256</v>
      </c>
      <c r="G101" s="15" t="s">
        <v>194</v>
      </c>
      <c r="H101" s="15" t="s">
        <v>60</v>
      </c>
      <c r="I101" s="15">
        <v>399</v>
      </c>
      <c r="J101" s="15" t="s">
        <v>197</v>
      </c>
      <c r="K101" s="15">
        <v>0.57499999999999996</v>
      </c>
      <c r="L101" s="15">
        <v>373405</v>
      </c>
      <c r="M101" s="16">
        <v>43311</v>
      </c>
      <c r="N101" s="15">
        <v>44825</v>
      </c>
      <c r="O101" s="15">
        <v>0</v>
      </c>
      <c r="P101" s="15">
        <v>0</v>
      </c>
      <c r="Q101" s="15">
        <v>452.78</v>
      </c>
      <c r="R101" s="53">
        <v>0.38</v>
      </c>
      <c r="S101" s="15">
        <v>78744.63</v>
      </c>
      <c r="T101" s="15">
        <v>89768.88</v>
      </c>
      <c r="U101" s="15">
        <v>6338.94</v>
      </c>
      <c r="V101" s="15">
        <v>45278.16</v>
      </c>
      <c r="W101" s="15">
        <v>89768.88</v>
      </c>
      <c r="X101" s="15">
        <v>51617.11</v>
      </c>
      <c r="Y101" s="17">
        <v>6338.94</v>
      </c>
      <c r="AA101" s="15"/>
    </row>
    <row r="102" spans="1:27" s="18" customFormat="1" x14ac:dyDescent="0.25">
      <c r="C102" s="38" t="s">
        <v>256</v>
      </c>
      <c r="G102" s="15" t="s">
        <v>194</v>
      </c>
      <c r="H102" s="15" t="s">
        <v>60</v>
      </c>
      <c r="I102" s="15">
        <v>399</v>
      </c>
      <c r="J102" s="15" t="s">
        <v>61</v>
      </c>
      <c r="K102" s="15">
        <v>1.125</v>
      </c>
      <c r="L102" s="15">
        <v>373405</v>
      </c>
      <c r="M102" s="16">
        <v>43311</v>
      </c>
      <c r="N102" s="15">
        <v>131553</v>
      </c>
      <c r="O102" s="15">
        <v>0</v>
      </c>
      <c r="P102" s="15">
        <v>0</v>
      </c>
      <c r="Q102" s="15">
        <v>1328.82</v>
      </c>
      <c r="R102" s="53">
        <v>-0.25</v>
      </c>
      <c r="S102" s="15">
        <v>118117</v>
      </c>
      <c r="T102" s="15">
        <v>134653.29999999999</v>
      </c>
      <c r="U102" s="15">
        <v>18603.169999999998</v>
      </c>
      <c r="V102" s="15">
        <v>132881.57</v>
      </c>
      <c r="W102" s="15">
        <v>134653.32</v>
      </c>
      <c r="X102" s="15">
        <v>151484.99</v>
      </c>
      <c r="Y102" s="17">
        <v>18603.169999999998</v>
      </c>
      <c r="AA102" s="15"/>
    </row>
    <row r="103" spans="1:27" s="18" customFormat="1" x14ac:dyDescent="0.25">
      <c r="A103" s="14">
        <v>35</v>
      </c>
      <c r="B103" s="14" t="s">
        <v>257</v>
      </c>
      <c r="C103" s="38" t="s">
        <v>258</v>
      </c>
      <c r="D103" s="14" t="s">
        <v>259</v>
      </c>
      <c r="E103" s="14" t="s">
        <v>260</v>
      </c>
      <c r="F103" s="14" t="s">
        <v>261</v>
      </c>
      <c r="G103" s="15" t="s">
        <v>262</v>
      </c>
      <c r="H103" s="15" t="s">
        <v>60</v>
      </c>
      <c r="I103" s="15">
        <v>299</v>
      </c>
      <c r="J103" s="15" t="s">
        <v>79</v>
      </c>
      <c r="K103" s="15">
        <v>19</v>
      </c>
      <c r="L103" s="15">
        <v>202491</v>
      </c>
      <c r="M103" s="16">
        <v>43214</v>
      </c>
      <c r="N103" s="15">
        <v>1340382</v>
      </c>
      <c r="O103" s="15">
        <v>0</v>
      </c>
      <c r="P103" s="15">
        <v>0</v>
      </c>
      <c r="Q103" s="15">
        <v>13539.21</v>
      </c>
      <c r="R103" s="53">
        <v>0.55000000000000004</v>
      </c>
      <c r="S103" s="15">
        <v>71259.039999999994</v>
      </c>
      <c r="T103" s="15">
        <v>89073.8</v>
      </c>
      <c r="U103" s="15">
        <v>338480.4</v>
      </c>
      <c r="V103" s="15">
        <v>1353921.76</v>
      </c>
      <c r="W103" s="15">
        <v>89073.8</v>
      </c>
      <c r="X103" s="15">
        <v>1692402.2</v>
      </c>
      <c r="Y103" s="15" t="s">
        <v>263</v>
      </c>
      <c r="Z103" s="14">
        <v>485452.21</v>
      </c>
      <c r="AA103" s="15"/>
    </row>
    <row r="104" spans="1:27" s="18" customFormat="1" x14ac:dyDescent="0.25">
      <c r="C104" s="38" t="s">
        <v>258</v>
      </c>
      <c r="G104" s="15" t="s">
        <v>262</v>
      </c>
      <c r="H104" s="15" t="s">
        <v>60</v>
      </c>
      <c r="I104" s="15">
        <v>300</v>
      </c>
      <c r="J104" s="15" t="s">
        <v>79</v>
      </c>
      <c r="K104" s="15">
        <v>8.25</v>
      </c>
      <c r="L104" s="15">
        <v>202491</v>
      </c>
      <c r="M104" s="16">
        <v>43214</v>
      </c>
      <c r="N104" s="15">
        <v>582008</v>
      </c>
      <c r="O104" s="15">
        <v>0</v>
      </c>
      <c r="P104" s="15">
        <v>0</v>
      </c>
      <c r="Q104" s="15">
        <v>5878.87</v>
      </c>
      <c r="R104" s="53">
        <v>0.21</v>
      </c>
      <c r="S104" s="15">
        <v>71259.039999999994</v>
      </c>
      <c r="T104" s="15">
        <v>89073.8</v>
      </c>
      <c r="U104" s="15">
        <v>146971.79999999999</v>
      </c>
      <c r="V104" s="15">
        <v>587887.07999999996</v>
      </c>
      <c r="W104" s="15">
        <v>89073.8</v>
      </c>
      <c r="X104" s="15">
        <v>734858.85</v>
      </c>
      <c r="Y104" s="15" t="s">
        <v>264</v>
      </c>
      <c r="AA104" s="15"/>
    </row>
    <row r="105" spans="1:27" s="18" customFormat="1" x14ac:dyDescent="0.25">
      <c r="A105" s="14">
        <v>36</v>
      </c>
      <c r="B105" s="14" t="s">
        <v>265</v>
      </c>
      <c r="C105" s="38" t="s">
        <v>266</v>
      </c>
      <c r="D105" s="14" t="s">
        <v>267</v>
      </c>
      <c r="E105" s="14" t="s">
        <v>268</v>
      </c>
      <c r="F105" s="14" t="s">
        <v>269</v>
      </c>
      <c r="G105" s="15" t="s">
        <v>270</v>
      </c>
      <c r="H105" s="15" t="s">
        <v>60</v>
      </c>
      <c r="I105" s="15">
        <v>2028</v>
      </c>
      <c r="J105" s="15" t="s">
        <v>117</v>
      </c>
      <c r="K105" s="15">
        <v>0</v>
      </c>
      <c r="L105" s="15">
        <v>373058</v>
      </c>
      <c r="M105" s="16">
        <v>43291</v>
      </c>
      <c r="N105" s="15">
        <v>0</v>
      </c>
      <c r="O105" s="15">
        <v>255999</v>
      </c>
      <c r="P105" s="15">
        <v>0</v>
      </c>
      <c r="Q105" s="15">
        <v>0</v>
      </c>
      <c r="R105" s="53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4">
        <v>0</v>
      </c>
      <c r="AA105" s="15"/>
    </row>
    <row r="106" spans="1:27" s="18" customFormat="1" x14ac:dyDescent="0.25">
      <c r="C106" s="38" t="s">
        <v>271</v>
      </c>
      <c r="G106" s="15" t="s">
        <v>270</v>
      </c>
      <c r="H106" s="15" t="s">
        <v>60</v>
      </c>
      <c r="I106" s="15">
        <v>2028</v>
      </c>
      <c r="J106" s="15" t="s">
        <v>118</v>
      </c>
      <c r="K106" s="15">
        <v>0</v>
      </c>
      <c r="L106" s="15">
        <v>373058</v>
      </c>
      <c r="M106" s="16">
        <v>43291</v>
      </c>
      <c r="N106" s="15">
        <v>0</v>
      </c>
      <c r="O106" s="15">
        <v>0</v>
      </c>
      <c r="P106" s="15">
        <v>1403399</v>
      </c>
      <c r="Q106" s="15">
        <v>0</v>
      </c>
      <c r="R106" s="53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AA106" s="15"/>
    </row>
    <row r="107" spans="1:27" s="18" customFormat="1" x14ac:dyDescent="0.25">
      <c r="A107" s="14">
        <v>37</v>
      </c>
      <c r="B107" s="14" t="s">
        <v>272</v>
      </c>
      <c r="C107" s="38" t="s">
        <v>273</v>
      </c>
      <c r="D107" s="14" t="s">
        <v>274</v>
      </c>
      <c r="E107" s="14" t="s">
        <v>275</v>
      </c>
      <c r="F107" s="14" t="s">
        <v>276</v>
      </c>
      <c r="G107" s="15" t="s">
        <v>270</v>
      </c>
      <c r="H107" s="15" t="s">
        <v>60</v>
      </c>
      <c r="I107" s="15">
        <v>683</v>
      </c>
      <c r="J107" s="15" t="s">
        <v>61</v>
      </c>
      <c r="K107" s="15">
        <v>7.92</v>
      </c>
      <c r="L107" s="15">
        <v>202656</v>
      </c>
      <c r="M107" s="16">
        <v>43236</v>
      </c>
      <c r="N107" s="15">
        <v>761677</v>
      </c>
      <c r="O107" s="15">
        <v>0</v>
      </c>
      <c r="P107" s="15">
        <v>0</v>
      </c>
      <c r="Q107" s="15">
        <v>7693.71</v>
      </c>
      <c r="R107" s="53">
        <v>0.66</v>
      </c>
      <c r="S107" s="15">
        <v>97142.85</v>
      </c>
      <c r="T107" s="15">
        <v>110742.9</v>
      </c>
      <c r="U107" s="15">
        <v>107712</v>
      </c>
      <c r="V107" s="15">
        <v>769371.37</v>
      </c>
      <c r="W107" s="15">
        <v>110742.85</v>
      </c>
      <c r="X107" s="15">
        <v>877083.37</v>
      </c>
      <c r="Y107" s="15" t="s">
        <v>277</v>
      </c>
      <c r="Z107" s="14">
        <v>107712</v>
      </c>
      <c r="AA107" s="15"/>
    </row>
    <row r="108" spans="1:27" s="18" customFormat="1" x14ac:dyDescent="0.25">
      <c r="C108" s="38" t="s">
        <v>278</v>
      </c>
      <c r="G108" s="15" t="s">
        <v>270</v>
      </c>
      <c r="H108" s="15" t="s">
        <v>60</v>
      </c>
      <c r="I108" s="15">
        <v>683</v>
      </c>
      <c r="J108" s="15" t="s">
        <v>117</v>
      </c>
      <c r="K108" s="15">
        <v>0</v>
      </c>
      <c r="L108" s="15">
        <v>373030</v>
      </c>
      <c r="M108" s="16">
        <v>43291</v>
      </c>
      <c r="N108" s="15">
        <v>0</v>
      </c>
      <c r="O108" s="15">
        <v>568232</v>
      </c>
      <c r="P108" s="15">
        <v>0</v>
      </c>
      <c r="Q108" s="15">
        <v>5739.72</v>
      </c>
      <c r="R108" s="53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AA108" s="15"/>
    </row>
    <row r="109" spans="1:27" s="18" customFormat="1" x14ac:dyDescent="0.25">
      <c r="C109" s="38" t="s">
        <v>278</v>
      </c>
      <c r="G109" s="15" t="s">
        <v>270</v>
      </c>
      <c r="H109" s="15" t="s">
        <v>60</v>
      </c>
      <c r="I109" s="15">
        <v>683</v>
      </c>
      <c r="J109" s="15" t="s">
        <v>118</v>
      </c>
      <c r="K109" s="15">
        <v>0</v>
      </c>
      <c r="L109" s="15">
        <v>373030</v>
      </c>
      <c r="M109" s="16">
        <v>43291</v>
      </c>
      <c r="N109" s="15">
        <v>0</v>
      </c>
      <c r="O109" s="15">
        <v>0</v>
      </c>
      <c r="P109" s="15">
        <v>710572</v>
      </c>
      <c r="Q109" s="15">
        <v>7177.49</v>
      </c>
      <c r="R109" s="53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AA109" s="15"/>
    </row>
    <row r="110" spans="1:27" s="18" customFormat="1" x14ac:dyDescent="0.25">
      <c r="A110" s="14">
        <v>38</v>
      </c>
      <c r="B110" s="14" t="s">
        <v>279</v>
      </c>
      <c r="C110" s="38" t="s">
        <v>280</v>
      </c>
      <c r="D110" s="14" t="s">
        <v>281</v>
      </c>
      <c r="E110" s="14" t="s">
        <v>282</v>
      </c>
      <c r="F110" s="14" t="s">
        <v>283</v>
      </c>
      <c r="G110" s="15" t="s">
        <v>270</v>
      </c>
      <c r="H110" s="15" t="s">
        <v>60</v>
      </c>
      <c r="I110" s="15">
        <v>683</v>
      </c>
      <c r="J110" s="15" t="s">
        <v>61</v>
      </c>
      <c r="K110" s="15">
        <v>5.25</v>
      </c>
      <c r="L110" s="15">
        <v>202659</v>
      </c>
      <c r="M110" s="16">
        <v>43236</v>
      </c>
      <c r="N110" s="15">
        <v>504899</v>
      </c>
      <c r="O110" s="15">
        <v>0</v>
      </c>
      <c r="P110" s="15">
        <v>0</v>
      </c>
      <c r="Q110" s="15">
        <v>5099.99</v>
      </c>
      <c r="R110" s="53">
        <v>0.97</v>
      </c>
      <c r="S110" s="15">
        <v>97142.85</v>
      </c>
      <c r="T110" s="15">
        <v>110742.9</v>
      </c>
      <c r="U110" s="15">
        <v>71400</v>
      </c>
      <c r="V110" s="15">
        <v>509999.96</v>
      </c>
      <c r="W110" s="15">
        <v>110742.85</v>
      </c>
      <c r="X110" s="15">
        <v>581399.96</v>
      </c>
      <c r="Y110" s="27">
        <v>71400</v>
      </c>
      <c r="Z110" s="14">
        <v>71400</v>
      </c>
      <c r="AA110" s="15"/>
    </row>
    <row r="111" spans="1:27" s="18" customFormat="1" x14ac:dyDescent="0.25">
      <c r="C111" s="38" t="s">
        <v>284</v>
      </c>
      <c r="G111" s="15" t="s">
        <v>270</v>
      </c>
      <c r="H111" s="15" t="s">
        <v>60</v>
      </c>
      <c r="I111" s="15">
        <v>983</v>
      </c>
      <c r="J111" s="15" t="s">
        <v>117</v>
      </c>
      <c r="K111" s="15">
        <v>0</v>
      </c>
      <c r="L111" s="15">
        <v>373031</v>
      </c>
      <c r="M111" s="16">
        <v>43291</v>
      </c>
      <c r="N111" s="15">
        <v>0</v>
      </c>
      <c r="O111" s="15">
        <v>231455</v>
      </c>
      <c r="P111" s="15">
        <v>0</v>
      </c>
      <c r="Q111" s="15">
        <v>2337.9299999999998</v>
      </c>
      <c r="R111" s="53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AA111" s="15"/>
    </row>
    <row r="112" spans="1:27" s="18" customFormat="1" x14ac:dyDescent="0.25">
      <c r="C112" s="38" t="s">
        <v>284</v>
      </c>
      <c r="G112" s="15" t="s">
        <v>270</v>
      </c>
      <c r="H112" s="15" t="s">
        <v>60</v>
      </c>
      <c r="I112" s="15">
        <v>683</v>
      </c>
      <c r="J112" s="15" t="s">
        <v>118</v>
      </c>
      <c r="K112" s="15">
        <v>0</v>
      </c>
      <c r="L112" s="15">
        <v>373031</v>
      </c>
      <c r="M112" s="16">
        <v>43299</v>
      </c>
      <c r="N112" s="15">
        <v>0</v>
      </c>
      <c r="O112" s="15">
        <v>0</v>
      </c>
      <c r="P112" s="15">
        <v>1098751</v>
      </c>
      <c r="Q112" s="15">
        <v>11098.49</v>
      </c>
      <c r="R112" s="53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AA112" s="15"/>
    </row>
    <row r="113" spans="1:27" s="18" customFormat="1" ht="30" x14ac:dyDescent="0.25">
      <c r="A113" s="26">
        <v>39</v>
      </c>
      <c r="B113" s="15" t="s">
        <v>285</v>
      </c>
      <c r="C113" s="38" t="s">
        <v>286</v>
      </c>
      <c r="D113" s="15" t="s">
        <v>287</v>
      </c>
      <c r="E113" s="15" t="s">
        <v>288</v>
      </c>
      <c r="F113" s="15" t="s">
        <v>289</v>
      </c>
      <c r="G113" s="15" t="s">
        <v>270</v>
      </c>
      <c r="H113" s="15" t="s">
        <v>60</v>
      </c>
      <c r="I113" s="15">
        <v>2014</v>
      </c>
      <c r="J113" s="15" t="s">
        <v>61</v>
      </c>
      <c r="K113" s="15">
        <v>5.37</v>
      </c>
      <c r="L113" s="15">
        <v>202523</v>
      </c>
      <c r="M113" s="16">
        <v>43220</v>
      </c>
      <c r="N113" s="15">
        <v>432247</v>
      </c>
      <c r="O113" s="15">
        <v>0</v>
      </c>
      <c r="P113" s="15">
        <v>0</v>
      </c>
      <c r="Q113" s="15">
        <v>4366.13</v>
      </c>
      <c r="R113" s="53">
        <v>85043.97</v>
      </c>
      <c r="S113" s="15">
        <v>97142.85</v>
      </c>
      <c r="T113" s="15">
        <v>110742.9</v>
      </c>
      <c r="U113" s="15">
        <v>73032</v>
      </c>
      <c r="V113" s="15">
        <v>521657.1</v>
      </c>
      <c r="W113" s="15">
        <v>110742.85</v>
      </c>
      <c r="X113" s="15">
        <v>594689.1</v>
      </c>
      <c r="Y113" s="27">
        <v>73032</v>
      </c>
      <c r="Z113" s="15">
        <v>73032</v>
      </c>
      <c r="AA113" s="15"/>
    </row>
    <row r="114" spans="1:27" s="18" customFormat="1" x14ac:dyDescent="0.25">
      <c r="A114" s="26">
        <v>40</v>
      </c>
      <c r="B114" s="15" t="s">
        <v>290</v>
      </c>
      <c r="C114" s="38" t="s">
        <v>291</v>
      </c>
      <c r="D114" s="15" t="s">
        <v>292</v>
      </c>
      <c r="E114" s="15" t="s">
        <v>293</v>
      </c>
      <c r="F114" s="15" t="s">
        <v>294</v>
      </c>
      <c r="G114" s="15" t="s">
        <v>270</v>
      </c>
      <c r="H114" s="15" t="s">
        <v>60</v>
      </c>
      <c r="I114" s="15">
        <v>2014</v>
      </c>
      <c r="J114" s="15" t="s">
        <v>61</v>
      </c>
      <c r="K114" s="15">
        <v>4.7</v>
      </c>
      <c r="L114" s="15">
        <v>202522</v>
      </c>
      <c r="M114" s="16">
        <v>43220</v>
      </c>
      <c r="N114" s="15">
        <v>378589</v>
      </c>
      <c r="O114" s="15">
        <v>0</v>
      </c>
      <c r="P114" s="15">
        <v>0</v>
      </c>
      <c r="Q114" s="15">
        <v>3824.13</v>
      </c>
      <c r="R114" s="53">
        <v>74158.27</v>
      </c>
      <c r="S114" s="15">
        <v>97142.85</v>
      </c>
      <c r="T114" s="15">
        <v>110742.9</v>
      </c>
      <c r="U114" s="15">
        <v>63920</v>
      </c>
      <c r="V114" s="15">
        <v>456571.4</v>
      </c>
      <c r="W114" s="15">
        <v>110742.85</v>
      </c>
      <c r="X114" s="15">
        <v>520491.4</v>
      </c>
      <c r="Y114" s="27">
        <v>63920</v>
      </c>
      <c r="Z114" s="15">
        <v>63920</v>
      </c>
      <c r="AA114" s="15"/>
    </row>
    <row r="115" spans="1:27" s="25" customFormat="1" ht="30" x14ac:dyDescent="0.25">
      <c r="A115" s="28">
        <v>41</v>
      </c>
      <c r="B115" s="28" t="s">
        <v>295</v>
      </c>
      <c r="C115" s="40" t="s">
        <v>296</v>
      </c>
      <c r="D115" s="28" t="s">
        <v>297</v>
      </c>
      <c r="E115" s="28" t="s">
        <v>298</v>
      </c>
      <c r="F115" s="28" t="s">
        <v>299</v>
      </c>
      <c r="G115" s="22" t="s">
        <v>270</v>
      </c>
      <c r="H115" s="22" t="s">
        <v>60</v>
      </c>
      <c r="I115" s="22">
        <v>2023</v>
      </c>
      <c r="J115" s="22" t="s">
        <v>300</v>
      </c>
      <c r="K115" s="22">
        <v>0.85</v>
      </c>
      <c r="L115" s="22">
        <v>373614</v>
      </c>
      <c r="M115" s="23">
        <v>43328</v>
      </c>
      <c r="N115" s="22">
        <v>151470</v>
      </c>
      <c r="O115" s="22">
        <v>0</v>
      </c>
      <c r="P115" s="22">
        <v>0</v>
      </c>
      <c r="Q115" s="22">
        <v>1530</v>
      </c>
      <c r="R115" s="54">
        <v>0</v>
      </c>
      <c r="S115" s="22">
        <v>180000</v>
      </c>
      <c r="T115" s="22">
        <v>205200</v>
      </c>
      <c r="U115" s="22">
        <v>21420</v>
      </c>
      <c r="V115" s="22">
        <v>153000</v>
      </c>
      <c r="W115" s="22">
        <v>205200</v>
      </c>
      <c r="X115" s="22">
        <v>174420</v>
      </c>
      <c r="Y115" s="29">
        <v>21420</v>
      </c>
      <c r="Z115" s="28">
        <v>21420</v>
      </c>
      <c r="AA115" s="22"/>
    </row>
    <row r="116" spans="1:27" s="25" customFormat="1" x14ac:dyDescent="0.25">
      <c r="C116" s="40" t="s">
        <v>301</v>
      </c>
      <c r="G116" s="22" t="s">
        <v>270</v>
      </c>
      <c r="H116" s="22" t="s">
        <v>60</v>
      </c>
      <c r="I116" s="22">
        <v>2023</v>
      </c>
      <c r="J116" s="22" t="s">
        <v>117</v>
      </c>
      <c r="K116" s="22">
        <v>0</v>
      </c>
      <c r="L116" s="22">
        <v>373614</v>
      </c>
      <c r="M116" s="23">
        <v>43328</v>
      </c>
      <c r="N116" s="22">
        <v>0</v>
      </c>
      <c r="O116" s="22">
        <v>296699</v>
      </c>
      <c r="P116" s="22">
        <v>0</v>
      </c>
      <c r="Q116" s="22">
        <v>2996.96</v>
      </c>
      <c r="R116" s="54">
        <v>0</v>
      </c>
      <c r="S116" s="22">
        <v>0</v>
      </c>
      <c r="T116" s="22">
        <v>0</v>
      </c>
      <c r="U116" s="22">
        <v>0</v>
      </c>
      <c r="V116" s="22">
        <v>0</v>
      </c>
      <c r="W116" s="22">
        <v>0</v>
      </c>
      <c r="X116" s="22">
        <v>0</v>
      </c>
      <c r="Y116" s="22">
        <v>0</v>
      </c>
      <c r="AA116" s="22"/>
    </row>
    <row r="117" spans="1:27" s="25" customFormat="1" x14ac:dyDescent="0.25">
      <c r="C117" s="40" t="s">
        <v>301</v>
      </c>
      <c r="G117" s="22" t="s">
        <v>270</v>
      </c>
      <c r="H117" s="22" t="s">
        <v>60</v>
      </c>
      <c r="I117" s="22">
        <v>2023</v>
      </c>
      <c r="J117" s="22" t="s">
        <v>118</v>
      </c>
      <c r="K117" s="22">
        <v>0</v>
      </c>
      <c r="L117" s="22">
        <v>373614</v>
      </c>
      <c r="M117" s="23">
        <v>43328</v>
      </c>
      <c r="N117" s="22">
        <v>0</v>
      </c>
      <c r="O117" s="22">
        <v>0</v>
      </c>
      <c r="P117" s="22">
        <v>41431</v>
      </c>
      <c r="Q117" s="22">
        <v>418.49</v>
      </c>
      <c r="R117" s="54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AA117" s="22"/>
    </row>
    <row r="118" spans="1:27" s="18" customFormat="1" ht="30" x14ac:dyDescent="0.25">
      <c r="A118" s="14">
        <v>42</v>
      </c>
      <c r="B118" s="14" t="s">
        <v>302</v>
      </c>
      <c r="C118" s="38" t="s">
        <v>303</v>
      </c>
      <c r="D118" s="14" t="s">
        <v>304</v>
      </c>
      <c r="E118" s="14" t="s">
        <v>305</v>
      </c>
      <c r="F118" s="14" t="s">
        <v>306</v>
      </c>
      <c r="G118" s="15" t="s">
        <v>270</v>
      </c>
      <c r="H118" s="15" t="s">
        <v>60</v>
      </c>
      <c r="I118" s="15">
        <v>2023</v>
      </c>
      <c r="J118" s="15" t="s">
        <v>300</v>
      </c>
      <c r="K118" s="15">
        <v>0.71</v>
      </c>
      <c r="L118" s="15">
        <v>373603</v>
      </c>
      <c r="M118" s="16">
        <v>43328</v>
      </c>
      <c r="N118" s="15">
        <v>126522</v>
      </c>
      <c r="O118" s="15">
        <v>0</v>
      </c>
      <c r="P118" s="15">
        <v>0</v>
      </c>
      <c r="Q118" s="15">
        <v>1278</v>
      </c>
      <c r="R118" s="53">
        <v>0</v>
      </c>
      <c r="S118" s="15">
        <v>180000</v>
      </c>
      <c r="T118" s="15">
        <v>205200</v>
      </c>
      <c r="U118" s="15">
        <v>17892</v>
      </c>
      <c r="V118" s="15">
        <v>127800</v>
      </c>
      <c r="W118" s="15">
        <v>205200</v>
      </c>
      <c r="X118" s="15">
        <v>145692</v>
      </c>
      <c r="Y118" s="27">
        <v>17892</v>
      </c>
      <c r="Z118" s="14">
        <v>17892</v>
      </c>
      <c r="AA118" s="15"/>
    </row>
    <row r="119" spans="1:27" s="18" customFormat="1" x14ac:dyDescent="0.25">
      <c r="C119" s="38" t="s">
        <v>307</v>
      </c>
      <c r="G119" s="15" t="s">
        <v>270</v>
      </c>
      <c r="H119" s="15" t="s">
        <v>60</v>
      </c>
      <c r="I119" s="15">
        <v>2023</v>
      </c>
      <c r="J119" s="15" t="s">
        <v>117</v>
      </c>
      <c r="K119" s="15">
        <v>0</v>
      </c>
      <c r="L119" s="15">
        <v>373607</v>
      </c>
      <c r="M119" s="16">
        <v>43328</v>
      </c>
      <c r="N119" s="15">
        <v>0</v>
      </c>
      <c r="O119" s="15">
        <v>296699</v>
      </c>
      <c r="P119" s="15">
        <v>0</v>
      </c>
      <c r="Q119" s="15">
        <v>2996.96</v>
      </c>
      <c r="R119" s="53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AA119" s="15"/>
    </row>
    <row r="120" spans="1:27" s="18" customFormat="1" x14ac:dyDescent="0.25">
      <c r="C120" s="38" t="s">
        <v>307</v>
      </c>
      <c r="G120" s="15" t="s">
        <v>270</v>
      </c>
      <c r="H120" s="15" t="s">
        <v>60</v>
      </c>
      <c r="I120" s="15">
        <v>2023</v>
      </c>
      <c r="J120" s="15" t="s">
        <v>118</v>
      </c>
      <c r="K120" s="15">
        <v>0</v>
      </c>
      <c r="L120" s="15">
        <v>373607</v>
      </c>
      <c r="M120" s="16">
        <v>43328</v>
      </c>
      <c r="N120" s="15">
        <v>0</v>
      </c>
      <c r="O120" s="15">
        <v>0</v>
      </c>
      <c r="P120" s="15">
        <v>41431</v>
      </c>
      <c r="Q120" s="15">
        <v>418.49</v>
      </c>
      <c r="R120" s="53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AA120" s="15"/>
    </row>
    <row r="121" spans="1:27" s="18" customFormat="1" x14ac:dyDescent="0.25">
      <c r="A121" s="26">
        <v>43</v>
      </c>
      <c r="B121" s="15" t="s">
        <v>308</v>
      </c>
      <c r="C121" s="38" t="s">
        <v>309</v>
      </c>
      <c r="D121" s="15" t="s">
        <v>310</v>
      </c>
      <c r="E121" s="15" t="s">
        <v>311</v>
      </c>
      <c r="F121" s="15" t="s">
        <v>312</v>
      </c>
      <c r="G121" s="15" t="s">
        <v>270</v>
      </c>
      <c r="H121" s="15" t="s">
        <v>60</v>
      </c>
      <c r="I121" s="15">
        <v>2013</v>
      </c>
      <c r="J121" s="15" t="s">
        <v>117</v>
      </c>
      <c r="K121" s="15">
        <v>0</v>
      </c>
      <c r="L121" s="15">
        <v>202542</v>
      </c>
      <c r="M121" s="16">
        <v>43220</v>
      </c>
      <c r="N121" s="15">
        <v>0</v>
      </c>
      <c r="O121" s="15">
        <v>513013</v>
      </c>
      <c r="P121" s="15">
        <v>0</v>
      </c>
      <c r="Q121" s="15">
        <v>0</v>
      </c>
      <c r="R121" s="53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/>
    </row>
    <row r="122" spans="1:27" s="18" customFormat="1" x14ac:dyDescent="0.25">
      <c r="A122" s="14">
        <v>44</v>
      </c>
      <c r="B122" s="14" t="s">
        <v>313</v>
      </c>
      <c r="C122" s="38" t="s">
        <v>314</v>
      </c>
      <c r="D122" s="14" t="s">
        <v>315</v>
      </c>
      <c r="E122" s="14" t="s">
        <v>316</v>
      </c>
      <c r="F122" s="14" t="s">
        <v>312</v>
      </c>
      <c r="G122" s="15" t="s">
        <v>270</v>
      </c>
      <c r="H122" s="15" t="s">
        <v>60</v>
      </c>
      <c r="I122" s="15">
        <v>2007</v>
      </c>
      <c r="J122" s="15" t="s">
        <v>79</v>
      </c>
      <c r="K122" s="15">
        <v>0.6</v>
      </c>
      <c r="L122" s="15">
        <v>373233</v>
      </c>
      <c r="M122" s="16">
        <v>43299</v>
      </c>
      <c r="N122" s="15">
        <v>37496</v>
      </c>
      <c r="O122" s="15">
        <v>0</v>
      </c>
      <c r="P122" s="15">
        <v>0</v>
      </c>
      <c r="Q122" s="15">
        <v>378.75</v>
      </c>
      <c r="R122" s="53">
        <v>0.51</v>
      </c>
      <c r="S122" s="15">
        <v>63125.43</v>
      </c>
      <c r="T122" s="15">
        <v>71962.990000000005</v>
      </c>
      <c r="U122" s="15">
        <v>5302.54</v>
      </c>
      <c r="V122" s="15">
        <v>37875.26</v>
      </c>
      <c r="W122" s="15">
        <v>71962.990000000005</v>
      </c>
      <c r="X122" s="15">
        <v>43177.79</v>
      </c>
      <c r="Y122" s="17">
        <v>5302.54</v>
      </c>
      <c r="Z122" s="14">
        <v>18902.54</v>
      </c>
      <c r="AA122" s="15"/>
    </row>
    <row r="123" spans="1:27" s="18" customFormat="1" x14ac:dyDescent="0.25">
      <c r="C123" s="38" t="s">
        <v>314</v>
      </c>
      <c r="G123" s="15" t="s">
        <v>270</v>
      </c>
      <c r="H123" s="15" t="s">
        <v>60</v>
      </c>
      <c r="I123" s="15">
        <v>2007</v>
      </c>
      <c r="J123" s="15" t="s">
        <v>61</v>
      </c>
      <c r="K123" s="15">
        <v>1</v>
      </c>
      <c r="L123" s="15">
        <v>373233</v>
      </c>
      <c r="M123" s="16">
        <v>43299</v>
      </c>
      <c r="N123" s="15">
        <v>96171</v>
      </c>
      <c r="O123" s="15"/>
      <c r="P123" s="15">
        <v>0</v>
      </c>
      <c r="Q123" s="15">
        <v>971.42</v>
      </c>
      <c r="R123" s="53">
        <v>0.43</v>
      </c>
      <c r="S123" s="15">
        <v>97142.85</v>
      </c>
      <c r="T123" s="15">
        <v>110742.9</v>
      </c>
      <c r="U123" s="15">
        <v>13600</v>
      </c>
      <c r="V123" s="15">
        <v>97142.85</v>
      </c>
      <c r="W123" s="15">
        <v>110742.85</v>
      </c>
      <c r="X123" s="15">
        <v>110742.85</v>
      </c>
      <c r="Y123" s="27">
        <v>13600</v>
      </c>
      <c r="AA123" s="15"/>
    </row>
    <row r="124" spans="1:27" s="18" customFormat="1" x14ac:dyDescent="0.25">
      <c r="C124" s="38" t="s">
        <v>317</v>
      </c>
      <c r="G124" s="15" t="s">
        <v>270</v>
      </c>
      <c r="H124" s="15" t="s">
        <v>60</v>
      </c>
      <c r="I124" s="15">
        <v>2013</v>
      </c>
      <c r="J124" s="15" t="s">
        <v>117</v>
      </c>
      <c r="K124" s="15">
        <v>0</v>
      </c>
      <c r="L124" s="15">
        <v>202551</v>
      </c>
      <c r="M124" s="16">
        <v>43220</v>
      </c>
      <c r="N124" s="15">
        <v>0</v>
      </c>
      <c r="O124" s="15">
        <v>3176541</v>
      </c>
      <c r="P124" s="15">
        <v>0</v>
      </c>
      <c r="Q124" s="15">
        <v>32086.27</v>
      </c>
      <c r="R124" s="53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AA124" s="15"/>
    </row>
    <row r="125" spans="1:27" s="18" customFormat="1" x14ac:dyDescent="0.25">
      <c r="C125" s="38" t="s">
        <v>318</v>
      </c>
      <c r="G125" s="15" t="s">
        <v>270</v>
      </c>
      <c r="H125" s="15" t="s">
        <v>60</v>
      </c>
      <c r="I125" s="15">
        <v>2007</v>
      </c>
      <c r="J125" s="15" t="s">
        <v>117</v>
      </c>
      <c r="K125" s="15">
        <v>0</v>
      </c>
      <c r="L125" s="15">
        <v>373233</v>
      </c>
      <c r="M125" s="16">
        <v>43299</v>
      </c>
      <c r="N125" s="15"/>
      <c r="O125" s="15">
        <v>200475</v>
      </c>
      <c r="P125" s="15">
        <v>0</v>
      </c>
      <c r="Q125" s="15">
        <v>2025</v>
      </c>
      <c r="R125" s="53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AA125" s="15"/>
    </row>
    <row r="126" spans="1:27" s="18" customFormat="1" ht="31.5" customHeight="1" x14ac:dyDescent="0.25">
      <c r="C126" s="38" t="s">
        <v>318</v>
      </c>
      <c r="G126" s="15" t="s">
        <v>270</v>
      </c>
      <c r="H126" s="15" t="s">
        <v>60</v>
      </c>
      <c r="I126" s="15">
        <v>2013</v>
      </c>
      <c r="J126" s="15" t="s">
        <v>118</v>
      </c>
      <c r="K126" s="15">
        <v>0</v>
      </c>
      <c r="L126" s="15">
        <v>202551</v>
      </c>
      <c r="M126" s="16">
        <v>43220</v>
      </c>
      <c r="N126" s="15">
        <v>0</v>
      </c>
      <c r="O126" s="15">
        <v>0</v>
      </c>
      <c r="P126" s="15">
        <v>1140257</v>
      </c>
      <c r="Q126" s="15">
        <v>11517.75</v>
      </c>
      <c r="R126" s="53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AA126" s="15"/>
    </row>
    <row r="127" spans="1:27" s="18" customFormat="1" x14ac:dyDescent="0.25">
      <c r="A127" s="14">
        <v>45</v>
      </c>
      <c r="B127" s="14" t="s">
        <v>319</v>
      </c>
      <c r="C127" s="38" t="s">
        <v>320</v>
      </c>
      <c r="D127" s="14" t="s">
        <v>321</v>
      </c>
      <c r="E127" s="14" t="s">
        <v>322</v>
      </c>
      <c r="F127" s="14" t="s">
        <v>323</v>
      </c>
      <c r="G127" s="15" t="s">
        <v>270</v>
      </c>
      <c r="H127" s="15" t="s">
        <v>60</v>
      </c>
      <c r="I127" s="15">
        <v>2028</v>
      </c>
      <c r="J127" s="15" t="s">
        <v>117</v>
      </c>
      <c r="K127" s="15">
        <v>0</v>
      </c>
      <c r="L127" s="15">
        <v>373057</v>
      </c>
      <c r="M127" s="16">
        <v>43291</v>
      </c>
      <c r="N127" s="15">
        <v>0</v>
      </c>
      <c r="O127" s="15">
        <v>264181</v>
      </c>
      <c r="P127" s="15">
        <v>0</v>
      </c>
      <c r="Q127" s="15">
        <v>0</v>
      </c>
      <c r="R127" s="53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4">
        <v>0</v>
      </c>
      <c r="AA127" s="15"/>
    </row>
    <row r="128" spans="1:27" s="18" customFormat="1" x14ac:dyDescent="0.25">
      <c r="C128" s="38" t="s">
        <v>324</v>
      </c>
      <c r="G128" s="15" t="s">
        <v>270</v>
      </c>
      <c r="H128" s="15" t="s">
        <v>60</v>
      </c>
      <c r="I128" s="15">
        <v>2028</v>
      </c>
      <c r="J128" s="15" t="s">
        <v>118</v>
      </c>
      <c r="K128" s="15">
        <v>0</v>
      </c>
      <c r="L128" s="15">
        <v>373057</v>
      </c>
      <c r="M128" s="16">
        <v>43291</v>
      </c>
      <c r="N128" s="15">
        <v>0</v>
      </c>
      <c r="O128" s="15">
        <v>0</v>
      </c>
      <c r="P128" s="15">
        <v>1403399</v>
      </c>
      <c r="Q128" s="15">
        <v>0</v>
      </c>
      <c r="R128" s="53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AA128" s="15"/>
    </row>
    <row r="129" spans="1:27" s="18" customFormat="1" x14ac:dyDescent="0.25">
      <c r="A129" s="26">
        <v>46</v>
      </c>
      <c r="B129" s="15" t="s">
        <v>325</v>
      </c>
      <c r="C129" s="38" t="s">
        <v>326</v>
      </c>
      <c r="D129" s="15" t="s">
        <v>327</v>
      </c>
      <c r="E129" s="15" t="s">
        <v>328</v>
      </c>
      <c r="F129" s="15" t="s">
        <v>329</v>
      </c>
      <c r="G129" s="15" t="s">
        <v>330</v>
      </c>
      <c r="H129" s="15" t="s">
        <v>60</v>
      </c>
      <c r="I129" s="15">
        <v>886</v>
      </c>
      <c r="J129" s="15" t="s">
        <v>117</v>
      </c>
      <c r="K129" s="15">
        <v>0</v>
      </c>
      <c r="L129" s="15">
        <v>202469</v>
      </c>
      <c r="M129" s="16">
        <v>43202</v>
      </c>
      <c r="N129" s="15">
        <v>0</v>
      </c>
      <c r="O129" s="15">
        <v>327895</v>
      </c>
      <c r="P129" s="15">
        <v>0</v>
      </c>
      <c r="Q129" s="15">
        <v>0</v>
      </c>
      <c r="R129" s="53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/>
    </row>
    <row r="130" spans="1:27" s="18" customFormat="1" x14ac:dyDescent="0.25">
      <c r="A130" s="26">
        <v>47</v>
      </c>
      <c r="B130" s="15" t="s">
        <v>331</v>
      </c>
      <c r="C130" s="38" t="s">
        <v>332</v>
      </c>
      <c r="D130" s="15" t="s">
        <v>333</v>
      </c>
      <c r="E130" s="15" t="s">
        <v>315</v>
      </c>
      <c r="F130" s="15" t="s">
        <v>334</v>
      </c>
      <c r="G130" s="15" t="s">
        <v>270</v>
      </c>
      <c r="H130" s="15" t="s">
        <v>60</v>
      </c>
      <c r="I130" s="15">
        <v>2013</v>
      </c>
      <c r="J130" s="15" t="s">
        <v>117</v>
      </c>
      <c r="K130" s="15">
        <v>0</v>
      </c>
      <c r="L130" s="15">
        <v>202541</v>
      </c>
      <c r="M130" s="16">
        <v>43220</v>
      </c>
      <c r="N130" s="15">
        <v>0</v>
      </c>
      <c r="O130" s="15">
        <v>1577305</v>
      </c>
      <c r="P130" s="15">
        <v>0</v>
      </c>
      <c r="Q130" s="15">
        <v>0</v>
      </c>
      <c r="R130" s="53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/>
    </row>
    <row r="131" spans="1:27" s="18" customFormat="1" ht="30" x14ac:dyDescent="0.25">
      <c r="A131" s="14">
        <v>48</v>
      </c>
      <c r="B131" s="14" t="s">
        <v>335</v>
      </c>
      <c r="C131" s="38" t="s">
        <v>336</v>
      </c>
      <c r="D131" s="14" t="s">
        <v>337</v>
      </c>
      <c r="E131" s="14" t="s">
        <v>338</v>
      </c>
      <c r="F131" s="14" t="s">
        <v>339</v>
      </c>
      <c r="G131" s="15" t="s">
        <v>340</v>
      </c>
      <c r="H131" s="15" t="s">
        <v>60</v>
      </c>
      <c r="I131" s="15">
        <v>488</v>
      </c>
      <c r="J131" s="15" t="s">
        <v>117</v>
      </c>
      <c r="K131" s="15">
        <v>0</v>
      </c>
      <c r="L131" s="15">
        <v>202868</v>
      </c>
      <c r="M131" s="16">
        <v>43276</v>
      </c>
      <c r="N131" s="15">
        <v>0</v>
      </c>
      <c r="O131" s="15">
        <v>158918.5</v>
      </c>
      <c r="P131" s="15">
        <v>0</v>
      </c>
      <c r="Q131" s="15">
        <v>0</v>
      </c>
      <c r="R131" s="53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4">
        <v>0</v>
      </c>
      <c r="AA131" s="15"/>
    </row>
    <row r="132" spans="1:27" s="18" customFormat="1" x14ac:dyDescent="0.25">
      <c r="C132" s="38" t="s">
        <v>336</v>
      </c>
      <c r="G132" s="15" t="s">
        <v>340</v>
      </c>
      <c r="H132" s="15" t="s">
        <v>60</v>
      </c>
      <c r="I132" s="15">
        <v>488</v>
      </c>
      <c r="J132" s="15" t="s">
        <v>118</v>
      </c>
      <c r="K132" s="15">
        <v>0</v>
      </c>
      <c r="L132" s="15">
        <v>202868</v>
      </c>
      <c r="M132" s="16">
        <v>43276</v>
      </c>
      <c r="N132" s="15">
        <v>0</v>
      </c>
      <c r="O132" s="15">
        <v>0</v>
      </c>
      <c r="P132" s="15">
        <v>20344.5</v>
      </c>
      <c r="Q132" s="15">
        <v>0</v>
      </c>
      <c r="R132" s="53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AA132" s="15"/>
    </row>
    <row r="133" spans="1:27" s="18" customFormat="1" x14ac:dyDescent="0.25">
      <c r="A133" s="26">
        <v>49</v>
      </c>
      <c r="B133" s="15" t="s">
        <v>341</v>
      </c>
      <c r="C133" s="38" t="s">
        <v>342</v>
      </c>
      <c r="D133" s="15" t="s">
        <v>343</v>
      </c>
      <c r="E133" s="15" t="s">
        <v>344</v>
      </c>
      <c r="F133" s="15" t="s">
        <v>345</v>
      </c>
      <c r="G133" s="15" t="s">
        <v>340</v>
      </c>
      <c r="H133" s="15" t="s">
        <v>60</v>
      </c>
      <c r="I133" s="15">
        <v>14</v>
      </c>
      <c r="J133" s="15" t="s">
        <v>195</v>
      </c>
      <c r="K133" s="15">
        <v>1.375</v>
      </c>
      <c r="L133" s="15">
        <v>202899</v>
      </c>
      <c r="M133" s="16">
        <v>43278</v>
      </c>
      <c r="N133" s="15">
        <v>165707</v>
      </c>
      <c r="O133" s="15">
        <v>0</v>
      </c>
      <c r="P133" s="15">
        <v>0</v>
      </c>
      <c r="Q133" s="15">
        <v>1673.81</v>
      </c>
      <c r="R133" s="53">
        <v>0.75</v>
      </c>
      <c r="S133" s="15">
        <v>121732</v>
      </c>
      <c r="T133" s="15">
        <v>138774.5</v>
      </c>
      <c r="U133" s="15">
        <v>23433.41</v>
      </c>
      <c r="V133" s="15">
        <v>167381.56</v>
      </c>
      <c r="W133" s="15">
        <v>138774.51999999999</v>
      </c>
      <c r="X133" s="15">
        <v>190814.97</v>
      </c>
      <c r="Y133" s="17">
        <v>23433.41</v>
      </c>
      <c r="Z133" s="15">
        <v>23433.41</v>
      </c>
      <c r="AA133" s="15"/>
    </row>
    <row r="134" spans="1:27" s="18" customFormat="1" ht="30" x14ac:dyDescent="0.25">
      <c r="A134" s="14">
        <v>50</v>
      </c>
      <c r="B134" s="14" t="s">
        <v>346</v>
      </c>
      <c r="C134" s="38" t="s">
        <v>347</v>
      </c>
      <c r="D134" s="14" t="s">
        <v>348</v>
      </c>
      <c r="E134" s="14" t="s">
        <v>349</v>
      </c>
      <c r="F134" s="14" t="s">
        <v>350</v>
      </c>
      <c r="G134" s="15" t="s">
        <v>340</v>
      </c>
      <c r="H134" s="15" t="s">
        <v>60</v>
      </c>
      <c r="I134" s="15">
        <v>467</v>
      </c>
      <c r="J134" s="15" t="s">
        <v>61</v>
      </c>
      <c r="K134" s="15">
        <v>11.33</v>
      </c>
      <c r="L134" s="15">
        <v>202986</v>
      </c>
      <c r="M134" s="16">
        <v>43278</v>
      </c>
      <c r="N134" s="15">
        <v>1542850</v>
      </c>
      <c r="O134" s="15">
        <v>0</v>
      </c>
      <c r="P134" s="15">
        <v>0</v>
      </c>
      <c r="Q134" s="15">
        <v>15584.34</v>
      </c>
      <c r="R134" s="53">
        <v>0.36</v>
      </c>
      <c r="S134" s="15">
        <v>137549.4</v>
      </c>
      <c r="T134" s="15">
        <v>156806.29999999999</v>
      </c>
      <c r="U134" s="15">
        <v>218180.9</v>
      </c>
      <c r="V134" s="15">
        <v>1558434.7</v>
      </c>
      <c r="W134" s="15">
        <v>156806.32</v>
      </c>
      <c r="X134" s="15">
        <v>1776615.61</v>
      </c>
      <c r="Y134" s="15" t="s">
        <v>351</v>
      </c>
      <c r="Z134" s="14">
        <v>218180.9</v>
      </c>
      <c r="AA134" s="15"/>
    </row>
    <row r="135" spans="1:27" s="18" customFormat="1" x14ac:dyDescent="0.25">
      <c r="C135" s="38" t="s">
        <v>352</v>
      </c>
      <c r="G135" s="15" t="s">
        <v>340</v>
      </c>
      <c r="H135" s="15" t="s">
        <v>60</v>
      </c>
      <c r="I135" s="15">
        <v>467</v>
      </c>
      <c r="J135" s="15" t="s">
        <v>117</v>
      </c>
      <c r="K135" s="15">
        <v>0</v>
      </c>
      <c r="L135" s="15">
        <v>202970</v>
      </c>
      <c r="M135" s="16">
        <v>43278</v>
      </c>
      <c r="N135" s="15">
        <v>0</v>
      </c>
      <c r="O135" s="15">
        <v>3421858</v>
      </c>
      <c r="P135" s="15">
        <v>0</v>
      </c>
      <c r="Q135" s="15">
        <v>34564.230000000003</v>
      </c>
      <c r="R135" s="53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AA135" s="15"/>
    </row>
    <row r="136" spans="1:27" s="18" customFormat="1" x14ac:dyDescent="0.25">
      <c r="C136" s="38" t="s">
        <v>352</v>
      </c>
      <c r="G136" s="15" t="s">
        <v>340</v>
      </c>
      <c r="H136" s="15" t="s">
        <v>60</v>
      </c>
      <c r="I136" s="15">
        <v>467</v>
      </c>
      <c r="J136" s="15" t="s">
        <v>117</v>
      </c>
      <c r="K136" s="15">
        <v>0</v>
      </c>
      <c r="L136" s="15">
        <v>373932</v>
      </c>
      <c r="M136" s="16">
        <v>43369</v>
      </c>
      <c r="N136" s="15">
        <v>0</v>
      </c>
      <c r="O136" s="15">
        <v>34564</v>
      </c>
      <c r="P136" s="15">
        <v>0</v>
      </c>
      <c r="Q136" s="15">
        <v>349.13</v>
      </c>
      <c r="R136" s="53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AA136" s="15"/>
    </row>
    <row r="137" spans="1:27" s="18" customFormat="1" x14ac:dyDescent="0.25">
      <c r="C137" s="38" t="s">
        <v>353</v>
      </c>
      <c r="G137" s="15" t="s">
        <v>340</v>
      </c>
      <c r="H137" s="15" t="s">
        <v>60</v>
      </c>
      <c r="I137" s="15">
        <v>467</v>
      </c>
      <c r="J137" s="15" t="s">
        <v>118</v>
      </c>
      <c r="K137" s="15">
        <v>0</v>
      </c>
      <c r="L137" s="15">
        <v>202970</v>
      </c>
      <c r="M137" s="16">
        <v>43278</v>
      </c>
      <c r="N137" s="15">
        <v>0</v>
      </c>
      <c r="O137" s="15">
        <v>0</v>
      </c>
      <c r="P137" s="15">
        <v>274280</v>
      </c>
      <c r="Q137" s="15">
        <v>2770.5</v>
      </c>
      <c r="R137" s="53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AA137" s="15"/>
    </row>
    <row r="138" spans="1:27" s="32" customFormat="1" x14ac:dyDescent="0.25">
      <c r="A138" s="123">
        <v>51</v>
      </c>
      <c r="B138" s="123" t="s">
        <v>354</v>
      </c>
      <c r="C138" s="41" t="s">
        <v>355</v>
      </c>
      <c r="D138" s="123" t="s">
        <v>356</v>
      </c>
      <c r="E138" s="123" t="s">
        <v>357</v>
      </c>
      <c r="F138" s="123" t="s">
        <v>358</v>
      </c>
      <c r="G138" s="30" t="s">
        <v>340</v>
      </c>
      <c r="H138" s="30" t="s">
        <v>60</v>
      </c>
      <c r="I138" s="30">
        <v>70</v>
      </c>
      <c r="J138" s="30" t="s">
        <v>61</v>
      </c>
      <c r="K138" s="30">
        <v>10</v>
      </c>
      <c r="L138" s="30">
        <v>373905</v>
      </c>
      <c r="M138" s="31">
        <v>43349</v>
      </c>
      <c r="N138" s="30">
        <v>1361739.15</v>
      </c>
      <c r="O138" s="30">
        <v>0</v>
      </c>
      <c r="P138" s="30">
        <v>0</v>
      </c>
      <c r="Q138" s="30">
        <v>13754.94</v>
      </c>
      <c r="R138" s="53">
        <v>-0.09</v>
      </c>
      <c r="S138" s="30">
        <v>137549.4</v>
      </c>
      <c r="T138" s="30">
        <v>156806.29999999999</v>
      </c>
      <c r="U138" s="30">
        <v>192569.1</v>
      </c>
      <c r="V138" s="30">
        <v>1375494</v>
      </c>
      <c r="W138" s="30">
        <v>156806.32</v>
      </c>
      <c r="X138" s="30">
        <v>1568063.2</v>
      </c>
      <c r="Y138" s="30" t="s">
        <v>359</v>
      </c>
      <c r="Z138" s="123">
        <v>192569.11</v>
      </c>
      <c r="AA138" s="30"/>
    </row>
    <row r="139" spans="1:27" s="32" customFormat="1" x14ac:dyDescent="0.25">
      <c r="A139" s="124"/>
      <c r="B139" s="124"/>
      <c r="C139" s="41" t="s">
        <v>360</v>
      </c>
      <c r="D139" s="124"/>
      <c r="E139" s="124"/>
      <c r="F139" s="124"/>
      <c r="G139" s="30" t="s">
        <v>340</v>
      </c>
      <c r="H139" s="30" t="s">
        <v>60</v>
      </c>
      <c r="I139" s="30">
        <v>70</v>
      </c>
      <c r="J139" s="30" t="s">
        <v>117</v>
      </c>
      <c r="K139" s="30">
        <v>0</v>
      </c>
      <c r="L139" s="30">
        <v>373905</v>
      </c>
      <c r="M139" s="31">
        <v>43349</v>
      </c>
      <c r="N139" s="30">
        <v>0</v>
      </c>
      <c r="O139" s="30">
        <v>500109.35</v>
      </c>
      <c r="P139" s="30">
        <v>0</v>
      </c>
      <c r="Q139" s="30">
        <v>5051.6099999999997</v>
      </c>
      <c r="R139" s="53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124"/>
      <c r="AA139" s="30"/>
    </row>
    <row r="140" spans="1:27" s="32" customFormat="1" x14ac:dyDescent="0.25">
      <c r="A140" s="125"/>
      <c r="B140" s="125"/>
      <c r="C140" s="41" t="s">
        <v>360</v>
      </c>
      <c r="D140" s="125"/>
      <c r="E140" s="125"/>
      <c r="F140" s="125"/>
      <c r="G140" s="30" t="s">
        <v>340</v>
      </c>
      <c r="H140" s="30" t="s">
        <v>60</v>
      </c>
      <c r="I140" s="30">
        <v>70</v>
      </c>
      <c r="J140" s="30" t="s">
        <v>118</v>
      </c>
      <c r="K140" s="30">
        <v>0</v>
      </c>
      <c r="L140" s="30">
        <v>373905</v>
      </c>
      <c r="M140" s="31">
        <v>43349</v>
      </c>
      <c r="N140" s="30">
        <v>0</v>
      </c>
      <c r="O140" s="30">
        <v>0</v>
      </c>
      <c r="P140" s="33">
        <v>738193.5</v>
      </c>
      <c r="Q140" s="30">
        <v>7456.5</v>
      </c>
      <c r="R140" s="53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125"/>
      <c r="AA140" s="30"/>
    </row>
    <row r="141" spans="1:27" s="32" customFormat="1" ht="30" x14ac:dyDescent="0.25">
      <c r="A141" s="34">
        <v>52</v>
      </c>
      <c r="B141" s="30" t="s">
        <v>361</v>
      </c>
      <c r="C141" s="41" t="s">
        <v>362</v>
      </c>
      <c r="D141" s="30" t="s">
        <v>363</v>
      </c>
      <c r="E141" s="30" t="s">
        <v>364</v>
      </c>
      <c r="F141" s="30" t="s">
        <v>365</v>
      </c>
      <c r="G141" s="30" t="s">
        <v>340</v>
      </c>
      <c r="H141" s="30" t="s">
        <v>60</v>
      </c>
      <c r="I141" s="30">
        <v>65</v>
      </c>
      <c r="J141" s="30" t="s">
        <v>61</v>
      </c>
      <c r="K141" s="30">
        <v>4.25</v>
      </c>
      <c r="L141" s="30">
        <v>202548</v>
      </c>
      <c r="M141" s="31">
        <v>43220</v>
      </c>
      <c r="N141" s="30">
        <v>578739</v>
      </c>
      <c r="O141" s="30">
        <v>0</v>
      </c>
      <c r="P141" s="30">
        <v>0</v>
      </c>
      <c r="Q141" s="30">
        <v>5845.85</v>
      </c>
      <c r="R141" s="53">
        <v>0.1</v>
      </c>
      <c r="S141" s="30">
        <v>137549.4</v>
      </c>
      <c r="T141" s="30">
        <v>156806.29999999999</v>
      </c>
      <c r="U141" s="30">
        <v>81841.91</v>
      </c>
      <c r="V141" s="30">
        <v>584584.94999999995</v>
      </c>
      <c r="W141" s="30">
        <v>156806.32</v>
      </c>
      <c r="X141" s="30">
        <v>666426.86</v>
      </c>
      <c r="Y141" s="35">
        <v>81841.91</v>
      </c>
      <c r="Z141" s="30">
        <v>81841.91</v>
      </c>
      <c r="AA141" s="30"/>
    </row>
    <row r="142" spans="1:27" s="32" customFormat="1" x14ac:dyDescent="0.25">
      <c r="A142" s="123">
        <v>53</v>
      </c>
      <c r="B142" s="123" t="s">
        <v>366</v>
      </c>
      <c r="C142" s="41" t="s">
        <v>367</v>
      </c>
      <c r="D142" s="123" t="s">
        <v>368</v>
      </c>
      <c r="E142" s="123" t="s">
        <v>369</v>
      </c>
      <c r="F142" s="123" t="s">
        <v>370</v>
      </c>
      <c r="G142" s="30" t="s">
        <v>340</v>
      </c>
      <c r="H142" s="30" t="s">
        <v>60</v>
      </c>
      <c r="I142" s="30">
        <v>514</v>
      </c>
      <c r="J142" s="30" t="s">
        <v>61</v>
      </c>
      <c r="K142" s="30">
        <v>2</v>
      </c>
      <c r="L142" s="30">
        <v>373585</v>
      </c>
      <c r="M142" s="31">
        <v>43349</v>
      </c>
      <c r="N142" s="30">
        <v>272347.83</v>
      </c>
      <c r="O142" s="30">
        <v>0</v>
      </c>
      <c r="P142" s="30">
        <v>0</v>
      </c>
      <c r="Q142" s="30">
        <v>2750.99</v>
      </c>
      <c r="R142" s="53">
        <v>-0.02</v>
      </c>
      <c r="S142" s="30">
        <v>137549.4</v>
      </c>
      <c r="T142" s="30">
        <v>156806.29999999999</v>
      </c>
      <c r="U142" s="30">
        <v>38513.82</v>
      </c>
      <c r="V142" s="30">
        <v>275098.8</v>
      </c>
      <c r="W142" s="30">
        <v>156806.32</v>
      </c>
      <c r="X142" s="30">
        <v>313612.64</v>
      </c>
      <c r="Y142" s="35">
        <v>38513.82</v>
      </c>
      <c r="Z142" s="123">
        <v>59696.43</v>
      </c>
      <c r="AA142" s="30"/>
    </row>
    <row r="143" spans="1:27" s="32" customFormat="1" x14ac:dyDescent="0.25">
      <c r="A143" s="124"/>
      <c r="B143" s="124"/>
      <c r="C143" s="41" t="s">
        <v>367</v>
      </c>
      <c r="D143" s="124"/>
      <c r="E143" s="124"/>
      <c r="F143" s="124"/>
      <c r="G143" s="30" t="s">
        <v>340</v>
      </c>
      <c r="H143" s="30" t="s">
        <v>60</v>
      </c>
      <c r="I143" s="30">
        <v>1002</v>
      </c>
      <c r="J143" s="30" t="s">
        <v>61</v>
      </c>
      <c r="K143" s="30">
        <v>1.1000000000000001</v>
      </c>
      <c r="L143" s="30">
        <v>373585</v>
      </c>
      <c r="M143" s="31">
        <v>43349</v>
      </c>
      <c r="N143" s="30">
        <v>149791.29999999999</v>
      </c>
      <c r="O143" s="30">
        <v>0</v>
      </c>
      <c r="P143" s="30">
        <v>0</v>
      </c>
      <c r="Q143" s="30">
        <v>1513.04</v>
      </c>
      <c r="R143" s="53">
        <v>0</v>
      </c>
      <c r="S143" s="30">
        <v>137549.4</v>
      </c>
      <c r="T143" s="30">
        <v>156806.29999999999</v>
      </c>
      <c r="U143" s="30">
        <v>21182.61</v>
      </c>
      <c r="V143" s="30">
        <v>151304.34</v>
      </c>
      <c r="W143" s="30">
        <v>156806.32</v>
      </c>
      <c r="X143" s="30">
        <v>172486.95</v>
      </c>
      <c r="Y143" s="35">
        <v>21182.61</v>
      </c>
      <c r="Z143" s="124"/>
      <c r="AA143" s="30"/>
    </row>
    <row r="144" spans="1:27" s="32" customFormat="1" x14ac:dyDescent="0.25">
      <c r="A144" s="124"/>
      <c r="B144" s="124"/>
      <c r="C144" s="41" t="s">
        <v>371</v>
      </c>
      <c r="D144" s="124"/>
      <c r="E144" s="124"/>
      <c r="F144" s="124"/>
      <c r="G144" s="30" t="s">
        <v>340</v>
      </c>
      <c r="H144" s="30" t="s">
        <v>60</v>
      </c>
      <c r="I144" s="30">
        <v>1002</v>
      </c>
      <c r="J144" s="30" t="s">
        <v>117</v>
      </c>
      <c r="K144" s="30">
        <v>0</v>
      </c>
      <c r="L144" s="30">
        <v>373585</v>
      </c>
      <c r="M144" s="31">
        <v>43349</v>
      </c>
      <c r="N144" s="30">
        <v>0</v>
      </c>
      <c r="O144" s="30">
        <v>566337.42000000004</v>
      </c>
      <c r="P144" s="30">
        <v>0</v>
      </c>
      <c r="Q144" s="30">
        <v>5720.58</v>
      </c>
      <c r="R144" s="53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124"/>
      <c r="AA144" s="30"/>
    </row>
    <row r="145" spans="1:27" s="32" customFormat="1" x14ac:dyDescent="0.25">
      <c r="A145" s="125"/>
      <c r="B145" s="125"/>
      <c r="C145" s="41" t="s">
        <v>371</v>
      </c>
      <c r="D145" s="125"/>
      <c r="E145" s="125"/>
      <c r="F145" s="125"/>
      <c r="G145" s="30" t="s">
        <v>340</v>
      </c>
      <c r="H145" s="30" t="s">
        <v>60</v>
      </c>
      <c r="I145" s="30">
        <v>1002</v>
      </c>
      <c r="J145" s="30" t="s">
        <v>118</v>
      </c>
      <c r="K145" s="30">
        <v>0</v>
      </c>
      <c r="L145" s="30">
        <v>373585</v>
      </c>
      <c r="M145" s="31">
        <v>43349</v>
      </c>
      <c r="N145" s="30">
        <v>0</v>
      </c>
      <c r="O145" s="30">
        <v>0</v>
      </c>
      <c r="P145" s="30">
        <v>238713</v>
      </c>
      <c r="Q145" s="30">
        <v>2411.25</v>
      </c>
      <c r="R145" s="53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125"/>
      <c r="AA145" s="30"/>
    </row>
    <row r="146" spans="1:27" s="32" customFormat="1" x14ac:dyDescent="0.25">
      <c r="A146" s="126">
        <v>54</v>
      </c>
      <c r="B146" s="126" t="s">
        <v>372</v>
      </c>
      <c r="C146" s="41" t="s">
        <v>373</v>
      </c>
      <c r="D146" s="126" t="s">
        <v>374</v>
      </c>
      <c r="E146" s="126" t="s">
        <v>369</v>
      </c>
      <c r="F146" s="126" t="s">
        <v>370</v>
      </c>
      <c r="G146" s="30" t="s">
        <v>340</v>
      </c>
      <c r="H146" s="30" t="s">
        <v>60</v>
      </c>
      <c r="I146" s="30">
        <v>514</v>
      </c>
      <c r="J146" s="30" t="s">
        <v>61</v>
      </c>
      <c r="K146" s="30">
        <v>2</v>
      </c>
      <c r="L146" s="30">
        <v>373584</v>
      </c>
      <c r="M146" s="31">
        <v>43349</v>
      </c>
      <c r="N146" s="30">
        <v>272347.5</v>
      </c>
      <c r="O146" s="30">
        <v>0</v>
      </c>
      <c r="P146" s="30">
        <v>0</v>
      </c>
      <c r="Q146" s="30">
        <v>2750.98</v>
      </c>
      <c r="R146" s="53">
        <v>0.32</v>
      </c>
      <c r="S146" s="30">
        <v>137549.4</v>
      </c>
      <c r="T146" s="30">
        <v>156806.29999999999</v>
      </c>
      <c r="U146" s="30">
        <v>38513.839999999997</v>
      </c>
      <c r="V146" s="30">
        <v>275098.8</v>
      </c>
      <c r="W146" s="30">
        <v>156806.32</v>
      </c>
      <c r="X146" s="30">
        <v>313612.64</v>
      </c>
      <c r="Y146" s="35">
        <v>38513.839999999997</v>
      </c>
      <c r="Z146" s="126">
        <v>59503.88</v>
      </c>
      <c r="AA146" s="30"/>
    </row>
    <row r="147" spans="1:27" s="32" customFormat="1" x14ac:dyDescent="0.25">
      <c r="A147" s="125"/>
      <c r="B147" s="125"/>
      <c r="C147" s="41" t="s">
        <v>373</v>
      </c>
      <c r="D147" s="125"/>
      <c r="E147" s="125"/>
      <c r="F147" s="125"/>
      <c r="G147" s="30" t="s">
        <v>340</v>
      </c>
      <c r="H147" s="30" t="s">
        <v>60</v>
      </c>
      <c r="I147" s="30">
        <v>1002</v>
      </c>
      <c r="J147" s="30" t="s">
        <v>61</v>
      </c>
      <c r="K147" s="30">
        <v>1.0900000000000001</v>
      </c>
      <c r="L147" s="30">
        <v>373584</v>
      </c>
      <c r="M147" s="31">
        <v>43349</v>
      </c>
      <c r="N147" s="30">
        <v>148429.5</v>
      </c>
      <c r="O147" s="30">
        <v>0</v>
      </c>
      <c r="P147" s="30">
        <v>0</v>
      </c>
      <c r="Q147" s="30">
        <v>1499.29</v>
      </c>
      <c r="R147" s="53">
        <v>0.06</v>
      </c>
      <c r="S147" s="30">
        <v>137549.4</v>
      </c>
      <c r="T147" s="30">
        <v>156806.29999999999</v>
      </c>
      <c r="U147" s="30">
        <v>20990.04</v>
      </c>
      <c r="V147" s="30">
        <v>149928.85</v>
      </c>
      <c r="W147" s="30">
        <v>156806.32</v>
      </c>
      <c r="X147" s="30">
        <v>170918.89</v>
      </c>
      <c r="Y147" s="35">
        <v>20990.04</v>
      </c>
      <c r="Z147" s="125"/>
      <c r="AA147" s="30"/>
    </row>
    <row r="148" spans="1:27" s="32" customFormat="1" x14ac:dyDescent="0.25">
      <c r="A148" s="126">
        <v>55</v>
      </c>
      <c r="B148" s="126" t="s">
        <v>375</v>
      </c>
      <c r="C148" s="41" t="s">
        <v>376</v>
      </c>
      <c r="D148" s="126" t="s">
        <v>377</v>
      </c>
      <c r="E148" s="126" t="s">
        <v>378</v>
      </c>
      <c r="F148" s="126" t="s">
        <v>379</v>
      </c>
      <c r="G148" s="30" t="s">
        <v>340</v>
      </c>
      <c r="H148" s="30" t="s">
        <v>60</v>
      </c>
      <c r="I148" s="30">
        <v>14</v>
      </c>
      <c r="J148" s="30" t="s">
        <v>61</v>
      </c>
      <c r="K148" s="30">
        <v>5</v>
      </c>
      <c r="L148" s="30">
        <v>202453</v>
      </c>
      <c r="M148" s="31">
        <v>43202</v>
      </c>
      <c r="N148" s="30">
        <v>680869</v>
      </c>
      <c r="O148" s="30">
        <v>0</v>
      </c>
      <c r="P148" s="30">
        <v>0</v>
      </c>
      <c r="Q148" s="30">
        <v>6877.46</v>
      </c>
      <c r="R148" s="53">
        <v>0.54</v>
      </c>
      <c r="S148" s="30">
        <v>137549.4</v>
      </c>
      <c r="T148" s="30">
        <v>156806.29999999999</v>
      </c>
      <c r="U148" s="30">
        <v>96284.6</v>
      </c>
      <c r="V148" s="30">
        <v>687747</v>
      </c>
      <c r="W148" s="30">
        <v>156806.32</v>
      </c>
      <c r="X148" s="30">
        <v>784031.6</v>
      </c>
      <c r="Y148" s="35">
        <v>96284.6</v>
      </c>
      <c r="Z148" s="126">
        <v>96284.6</v>
      </c>
      <c r="AA148" s="30"/>
    </row>
    <row r="149" spans="1:27" s="32" customFormat="1" x14ac:dyDescent="0.25">
      <c r="A149" s="124"/>
      <c r="B149" s="124"/>
      <c r="C149" s="41" t="s">
        <v>380</v>
      </c>
      <c r="D149" s="124"/>
      <c r="E149" s="124"/>
      <c r="F149" s="124"/>
      <c r="G149" s="30" t="s">
        <v>340</v>
      </c>
      <c r="H149" s="30" t="s">
        <v>60</v>
      </c>
      <c r="I149" s="30">
        <v>14</v>
      </c>
      <c r="J149" s="30" t="s">
        <v>117</v>
      </c>
      <c r="K149" s="30">
        <v>0</v>
      </c>
      <c r="L149" s="30">
        <v>202571</v>
      </c>
      <c r="M149" s="31">
        <v>43233</v>
      </c>
      <c r="N149" s="30">
        <v>0</v>
      </c>
      <c r="O149" s="30">
        <v>140152</v>
      </c>
      <c r="P149" s="30">
        <v>0</v>
      </c>
      <c r="Q149" s="30">
        <v>1415.68</v>
      </c>
      <c r="R149" s="53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124"/>
      <c r="AA149" s="30"/>
    </row>
    <row r="150" spans="1:27" s="32" customFormat="1" x14ac:dyDescent="0.25">
      <c r="A150" s="125"/>
      <c r="B150" s="125"/>
      <c r="C150" s="41" t="s">
        <v>380</v>
      </c>
      <c r="D150" s="125"/>
      <c r="E150" s="125"/>
      <c r="F150" s="125"/>
      <c r="G150" s="30" t="s">
        <v>340</v>
      </c>
      <c r="H150" s="30" t="s">
        <v>60</v>
      </c>
      <c r="I150" s="30">
        <v>14</v>
      </c>
      <c r="J150" s="30" t="s">
        <v>118</v>
      </c>
      <c r="K150" s="30">
        <v>0</v>
      </c>
      <c r="L150" s="30">
        <v>202571</v>
      </c>
      <c r="M150" s="31">
        <v>43233</v>
      </c>
      <c r="N150" s="30">
        <v>0</v>
      </c>
      <c r="O150" s="30">
        <v>0</v>
      </c>
      <c r="P150" s="30">
        <v>164241</v>
      </c>
      <c r="Q150" s="30">
        <v>1659</v>
      </c>
      <c r="R150" s="53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125"/>
      <c r="AA150" s="30"/>
    </row>
    <row r="151" spans="1:27" s="32" customFormat="1" x14ac:dyDescent="0.25">
      <c r="A151" s="126">
        <v>56</v>
      </c>
      <c r="B151" s="126" t="s">
        <v>381</v>
      </c>
      <c r="C151" s="41" t="s">
        <v>382</v>
      </c>
      <c r="D151" s="126" t="s">
        <v>287</v>
      </c>
      <c r="E151" s="126" t="s">
        <v>383</v>
      </c>
      <c r="F151" s="126" t="s">
        <v>384</v>
      </c>
      <c r="G151" s="30" t="s">
        <v>340</v>
      </c>
      <c r="H151" s="30" t="s">
        <v>60</v>
      </c>
      <c r="I151" s="30">
        <v>67</v>
      </c>
      <c r="J151" s="30" t="s">
        <v>61</v>
      </c>
      <c r="K151" s="30">
        <v>4</v>
      </c>
      <c r="L151" s="30">
        <v>373307</v>
      </c>
      <c r="M151" s="31">
        <v>43299</v>
      </c>
      <c r="N151" s="30">
        <v>544695</v>
      </c>
      <c r="O151" s="30">
        <v>0</v>
      </c>
      <c r="P151" s="30">
        <v>0</v>
      </c>
      <c r="Q151" s="30">
        <v>5501.97</v>
      </c>
      <c r="R151" s="53">
        <v>0.63</v>
      </c>
      <c r="S151" s="30">
        <v>137549.4</v>
      </c>
      <c r="T151" s="30">
        <v>156806.29999999999</v>
      </c>
      <c r="U151" s="30">
        <v>77027.679999999993</v>
      </c>
      <c r="V151" s="30">
        <v>550197.6</v>
      </c>
      <c r="W151" s="30">
        <v>156806.32</v>
      </c>
      <c r="X151" s="30">
        <v>627225.28</v>
      </c>
      <c r="Y151" s="35">
        <v>77027.679999999993</v>
      </c>
      <c r="Z151" s="126">
        <v>77027.679999999993</v>
      </c>
      <c r="AA151" s="30"/>
    </row>
    <row r="152" spans="1:27" s="32" customFormat="1" x14ac:dyDescent="0.25">
      <c r="A152" s="124"/>
      <c r="B152" s="124"/>
      <c r="C152" s="41" t="s">
        <v>385</v>
      </c>
      <c r="D152" s="124"/>
      <c r="E152" s="124"/>
      <c r="F152" s="124"/>
      <c r="G152" s="30" t="s">
        <v>340</v>
      </c>
      <c r="H152" s="30" t="s">
        <v>60</v>
      </c>
      <c r="I152" s="30">
        <v>67</v>
      </c>
      <c r="J152" s="30" t="s">
        <v>117</v>
      </c>
      <c r="K152" s="30">
        <v>0</v>
      </c>
      <c r="L152" s="30">
        <v>373307</v>
      </c>
      <c r="M152" s="31">
        <v>43299</v>
      </c>
      <c r="N152" s="30">
        <v>0</v>
      </c>
      <c r="O152" s="30">
        <v>161171.5</v>
      </c>
      <c r="P152" s="30">
        <v>0</v>
      </c>
      <c r="Q152" s="30">
        <v>1627.99</v>
      </c>
      <c r="R152" s="53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124"/>
      <c r="AA152" s="30"/>
    </row>
    <row r="153" spans="1:27" s="32" customFormat="1" x14ac:dyDescent="0.25">
      <c r="A153" s="125"/>
      <c r="B153" s="125"/>
      <c r="C153" s="41" t="s">
        <v>385</v>
      </c>
      <c r="D153" s="125"/>
      <c r="E153" s="125"/>
      <c r="F153" s="125"/>
      <c r="G153" s="30" t="s">
        <v>340</v>
      </c>
      <c r="H153" s="30" t="s">
        <v>60</v>
      </c>
      <c r="I153" s="30">
        <v>67</v>
      </c>
      <c r="J153" s="30" t="s">
        <v>118</v>
      </c>
      <c r="K153" s="30">
        <v>0</v>
      </c>
      <c r="L153" s="30">
        <v>373307</v>
      </c>
      <c r="M153" s="31">
        <v>43299</v>
      </c>
      <c r="N153" s="30">
        <v>0</v>
      </c>
      <c r="O153" s="30">
        <v>0</v>
      </c>
      <c r="P153" s="30">
        <v>20641.5</v>
      </c>
      <c r="Q153" s="30">
        <v>208.5</v>
      </c>
      <c r="R153" s="53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125"/>
      <c r="AA153" s="30"/>
    </row>
    <row r="154" spans="1:27" s="32" customFormat="1" x14ac:dyDescent="0.25">
      <c r="A154" s="34">
        <v>57</v>
      </c>
      <c r="B154" s="30" t="s">
        <v>386</v>
      </c>
      <c r="C154" s="41" t="s">
        <v>387</v>
      </c>
      <c r="D154" s="30" t="s">
        <v>388</v>
      </c>
      <c r="E154" s="30" t="s">
        <v>389</v>
      </c>
      <c r="F154" s="30" t="s">
        <v>390</v>
      </c>
      <c r="G154" s="30" t="s">
        <v>340</v>
      </c>
      <c r="H154" s="30" t="s">
        <v>60</v>
      </c>
      <c r="I154" s="30">
        <v>457</v>
      </c>
      <c r="J154" s="30" t="s">
        <v>195</v>
      </c>
      <c r="K154" s="30">
        <v>1.375</v>
      </c>
      <c r="L154" s="30">
        <v>373834</v>
      </c>
      <c r="M154" s="31">
        <v>43361</v>
      </c>
      <c r="N154" s="30">
        <v>165707</v>
      </c>
      <c r="O154" s="30">
        <v>0</v>
      </c>
      <c r="P154" s="30">
        <v>0</v>
      </c>
      <c r="Q154" s="30">
        <v>1673.81</v>
      </c>
      <c r="R154" s="53">
        <v>0.75</v>
      </c>
      <c r="S154" s="30">
        <v>121732</v>
      </c>
      <c r="T154" s="30">
        <v>138774.5</v>
      </c>
      <c r="U154" s="30">
        <v>23433.41</v>
      </c>
      <c r="V154" s="30">
        <v>167381.56</v>
      </c>
      <c r="W154" s="30">
        <v>138774.51999999999</v>
      </c>
      <c r="X154" s="30">
        <v>190814.97</v>
      </c>
      <c r="Y154" s="35">
        <v>23433.41</v>
      </c>
      <c r="Z154" s="30">
        <v>23433.41</v>
      </c>
      <c r="AA154" s="30"/>
    </row>
    <row r="155" spans="1:27" s="32" customFormat="1" x14ac:dyDescent="0.25">
      <c r="A155" s="123">
        <v>58</v>
      </c>
      <c r="B155" s="123" t="s">
        <v>391</v>
      </c>
      <c r="C155" s="41" t="s">
        <v>392</v>
      </c>
      <c r="D155" s="123" t="s">
        <v>393</v>
      </c>
      <c r="E155" s="123" t="s">
        <v>394</v>
      </c>
      <c r="F155" s="123" t="s">
        <v>395</v>
      </c>
      <c r="G155" s="30" t="s">
        <v>340</v>
      </c>
      <c r="H155" s="30" t="s">
        <v>60</v>
      </c>
      <c r="I155" s="30">
        <v>514</v>
      </c>
      <c r="J155" s="30" t="s">
        <v>61</v>
      </c>
      <c r="K155" s="30">
        <v>1</v>
      </c>
      <c r="L155" s="30">
        <v>373664</v>
      </c>
      <c r="M155" s="31">
        <v>43342</v>
      </c>
      <c r="N155" s="30">
        <v>136174</v>
      </c>
      <c r="O155" s="30">
        <v>0</v>
      </c>
      <c r="P155" s="30">
        <v>0</v>
      </c>
      <c r="Q155" s="30">
        <v>1375.49</v>
      </c>
      <c r="R155" s="53">
        <v>-0.09</v>
      </c>
      <c r="S155" s="30">
        <v>137549.4</v>
      </c>
      <c r="T155" s="30">
        <v>156806.29999999999</v>
      </c>
      <c r="U155" s="30">
        <v>19256.830000000002</v>
      </c>
      <c r="V155" s="30">
        <v>137549.4</v>
      </c>
      <c r="W155" s="30">
        <v>156806.32</v>
      </c>
      <c r="X155" s="30">
        <v>156806.32</v>
      </c>
      <c r="Y155" s="35">
        <v>19256.830000000002</v>
      </c>
      <c r="Z155" s="123">
        <v>29655.47</v>
      </c>
      <c r="AA155" s="30"/>
    </row>
    <row r="156" spans="1:27" s="32" customFormat="1" x14ac:dyDescent="0.25">
      <c r="A156" s="125"/>
      <c r="B156" s="125"/>
      <c r="C156" s="41" t="s">
        <v>392</v>
      </c>
      <c r="D156" s="125"/>
      <c r="E156" s="125"/>
      <c r="F156" s="125"/>
      <c r="G156" s="30" t="s">
        <v>340</v>
      </c>
      <c r="H156" s="30" t="s">
        <v>60</v>
      </c>
      <c r="I156" s="30">
        <v>1002</v>
      </c>
      <c r="J156" s="30" t="s">
        <v>61</v>
      </c>
      <c r="K156" s="30">
        <v>0.54</v>
      </c>
      <c r="L156" s="30">
        <v>373664</v>
      </c>
      <c r="M156" s="31">
        <v>43342</v>
      </c>
      <c r="N156" s="30">
        <v>73534</v>
      </c>
      <c r="O156" s="30">
        <v>0</v>
      </c>
      <c r="P156" s="30">
        <v>0</v>
      </c>
      <c r="Q156" s="30">
        <v>742.77</v>
      </c>
      <c r="R156" s="53">
        <v>-0.09</v>
      </c>
      <c r="S156" s="30">
        <v>137549.4</v>
      </c>
      <c r="T156" s="30">
        <v>156806.29999999999</v>
      </c>
      <c r="U156" s="30">
        <v>10398.64</v>
      </c>
      <c r="V156" s="30">
        <v>74276.679999999993</v>
      </c>
      <c r="W156" s="30">
        <v>156806.32</v>
      </c>
      <c r="X156" s="30">
        <v>84675.41</v>
      </c>
      <c r="Y156" s="35">
        <v>10398.64</v>
      </c>
      <c r="Z156" s="125"/>
      <c r="AA156" s="30"/>
    </row>
    <row r="157" spans="1:27" s="32" customFormat="1" ht="30" x14ac:dyDescent="0.25">
      <c r="A157" s="34">
        <v>59</v>
      </c>
      <c r="B157" s="30" t="s">
        <v>396</v>
      </c>
      <c r="C157" s="41" t="s">
        <v>397</v>
      </c>
      <c r="D157" s="30" t="s">
        <v>398</v>
      </c>
      <c r="E157" s="30" t="s">
        <v>399</v>
      </c>
      <c r="F157" s="30" t="s">
        <v>400</v>
      </c>
      <c r="G157" s="30" t="s">
        <v>340</v>
      </c>
      <c r="H157" s="30" t="s">
        <v>60</v>
      </c>
      <c r="I157" s="30">
        <v>96</v>
      </c>
      <c r="J157" s="30" t="s">
        <v>117</v>
      </c>
      <c r="K157" s="30">
        <v>0</v>
      </c>
      <c r="L157" s="30">
        <v>373116</v>
      </c>
      <c r="M157" s="31">
        <v>43278</v>
      </c>
      <c r="N157" s="30">
        <v>0</v>
      </c>
      <c r="O157" s="30">
        <v>299560</v>
      </c>
      <c r="P157" s="30">
        <v>0</v>
      </c>
      <c r="Q157" s="30">
        <v>0</v>
      </c>
      <c r="R157" s="53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/>
    </row>
    <row r="158" spans="1:27" s="47" customFormat="1" x14ac:dyDescent="0.25">
      <c r="A158" s="127">
        <v>60</v>
      </c>
      <c r="B158" s="127" t="s">
        <v>401</v>
      </c>
      <c r="C158" s="43" t="s">
        <v>402</v>
      </c>
      <c r="D158" s="127" t="s">
        <v>403</v>
      </c>
      <c r="E158" s="127" t="s">
        <v>404</v>
      </c>
      <c r="F158" s="127" t="s">
        <v>405</v>
      </c>
      <c r="G158" s="44" t="s">
        <v>340</v>
      </c>
      <c r="H158" s="44" t="s">
        <v>60</v>
      </c>
      <c r="I158" s="44">
        <v>457</v>
      </c>
      <c r="J158" s="44" t="s">
        <v>195</v>
      </c>
      <c r="K158" s="44">
        <v>2.625</v>
      </c>
      <c r="L158" s="44">
        <v>373835</v>
      </c>
      <c r="M158" s="45">
        <v>43363</v>
      </c>
      <c r="N158" s="44">
        <v>316351</v>
      </c>
      <c r="O158" s="44">
        <v>0</v>
      </c>
      <c r="P158" s="44">
        <v>0</v>
      </c>
      <c r="Q158" s="44">
        <v>3195.46</v>
      </c>
      <c r="R158" s="54">
        <v>0.15</v>
      </c>
      <c r="S158" s="44">
        <v>121732</v>
      </c>
      <c r="T158" s="44">
        <v>138774.5</v>
      </c>
      <c r="U158" s="44">
        <v>44736.51</v>
      </c>
      <c r="V158" s="44">
        <v>319546.61</v>
      </c>
      <c r="W158" s="44">
        <v>138774.51999999999</v>
      </c>
      <c r="X158" s="44">
        <v>364283.12</v>
      </c>
      <c r="Y158" s="46">
        <v>44736.51</v>
      </c>
      <c r="Z158" s="127">
        <v>44736.51</v>
      </c>
      <c r="AA158" s="44"/>
    </row>
    <row r="159" spans="1:27" s="47" customFormat="1" x14ac:dyDescent="0.25">
      <c r="A159" s="128"/>
      <c r="B159" s="128"/>
      <c r="C159" s="43" t="s">
        <v>406</v>
      </c>
      <c r="D159" s="128"/>
      <c r="E159" s="128"/>
      <c r="F159" s="128"/>
      <c r="G159" s="44" t="s">
        <v>340</v>
      </c>
      <c r="H159" s="44" t="s">
        <v>60</v>
      </c>
      <c r="I159" s="44">
        <v>457</v>
      </c>
      <c r="J159" s="44" t="s">
        <v>118</v>
      </c>
      <c r="K159" s="44">
        <v>0</v>
      </c>
      <c r="L159" s="44">
        <v>373835</v>
      </c>
      <c r="M159" s="45">
        <v>43363</v>
      </c>
      <c r="N159" s="44">
        <v>0</v>
      </c>
      <c r="O159" s="44">
        <v>0</v>
      </c>
      <c r="P159" s="44">
        <v>448915</v>
      </c>
      <c r="Q159" s="44">
        <v>4534.49</v>
      </c>
      <c r="R159" s="5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128"/>
      <c r="AA159" s="44"/>
    </row>
    <row r="160" spans="1:27" s="32" customFormat="1" x14ac:dyDescent="0.25">
      <c r="A160" s="126">
        <v>61</v>
      </c>
      <c r="B160" s="126" t="s">
        <v>407</v>
      </c>
      <c r="C160" s="41" t="s">
        <v>408</v>
      </c>
      <c r="D160" s="126" t="s">
        <v>409</v>
      </c>
      <c r="E160" s="126" t="s">
        <v>410</v>
      </c>
      <c r="F160" s="126" t="s">
        <v>411</v>
      </c>
      <c r="G160" s="30" t="s">
        <v>340</v>
      </c>
      <c r="H160" s="30" t="s">
        <v>60</v>
      </c>
      <c r="I160" s="30">
        <v>58</v>
      </c>
      <c r="J160" s="30" t="s">
        <v>61</v>
      </c>
      <c r="K160" s="30">
        <v>2.25</v>
      </c>
      <c r="L160" s="30">
        <v>208747</v>
      </c>
      <c r="M160" s="31">
        <v>43250</v>
      </c>
      <c r="N160" s="48">
        <v>306391.3</v>
      </c>
      <c r="O160" s="30">
        <v>0</v>
      </c>
      <c r="P160" s="30">
        <v>0</v>
      </c>
      <c r="Q160" s="30">
        <v>3094.86</v>
      </c>
      <c r="R160" s="53">
        <v>-0.01</v>
      </c>
      <c r="S160" s="30">
        <v>137549.4</v>
      </c>
      <c r="T160" s="30">
        <v>156806.29999999999</v>
      </c>
      <c r="U160" s="30">
        <v>43328.06</v>
      </c>
      <c r="V160" s="30">
        <v>309486.15000000002</v>
      </c>
      <c r="W160" s="30">
        <v>156806.32</v>
      </c>
      <c r="X160" s="30">
        <v>352814.22</v>
      </c>
      <c r="Y160" s="35">
        <v>43328.06</v>
      </c>
      <c r="Z160" s="126">
        <v>43328.06</v>
      </c>
      <c r="AA160" s="30"/>
    </row>
    <row r="161" spans="1:27" s="32" customFormat="1" x14ac:dyDescent="0.25">
      <c r="A161" s="125"/>
      <c r="B161" s="125"/>
      <c r="C161" s="41" t="s">
        <v>412</v>
      </c>
      <c r="D161" s="125"/>
      <c r="E161" s="125"/>
      <c r="F161" s="125"/>
      <c r="G161" s="30" t="s">
        <v>340</v>
      </c>
      <c r="H161" s="30" t="s">
        <v>60</v>
      </c>
      <c r="I161" s="30">
        <v>58</v>
      </c>
      <c r="J161" s="30" t="s">
        <v>117</v>
      </c>
      <c r="K161" s="30">
        <v>0</v>
      </c>
      <c r="L161" s="30">
        <v>202787</v>
      </c>
      <c r="M161" s="31">
        <v>43250</v>
      </c>
      <c r="N161" s="30">
        <v>0</v>
      </c>
      <c r="O161" s="48">
        <v>58976.7</v>
      </c>
      <c r="P161" s="30">
        <v>0</v>
      </c>
      <c r="Q161" s="30">
        <v>595.72</v>
      </c>
      <c r="R161" s="53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125"/>
      <c r="AA161" s="30"/>
    </row>
    <row r="162" spans="1:27" s="32" customFormat="1" x14ac:dyDescent="0.25">
      <c r="A162" s="34">
        <v>62</v>
      </c>
      <c r="B162" s="30" t="s">
        <v>413</v>
      </c>
      <c r="C162" s="41" t="s">
        <v>414</v>
      </c>
      <c r="D162" s="30" t="s">
        <v>415</v>
      </c>
      <c r="E162" s="30" t="s">
        <v>260</v>
      </c>
      <c r="F162" s="30" t="s">
        <v>416</v>
      </c>
      <c r="G162" s="30" t="s">
        <v>340</v>
      </c>
      <c r="H162" s="30" t="s">
        <v>60</v>
      </c>
      <c r="I162" s="30">
        <v>14</v>
      </c>
      <c r="J162" s="30" t="s">
        <v>195</v>
      </c>
      <c r="K162" s="30">
        <v>0.751</v>
      </c>
      <c r="L162" s="30">
        <v>373912</v>
      </c>
      <c r="M162" s="31">
        <v>43356</v>
      </c>
      <c r="N162" s="30">
        <v>90506</v>
      </c>
      <c r="O162" s="30">
        <v>0</v>
      </c>
      <c r="P162" s="30">
        <v>0</v>
      </c>
      <c r="Q162" s="30">
        <v>914.2</v>
      </c>
      <c r="R162" s="53">
        <v>0.56000000000000005</v>
      </c>
      <c r="S162" s="30">
        <v>121732</v>
      </c>
      <c r="T162" s="30">
        <v>138774.5</v>
      </c>
      <c r="U162" s="30">
        <v>12798.9</v>
      </c>
      <c r="V162" s="30">
        <v>91420.76</v>
      </c>
      <c r="W162" s="30">
        <v>138774.51999999999</v>
      </c>
      <c r="X162" s="30">
        <v>104219.66</v>
      </c>
      <c r="Y162" s="35">
        <v>12798.9</v>
      </c>
      <c r="Z162" s="30">
        <v>12798.9</v>
      </c>
      <c r="AA162" s="30"/>
    </row>
    <row r="163" spans="1:27" s="32" customFormat="1" ht="30" x14ac:dyDescent="0.25">
      <c r="A163" s="34">
        <v>63</v>
      </c>
      <c r="B163" s="30" t="s">
        <v>417</v>
      </c>
      <c r="C163" s="41" t="s">
        <v>418</v>
      </c>
      <c r="D163" s="30" t="s">
        <v>419</v>
      </c>
      <c r="E163" s="30" t="s">
        <v>420</v>
      </c>
      <c r="F163" s="30" t="s">
        <v>395</v>
      </c>
      <c r="G163" s="30" t="s">
        <v>340</v>
      </c>
      <c r="H163" s="30" t="s">
        <v>60</v>
      </c>
      <c r="I163" s="30">
        <v>109</v>
      </c>
      <c r="J163" s="30" t="s">
        <v>79</v>
      </c>
      <c r="K163" s="30">
        <v>1.67</v>
      </c>
      <c r="L163" s="30">
        <v>373133</v>
      </c>
      <c r="M163" s="31">
        <v>43284</v>
      </c>
      <c r="N163" s="30">
        <v>161007</v>
      </c>
      <c r="O163" s="30">
        <v>0</v>
      </c>
      <c r="P163" s="30">
        <v>0</v>
      </c>
      <c r="Q163" s="30">
        <v>1626.33</v>
      </c>
      <c r="R163" s="53">
        <v>0.67</v>
      </c>
      <c r="S163" s="30">
        <v>97385.63</v>
      </c>
      <c r="T163" s="30">
        <v>111019.6</v>
      </c>
      <c r="U163" s="30">
        <v>22768.75</v>
      </c>
      <c r="V163" s="30">
        <v>162634</v>
      </c>
      <c r="W163" s="30">
        <v>111019.61</v>
      </c>
      <c r="X163" s="30">
        <v>185402.75</v>
      </c>
      <c r="Y163" s="35">
        <v>22768.75</v>
      </c>
      <c r="Z163" s="30">
        <v>22768.75</v>
      </c>
      <c r="AA163" s="30"/>
    </row>
    <row r="164" spans="1:27" s="32" customFormat="1" x14ac:dyDescent="0.25">
      <c r="A164" s="34">
        <v>64</v>
      </c>
      <c r="B164" s="30" t="s">
        <v>421</v>
      </c>
      <c r="C164" s="41" t="s">
        <v>422</v>
      </c>
      <c r="D164" s="30" t="s">
        <v>423</v>
      </c>
      <c r="E164" s="30" t="s">
        <v>424</v>
      </c>
      <c r="F164" s="30" t="s">
        <v>425</v>
      </c>
      <c r="G164" s="30" t="s">
        <v>340</v>
      </c>
      <c r="H164" s="30" t="s">
        <v>60</v>
      </c>
      <c r="I164" s="30">
        <v>59</v>
      </c>
      <c r="J164" s="30" t="s">
        <v>117</v>
      </c>
      <c r="K164" s="30">
        <v>0</v>
      </c>
      <c r="L164" s="30">
        <v>373008</v>
      </c>
      <c r="M164" s="31">
        <v>43284</v>
      </c>
      <c r="N164" s="30">
        <v>0</v>
      </c>
      <c r="O164" s="30">
        <v>132659</v>
      </c>
      <c r="P164" s="30">
        <v>0</v>
      </c>
      <c r="Q164" s="30">
        <v>0</v>
      </c>
      <c r="R164" s="53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/>
    </row>
    <row r="165" spans="1:27" s="32" customFormat="1" x14ac:dyDescent="0.25">
      <c r="A165" s="123">
        <v>65</v>
      </c>
      <c r="B165" s="123" t="s">
        <v>426</v>
      </c>
      <c r="C165" s="41" t="s">
        <v>427</v>
      </c>
      <c r="D165" s="123" t="s">
        <v>428</v>
      </c>
      <c r="E165" s="123" t="s">
        <v>429</v>
      </c>
      <c r="F165" s="123" t="s">
        <v>430</v>
      </c>
      <c r="G165" s="30" t="s">
        <v>431</v>
      </c>
      <c r="H165" s="30" t="s">
        <v>60</v>
      </c>
      <c r="I165" s="30">
        <v>651</v>
      </c>
      <c r="J165" s="30" t="s">
        <v>79</v>
      </c>
      <c r="K165" s="30">
        <v>0.316</v>
      </c>
      <c r="L165" s="30">
        <v>373123</v>
      </c>
      <c r="M165" s="31">
        <v>43284</v>
      </c>
      <c r="N165" s="30">
        <v>51442</v>
      </c>
      <c r="O165" s="30">
        <v>0</v>
      </c>
      <c r="P165" s="30">
        <v>0</v>
      </c>
      <c r="Q165" s="30">
        <v>519.62</v>
      </c>
      <c r="R165" s="53">
        <v>0.46</v>
      </c>
      <c r="S165" s="30">
        <v>164437</v>
      </c>
      <c r="T165" s="30">
        <v>187458.1</v>
      </c>
      <c r="U165" s="30">
        <v>7274.69</v>
      </c>
      <c r="V165" s="30">
        <v>51962.080000000002</v>
      </c>
      <c r="W165" s="30">
        <v>187458.13</v>
      </c>
      <c r="X165" s="30">
        <v>59236.77</v>
      </c>
      <c r="Y165" s="35">
        <v>7274.69</v>
      </c>
      <c r="Z165" s="123">
        <v>50876.6</v>
      </c>
      <c r="AA165" s="30"/>
    </row>
    <row r="166" spans="1:27" s="32" customFormat="1" x14ac:dyDescent="0.25">
      <c r="A166" s="124"/>
      <c r="B166" s="124"/>
      <c r="C166" s="41" t="s">
        <v>427</v>
      </c>
      <c r="D166" s="124"/>
      <c r="E166" s="124"/>
      <c r="F166" s="124"/>
      <c r="G166" s="30" t="s">
        <v>431</v>
      </c>
      <c r="H166" s="30" t="s">
        <v>60</v>
      </c>
      <c r="I166" s="30">
        <v>652</v>
      </c>
      <c r="J166" s="30" t="s">
        <v>79</v>
      </c>
      <c r="K166" s="30">
        <v>0.92400000000000004</v>
      </c>
      <c r="L166" s="30">
        <v>373123</v>
      </c>
      <c r="M166" s="31">
        <v>43284</v>
      </c>
      <c r="N166" s="30">
        <v>150420</v>
      </c>
      <c r="O166" s="30">
        <v>0</v>
      </c>
      <c r="P166" s="30">
        <v>0</v>
      </c>
      <c r="Q166" s="30">
        <v>1519.39</v>
      </c>
      <c r="R166" s="53">
        <v>0.36</v>
      </c>
      <c r="S166" s="30">
        <v>164437</v>
      </c>
      <c r="T166" s="30">
        <v>187458.1</v>
      </c>
      <c r="U166" s="30">
        <v>21271.56</v>
      </c>
      <c r="V166" s="30">
        <v>151939.75</v>
      </c>
      <c r="W166" s="30">
        <v>187458.13</v>
      </c>
      <c r="X166" s="30">
        <v>173211.31</v>
      </c>
      <c r="Y166" s="35">
        <v>21271.56</v>
      </c>
      <c r="Z166" s="124"/>
      <c r="AA166" s="30"/>
    </row>
    <row r="167" spans="1:27" s="32" customFormat="1" x14ac:dyDescent="0.25">
      <c r="A167" s="125"/>
      <c r="B167" s="125"/>
      <c r="C167" s="41" t="s">
        <v>432</v>
      </c>
      <c r="D167" s="125"/>
      <c r="E167" s="125"/>
      <c r="F167" s="125"/>
      <c r="G167" s="30" t="s">
        <v>431</v>
      </c>
      <c r="H167" s="30" t="s">
        <v>60</v>
      </c>
      <c r="I167" s="30">
        <v>905</v>
      </c>
      <c r="J167" s="30" t="s">
        <v>79</v>
      </c>
      <c r="K167" s="30">
        <v>0.97</v>
      </c>
      <c r="L167" s="30">
        <v>373123</v>
      </c>
      <c r="M167" s="31">
        <v>43284</v>
      </c>
      <c r="N167" s="30">
        <v>157909</v>
      </c>
      <c r="O167" s="30">
        <v>0</v>
      </c>
      <c r="P167" s="30">
        <v>0</v>
      </c>
      <c r="Q167" s="30">
        <v>1595.04</v>
      </c>
      <c r="R167" s="53">
        <v>-0.19</v>
      </c>
      <c r="S167" s="30">
        <v>164437</v>
      </c>
      <c r="T167" s="30">
        <v>187458.1</v>
      </c>
      <c r="U167" s="30">
        <v>22330.35</v>
      </c>
      <c r="V167" s="30">
        <v>159503.85</v>
      </c>
      <c r="W167" s="30">
        <v>187458.13</v>
      </c>
      <c r="X167" s="30">
        <v>181834.39</v>
      </c>
      <c r="Y167" s="35">
        <v>22330.35</v>
      </c>
      <c r="Z167" s="125"/>
      <c r="AA167" s="30"/>
    </row>
    <row r="168" spans="1:27" s="32" customFormat="1" ht="30" x14ac:dyDescent="0.25">
      <c r="A168" s="34">
        <v>66</v>
      </c>
      <c r="B168" s="30" t="s">
        <v>433</v>
      </c>
      <c r="C168" s="41" t="s">
        <v>434</v>
      </c>
      <c r="D168" s="30" t="s">
        <v>435</v>
      </c>
      <c r="E168" s="30" t="s">
        <v>436</v>
      </c>
      <c r="F168" s="30" t="s">
        <v>437</v>
      </c>
      <c r="G168" s="30" t="s">
        <v>438</v>
      </c>
      <c r="H168" s="30" t="s">
        <v>60</v>
      </c>
      <c r="I168" s="30">
        <v>1108</v>
      </c>
      <c r="J168" s="30" t="s">
        <v>79</v>
      </c>
      <c r="K168" s="30">
        <v>0.36299999999999999</v>
      </c>
      <c r="L168" s="30">
        <v>373350</v>
      </c>
      <c r="M168" s="31">
        <v>43310</v>
      </c>
      <c r="N168" s="30">
        <v>60851</v>
      </c>
      <c r="O168" s="30">
        <v>0</v>
      </c>
      <c r="P168" s="30">
        <v>0</v>
      </c>
      <c r="Q168" s="30">
        <v>1241.8599999999999</v>
      </c>
      <c r="R168" s="53">
        <v>0.23</v>
      </c>
      <c r="S168" s="30">
        <v>171055.3</v>
      </c>
      <c r="T168" s="30">
        <v>195003.1</v>
      </c>
      <c r="U168" s="30">
        <v>8693.0300000000007</v>
      </c>
      <c r="V168" s="30">
        <v>62093.09</v>
      </c>
      <c r="W168" s="30">
        <v>195003.08</v>
      </c>
      <c r="X168" s="30">
        <v>70786.12</v>
      </c>
      <c r="Y168" s="35">
        <v>8693.0300000000007</v>
      </c>
      <c r="Z168" s="30">
        <v>8693.0300000000007</v>
      </c>
      <c r="AA168" s="30"/>
    </row>
    <row r="169" spans="1:27" s="32" customFormat="1" ht="30" x14ac:dyDescent="0.25">
      <c r="A169" s="34">
        <v>67</v>
      </c>
      <c r="B169" s="30" t="s">
        <v>439</v>
      </c>
      <c r="C169" s="41" t="s">
        <v>128</v>
      </c>
      <c r="D169" s="30" t="s">
        <v>440</v>
      </c>
      <c r="E169" s="30" t="s">
        <v>441</v>
      </c>
      <c r="F169" s="30" t="s">
        <v>442</v>
      </c>
      <c r="G169" s="30" t="s">
        <v>438</v>
      </c>
      <c r="H169" s="30" t="s">
        <v>60</v>
      </c>
      <c r="I169" s="30">
        <v>1108</v>
      </c>
      <c r="J169" s="30" t="s">
        <v>79</v>
      </c>
      <c r="K169" s="30">
        <v>3.3889999999999998</v>
      </c>
      <c r="L169" s="30">
        <v>373038</v>
      </c>
      <c r="M169" s="31">
        <v>43291</v>
      </c>
      <c r="N169" s="30">
        <v>568112</v>
      </c>
      <c r="O169" s="30">
        <v>0</v>
      </c>
      <c r="P169" s="30">
        <v>0</v>
      </c>
      <c r="Q169" s="30">
        <v>11594.12</v>
      </c>
      <c r="R169" s="53">
        <v>0.43</v>
      </c>
      <c r="S169" s="30">
        <v>171055.3</v>
      </c>
      <c r="T169" s="30">
        <v>195003.1</v>
      </c>
      <c r="U169" s="30">
        <v>81158.89</v>
      </c>
      <c r="V169" s="30">
        <v>579706.55000000005</v>
      </c>
      <c r="W169" s="30">
        <v>195003.08</v>
      </c>
      <c r="X169" s="30">
        <v>660865.43999999994</v>
      </c>
      <c r="Y169" s="35">
        <v>81158.89</v>
      </c>
      <c r="Z169" s="30">
        <v>81158.89</v>
      </c>
      <c r="AA169" s="30"/>
    </row>
    <row r="170" spans="1:27" s="32" customFormat="1" ht="33.75" customHeight="1" x14ac:dyDescent="0.25">
      <c r="A170" s="34">
        <v>68</v>
      </c>
      <c r="B170" s="30" t="s">
        <v>443</v>
      </c>
      <c r="C170" s="41" t="s">
        <v>444</v>
      </c>
      <c r="D170" s="30" t="s">
        <v>445</v>
      </c>
      <c r="E170" s="30" t="s">
        <v>446</v>
      </c>
      <c r="F170" s="30" t="s">
        <v>358</v>
      </c>
      <c r="G170" s="30" t="s">
        <v>438</v>
      </c>
      <c r="H170" s="30" t="s">
        <v>60</v>
      </c>
      <c r="I170" s="30">
        <v>1108</v>
      </c>
      <c r="J170" s="30" t="s">
        <v>79</v>
      </c>
      <c r="K170" s="30">
        <v>3.3889999999999998</v>
      </c>
      <c r="L170" s="30">
        <v>373039</v>
      </c>
      <c r="M170" s="31">
        <v>43291</v>
      </c>
      <c r="N170" s="30">
        <v>568112</v>
      </c>
      <c r="O170" s="30">
        <v>0</v>
      </c>
      <c r="P170" s="30">
        <v>0</v>
      </c>
      <c r="Q170" s="30">
        <v>11594.12</v>
      </c>
      <c r="R170" s="53">
        <v>0.43</v>
      </c>
      <c r="S170" s="30">
        <v>171055.3</v>
      </c>
      <c r="T170" s="30">
        <v>195003.1</v>
      </c>
      <c r="U170" s="30">
        <v>81158.89</v>
      </c>
      <c r="V170" s="30">
        <v>579706.55000000005</v>
      </c>
      <c r="W170" s="30">
        <v>195003.08</v>
      </c>
      <c r="X170" s="30">
        <v>660865.43999999994</v>
      </c>
      <c r="Y170" s="35">
        <v>81158.89</v>
      </c>
      <c r="Z170" s="30">
        <v>81158.89</v>
      </c>
      <c r="AA170" s="30"/>
    </row>
    <row r="171" spans="1:27" s="32" customFormat="1" ht="28.5" customHeight="1" x14ac:dyDescent="0.25">
      <c r="A171" s="34">
        <v>69</v>
      </c>
      <c r="B171" s="30" t="s">
        <v>447</v>
      </c>
      <c r="C171" s="41" t="s">
        <v>448</v>
      </c>
      <c r="D171" s="30" t="s">
        <v>449</v>
      </c>
      <c r="E171" s="30" t="s">
        <v>450</v>
      </c>
      <c r="F171" s="30" t="s">
        <v>451</v>
      </c>
      <c r="G171" s="30" t="s">
        <v>438</v>
      </c>
      <c r="H171" s="30" t="s">
        <v>60</v>
      </c>
      <c r="I171" s="30">
        <v>1108</v>
      </c>
      <c r="J171" s="30" t="s">
        <v>79</v>
      </c>
      <c r="K171" s="30">
        <v>0.36299999999999999</v>
      </c>
      <c r="L171" s="30">
        <v>373349</v>
      </c>
      <c r="M171" s="31">
        <v>43310</v>
      </c>
      <c r="N171" s="30">
        <v>60851</v>
      </c>
      <c r="O171" s="30">
        <v>0</v>
      </c>
      <c r="P171" s="30">
        <v>0</v>
      </c>
      <c r="Q171" s="30">
        <v>1241.8599999999999</v>
      </c>
      <c r="R171" s="53">
        <v>0.23</v>
      </c>
      <c r="S171" s="30">
        <v>171055.3</v>
      </c>
      <c r="T171" s="30">
        <v>195003.1</v>
      </c>
      <c r="U171" s="30">
        <v>8693.0300000000007</v>
      </c>
      <c r="V171" s="30">
        <v>62093.09</v>
      </c>
      <c r="W171" s="30">
        <v>195003.08</v>
      </c>
      <c r="X171" s="30">
        <v>70786.12</v>
      </c>
      <c r="Y171" s="35">
        <v>8693.0300000000007</v>
      </c>
      <c r="Z171" s="30">
        <v>8693.0300000000007</v>
      </c>
      <c r="AA171" s="30"/>
    </row>
    <row r="172" spans="1:27" s="32" customFormat="1" ht="28.5" customHeight="1" x14ac:dyDescent="0.25">
      <c r="A172" s="123">
        <v>70</v>
      </c>
      <c r="B172" s="123" t="s">
        <v>452</v>
      </c>
      <c r="C172" s="41" t="s">
        <v>453</v>
      </c>
      <c r="D172" s="123" t="s">
        <v>454</v>
      </c>
      <c r="E172" s="123" t="s">
        <v>455</v>
      </c>
      <c r="F172" s="123" t="s">
        <v>456</v>
      </c>
      <c r="G172" s="30" t="s">
        <v>438</v>
      </c>
      <c r="H172" s="30" t="s">
        <v>60</v>
      </c>
      <c r="I172" s="30">
        <v>410</v>
      </c>
      <c r="J172" s="30" t="s">
        <v>79</v>
      </c>
      <c r="K172" s="30">
        <v>2.74</v>
      </c>
      <c r="L172" s="30">
        <v>202823</v>
      </c>
      <c r="M172" s="31">
        <v>43265</v>
      </c>
      <c r="N172" s="30">
        <v>460294.73</v>
      </c>
      <c r="O172" s="30">
        <v>0</v>
      </c>
      <c r="P172" s="30">
        <v>0</v>
      </c>
      <c r="Q172" s="30">
        <v>9393.77</v>
      </c>
      <c r="R172" s="53">
        <v>-996.87</v>
      </c>
      <c r="S172" s="30">
        <v>171055.3</v>
      </c>
      <c r="T172" s="30">
        <v>195003.1</v>
      </c>
      <c r="U172" s="30">
        <v>64619.94</v>
      </c>
      <c r="V172" s="30">
        <v>468691.63</v>
      </c>
      <c r="W172" s="30">
        <v>195003.08</v>
      </c>
      <c r="X172" s="30">
        <v>534308.43999999994</v>
      </c>
      <c r="Y172" s="35">
        <v>64619.94</v>
      </c>
      <c r="Z172" s="123">
        <v>69708.83</v>
      </c>
      <c r="AA172" s="30"/>
    </row>
    <row r="173" spans="1:27" s="32" customFormat="1" ht="28.5" customHeight="1" x14ac:dyDescent="0.25">
      <c r="A173" s="125"/>
      <c r="B173" s="125"/>
      <c r="C173" s="41" t="s">
        <v>453</v>
      </c>
      <c r="D173" s="125"/>
      <c r="E173" s="125"/>
      <c r="F173" s="125"/>
      <c r="G173" s="30" t="s">
        <v>438</v>
      </c>
      <c r="H173" s="30" t="s">
        <v>60</v>
      </c>
      <c r="I173" s="30">
        <v>410</v>
      </c>
      <c r="J173" s="30" t="s">
        <v>195</v>
      </c>
      <c r="K173" s="30">
        <v>0.17</v>
      </c>
      <c r="L173" s="30">
        <v>202823</v>
      </c>
      <c r="M173" s="31">
        <v>43265</v>
      </c>
      <c r="N173" s="30">
        <v>35622.269999999997</v>
      </c>
      <c r="O173" s="30">
        <v>0</v>
      </c>
      <c r="P173" s="30">
        <v>0</v>
      </c>
      <c r="Q173" s="30">
        <v>726.99</v>
      </c>
      <c r="R173" s="53">
        <v>0</v>
      </c>
      <c r="S173" s="30">
        <v>213819.2</v>
      </c>
      <c r="T173" s="30">
        <v>243753.9</v>
      </c>
      <c r="U173" s="30">
        <v>5088.8900000000003</v>
      </c>
      <c r="V173" s="30">
        <v>36349.26</v>
      </c>
      <c r="W173" s="30">
        <v>243753.85</v>
      </c>
      <c r="X173" s="30">
        <v>41438.15</v>
      </c>
      <c r="Y173" s="35">
        <v>5088.8900000000003</v>
      </c>
      <c r="Z173" s="125"/>
      <c r="AA173" s="30"/>
    </row>
    <row r="174" spans="1:27" s="32" customFormat="1" ht="30" x14ac:dyDescent="0.25">
      <c r="A174" s="126">
        <v>71</v>
      </c>
      <c r="B174" s="126" t="s">
        <v>457</v>
      </c>
      <c r="C174" s="41" t="s">
        <v>458</v>
      </c>
      <c r="D174" s="126" t="s">
        <v>459</v>
      </c>
      <c r="E174" s="126" t="s">
        <v>460</v>
      </c>
      <c r="F174" s="126" t="s">
        <v>461</v>
      </c>
      <c r="G174" s="30" t="s">
        <v>438</v>
      </c>
      <c r="H174" s="30" t="s">
        <v>60</v>
      </c>
      <c r="I174" s="30">
        <v>409</v>
      </c>
      <c r="J174" s="30" t="s">
        <v>79</v>
      </c>
      <c r="K174" s="30">
        <v>7.5</v>
      </c>
      <c r="L174" s="30">
        <v>373091</v>
      </c>
      <c r="M174" s="31">
        <v>43299</v>
      </c>
      <c r="N174" s="30">
        <v>1257256</v>
      </c>
      <c r="O174" s="30">
        <v>0</v>
      </c>
      <c r="P174" s="30">
        <v>0</v>
      </c>
      <c r="Q174" s="30">
        <v>25658.29</v>
      </c>
      <c r="R174" s="53">
        <v>0.76</v>
      </c>
      <c r="S174" s="30">
        <v>171055.3</v>
      </c>
      <c r="T174" s="30">
        <v>195003.1</v>
      </c>
      <c r="U174" s="30">
        <v>179608.1</v>
      </c>
      <c r="V174" s="30">
        <v>1282915.05</v>
      </c>
      <c r="W174" s="30">
        <v>195003.08</v>
      </c>
      <c r="X174" s="30">
        <v>1462523.1</v>
      </c>
      <c r="Y174" s="30" t="s">
        <v>462</v>
      </c>
      <c r="Z174" s="126">
        <v>817216.64</v>
      </c>
      <c r="AA174" s="30"/>
    </row>
    <row r="175" spans="1:27" s="32" customFormat="1" ht="30" x14ac:dyDescent="0.25">
      <c r="A175" s="124"/>
      <c r="B175" s="124"/>
      <c r="C175" s="41" t="s">
        <v>463</v>
      </c>
      <c r="D175" s="124"/>
      <c r="E175" s="124"/>
      <c r="F175" s="124"/>
      <c r="G175" s="30" t="s">
        <v>438</v>
      </c>
      <c r="H175" s="30" t="s">
        <v>60</v>
      </c>
      <c r="I175" s="30">
        <v>410</v>
      </c>
      <c r="J175" s="30" t="s">
        <v>195</v>
      </c>
      <c r="K175" s="30">
        <v>1.5</v>
      </c>
      <c r="L175" s="30">
        <v>202822</v>
      </c>
      <c r="M175" s="31">
        <v>43265</v>
      </c>
      <c r="N175" s="30">
        <v>314314</v>
      </c>
      <c r="O175" s="30">
        <v>0</v>
      </c>
      <c r="P175" s="30">
        <v>0</v>
      </c>
      <c r="Q175" s="30">
        <v>6414.57</v>
      </c>
      <c r="R175" s="53">
        <v>0.19</v>
      </c>
      <c r="S175" s="30">
        <v>213819.2</v>
      </c>
      <c r="T175" s="30">
        <v>243753.9</v>
      </c>
      <c r="U175" s="30">
        <v>44902.02</v>
      </c>
      <c r="V175" s="30">
        <v>320728.76</v>
      </c>
      <c r="W175" s="30">
        <v>243753.85</v>
      </c>
      <c r="X175" s="30">
        <v>365630.78</v>
      </c>
      <c r="Y175" s="35">
        <v>44902.02</v>
      </c>
      <c r="Z175" s="124"/>
      <c r="AA175" s="30"/>
    </row>
    <row r="176" spans="1:27" s="32" customFormat="1" ht="30" x14ac:dyDescent="0.25">
      <c r="A176" s="125"/>
      <c r="B176" s="125"/>
      <c r="C176" s="41" t="s">
        <v>464</v>
      </c>
      <c r="D176" s="125"/>
      <c r="E176" s="125"/>
      <c r="F176" s="125"/>
      <c r="G176" s="30" t="s">
        <v>438</v>
      </c>
      <c r="H176" s="30" t="s">
        <v>60</v>
      </c>
      <c r="I176" s="30">
        <v>410</v>
      </c>
      <c r="J176" s="30" t="s">
        <v>79</v>
      </c>
      <c r="K176" s="30">
        <v>24.75</v>
      </c>
      <c r="L176" s="30">
        <v>202822</v>
      </c>
      <c r="M176" s="31">
        <v>43265</v>
      </c>
      <c r="N176" s="30">
        <v>4148947</v>
      </c>
      <c r="O176" s="30">
        <v>0</v>
      </c>
      <c r="P176" s="30">
        <v>0</v>
      </c>
      <c r="Q176" s="30">
        <v>84672.39</v>
      </c>
      <c r="R176" s="53">
        <v>0.28000000000000003</v>
      </c>
      <c r="S176" s="30">
        <v>171055.3</v>
      </c>
      <c r="T176" s="30">
        <v>195003.1</v>
      </c>
      <c r="U176" s="30">
        <v>592706.6</v>
      </c>
      <c r="V176" s="30">
        <v>4233619.67</v>
      </c>
      <c r="W176" s="30">
        <v>195003.08</v>
      </c>
      <c r="X176" s="30">
        <v>4826326.2300000004</v>
      </c>
      <c r="Y176" s="30" t="s">
        <v>465</v>
      </c>
      <c r="Z176" s="125"/>
      <c r="AA176" s="30"/>
    </row>
    <row r="177" spans="1:27" s="32" customFormat="1" ht="30" x14ac:dyDescent="0.25">
      <c r="A177" s="34">
        <v>72</v>
      </c>
      <c r="B177" s="30" t="s">
        <v>466</v>
      </c>
      <c r="C177" s="41" t="s">
        <v>467</v>
      </c>
      <c r="D177" s="30" t="s">
        <v>468</v>
      </c>
      <c r="E177" s="30" t="s">
        <v>469</v>
      </c>
      <c r="F177" s="30" t="s">
        <v>202</v>
      </c>
      <c r="G177" s="30" t="s">
        <v>438</v>
      </c>
      <c r="H177" s="30" t="s">
        <v>60</v>
      </c>
      <c r="I177" s="30">
        <v>1108</v>
      </c>
      <c r="J177" s="30" t="s">
        <v>79</v>
      </c>
      <c r="K177" s="30">
        <v>11.48</v>
      </c>
      <c r="L177" s="30">
        <v>202526</v>
      </c>
      <c r="M177" s="31">
        <v>43220</v>
      </c>
      <c r="N177" s="30">
        <v>1924440</v>
      </c>
      <c r="O177" s="30">
        <v>0</v>
      </c>
      <c r="P177" s="30">
        <v>0</v>
      </c>
      <c r="Q177" s="30">
        <v>39274.29</v>
      </c>
      <c r="R177" s="53">
        <v>1.01</v>
      </c>
      <c r="S177" s="30">
        <v>171055.3</v>
      </c>
      <c r="T177" s="30">
        <v>195003.1</v>
      </c>
      <c r="U177" s="30">
        <v>274920.09999999998</v>
      </c>
      <c r="V177" s="30">
        <v>1963715.3</v>
      </c>
      <c r="W177" s="30">
        <v>195003.08</v>
      </c>
      <c r="X177" s="30">
        <v>2238635.36</v>
      </c>
      <c r="Y177" s="30" t="s">
        <v>470</v>
      </c>
      <c r="Z177" s="30">
        <v>274920.06</v>
      </c>
      <c r="AA177" s="30"/>
    </row>
    <row r="178" spans="1:27" s="32" customFormat="1" ht="30" x14ac:dyDescent="0.25">
      <c r="A178" s="123">
        <v>73</v>
      </c>
      <c r="B178" s="123" t="s">
        <v>471</v>
      </c>
      <c r="C178" s="41" t="s">
        <v>472</v>
      </c>
      <c r="D178" s="123" t="s">
        <v>473</v>
      </c>
      <c r="E178" s="123" t="s">
        <v>474</v>
      </c>
      <c r="F178" s="123" t="s">
        <v>475</v>
      </c>
      <c r="G178" s="30" t="s">
        <v>438</v>
      </c>
      <c r="H178" s="30" t="s">
        <v>60</v>
      </c>
      <c r="I178" s="30">
        <v>1109</v>
      </c>
      <c r="J178" s="30" t="s">
        <v>79</v>
      </c>
      <c r="K178" s="30">
        <v>0.32500000000000001</v>
      </c>
      <c r="L178" s="30">
        <v>373482</v>
      </c>
      <c r="M178" s="31">
        <v>43291</v>
      </c>
      <c r="N178" s="30">
        <v>54481</v>
      </c>
      <c r="O178" s="30"/>
      <c r="P178" s="30">
        <v>0</v>
      </c>
      <c r="Q178" s="30">
        <v>1111.8599999999999</v>
      </c>
      <c r="R178" s="53">
        <v>0.13</v>
      </c>
      <c r="S178" s="30">
        <v>171055.3</v>
      </c>
      <c r="T178" s="30">
        <v>195003.1</v>
      </c>
      <c r="U178" s="30">
        <v>7783.02</v>
      </c>
      <c r="V178" s="30">
        <v>55592.99</v>
      </c>
      <c r="W178" s="30">
        <v>195003.08</v>
      </c>
      <c r="X178" s="30">
        <v>63376</v>
      </c>
      <c r="Y178" s="35">
        <v>7783.02</v>
      </c>
      <c r="Z178" s="123">
        <v>13769.96</v>
      </c>
      <c r="AA178" s="30"/>
    </row>
    <row r="179" spans="1:27" s="32" customFormat="1" ht="30" x14ac:dyDescent="0.25">
      <c r="A179" s="125"/>
      <c r="B179" s="125"/>
      <c r="C179" s="41" t="s">
        <v>472</v>
      </c>
      <c r="D179" s="125"/>
      <c r="E179" s="125"/>
      <c r="F179" s="125"/>
      <c r="G179" s="30" t="s">
        <v>438</v>
      </c>
      <c r="H179" s="30" t="s">
        <v>60</v>
      </c>
      <c r="I179" s="30">
        <v>701</v>
      </c>
      <c r="J179" s="30" t="s">
        <v>79</v>
      </c>
      <c r="K179" s="30">
        <v>0.25</v>
      </c>
      <c r="L179" s="30">
        <v>373482</v>
      </c>
      <c r="M179" s="31">
        <v>43291</v>
      </c>
      <c r="N179" s="30">
        <v>41908</v>
      </c>
      <c r="O179" s="30"/>
      <c r="P179" s="30">
        <v>0</v>
      </c>
      <c r="Q179" s="30">
        <v>855.27</v>
      </c>
      <c r="R179" s="53">
        <v>0.56999999999999995</v>
      </c>
      <c r="S179" s="30">
        <v>171055.3</v>
      </c>
      <c r="T179" s="30">
        <v>195003.1</v>
      </c>
      <c r="U179" s="30">
        <v>5986.94</v>
      </c>
      <c r="V179" s="30">
        <v>42763.839999999997</v>
      </c>
      <c r="W179" s="30">
        <v>195003.08</v>
      </c>
      <c r="X179" s="30">
        <v>48750.77</v>
      </c>
      <c r="Y179" s="35">
        <v>5986.94</v>
      </c>
      <c r="Z179" s="125"/>
      <c r="AA179" s="30"/>
    </row>
    <row r="180" spans="1:27" s="47" customFormat="1" ht="30" x14ac:dyDescent="0.25">
      <c r="A180" s="49">
        <v>74</v>
      </c>
      <c r="B180" s="44" t="s">
        <v>476</v>
      </c>
      <c r="C180" s="43" t="s">
        <v>477</v>
      </c>
      <c r="D180" s="44" t="s">
        <v>478</v>
      </c>
      <c r="E180" s="44" t="s">
        <v>510</v>
      </c>
      <c r="F180" s="44" t="s">
        <v>479</v>
      </c>
      <c r="G180" s="44" t="s">
        <v>438</v>
      </c>
      <c r="H180" s="44" t="s">
        <v>60</v>
      </c>
      <c r="I180" s="44">
        <v>1108</v>
      </c>
      <c r="J180" s="44" t="s">
        <v>79</v>
      </c>
      <c r="K180" s="44">
        <v>0.83199999999999996</v>
      </c>
      <c r="L180" s="44">
        <v>202621</v>
      </c>
      <c r="M180" s="45">
        <v>43325</v>
      </c>
      <c r="N180" s="44">
        <v>139471</v>
      </c>
      <c r="O180" s="44"/>
      <c r="P180" s="44">
        <v>0</v>
      </c>
      <c r="Q180" s="44">
        <v>2846.35</v>
      </c>
      <c r="R180" s="54">
        <v>0.69</v>
      </c>
      <c r="S180" s="44">
        <v>171055.3</v>
      </c>
      <c r="T180" s="44">
        <v>195003.1</v>
      </c>
      <c r="U180" s="44">
        <v>19924.52</v>
      </c>
      <c r="V180" s="44">
        <v>142318.04</v>
      </c>
      <c r="W180" s="44">
        <v>195003.08</v>
      </c>
      <c r="X180" s="44">
        <v>162242.56</v>
      </c>
      <c r="Y180" s="46">
        <v>19924.52</v>
      </c>
      <c r="Z180" s="44">
        <v>19924.52</v>
      </c>
      <c r="AA180" s="44"/>
    </row>
    <row r="181" spans="1:27" s="32" customFormat="1" ht="30.75" customHeight="1" x14ac:dyDescent="0.25">
      <c r="A181" s="34">
        <v>75</v>
      </c>
      <c r="B181" s="30" t="s">
        <v>480</v>
      </c>
      <c r="C181" s="41" t="s">
        <v>481</v>
      </c>
      <c r="D181" s="30" t="s">
        <v>482</v>
      </c>
      <c r="E181" s="30" t="s">
        <v>483</v>
      </c>
      <c r="F181" s="30" t="s">
        <v>484</v>
      </c>
      <c r="G181" s="30" t="s">
        <v>438</v>
      </c>
      <c r="H181" s="30" t="s">
        <v>60</v>
      </c>
      <c r="I181" s="30">
        <v>1108</v>
      </c>
      <c r="J181" s="30" t="s">
        <v>79</v>
      </c>
      <c r="K181" s="30">
        <v>2.2400000000000002</v>
      </c>
      <c r="L181" s="30">
        <v>373040</v>
      </c>
      <c r="M181" s="31">
        <v>43291</v>
      </c>
      <c r="N181" s="30">
        <v>375500</v>
      </c>
      <c r="O181" s="30">
        <v>0</v>
      </c>
      <c r="P181" s="30">
        <v>0</v>
      </c>
      <c r="Q181" s="30">
        <v>7663.27</v>
      </c>
      <c r="R181" s="53">
        <v>0.69</v>
      </c>
      <c r="S181" s="30">
        <v>171055.3</v>
      </c>
      <c r="T181" s="30">
        <v>195003.1</v>
      </c>
      <c r="U181" s="30">
        <v>53642.94</v>
      </c>
      <c r="V181" s="30">
        <v>383163.96</v>
      </c>
      <c r="W181" s="30">
        <v>195003.08</v>
      </c>
      <c r="X181" s="30">
        <v>436806.9</v>
      </c>
      <c r="Y181" s="35">
        <v>53642.94</v>
      </c>
      <c r="Z181" s="30">
        <v>53642.94</v>
      </c>
      <c r="AA181" s="30"/>
    </row>
    <row r="182" spans="1:27" s="32" customFormat="1" ht="27.75" customHeight="1" x14ac:dyDescent="0.25">
      <c r="A182" s="34">
        <v>76</v>
      </c>
      <c r="B182" s="30" t="s">
        <v>485</v>
      </c>
      <c r="C182" s="41" t="s">
        <v>486</v>
      </c>
      <c r="D182" s="50" t="s">
        <v>511</v>
      </c>
      <c r="E182" s="30" t="s">
        <v>487</v>
      </c>
      <c r="F182" s="30" t="s">
        <v>488</v>
      </c>
      <c r="G182" s="30" t="s">
        <v>489</v>
      </c>
      <c r="H182" s="30" t="s">
        <v>60</v>
      </c>
      <c r="I182" s="30">
        <v>654</v>
      </c>
      <c r="J182" s="30" t="s">
        <v>79</v>
      </c>
      <c r="K182" s="30">
        <v>2.72</v>
      </c>
      <c r="L182" s="30">
        <v>373197</v>
      </c>
      <c r="M182" s="31">
        <v>43299</v>
      </c>
      <c r="N182" s="30">
        <v>689379</v>
      </c>
      <c r="O182" s="30">
        <v>0</v>
      </c>
      <c r="P182" s="30">
        <v>0</v>
      </c>
      <c r="Q182" s="30">
        <v>14068.96</v>
      </c>
      <c r="R182" s="53">
        <v>0.32</v>
      </c>
      <c r="S182" s="30">
        <v>258620.7</v>
      </c>
      <c r="T182" s="30">
        <v>294827.59999999998</v>
      </c>
      <c r="U182" s="30">
        <v>98482.77</v>
      </c>
      <c r="V182" s="30">
        <v>703448.28</v>
      </c>
      <c r="W182" s="30">
        <v>294827.59000000003</v>
      </c>
      <c r="X182" s="30">
        <v>801931.04</v>
      </c>
      <c r="Y182" s="35">
        <v>98482.77</v>
      </c>
      <c r="Z182" s="30">
        <v>98482.77</v>
      </c>
      <c r="AA182" s="30"/>
    </row>
    <row r="183" spans="1:27" s="32" customFormat="1" ht="30" x14ac:dyDescent="0.25">
      <c r="A183" s="34">
        <v>77</v>
      </c>
      <c r="B183" s="30" t="s">
        <v>490</v>
      </c>
      <c r="C183" s="41" t="s">
        <v>491</v>
      </c>
      <c r="D183" s="30" t="s">
        <v>492</v>
      </c>
      <c r="E183" s="30" t="s">
        <v>493</v>
      </c>
      <c r="F183" s="30" t="s">
        <v>494</v>
      </c>
      <c r="G183" s="30" t="s">
        <v>489</v>
      </c>
      <c r="H183" s="30" t="s">
        <v>60</v>
      </c>
      <c r="I183" s="30">
        <v>654</v>
      </c>
      <c r="J183" s="30" t="s">
        <v>79</v>
      </c>
      <c r="K183" s="30">
        <v>1.34</v>
      </c>
      <c r="L183" s="30">
        <v>373198</v>
      </c>
      <c r="M183" s="31">
        <v>43299</v>
      </c>
      <c r="N183" s="30">
        <v>339621</v>
      </c>
      <c r="O183" s="30">
        <v>0</v>
      </c>
      <c r="P183" s="30">
        <v>0</v>
      </c>
      <c r="Q183" s="30">
        <v>6931.04</v>
      </c>
      <c r="R183" s="53">
        <v>-0.32</v>
      </c>
      <c r="S183" s="30">
        <v>258620.7</v>
      </c>
      <c r="T183" s="30">
        <v>294827.59999999998</v>
      </c>
      <c r="U183" s="30">
        <v>48516.93</v>
      </c>
      <c r="V183" s="30">
        <v>346551.72</v>
      </c>
      <c r="W183" s="30">
        <v>294827.59000000003</v>
      </c>
      <c r="X183" s="30">
        <v>395068.97</v>
      </c>
      <c r="Y183" s="35">
        <v>48516.93</v>
      </c>
      <c r="Z183" s="30">
        <v>48516.93</v>
      </c>
      <c r="AA183" s="30"/>
    </row>
    <row r="184" spans="1:27" s="32" customFormat="1" x14ac:dyDescent="0.25">
      <c r="A184" s="34">
        <v>78</v>
      </c>
      <c r="B184" s="30" t="s">
        <v>495</v>
      </c>
      <c r="C184" s="41" t="s">
        <v>496</v>
      </c>
      <c r="D184" s="30" t="s">
        <v>497</v>
      </c>
      <c r="E184" s="30" t="s">
        <v>498</v>
      </c>
      <c r="F184" s="30" t="s">
        <v>499</v>
      </c>
      <c r="G184" s="30" t="s">
        <v>431</v>
      </c>
      <c r="H184" s="30" t="s">
        <v>60</v>
      </c>
      <c r="I184" s="30">
        <v>880</v>
      </c>
      <c r="J184" s="30" t="s">
        <v>79</v>
      </c>
      <c r="K184" s="30">
        <v>4</v>
      </c>
      <c r="L184" s="30">
        <v>373028</v>
      </c>
      <c r="M184" s="31">
        <v>43291</v>
      </c>
      <c r="N184" s="30">
        <v>651170</v>
      </c>
      <c r="O184" s="30">
        <v>0</v>
      </c>
      <c r="P184" s="30">
        <v>0</v>
      </c>
      <c r="Q184" s="30">
        <v>6577.47</v>
      </c>
      <c r="R184" s="53">
        <v>0.37</v>
      </c>
      <c r="S184" s="30">
        <v>164437</v>
      </c>
      <c r="T184" s="30">
        <v>187458.1</v>
      </c>
      <c r="U184" s="30">
        <v>92084.68</v>
      </c>
      <c r="V184" s="30">
        <v>657747.84</v>
      </c>
      <c r="W184" s="30">
        <v>187458.13</v>
      </c>
      <c r="X184" s="30">
        <v>749832.52</v>
      </c>
      <c r="Y184" s="35">
        <v>92084.68</v>
      </c>
      <c r="Z184" s="30">
        <v>92084.68</v>
      </c>
      <c r="AA184" s="30"/>
    </row>
    <row r="185" spans="1:27" s="32" customFormat="1" ht="30" x14ac:dyDescent="0.25">
      <c r="A185" s="34">
        <v>79</v>
      </c>
      <c r="B185" s="30" t="s">
        <v>500</v>
      </c>
      <c r="C185" s="41" t="s">
        <v>501</v>
      </c>
      <c r="D185" s="30" t="s">
        <v>502</v>
      </c>
      <c r="E185" s="30" t="s">
        <v>503</v>
      </c>
      <c r="F185" s="30" t="s">
        <v>504</v>
      </c>
      <c r="G185" s="30" t="s">
        <v>431</v>
      </c>
      <c r="H185" s="30" t="s">
        <v>60</v>
      </c>
      <c r="I185" s="30">
        <v>908</v>
      </c>
      <c r="J185" s="30" t="s">
        <v>79</v>
      </c>
      <c r="K185" s="30">
        <v>5</v>
      </c>
      <c r="L185" s="30">
        <v>373588</v>
      </c>
      <c r="M185" s="31">
        <v>43349</v>
      </c>
      <c r="N185" s="30">
        <v>813963</v>
      </c>
      <c r="O185" s="30">
        <v>0</v>
      </c>
      <c r="P185" s="30">
        <v>0</v>
      </c>
      <c r="Q185" s="30">
        <v>8221.85</v>
      </c>
      <c r="R185" s="53">
        <v>-0.05</v>
      </c>
      <c r="S185" s="30">
        <v>164437</v>
      </c>
      <c r="T185" s="30">
        <v>187458.1</v>
      </c>
      <c r="U185" s="30">
        <v>115105.8</v>
      </c>
      <c r="V185" s="30">
        <v>822184.8</v>
      </c>
      <c r="W185" s="30">
        <v>187458.13</v>
      </c>
      <c r="X185" s="30">
        <v>937290.65</v>
      </c>
      <c r="Y185" s="30" t="s">
        <v>505</v>
      </c>
      <c r="Z185" s="30">
        <v>115105.8</v>
      </c>
      <c r="AA185" s="30"/>
    </row>
    <row r="186" spans="1:27" ht="30" x14ac:dyDescent="0.25">
      <c r="A186" s="12">
        <v>80</v>
      </c>
      <c r="B186" s="7" t="s">
        <v>506</v>
      </c>
      <c r="C186" s="37" t="s">
        <v>376</v>
      </c>
      <c r="D186" s="7" t="s">
        <v>507</v>
      </c>
      <c r="E186" s="7" t="s">
        <v>508</v>
      </c>
      <c r="F186" s="7" t="s">
        <v>509</v>
      </c>
      <c r="G186" s="7" t="s">
        <v>438</v>
      </c>
      <c r="H186" s="7" t="s">
        <v>60</v>
      </c>
      <c r="I186" s="7">
        <v>377</v>
      </c>
      <c r="J186" s="7" t="s">
        <v>79</v>
      </c>
      <c r="K186" s="7">
        <v>1.2935000000000001</v>
      </c>
      <c r="L186" s="7">
        <v>373341</v>
      </c>
      <c r="M186" s="8">
        <v>43310</v>
      </c>
      <c r="N186" s="7">
        <v>216835</v>
      </c>
      <c r="O186" s="7">
        <v>0</v>
      </c>
      <c r="P186" s="7">
        <v>0</v>
      </c>
      <c r="Q186" s="7">
        <v>4425.2</v>
      </c>
      <c r="R186" s="53">
        <v>-0.12</v>
      </c>
      <c r="S186" s="7">
        <v>171055.3</v>
      </c>
      <c r="T186" s="7">
        <v>195003.1</v>
      </c>
      <c r="U186" s="7">
        <v>30976.28</v>
      </c>
      <c r="V186" s="7">
        <v>221260.08</v>
      </c>
      <c r="W186" s="7">
        <v>195003.08</v>
      </c>
      <c r="X186" s="7">
        <v>252236.48</v>
      </c>
      <c r="Y186" s="9">
        <v>30976.28</v>
      </c>
      <c r="Z186" s="7">
        <v>30976.28</v>
      </c>
      <c r="AA186" s="7"/>
    </row>
  </sheetData>
  <mergeCells count="156">
    <mergeCell ref="A178:A179"/>
    <mergeCell ref="B178:B179"/>
    <mergeCell ref="D178:D179"/>
    <mergeCell ref="E178:E179"/>
    <mergeCell ref="F178:F179"/>
    <mergeCell ref="Z178:Z179"/>
    <mergeCell ref="A174:A176"/>
    <mergeCell ref="B174:B176"/>
    <mergeCell ref="D174:D176"/>
    <mergeCell ref="E174:E176"/>
    <mergeCell ref="F174:F176"/>
    <mergeCell ref="Z174:Z176"/>
    <mergeCell ref="A172:A173"/>
    <mergeCell ref="B172:B173"/>
    <mergeCell ref="D172:D173"/>
    <mergeCell ref="E172:E173"/>
    <mergeCell ref="F172:F173"/>
    <mergeCell ref="Z172:Z173"/>
    <mergeCell ref="A165:A167"/>
    <mergeCell ref="B165:B167"/>
    <mergeCell ref="D165:D167"/>
    <mergeCell ref="E165:E167"/>
    <mergeCell ref="F165:F167"/>
    <mergeCell ref="Z165:Z167"/>
    <mergeCell ref="A160:A161"/>
    <mergeCell ref="B160:B161"/>
    <mergeCell ref="D160:D161"/>
    <mergeCell ref="E160:E161"/>
    <mergeCell ref="F160:F161"/>
    <mergeCell ref="Z160:Z161"/>
    <mergeCell ref="A158:A159"/>
    <mergeCell ref="B158:B159"/>
    <mergeCell ref="D158:D159"/>
    <mergeCell ref="E158:E159"/>
    <mergeCell ref="F158:F159"/>
    <mergeCell ref="Z158:Z159"/>
    <mergeCell ref="A155:A156"/>
    <mergeCell ref="B155:B156"/>
    <mergeCell ref="D155:D156"/>
    <mergeCell ref="E155:E156"/>
    <mergeCell ref="F155:F156"/>
    <mergeCell ref="Z155:Z156"/>
    <mergeCell ref="A151:A153"/>
    <mergeCell ref="B151:B153"/>
    <mergeCell ref="D151:D153"/>
    <mergeCell ref="E151:E153"/>
    <mergeCell ref="F151:F153"/>
    <mergeCell ref="Z151:Z153"/>
    <mergeCell ref="A148:A150"/>
    <mergeCell ref="B148:B150"/>
    <mergeCell ref="D148:D150"/>
    <mergeCell ref="E148:E150"/>
    <mergeCell ref="F148:F150"/>
    <mergeCell ref="Z148:Z150"/>
    <mergeCell ref="A146:A147"/>
    <mergeCell ref="B146:B147"/>
    <mergeCell ref="D146:D147"/>
    <mergeCell ref="E146:E147"/>
    <mergeCell ref="F146:F147"/>
    <mergeCell ref="Z146:Z147"/>
    <mergeCell ref="A142:A145"/>
    <mergeCell ref="B142:B145"/>
    <mergeCell ref="D142:D145"/>
    <mergeCell ref="E142:E145"/>
    <mergeCell ref="F142:F145"/>
    <mergeCell ref="Z142:Z145"/>
    <mergeCell ref="A138:A140"/>
    <mergeCell ref="B138:B140"/>
    <mergeCell ref="D138:D140"/>
    <mergeCell ref="E138:E140"/>
    <mergeCell ref="F138:F140"/>
    <mergeCell ref="Z138:Z140"/>
    <mergeCell ref="A73:A75"/>
    <mergeCell ref="B73:B75"/>
    <mergeCell ref="D73:D75"/>
    <mergeCell ref="E73:E75"/>
    <mergeCell ref="F73:F75"/>
    <mergeCell ref="Z73:Z75"/>
    <mergeCell ref="A70:A72"/>
    <mergeCell ref="B70:B72"/>
    <mergeCell ref="D70:D72"/>
    <mergeCell ref="E70:E72"/>
    <mergeCell ref="F70:F72"/>
    <mergeCell ref="Z70:Z72"/>
    <mergeCell ref="A59:A66"/>
    <mergeCell ref="B59:B66"/>
    <mergeCell ref="D59:D66"/>
    <mergeCell ref="E59:E66"/>
    <mergeCell ref="F59:F66"/>
    <mergeCell ref="Z59:Z66"/>
    <mergeCell ref="A55:A57"/>
    <mergeCell ref="B55:B57"/>
    <mergeCell ref="D55:D57"/>
    <mergeCell ref="E55:E57"/>
    <mergeCell ref="F55:F57"/>
    <mergeCell ref="Z55:Z57"/>
    <mergeCell ref="A51:A52"/>
    <mergeCell ref="B51:B52"/>
    <mergeCell ref="D51:D52"/>
    <mergeCell ref="E51:E52"/>
    <mergeCell ref="F51:F52"/>
    <mergeCell ref="Z51:Z52"/>
    <mergeCell ref="A49:A50"/>
    <mergeCell ref="B49:B50"/>
    <mergeCell ref="D49:D50"/>
    <mergeCell ref="E49:E50"/>
    <mergeCell ref="F49:F50"/>
    <mergeCell ref="Z49:Z50"/>
    <mergeCell ref="A44:A47"/>
    <mergeCell ref="B44:B47"/>
    <mergeCell ref="D44:D47"/>
    <mergeCell ref="E44:E47"/>
    <mergeCell ref="F44:F47"/>
    <mergeCell ref="Z44:Z47"/>
    <mergeCell ref="A40:A41"/>
    <mergeCell ref="B40:B41"/>
    <mergeCell ref="D40:D41"/>
    <mergeCell ref="E40:E41"/>
    <mergeCell ref="F40:F41"/>
    <mergeCell ref="Z40:Z41"/>
    <mergeCell ref="A32:A35"/>
    <mergeCell ref="B32:B35"/>
    <mergeCell ref="D32:D35"/>
    <mergeCell ref="E32:E35"/>
    <mergeCell ref="F32:F35"/>
    <mergeCell ref="Z32:Z35"/>
    <mergeCell ref="A29:A30"/>
    <mergeCell ref="B29:B30"/>
    <mergeCell ref="D29:D30"/>
    <mergeCell ref="E29:E30"/>
    <mergeCell ref="F29:F30"/>
    <mergeCell ref="Z29:Z30"/>
    <mergeCell ref="A21:A24"/>
    <mergeCell ref="B21:B24"/>
    <mergeCell ref="D21:D24"/>
    <mergeCell ref="E21:E24"/>
    <mergeCell ref="F21:F24"/>
    <mergeCell ref="Z21:Z24"/>
    <mergeCell ref="A12:A13"/>
    <mergeCell ref="B12:B13"/>
    <mergeCell ref="D12:D13"/>
    <mergeCell ref="E12:E13"/>
    <mergeCell ref="F12:F13"/>
    <mergeCell ref="Z12:Z13"/>
    <mergeCell ref="A7:A8"/>
    <mergeCell ref="B7:B8"/>
    <mergeCell ref="D7:D8"/>
    <mergeCell ref="E7:E8"/>
    <mergeCell ref="F7:F8"/>
    <mergeCell ref="Z7:Z8"/>
    <mergeCell ref="A3:A4"/>
    <mergeCell ref="B3:B4"/>
    <mergeCell ref="D3:D4"/>
    <mergeCell ref="E3:E4"/>
    <mergeCell ref="F3:F4"/>
    <mergeCell ref="Z3:Z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9"/>
  <sheetViews>
    <sheetView tabSelected="1" topLeftCell="A7" workbookViewId="0">
      <pane ySplit="1" topLeftCell="A158" activePane="bottomLeft" state="frozen"/>
      <selection activeCell="K7" sqref="K7"/>
      <selection pane="bottomLeft" activeCell="J77" sqref="J77"/>
    </sheetView>
  </sheetViews>
  <sheetFormatPr defaultRowHeight="15" x14ac:dyDescent="0.25"/>
  <cols>
    <col min="1" max="1" width="4.7109375" style="56" customWidth="1"/>
    <col min="2" max="2" width="11.85546875" bestFit="1" customWidth="1"/>
    <col min="3" max="3" width="8.28515625" style="56" bestFit="1" customWidth="1"/>
    <col min="4" max="4" width="20.85546875" customWidth="1"/>
    <col min="5" max="5" width="19.7109375" customWidth="1"/>
    <col min="6" max="6" width="18.140625" customWidth="1"/>
    <col min="7" max="7" width="14" customWidth="1"/>
    <col min="8" max="8" width="10.28515625" bestFit="1" customWidth="1"/>
    <col min="9" max="9" width="7.28515625" bestFit="1" customWidth="1"/>
    <col min="10" max="10" width="12.140625" bestFit="1" customWidth="1"/>
    <col min="11" max="11" width="8.28515625" bestFit="1" customWidth="1"/>
    <col min="12" max="12" width="7" bestFit="1" customWidth="1"/>
    <col min="13" max="13" width="10.42578125" bestFit="1" customWidth="1"/>
    <col min="14" max="15" width="11.42578125" bestFit="1" customWidth="1"/>
    <col min="16" max="16" width="10.42578125" bestFit="1" customWidth="1"/>
    <col min="17" max="17" width="9.5703125" bestFit="1" customWidth="1"/>
    <col min="18" max="18" width="9.7109375" bestFit="1" customWidth="1"/>
    <col min="19" max="19" width="11.42578125" bestFit="1" customWidth="1"/>
    <col min="20" max="20" width="10.28515625" customWidth="1"/>
    <col min="21" max="21" width="11.28515625" bestFit="1" customWidth="1"/>
    <col min="22" max="23" width="10.42578125" bestFit="1" customWidth="1"/>
    <col min="24" max="24" width="7.7109375" bestFit="1" customWidth="1"/>
  </cols>
  <sheetData>
    <row r="1" spans="1:81" ht="26.25" x14ac:dyDescent="0.25">
      <c r="A1" s="135" t="s">
        <v>569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71"/>
      <c r="Z1" s="71"/>
      <c r="AA1" s="71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</row>
    <row r="2" spans="1:81" ht="22.5" x14ac:dyDescent="0.25">
      <c r="A2" s="136" t="s">
        <v>573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</row>
    <row r="3" spans="1:81" ht="22.5" x14ac:dyDescent="0.25">
      <c r="A3" s="136" t="s">
        <v>570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</row>
    <row r="4" spans="1:81" ht="22.5" x14ac:dyDescent="0.25">
      <c r="A4" s="136" t="s">
        <v>571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</row>
    <row r="5" spans="1:81" ht="22.5" x14ac:dyDescent="0.25">
      <c r="A5" s="136" t="s">
        <v>572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</row>
    <row r="6" spans="1:81" ht="22.5" x14ac:dyDescent="0.25">
      <c r="A6" s="137" t="s">
        <v>574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</row>
    <row r="7" spans="1:81" s="73" customFormat="1" ht="38.25" x14ac:dyDescent="0.25">
      <c r="A7" s="72" t="s">
        <v>0</v>
      </c>
      <c r="B7" s="72" t="s">
        <v>1</v>
      </c>
      <c r="C7" s="72" t="s">
        <v>2</v>
      </c>
      <c r="D7" s="72" t="s">
        <v>3</v>
      </c>
      <c r="E7" s="72" t="s">
        <v>4</v>
      </c>
      <c r="F7" s="72" t="s">
        <v>5</v>
      </c>
      <c r="G7" s="72" t="s">
        <v>6</v>
      </c>
      <c r="H7" s="72" t="s">
        <v>7</v>
      </c>
      <c r="I7" s="72" t="s">
        <v>8</v>
      </c>
      <c r="J7" s="72" t="s">
        <v>9</v>
      </c>
      <c r="K7" s="72" t="s">
        <v>10</v>
      </c>
      <c r="L7" s="72" t="s">
        <v>11</v>
      </c>
      <c r="M7" s="72" t="s">
        <v>12</v>
      </c>
      <c r="N7" s="72" t="s">
        <v>13</v>
      </c>
      <c r="O7" s="72" t="s">
        <v>14</v>
      </c>
      <c r="P7" s="72" t="s">
        <v>15</v>
      </c>
      <c r="Q7" s="72" t="s">
        <v>16</v>
      </c>
      <c r="R7" s="72" t="s">
        <v>17</v>
      </c>
      <c r="S7" s="72" t="s">
        <v>21</v>
      </c>
      <c r="T7" s="72" t="s">
        <v>22</v>
      </c>
      <c r="U7" s="72" t="s">
        <v>23</v>
      </c>
      <c r="V7" s="72" t="s">
        <v>24</v>
      </c>
      <c r="W7" s="72" t="s">
        <v>25</v>
      </c>
      <c r="X7" s="72" t="s">
        <v>26</v>
      </c>
    </row>
    <row r="8" spans="1:81" s="74" customFormat="1" ht="18" customHeight="1" x14ac:dyDescent="0.25">
      <c r="A8" s="72" t="s">
        <v>27</v>
      </c>
      <c r="B8" s="72" t="s">
        <v>28</v>
      </c>
      <c r="C8" s="72" t="s">
        <v>29</v>
      </c>
      <c r="D8" s="72" t="s">
        <v>30</v>
      </c>
      <c r="E8" s="72" t="s">
        <v>31</v>
      </c>
      <c r="F8" s="72" t="s">
        <v>32</v>
      </c>
      <c r="G8" s="72" t="s">
        <v>33</v>
      </c>
      <c r="H8" s="72" t="s">
        <v>34</v>
      </c>
      <c r="I8" s="72" t="s">
        <v>35</v>
      </c>
      <c r="J8" s="72" t="s">
        <v>36</v>
      </c>
      <c r="K8" s="72" t="s">
        <v>37</v>
      </c>
      <c r="L8" s="72" t="s">
        <v>38</v>
      </c>
      <c r="M8" s="72" t="s">
        <v>39</v>
      </c>
      <c r="N8" s="72" t="s">
        <v>40</v>
      </c>
      <c r="O8" s="72" t="s">
        <v>41</v>
      </c>
      <c r="P8" s="72" t="s">
        <v>42</v>
      </c>
      <c r="Q8" s="72" t="s">
        <v>43</v>
      </c>
      <c r="R8" s="72" t="s">
        <v>44</v>
      </c>
      <c r="S8" s="72" t="s">
        <v>48</v>
      </c>
      <c r="T8" s="72" t="s">
        <v>49</v>
      </c>
      <c r="U8" s="72" t="s">
        <v>50</v>
      </c>
      <c r="V8" s="72" t="s">
        <v>51</v>
      </c>
      <c r="W8" s="72" t="s">
        <v>52</v>
      </c>
      <c r="X8" s="72" t="s">
        <v>53</v>
      </c>
    </row>
    <row r="9" spans="1:81" s="67" customFormat="1" x14ac:dyDescent="0.25">
      <c r="A9" s="141">
        <v>1</v>
      </c>
      <c r="B9" s="142" t="s">
        <v>54</v>
      </c>
      <c r="C9" s="61" t="s">
        <v>512</v>
      </c>
      <c r="D9" s="142" t="s">
        <v>56</v>
      </c>
      <c r="E9" s="142" t="s">
        <v>539</v>
      </c>
      <c r="F9" s="142" t="s">
        <v>58</v>
      </c>
      <c r="G9" s="62" t="s">
        <v>59</v>
      </c>
      <c r="H9" s="62" t="s">
        <v>60</v>
      </c>
      <c r="I9" s="62">
        <v>265</v>
      </c>
      <c r="J9" s="62" t="s">
        <v>61</v>
      </c>
      <c r="K9" s="63">
        <v>0.97</v>
      </c>
      <c r="L9" s="64">
        <v>202814</v>
      </c>
      <c r="M9" s="65">
        <v>43258</v>
      </c>
      <c r="N9" s="66">
        <v>241501</v>
      </c>
      <c r="O9" s="66">
        <v>0</v>
      </c>
      <c r="P9" s="66">
        <v>0</v>
      </c>
      <c r="Q9" s="66">
        <v>2439.4</v>
      </c>
      <c r="R9" s="66">
        <v>0.79690000000000005</v>
      </c>
      <c r="S9" s="66">
        <v>243941.2</v>
      </c>
      <c r="T9" s="66">
        <v>286693.78000000003</v>
      </c>
      <c r="U9" s="66">
        <v>278092.96999999997</v>
      </c>
      <c r="V9" s="66">
        <v>34151.760000000002</v>
      </c>
      <c r="W9" s="143">
        <v>47536.49</v>
      </c>
      <c r="X9" s="132"/>
    </row>
    <row r="10" spans="1:81" s="67" customFormat="1" x14ac:dyDescent="0.25">
      <c r="A10" s="141"/>
      <c r="B10" s="142"/>
      <c r="C10" s="61" t="s">
        <v>512</v>
      </c>
      <c r="D10" s="142"/>
      <c r="E10" s="142"/>
      <c r="F10" s="142"/>
      <c r="G10" s="62" t="s">
        <v>59</v>
      </c>
      <c r="H10" s="62" t="s">
        <v>60</v>
      </c>
      <c r="I10" s="62">
        <v>265</v>
      </c>
      <c r="J10" s="62" t="s">
        <v>535</v>
      </c>
      <c r="K10" s="63">
        <v>0.36499999999999999</v>
      </c>
      <c r="L10" s="64">
        <v>202814</v>
      </c>
      <c r="M10" s="65">
        <v>43258</v>
      </c>
      <c r="N10" s="66">
        <v>94649</v>
      </c>
      <c r="O10" s="66">
        <v>0</v>
      </c>
      <c r="P10" s="66">
        <v>0</v>
      </c>
      <c r="Q10" s="66">
        <v>956.05</v>
      </c>
      <c r="R10" s="66">
        <v>0.14099999999999999</v>
      </c>
      <c r="S10" s="66">
        <v>95605.19</v>
      </c>
      <c r="T10" s="66">
        <v>298602.51</v>
      </c>
      <c r="U10" s="66">
        <v>108989.92</v>
      </c>
      <c r="V10" s="66">
        <v>13384.73</v>
      </c>
      <c r="W10" s="143"/>
      <c r="X10" s="133"/>
    </row>
    <row r="11" spans="1:81" s="81" customFormat="1" x14ac:dyDescent="0.25">
      <c r="A11" s="138">
        <v>2</v>
      </c>
      <c r="B11" s="139" t="s">
        <v>63</v>
      </c>
      <c r="C11" s="75" t="s">
        <v>513</v>
      </c>
      <c r="D11" s="139" t="s">
        <v>65</v>
      </c>
      <c r="E11" s="139" t="s">
        <v>540</v>
      </c>
      <c r="F11" s="139" t="s">
        <v>58</v>
      </c>
      <c r="G11" s="76" t="s">
        <v>59</v>
      </c>
      <c r="H11" s="76" t="s">
        <v>60</v>
      </c>
      <c r="I11" s="76">
        <v>265</v>
      </c>
      <c r="J11" s="76" t="s">
        <v>61</v>
      </c>
      <c r="K11" s="77">
        <v>0.97</v>
      </c>
      <c r="L11" s="78">
        <v>202817</v>
      </c>
      <c r="M11" s="79">
        <v>43258</v>
      </c>
      <c r="N11" s="80">
        <v>241501</v>
      </c>
      <c r="O11" s="80">
        <v>0</v>
      </c>
      <c r="P11" s="80">
        <v>0</v>
      </c>
      <c r="Q11" s="80">
        <v>2439.4</v>
      </c>
      <c r="R11" s="80">
        <v>0.79690000000000005</v>
      </c>
      <c r="S11" s="80">
        <v>243941.2</v>
      </c>
      <c r="T11" s="80">
        <v>286693.78000000003</v>
      </c>
      <c r="U11" s="80">
        <v>278092.96999999997</v>
      </c>
      <c r="V11" s="80">
        <v>34151.760000000002</v>
      </c>
      <c r="W11" s="140">
        <v>47536.49</v>
      </c>
      <c r="X11" s="129"/>
    </row>
    <row r="12" spans="1:81" s="81" customFormat="1" x14ac:dyDescent="0.25">
      <c r="A12" s="138"/>
      <c r="B12" s="139"/>
      <c r="C12" s="75" t="s">
        <v>513</v>
      </c>
      <c r="D12" s="139"/>
      <c r="E12" s="139"/>
      <c r="F12" s="139"/>
      <c r="G12" s="76" t="s">
        <v>59</v>
      </c>
      <c r="H12" s="76" t="s">
        <v>60</v>
      </c>
      <c r="I12" s="76">
        <v>265</v>
      </c>
      <c r="J12" s="76" t="s">
        <v>535</v>
      </c>
      <c r="K12" s="77">
        <v>0.36499999999999999</v>
      </c>
      <c r="L12" s="78">
        <v>202817</v>
      </c>
      <c r="M12" s="79">
        <v>43258</v>
      </c>
      <c r="N12" s="80">
        <v>94649</v>
      </c>
      <c r="O12" s="80">
        <v>0</v>
      </c>
      <c r="P12" s="80">
        <v>0</v>
      </c>
      <c r="Q12" s="80">
        <v>956.05</v>
      </c>
      <c r="R12" s="80">
        <v>0.14099999999999999</v>
      </c>
      <c r="S12" s="80">
        <v>95605.19</v>
      </c>
      <c r="T12" s="80">
        <v>298602.51</v>
      </c>
      <c r="U12" s="80">
        <v>108989.92</v>
      </c>
      <c r="V12" s="80">
        <v>13384.73</v>
      </c>
      <c r="W12" s="140"/>
      <c r="X12" s="131"/>
    </row>
    <row r="13" spans="1:81" s="67" customFormat="1" x14ac:dyDescent="0.25">
      <c r="A13" s="141">
        <v>3</v>
      </c>
      <c r="B13" s="142" t="s">
        <v>68</v>
      </c>
      <c r="C13" s="61" t="s">
        <v>69</v>
      </c>
      <c r="D13" s="142" t="s">
        <v>70</v>
      </c>
      <c r="E13" s="142" t="s">
        <v>71</v>
      </c>
      <c r="F13" s="142" t="s">
        <v>72</v>
      </c>
      <c r="G13" s="62" t="s">
        <v>59</v>
      </c>
      <c r="H13" s="62" t="s">
        <v>60</v>
      </c>
      <c r="I13" s="62">
        <v>199</v>
      </c>
      <c r="J13" s="62" t="s">
        <v>535</v>
      </c>
      <c r="K13" s="63">
        <v>0.82</v>
      </c>
      <c r="L13" s="64">
        <v>202527</v>
      </c>
      <c r="M13" s="65">
        <v>43220</v>
      </c>
      <c r="N13" s="66">
        <v>212636.13</v>
      </c>
      <c r="O13" s="66">
        <v>0</v>
      </c>
      <c r="P13" s="66">
        <v>0</v>
      </c>
      <c r="Q13" s="66">
        <v>2147.84</v>
      </c>
      <c r="R13" s="66">
        <v>0.29459999999999997</v>
      </c>
      <c r="S13" s="66">
        <v>214784.26</v>
      </c>
      <c r="T13" s="66">
        <v>298602.51</v>
      </c>
      <c r="U13" s="66">
        <v>244854.06</v>
      </c>
      <c r="V13" s="66">
        <v>30069.8</v>
      </c>
      <c r="W13" s="143">
        <v>641366.69999999995</v>
      </c>
      <c r="X13" s="132"/>
    </row>
    <row r="14" spans="1:81" s="67" customFormat="1" x14ac:dyDescent="0.25">
      <c r="A14" s="141"/>
      <c r="B14" s="142"/>
      <c r="C14" s="61" t="s">
        <v>69</v>
      </c>
      <c r="D14" s="142"/>
      <c r="E14" s="142"/>
      <c r="F14" s="142"/>
      <c r="G14" s="62" t="s">
        <v>59</v>
      </c>
      <c r="H14" s="62" t="s">
        <v>60</v>
      </c>
      <c r="I14" s="62">
        <v>200</v>
      </c>
      <c r="J14" s="62" t="s">
        <v>535</v>
      </c>
      <c r="K14" s="63">
        <v>16.670000000000002</v>
      </c>
      <c r="L14" s="64">
        <v>202527</v>
      </c>
      <c r="M14" s="65">
        <v>43220</v>
      </c>
      <c r="N14" s="66">
        <v>4322742.87</v>
      </c>
      <c r="O14" s="66">
        <v>0</v>
      </c>
      <c r="P14" s="66">
        <v>0</v>
      </c>
      <c r="Q14" s="66">
        <v>43664.07</v>
      </c>
      <c r="R14" s="66">
        <v>1E-4</v>
      </c>
      <c r="S14" s="66">
        <v>4366406.9400000004</v>
      </c>
      <c r="T14" s="66">
        <v>298602.51</v>
      </c>
      <c r="U14" s="66">
        <v>4977703.84</v>
      </c>
      <c r="V14" s="66">
        <v>611296.9</v>
      </c>
      <c r="W14" s="143"/>
      <c r="X14" s="133"/>
    </row>
    <row r="15" spans="1:81" s="81" customFormat="1" ht="25.5" x14ac:dyDescent="0.25">
      <c r="A15" s="75">
        <v>4</v>
      </c>
      <c r="B15" s="76" t="s">
        <v>74</v>
      </c>
      <c r="C15" s="75">
        <v>475</v>
      </c>
      <c r="D15" s="76" t="s">
        <v>76</v>
      </c>
      <c r="E15" s="76" t="s">
        <v>77</v>
      </c>
      <c r="F15" s="76" t="s">
        <v>514</v>
      </c>
      <c r="G15" s="76" t="s">
        <v>59</v>
      </c>
      <c r="H15" s="76" t="s">
        <v>60</v>
      </c>
      <c r="I15" s="76">
        <v>2176</v>
      </c>
      <c r="J15" s="76" t="s">
        <v>79</v>
      </c>
      <c r="K15" s="77">
        <v>8.75</v>
      </c>
      <c r="L15" s="78">
        <v>202450</v>
      </c>
      <c r="M15" s="79">
        <v>43202</v>
      </c>
      <c r="N15" s="80">
        <v>1815188</v>
      </c>
      <c r="O15" s="80">
        <v>0</v>
      </c>
      <c r="P15" s="80">
        <v>0</v>
      </c>
      <c r="Q15" s="80">
        <v>18335.23</v>
      </c>
      <c r="R15" s="80">
        <v>0.94499999999999995</v>
      </c>
      <c r="S15" s="80">
        <v>1833524.18</v>
      </c>
      <c r="T15" s="80">
        <v>238882.01</v>
      </c>
      <c r="U15" s="80">
        <v>2090217.59</v>
      </c>
      <c r="V15" s="80">
        <v>256693.41</v>
      </c>
      <c r="W15" s="80">
        <v>256693.41</v>
      </c>
      <c r="X15" s="76"/>
    </row>
    <row r="16" spans="1:81" s="67" customFormat="1" ht="25.5" x14ac:dyDescent="0.25">
      <c r="A16" s="61">
        <v>5</v>
      </c>
      <c r="B16" s="62" t="s">
        <v>81</v>
      </c>
      <c r="C16" s="61" t="s">
        <v>82</v>
      </c>
      <c r="D16" s="62" t="s">
        <v>83</v>
      </c>
      <c r="E16" s="62" t="s">
        <v>84</v>
      </c>
      <c r="F16" s="62" t="s">
        <v>85</v>
      </c>
      <c r="G16" s="62" t="s">
        <v>59</v>
      </c>
      <c r="H16" s="62" t="s">
        <v>60</v>
      </c>
      <c r="I16" s="62">
        <v>2176</v>
      </c>
      <c r="J16" s="62" t="s">
        <v>79</v>
      </c>
      <c r="K16" s="63">
        <v>8.75</v>
      </c>
      <c r="L16" s="64">
        <v>373530</v>
      </c>
      <c r="M16" s="65">
        <v>43342</v>
      </c>
      <c r="N16" s="66">
        <v>1815189</v>
      </c>
      <c r="O16" s="66">
        <v>0</v>
      </c>
      <c r="P16" s="66">
        <v>0</v>
      </c>
      <c r="Q16" s="66">
        <v>18335.240000000002</v>
      </c>
      <c r="R16" s="66">
        <v>-6.5000000000000002E-2</v>
      </c>
      <c r="S16" s="66">
        <v>1833524.18</v>
      </c>
      <c r="T16" s="66">
        <v>238882.01</v>
      </c>
      <c r="U16" s="66">
        <v>2090217.59</v>
      </c>
      <c r="V16" s="66">
        <v>256693.35</v>
      </c>
      <c r="W16" s="66">
        <v>256693.35</v>
      </c>
      <c r="X16" s="62"/>
    </row>
    <row r="17" spans="1:24" s="81" customFormat="1" x14ac:dyDescent="0.25">
      <c r="A17" s="138">
        <v>6</v>
      </c>
      <c r="B17" s="139" t="s">
        <v>87</v>
      </c>
      <c r="C17" s="75" t="s">
        <v>88</v>
      </c>
      <c r="D17" s="139" t="s">
        <v>89</v>
      </c>
      <c r="E17" s="139" t="s">
        <v>90</v>
      </c>
      <c r="F17" s="139" t="s">
        <v>91</v>
      </c>
      <c r="G17" s="76" t="s">
        <v>59</v>
      </c>
      <c r="H17" s="76" t="s">
        <v>60</v>
      </c>
      <c r="I17" s="76">
        <v>187</v>
      </c>
      <c r="J17" s="76" t="s">
        <v>535</v>
      </c>
      <c r="K17" s="77">
        <v>1.5149999999999999</v>
      </c>
      <c r="L17" s="78">
        <v>202826</v>
      </c>
      <c r="M17" s="79">
        <v>43265</v>
      </c>
      <c r="N17" s="80">
        <v>392858.73</v>
      </c>
      <c r="O17" s="80">
        <v>0</v>
      </c>
      <c r="P17" s="80">
        <v>0</v>
      </c>
      <c r="Q17" s="80">
        <v>3968.27</v>
      </c>
      <c r="R17" s="80">
        <v>2.5499999999999998E-2</v>
      </c>
      <c r="S17" s="80">
        <v>396827.03</v>
      </c>
      <c r="T17" s="80">
        <v>298602.51</v>
      </c>
      <c r="U17" s="80">
        <v>452382.8</v>
      </c>
      <c r="V17" s="80">
        <v>55555.78</v>
      </c>
      <c r="W17" s="140">
        <v>247525.45</v>
      </c>
      <c r="X17" s="129"/>
    </row>
    <row r="18" spans="1:24" s="81" customFormat="1" x14ac:dyDescent="0.25">
      <c r="A18" s="138"/>
      <c r="B18" s="139"/>
      <c r="C18" s="75" t="s">
        <v>92</v>
      </c>
      <c r="D18" s="139"/>
      <c r="E18" s="139"/>
      <c r="F18" s="139"/>
      <c r="G18" s="76" t="s">
        <v>59</v>
      </c>
      <c r="H18" s="76" t="s">
        <v>60</v>
      </c>
      <c r="I18" s="76">
        <v>201</v>
      </c>
      <c r="J18" s="76" t="s">
        <v>535</v>
      </c>
      <c r="K18" s="77">
        <v>1.79</v>
      </c>
      <c r="L18" s="78">
        <v>202826</v>
      </c>
      <c r="M18" s="79">
        <v>43265</v>
      </c>
      <c r="N18" s="80">
        <v>464169.73</v>
      </c>
      <c r="O18" s="80">
        <v>0</v>
      </c>
      <c r="P18" s="80">
        <v>0</v>
      </c>
      <c r="Q18" s="80">
        <v>4688.58</v>
      </c>
      <c r="R18" s="80">
        <v>2.3699999999999999E-2</v>
      </c>
      <c r="S18" s="80">
        <v>468858.33</v>
      </c>
      <c r="T18" s="80">
        <v>298602.51</v>
      </c>
      <c r="U18" s="80">
        <v>534498.49</v>
      </c>
      <c r="V18" s="80">
        <v>65640.160000000003</v>
      </c>
      <c r="W18" s="140"/>
      <c r="X18" s="130"/>
    </row>
    <row r="19" spans="1:24" s="81" customFormat="1" x14ac:dyDescent="0.25">
      <c r="A19" s="138"/>
      <c r="B19" s="139"/>
      <c r="C19" s="75" t="s">
        <v>93</v>
      </c>
      <c r="D19" s="139"/>
      <c r="E19" s="139"/>
      <c r="F19" s="139"/>
      <c r="G19" s="76" t="s">
        <v>59</v>
      </c>
      <c r="H19" s="76" t="s">
        <v>60</v>
      </c>
      <c r="I19" s="76">
        <v>204</v>
      </c>
      <c r="J19" s="76" t="s">
        <v>535</v>
      </c>
      <c r="K19" s="77">
        <v>1.86</v>
      </c>
      <c r="L19" s="78">
        <v>202826</v>
      </c>
      <c r="M19" s="79">
        <v>43265</v>
      </c>
      <c r="N19" s="80">
        <v>482320.61</v>
      </c>
      <c r="O19" s="80">
        <v>0</v>
      </c>
      <c r="P19" s="80">
        <v>0</v>
      </c>
      <c r="Q19" s="80">
        <v>4871.93</v>
      </c>
      <c r="R19" s="80">
        <v>1.0358000000000001</v>
      </c>
      <c r="S19" s="80">
        <v>487193.58</v>
      </c>
      <c r="T19" s="80">
        <v>298602.51</v>
      </c>
      <c r="U19" s="80">
        <v>555400.67000000004</v>
      </c>
      <c r="V19" s="80">
        <v>68207.09</v>
      </c>
      <c r="W19" s="140"/>
      <c r="X19" s="130"/>
    </row>
    <row r="20" spans="1:24" s="81" customFormat="1" x14ac:dyDescent="0.25">
      <c r="A20" s="138"/>
      <c r="B20" s="139"/>
      <c r="C20" s="75" t="s">
        <v>94</v>
      </c>
      <c r="D20" s="139"/>
      <c r="E20" s="139"/>
      <c r="F20" s="139"/>
      <c r="G20" s="76" t="s">
        <v>59</v>
      </c>
      <c r="H20" s="76" t="s">
        <v>60</v>
      </c>
      <c r="I20" s="76">
        <v>221</v>
      </c>
      <c r="J20" s="76" t="s">
        <v>535</v>
      </c>
      <c r="K20" s="77">
        <v>1.585</v>
      </c>
      <c r="L20" s="78">
        <v>202826</v>
      </c>
      <c r="M20" s="79">
        <v>43265</v>
      </c>
      <c r="N20" s="80">
        <v>411010.93</v>
      </c>
      <c r="O20" s="80">
        <v>0</v>
      </c>
      <c r="P20" s="80">
        <v>0</v>
      </c>
      <c r="Q20" s="80">
        <v>4151.63</v>
      </c>
      <c r="R20" s="80">
        <v>-0.29249999999999998</v>
      </c>
      <c r="S20" s="80">
        <v>415162.27</v>
      </c>
      <c r="T20" s="80">
        <v>298602.51</v>
      </c>
      <c r="U20" s="80">
        <v>473284.98</v>
      </c>
      <c r="V20" s="80">
        <v>58122.42</v>
      </c>
      <c r="W20" s="140"/>
      <c r="X20" s="131"/>
    </row>
    <row r="21" spans="1:24" s="167" customFormat="1" x14ac:dyDescent="0.25">
      <c r="A21" s="160"/>
      <c r="B21" s="161"/>
      <c r="C21" s="160"/>
      <c r="D21" s="161"/>
      <c r="E21" s="161"/>
      <c r="F21" s="161"/>
      <c r="G21" s="161"/>
      <c r="H21" s="161"/>
      <c r="I21" s="161"/>
      <c r="J21" s="161"/>
      <c r="K21" s="162">
        <f>SUM(K17:K20)</f>
        <v>6.75</v>
      </c>
      <c r="L21" s="163"/>
      <c r="M21" s="164"/>
      <c r="N21" s="165">
        <f>SUM(N17:N20)</f>
        <v>1750359.9999999998</v>
      </c>
      <c r="O21" s="165"/>
      <c r="P21" s="165"/>
      <c r="Q21" s="165"/>
      <c r="R21" s="165"/>
      <c r="S21" s="165"/>
      <c r="T21" s="165"/>
      <c r="U21" s="165"/>
      <c r="V21" s="165"/>
      <c r="W21" s="165"/>
      <c r="X21" s="166"/>
    </row>
    <row r="22" spans="1:24" s="67" customFormat="1" x14ac:dyDescent="0.25">
      <c r="A22" s="141">
        <v>7</v>
      </c>
      <c r="B22" s="142" t="s">
        <v>95</v>
      </c>
      <c r="C22" s="61" t="s">
        <v>96</v>
      </c>
      <c r="D22" s="142" t="s">
        <v>97</v>
      </c>
      <c r="E22" s="142" t="s">
        <v>541</v>
      </c>
      <c r="F22" s="142" t="s">
        <v>99</v>
      </c>
      <c r="G22" s="62" t="s">
        <v>59</v>
      </c>
      <c r="H22" s="62" t="s">
        <v>60</v>
      </c>
      <c r="I22" s="62">
        <v>265</v>
      </c>
      <c r="J22" s="62" t="s">
        <v>61</v>
      </c>
      <c r="K22" s="63">
        <v>1.6559999999999999</v>
      </c>
      <c r="L22" s="64">
        <v>202818</v>
      </c>
      <c r="M22" s="65">
        <v>43258</v>
      </c>
      <c r="N22" s="66">
        <v>412295.84</v>
      </c>
      <c r="O22" s="66">
        <v>0</v>
      </c>
      <c r="P22" s="66">
        <v>0</v>
      </c>
      <c r="Q22" s="66">
        <v>4164.6000000000004</v>
      </c>
      <c r="R22" s="66">
        <v>-4.8999999999999998E-3</v>
      </c>
      <c r="S22" s="66">
        <v>416460.44</v>
      </c>
      <c r="T22" s="66">
        <v>286693.78000000003</v>
      </c>
      <c r="U22" s="66">
        <v>474764.9</v>
      </c>
      <c r="V22" s="66">
        <v>58304.46</v>
      </c>
      <c r="W22" s="143">
        <v>81223.509999999995</v>
      </c>
      <c r="X22" s="132"/>
    </row>
    <row r="23" spans="1:24" s="67" customFormat="1" x14ac:dyDescent="0.25">
      <c r="A23" s="141"/>
      <c r="B23" s="142"/>
      <c r="C23" s="61" t="s">
        <v>96</v>
      </c>
      <c r="D23" s="142"/>
      <c r="E23" s="142"/>
      <c r="F23" s="142"/>
      <c r="G23" s="62" t="s">
        <v>59</v>
      </c>
      <c r="H23" s="62" t="s">
        <v>60</v>
      </c>
      <c r="I23" s="62">
        <v>265</v>
      </c>
      <c r="J23" s="62" t="s">
        <v>535</v>
      </c>
      <c r="K23" s="63">
        <v>0.625</v>
      </c>
      <c r="L23" s="64">
        <v>202818</v>
      </c>
      <c r="M23" s="65">
        <v>43258</v>
      </c>
      <c r="N23" s="66">
        <v>162070.16</v>
      </c>
      <c r="O23" s="66">
        <v>0</v>
      </c>
      <c r="P23" s="66">
        <v>0</v>
      </c>
      <c r="Q23" s="66">
        <v>1637.07</v>
      </c>
      <c r="R23" s="66">
        <v>0.28870000000000001</v>
      </c>
      <c r="S23" s="66">
        <v>163707.51999999999</v>
      </c>
      <c r="T23" s="66">
        <v>298602.51</v>
      </c>
      <c r="U23" s="66">
        <v>186626.57</v>
      </c>
      <c r="V23" s="66">
        <v>22919.05</v>
      </c>
      <c r="W23" s="143"/>
      <c r="X23" s="133"/>
    </row>
    <row r="24" spans="1:24" s="81" customFormat="1" x14ac:dyDescent="0.25">
      <c r="A24" s="138">
        <v>8</v>
      </c>
      <c r="B24" s="139" t="s">
        <v>100</v>
      </c>
      <c r="C24" s="75" t="s">
        <v>101</v>
      </c>
      <c r="D24" s="139" t="s">
        <v>102</v>
      </c>
      <c r="E24" s="139" t="s">
        <v>103</v>
      </c>
      <c r="F24" s="139" t="s">
        <v>515</v>
      </c>
      <c r="G24" s="76" t="s">
        <v>59</v>
      </c>
      <c r="H24" s="76" t="s">
        <v>60</v>
      </c>
      <c r="I24" s="76">
        <v>946</v>
      </c>
      <c r="J24" s="76" t="s">
        <v>535</v>
      </c>
      <c r="K24" s="77">
        <v>6.3125</v>
      </c>
      <c r="L24" s="78">
        <v>202505</v>
      </c>
      <c r="M24" s="79">
        <v>43193</v>
      </c>
      <c r="N24" s="80">
        <v>1636911.25</v>
      </c>
      <c r="O24" s="80">
        <v>0</v>
      </c>
      <c r="P24" s="80">
        <v>0</v>
      </c>
      <c r="Q24" s="80">
        <v>16534.46</v>
      </c>
      <c r="R24" s="80">
        <v>0.22939999999999999</v>
      </c>
      <c r="S24" s="80">
        <v>1653445.94</v>
      </c>
      <c r="T24" s="80">
        <v>298602.51</v>
      </c>
      <c r="U24" s="80">
        <v>1884928.34</v>
      </c>
      <c r="V24" s="80">
        <v>231482.39</v>
      </c>
      <c r="W24" s="140">
        <v>925929.62</v>
      </c>
      <c r="X24" s="129"/>
    </row>
    <row r="25" spans="1:24" s="81" customFormat="1" x14ac:dyDescent="0.25">
      <c r="A25" s="138"/>
      <c r="B25" s="139"/>
      <c r="C25" s="75" t="s">
        <v>101</v>
      </c>
      <c r="D25" s="139"/>
      <c r="E25" s="139"/>
      <c r="F25" s="139"/>
      <c r="G25" s="76" t="s">
        <v>59</v>
      </c>
      <c r="H25" s="76" t="s">
        <v>60</v>
      </c>
      <c r="I25" s="76">
        <v>947</v>
      </c>
      <c r="J25" s="76" t="s">
        <v>535</v>
      </c>
      <c r="K25" s="77">
        <v>6.3125</v>
      </c>
      <c r="L25" s="78">
        <v>202505</v>
      </c>
      <c r="M25" s="79">
        <v>43193</v>
      </c>
      <c r="N25" s="80">
        <v>1636911.25</v>
      </c>
      <c r="O25" s="80">
        <v>0</v>
      </c>
      <c r="P25" s="80">
        <v>0</v>
      </c>
      <c r="Q25" s="80">
        <v>16534.46</v>
      </c>
      <c r="R25" s="80">
        <v>0.22939999999999999</v>
      </c>
      <c r="S25" s="80">
        <v>1653445.94</v>
      </c>
      <c r="T25" s="80">
        <v>298602.51</v>
      </c>
      <c r="U25" s="80">
        <v>1884928.34</v>
      </c>
      <c r="V25" s="80">
        <v>231482.41</v>
      </c>
      <c r="W25" s="140"/>
      <c r="X25" s="130"/>
    </row>
    <row r="26" spans="1:24" s="81" customFormat="1" x14ac:dyDescent="0.25">
      <c r="A26" s="138"/>
      <c r="B26" s="139"/>
      <c r="C26" s="75" t="s">
        <v>101</v>
      </c>
      <c r="D26" s="139"/>
      <c r="E26" s="139"/>
      <c r="F26" s="139"/>
      <c r="G26" s="76" t="s">
        <v>59</v>
      </c>
      <c r="H26" s="76" t="s">
        <v>60</v>
      </c>
      <c r="I26" s="76">
        <v>948</v>
      </c>
      <c r="J26" s="76" t="s">
        <v>535</v>
      </c>
      <c r="K26" s="77">
        <v>6.3125</v>
      </c>
      <c r="L26" s="78">
        <v>202505</v>
      </c>
      <c r="M26" s="79">
        <v>43193</v>
      </c>
      <c r="N26" s="80">
        <v>1636911.25</v>
      </c>
      <c r="O26" s="80">
        <v>0</v>
      </c>
      <c r="P26" s="80">
        <v>0</v>
      </c>
      <c r="Q26" s="80">
        <v>16534.46</v>
      </c>
      <c r="R26" s="80">
        <v>0.22939999999999999</v>
      </c>
      <c r="S26" s="80">
        <v>1653445.94</v>
      </c>
      <c r="T26" s="80">
        <v>298602.51</v>
      </c>
      <c r="U26" s="80">
        <v>1884928.34</v>
      </c>
      <c r="V26" s="80">
        <v>231482.41</v>
      </c>
      <c r="W26" s="140"/>
      <c r="X26" s="130"/>
    </row>
    <row r="27" spans="1:24" s="81" customFormat="1" x14ac:dyDescent="0.25">
      <c r="A27" s="138"/>
      <c r="B27" s="139"/>
      <c r="C27" s="75" t="s">
        <v>101</v>
      </c>
      <c r="D27" s="139"/>
      <c r="E27" s="139"/>
      <c r="F27" s="139"/>
      <c r="G27" s="76" t="s">
        <v>59</v>
      </c>
      <c r="H27" s="76" t="s">
        <v>60</v>
      </c>
      <c r="I27" s="76">
        <v>949</v>
      </c>
      <c r="J27" s="76" t="s">
        <v>535</v>
      </c>
      <c r="K27" s="77">
        <v>6.3125</v>
      </c>
      <c r="L27" s="78">
        <v>202505</v>
      </c>
      <c r="M27" s="79">
        <v>43193</v>
      </c>
      <c r="N27" s="80">
        <v>1636911.25</v>
      </c>
      <c r="O27" s="80">
        <v>0</v>
      </c>
      <c r="P27" s="80">
        <v>0</v>
      </c>
      <c r="Q27" s="80">
        <v>16534.46</v>
      </c>
      <c r="R27" s="80">
        <v>0.22939999999999999</v>
      </c>
      <c r="S27" s="80">
        <v>1653445.94</v>
      </c>
      <c r="T27" s="80">
        <v>298602.51</v>
      </c>
      <c r="U27" s="80">
        <v>1884928.34</v>
      </c>
      <c r="V27" s="80">
        <v>231482.41</v>
      </c>
      <c r="W27" s="140"/>
      <c r="X27" s="131"/>
    </row>
    <row r="28" spans="1:24" s="81" customFormat="1" x14ac:dyDescent="0.25">
      <c r="A28" s="115"/>
      <c r="B28" s="116"/>
      <c r="C28" s="115"/>
      <c r="D28" s="116"/>
      <c r="E28" s="116"/>
      <c r="F28" s="116"/>
      <c r="G28" s="116"/>
      <c r="H28" s="116"/>
      <c r="I28" s="116"/>
      <c r="J28" s="116"/>
      <c r="K28" s="77">
        <f>SUM(K24:K27)</f>
        <v>25.25</v>
      </c>
      <c r="L28" s="78"/>
      <c r="M28" s="79"/>
      <c r="N28" s="117">
        <f>SUM(N24:N27)</f>
        <v>6547645</v>
      </c>
      <c r="O28" s="117"/>
      <c r="P28" s="117"/>
      <c r="Q28" s="117"/>
      <c r="R28" s="117"/>
      <c r="S28" s="117"/>
      <c r="T28" s="117"/>
      <c r="U28" s="117"/>
      <c r="V28" s="117"/>
      <c r="W28" s="117"/>
      <c r="X28" s="118"/>
    </row>
    <row r="29" spans="1:24" s="67" customFormat="1" x14ac:dyDescent="0.25">
      <c r="A29" s="141">
        <v>9</v>
      </c>
      <c r="B29" s="142" t="s">
        <v>106</v>
      </c>
      <c r="C29" s="61" t="s">
        <v>516</v>
      </c>
      <c r="D29" s="142" t="s">
        <v>517</v>
      </c>
      <c r="E29" s="142" t="s">
        <v>109</v>
      </c>
      <c r="F29" s="142" t="s">
        <v>113</v>
      </c>
      <c r="G29" s="62" t="s">
        <v>59</v>
      </c>
      <c r="H29" s="62" t="s">
        <v>60</v>
      </c>
      <c r="I29" s="62">
        <v>265</v>
      </c>
      <c r="J29" s="62" t="s">
        <v>61</v>
      </c>
      <c r="K29" s="63">
        <v>0.67500000000000004</v>
      </c>
      <c r="L29" s="64">
        <v>202809</v>
      </c>
      <c r="M29" s="65">
        <v>43258</v>
      </c>
      <c r="N29" s="66">
        <v>168055.36</v>
      </c>
      <c r="O29" s="66">
        <v>0</v>
      </c>
      <c r="P29" s="66">
        <v>0</v>
      </c>
      <c r="Q29" s="66">
        <v>1697.53</v>
      </c>
      <c r="R29" s="66">
        <v>4.7999999999999996E-3</v>
      </c>
      <c r="S29" s="66">
        <v>169752.89</v>
      </c>
      <c r="T29" s="66">
        <v>286693.78000000003</v>
      </c>
      <c r="U29" s="66">
        <v>193518.3</v>
      </c>
      <c r="V29" s="66">
        <v>23765.41</v>
      </c>
      <c r="W29" s="143">
        <v>33116.379999999997</v>
      </c>
      <c r="X29" s="132"/>
    </row>
    <row r="30" spans="1:24" s="67" customFormat="1" x14ac:dyDescent="0.25">
      <c r="A30" s="141"/>
      <c r="B30" s="142"/>
      <c r="C30" s="61" t="s">
        <v>516</v>
      </c>
      <c r="D30" s="142"/>
      <c r="E30" s="142"/>
      <c r="F30" s="142"/>
      <c r="G30" s="62" t="s">
        <v>59</v>
      </c>
      <c r="H30" s="62" t="s">
        <v>60</v>
      </c>
      <c r="I30" s="62">
        <v>265</v>
      </c>
      <c r="J30" s="62" t="s">
        <v>535</v>
      </c>
      <c r="K30" s="63">
        <v>0.255</v>
      </c>
      <c r="L30" s="64">
        <v>202809</v>
      </c>
      <c r="M30" s="65">
        <v>43258</v>
      </c>
      <c r="N30" s="66">
        <v>66124.639999999999</v>
      </c>
      <c r="O30" s="66">
        <v>0</v>
      </c>
      <c r="P30" s="66">
        <v>0</v>
      </c>
      <c r="Q30" s="66">
        <v>667.93</v>
      </c>
      <c r="R30" s="66">
        <v>9.7699999999999995E-2</v>
      </c>
      <c r="S30" s="66">
        <v>66792.67</v>
      </c>
      <c r="T30" s="66">
        <v>298602.51</v>
      </c>
      <c r="U30" s="66">
        <v>76143.64</v>
      </c>
      <c r="V30" s="66">
        <v>9350.9699999999993</v>
      </c>
      <c r="W30" s="143"/>
      <c r="X30" s="133"/>
    </row>
    <row r="31" spans="1:24" s="81" customFormat="1" x14ac:dyDescent="0.25">
      <c r="A31" s="138">
        <v>10</v>
      </c>
      <c r="B31" s="139" t="s">
        <v>111</v>
      </c>
      <c r="C31" s="75" t="s">
        <v>112</v>
      </c>
      <c r="D31" s="139" t="s">
        <v>113</v>
      </c>
      <c r="E31" s="139" t="s">
        <v>542</v>
      </c>
      <c r="F31" s="139" t="s">
        <v>115</v>
      </c>
      <c r="G31" s="76" t="s">
        <v>59</v>
      </c>
      <c r="H31" s="76" t="s">
        <v>60</v>
      </c>
      <c r="I31" s="76">
        <v>265</v>
      </c>
      <c r="J31" s="76" t="s">
        <v>61</v>
      </c>
      <c r="K31" s="77">
        <v>0.24099999999999999</v>
      </c>
      <c r="L31" s="78">
        <v>202807</v>
      </c>
      <c r="M31" s="79">
        <v>43258</v>
      </c>
      <c r="N31" s="80">
        <v>60001.99</v>
      </c>
      <c r="O31" s="80">
        <v>0</v>
      </c>
      <c r="P31" s="80">
        <v>0</v>
      </c>
      <c r="Q31" s="80">
        <v>606.08000000000004</v>
      </c>
      <c r="R31" s="80">
        <v>5.9999999999999995E-4</v>
      </c>
      <c r="S31" s="80">
        <v>60608.07</v>
      </c>
      <c r="T31" s="80">
        <v>286693.78000000003</v>
      </c>
      <c r="U31" s="80">
        <v>69093.2</v>
      </c>
      <c r="V31" s="80">
        <v>8485.1299999999992</v>
      </c>
      <c r="W31" s="140">
        <v>11822.14</v>
      </c>
      <c r="X31" s="129"/>
    </row>
    <row r="32" spans="1:24" s="81" customFormat="1" x14ac:dyDescent="0.25">
      <c r="A32" s="138"/>
      <c r="B32" s="139"/>
      <c r="C32" s="75" t="s">
        <v>112</v>
      </c>
      <c r="D32" s="139"/>
      <c r="E32" s="139"/>
      <c r="F32" s="139"/>
      <c r="G32" s="76" t="s">
        <v>59</v>
      </c>
      <c r="H32" s="76" t="s">
        <v>60</v>
      </c>
      <c r="I32" s="76">
        <v>265</v>
      </c>
      <c r="J32" s="76" t="s">
        <v>535</v>
      </c>
      <c r="K32" s="77">
        <v>9.0999999999999998E-2</v>
      </c>
      <c r="L32" s="78">
        <v>202807</v>
      </c>
      <c r="M32" s="79">
        <v>43258</v>
      </c>
      <c r="N32" s="80">
        <v>23597.45</v>
      </c>
      <c r="O32" s="80">
        <v>0</v>
      </c>
      <c r="P32" s="80">
        <v>0</v>
      </c>
      <c r="Q32" s="80">
        <v>238.36</v>
      </c>
      <c r="R32" s="80">
        <v>4.7000000000000002E-3</v>
      </c>
      <c r="S32" s="80">
        <v>23835.81</v>
      </c>
      <c r="T32" s="80">
        <v>298602.51</v>
      </c>
      <c r="U32" s="80">
        <v>27172.83</v>
      </c>
      <c r="V32" s="80">
        <v>3337.01</v>
      </c>
      <c r="W32" s="140"/>
      <c r="X32" s="130"/>
    </row>
    <row r="33" spans="1:24" s="81" customFormat="1" x14ac:dyDescent="0.25">
      <c r="A33" s="138"/>
      <c r="B33" s="139"/>
      <c r="C33" s="75" t="s">
        <v>116</v>
      </c>
      <c r="D33" s="139"/>
      <c r="E33" s="139"/>
      <c r="F33" s="139"/>
      <c r="G33" s="76" t="s">
        <v>59</v>
      </c>
      <c r="H33" s="76" t="s">
        <v>60</v>
      </c>
      <c r="I33" s="76">
        <v>265</v>
      </c>
      <c r="J33" s="76" t="s">
        <v>117</v>
      </c>
      <c r="K33" s="77">
        <v>0</v>
      </c>
      <c r="L33" s="78">
        <v>202807</v>
      </c>
      <c r="M33" s="79">
        <v>43258</v>
      </c>
      <c r="N33" s="80">
        <v>0</v>
      </c>
      <c r="O33" s="80">
        <v>2923902.06</v>
      </c>
      <c r="P33" s="80">
        <v>0</v>
      </c>
      <c r="Q33" s="80">
        <v>29534.36</v>
      </c>
      <c r="R33" s="80">
        <v>0</v>
      </c>
      <c r="S33" s="80">
        <f>O33+Q33</f>
        <v>2953436.42</v>
      </c>
      <c r="T33" s="80">
        <v>0</v>
      </c>
      <c r="U33" s="80">
        <v>0</v>
      </c>
      <c r="V33" s="80">
        <v>0</v>
      </c>
      <c r="W33" s="140"/>
      <c r="X33" s="130"/>
    </row>
    <row r="34" spans="1:24" s="81" customFormat="1" x14ac:dyDescent="0.25">
      <c r="A34" s="138"/>
      <c r="B34" s="139"/>
      <c r="C34" s="75" t="s">
        <v>116</v>
      </c>
      <c r="D34" s="139"/>
      <c r="E34" s="139"/>
      <c r="F34" s="139"/>
      <c r="G34" s="76" t="s">
        <v>59</v>
      </c>
      <c r="H34" s="76" t="s">
        <v>60</v>
      </c>
      <c r="I34" s="76">
        <v>265</v>
      </c>
      <c r="J34" s="76" t="s">
        <v>118</v>
      </c>
      <c r="K34" s="77">
        <v>0</v>
      </c>
      <c r="L34" s="78">
        <v>202807</v>
      </c>
      <c r="M34" s="79">
        <v>43258</v>
      </c>
      <c r="N34" s="80">
        <v>0</v>
      </c>
      <c r="O34" s="80">
        <v>0</v>
      </c>
      <c r="P34" s="80">
        <v>573952.5</v>
      </c>
      <c r="Q34" s="80">
        <v>5797.5</v>
      </c>
      <c r="R34" s="80">
        <v>0</v>
      </c>
      <c r="S34" s="80">
        <f>P34+Q34</f>
        <v>579750</v>
      </c>
      <c r="T34" s="80">
        <v>0</v>
      </c>
      <c r="U34" s="80">
        <v>0</v>
      </c>
      <c r="V34" s="80">
        <v>0</v>
      </c>
      <c r="W34" s="140"/>
      <c r="X34" s="131"/>
    </row>
    <row r="35" spans="1:24" s="67" customFormat="1" x14ac:dyDescent="0.25">
      <c r="A35" s="141">
        <v>11</v>
      </c>
      <c r="B35" s="142" t="s">
        <v>119</v>
      </c>
      <c r="C35" s="61" t="s">
        <v>518</v>
      </c>
      <c r="D35" s="142" t="s">
        <v>121</v>
      </c>
      <c r="E35" s="142" t="s">
        <v>122</v>
      </c>
      <c r="F35" s="142" t="s">
        <v>113</v>
      </c>
      <c r="G35" s="62" t="s">
        <v>59</v>
      </c>
      <c r="H35" s="62" t="s">
        <v>60</v>
      </c>
      <c r="I35" s="62">
        <v>265</v>
      </c>
      <c r="J35" s="62" t="s">
        <v>61</v>
      </c>
      <c r="K35" s="63">
        <v>0.67500000000000004</v>
      </c>
      <c r="L35" s="64">
        <v>202808</v>
      </c>
      <c r="M35" s="65">
        <v>43258</v>
      </c>
      <c r="N35" s="66">
        <v>168055.36</v>
      </c>
      <c r="O35" s="66">
        <v>0</v>
      </c>
      <c r="P35" s="66">
        <v>0</v>
      </c>
      <c r="Q35" s="66">
        <v>1697.53</v>
      </c>
      <c r="R35" s="66">
        <v>4.7999999999999996E-3</v>
      </c>
      <c r="S35" s="66">
        <v>169752.89</v>
      </c>
      <c r="T35" s="66">
        <v>286693.78000000003</v>
      </c>
      <c r="U35" s="66">
        <v>193518.3</v>
      </c>
      <c r="V35" s="66">
        <v>23765.41</v>
      </c>
      <c r="W35" s="143">
        <v>33116.379999999997</v>
      </c>
      <c r="X35" s="132"/>
    </row>
    <row r="36" spans="1:24" s="67" customFormat="1" x14ac:dyDescent="0.25">
      <c r="A36" s="141"/>
      <c r="B36" s="142"/>
      <c r="C36" s="61" t="s">
        <v>518</v>
      </c>
      <c r="D36" s="142"/>
      <c r="E36" s="142"/>
      <c r="F36" s="142"/>
      <c r="G36" s="62" t="s">
        <v>59</v>
      </c>
      <c r="H36" s="62" t="s">
        <v>60</v>
      </c>
      <c r="I36" s="62">
        <v>265</v>
      </c>
      <c r="J36" s="62" t="s">
        <v>535</v>
      </c>
      <c r="K36" s="63">
        <v>0.255</v>
      </c>
      <c r="L36" s="64">
        <v>202808</v>
      </c>
      <c r="M36" s="65">
        <v>43258</v>
      </c>
      <c r="N36" s="66">
        <v>66124.639999999999</v>
      </c>
      <c r="O36" s="66">
        <v>0</v>
      </c>
      <c r="P36" s="66">
        <v>0</v>
      </c>
      <c r="Q36" s="66">
        <v>667.93</v>
      </c>
      <c r="R36" s="66">
        <v>9.7699999999999995E-2</v>
      </c>
      <c r="S36" s="66">
        <v>66792.67</v>
      </c>
      <c r="T36" s="66">
        <v>298602.51</v>
      </c>
      <c r="U36" s="66">
        <v>76143.64</v>
      </c>
      <c r="V36" s="66">
        <v>9350.9699999999993</v>
      </c>
      <c r="W36" s="143"/>
      <c r="X36" s="133"/>
    </row>
    <row r="37" spans="1:24" s="81" customFormat="1" x14ac:dyDescent="0.25">
      <c r="A37" s="138">
        <v>12</v>
      </c>
      <c r="B37" s="139" t="s">
        <v>123</v>
      </c>
      <c r="C37" s="75" t="s">
        <v>519</v>
      </c>
      <c r="D37" s="139" t="s">
        <v>125</v>
      </c>
      <c r="E37" s="139" t="s">
        <v>543</v>
      </c>
      <c r="F37" s="139" t="s">
        <v>58</v>
      </c>
      <c r="G37" s="76" t="s">
        <v>59</v>
      </c>
      <c r="H37" s="76" t="s">
        <v>60</v>
      </c>
      <c r="I37" s="76">
        <v>265</v>
      </c>
      <c r="J37" s="76" t="s">
        <v>61</v>
      </c>
      <c r="K37" s="77">
        <v>0.97</v>
      </c>
      <c r="L37" s="78">
        <v>202816</v>
      </c>
      <c r="M37" s="79">
        <v>43258</v>
      </c>
      <c r="N37" s="80">
        <v>241501</v>
      </c>
      <c r="O37" s="80">
        <v>0</v>
      </c>
      <c r="P37" s="80">
        <v>0</v>
      </c>
      <c r="Q37" s="80">
        <v>2439.4</v>
      </c>
      <c r="R37" s="80">
        <v>0.79690000000000005</v>
      </c>
      <c r="S37" s="80">
        <v>243941.2</v>
      </c>
      <c r="T37" s="80">
        <v>286693.78000000003</v>
      </c>
      <c r="U37" s="80">
        <v>278092.96999999997</v>
      </c>
      <c r="V37" s="80">
        <v>34151.760000000002</v>
      </c>
      <c r="W37" s="140">
        <v>47536.49</v>
      </c>
      <c r="X37" s="129"/>
    </row>
    <row r="38" spans="1:24" s="81" customFormat="1" x14ac:dyDescent="0.25">
      <c r="A38" s="138"/>
      <c r="B38" s="139"/>
      <c r="C38" s="75" t="s">
        <v>519</v>
      </c>
      <c r="D38" s="139"/>
      <c r="E38" s="139"/>
      <c r="F38" s="139"/>
      <c r="G38" s="76" t="s">
        <v>59</v>
      </c>
      <c r="H38" s="76" t="s">
        <v>60</v>
      </c>
      <c r="I38" s="76">
        <v>265</v>
      </c>
      <c r="J38" s="76" t="s">
        <v>535</v>
      </c>
      <c r="K38" s="77">
        <v>0.36499999999999999</v>
      </c>
      <c r="L38" s="78">
        <v>202816</v>
      </c>
      <c r="M38" s="79">
        <v>43258</v>
      </c>
      <c r="N38" s="80">
        <v>94649</v>
      </c>
      <c r="O38" s="80">
        <v>0</v>
      </c>
      <c r="P38" s="80">
        <v>0</v>
      </c>
      <c r="Q38" s="80">
        <v>956.05</v>
      </c>
      <c r="R38" s="80">
        <v>0.14099999999999999</v>
      </c>
      <c r="S38" s="80">
        <v>95605.19</v>
      </c>
      <c r="T38" s="80">
        <v>298602.51</v>
      </c>
      <c r="U38" s="80">
        <v>108989.92</v>
      </c>
      <c r="V38" s="80">
        <v>13384.73</v>
      </c>
      <c r="W38" s="140"/>
      <c r="X38" s="131"/>
    </row>
    <row r="39" spans="1:24" s="67" customFormat="1" x14ac:dyDescent="0.25">
      <c r="A39" s="61">
        <v>13</v>
      </c>
      <c r="B39" s="62" t="s">
        <v>127</v>
      </c>
      <c r="C39" s="61" t="s">
        <v>128</v>
      </c>
      <c r="D39" s="62" t="s">
        <v>129</v>
      </c>
      <c r="E39" s="62" t="s">
        <v>130</v>
      </c>
      <c r="F39" s="62" t="s">
        <v>58</v>
      </c>
      <c r="G39" s="62" t="s">
        <v>59</v>
      </c>
      <c r="H39" s="62" t="s">
        <v>60</v>
      </c>
      <c r="I39" s="62">
        <v>296</v>
      </c>
      <c r="J39" s="62" t="s">
        <v>535</v>
      </c>
      <c r="K39" s="63">
        <v>12.5</v>
      </c>
      <c r="L39" s="64">
        <v>202705</v>
      </c>
      <c r="M39" s="65">
        <v>43242</v>
      </c>
      <c r="N39" s="66">
        <v>3241408</v>
      </c>
      <c r="O39" s="66">
        <v>0</v>
      </c>
      <c r="P39" s="66">
        <v>0</v>
      </c>
      <c r="Q39" s="66">
        <v>32741.49</v>
      </c>
      <c r="R39" s="66">
        <v>0.88500000000000001</v>
      </c>
      <c r="S39" s="66">
        <v>3274150.38</v>
      </c>
      <c r="T39" s="66">
        <v>298602.51</v>
      </c>
      <c r="U39" s="66">
        <v>3732531.38</v>
      </c>
      <c r="V39" s="66">
        <v>458381</v>
      </c>
      <c r="W39" s="66">
        <v>458381</v>
      </c>
      <c r="X39" s="62"/>
    </row>
    <row r="40" spans="1:24" s="81" customFormat="1" ht="11.25" customHeight="1" x14ac:dyDescent="0.25">
      <c r="A40" s="75">
        <v>14</v>
      </c>
      <c r="B40" s="76" t="s">
        <v>132</v>
      </c>
      <c r="C40" s="75" t="s">
        <v>133</v>
      </c>
      <c r="D40" s="76" t="s">
        <v>134</v>
      </c>
      <c r="E40" s="76" t="s">
        <v>135</v>
      </c>
      <c r="F40" s="76" t="s">
        <v>136</v>
      </c>
      <c r="G40" s="76" t="s">
        <v>59</v>
      </c>
      <c r="H40" s="76" t="s">
        <v>60</v>
      </c>
      <c r="I40" s="76">
        <v>296</v>
      </c>
      <c r="J40" s="76" t="s">
        <v>535</v>
      </c>
      <c r="K40" s="77">
        <v>12.5</v>
      </c>
      <c r="L40" s="78">
        <v>202670</v>
      </c>
      <c r="M40" s="79">
        <v>43236</v>
      </c>
      <c r="N40" s="80">
        <v>3241408</v>
      </c>
      <c r="O40" s="80">
        <v>0</v>
      </c>
      <c r="P40" s="80">
        <v>0</v>
      </c>
      <c r="Q40" s="80">
        <v>32741.49</v>
      </c>
      <c r="R40" s="80">
        <v>0.88500000000000001</v>
      </c>
      <c r="S40" s="80">
        <v>3274150.38</v>
      </c>
      <c r="T40" s="80">
        <v>298602.51</v>
      </c>
      <c r="U40" s="80">
        <v>3732531.38</v>
      </c>
      <c r="V40" s="80">
        <v>458381</v>
      </c>
      <c r="W40" s="80">
        <v>458381</v>
      </c>
      <c r="X40" s="76"/>
    </row>
    <row r="41" spans="1:24" s="67" customFormat="1" x14ac:dyDescent="0.25">
      <c r="A41" s="141">
        <v>15</v>
      </c>
      <c r="B41" s="142" t="s">
        <v>137</v>
      </c>
      <c r="C41" s="61" t="s">
        <v>138</v>
      </c>
      <c r="D41" s="142" t="s">
        <v>139</v>
      </c>
      <c r="E41" s="142" t="s">
        <v>140</v>
      </c>
      <c r="F41" s="142" t="s">
        <v>141</v>
      </c>
      <c r="G41" s="62" t="s">
        <v>59</v>
      </c>
      <c r="H41" s="62" t="s">
        <v>60</v>
      </c>
      <c r="I41" s="62">
        <v>294</v>
      </c>
      <c r="J41" s="62" t="s">
        <v>61</v>
      </c>
      <c r="K41" s="63">
        <v>6</v>
      </c>
      <c r="L41" s="64">
        <v>202631</v>
      </c>
      <c r="M41" s="65">
        <v>43236</v>
      </c>
      <c r="N41" s="66">
        <v>1520077</v>
      </c>
      <c r="O41" s="66">
        <v>0</v>
      </c>
      <c r="P41" s="66">
        <v>0</v>
      </c>
      <c r="Q41" s="66">
        <v>15354.31</v>
      </c>
      <c r="R41" s="66">
        <v>-26516.69</v>
      </c>
      <c r="S41" s="66">
        <v>1508914.62</v>
      </c>
      <c r="T41" s="66">
        <v>286693.78000000003</v>
      </c>
      <c r="U41" s="66">
        <v>1720162.68</v>
      </c>
      <c r="V41" s="66">
        <v>184731.37</v>
      </c>
      <c r="W41" s="143">
        <v>184731.37</v>
      </c>
      <c r="X41" s="132"/>
    </row>
    <row r="42" spans="1:24" s="67" customFormat="1" x14ac:dyDescent="0.25">
      <c r="A42" s="141"/>
      <c r="B42" s="142"/>
      <c r="C42" s="61" t="s">
        <v>143</v>
      </c>
      <c r="D42" s="142"/>
      <c r="E42" s="142"/>
      <c r="F42" s="142"/>
      <c r="G42" s="62" t="s">
        <v>59</v>
      </c>
      <c r="H42" s="62" t="s">
        <v>60</v>
      </c>
      <c r="I42" s="62">
        <v>294</v>
      </c>
      <c r="J42" s="62" t="s">
        <v>117</v>
      </c>
      <c r="K42" s="63">
        <v>0</v>
      </c>
      <c r="L42" s="64">
        <v>202803</v>
      </c>
      <c r="M42" s="65">
        <v>43258</v>
      </c>
      <c r="N42" s="66">
        <v>0</v>
      </c>
      <c r="O42" s="66">
        <v>13765655</v>
      </c>
      <c r="P42" s="66">
        <v>0</v>
      </c>
      <c r="Q42" s="66">
        <v>139047.01999999999</v>
      </c>
      <c r="R42" s="66">
        <v>0</v>
      </c>
      <c r="S42" s="66">
        <f>O42+Q42</f>
        <v>13904702.02</v>
      </c>
      <c r="T42" s="66">
        <v>0</v>
      </c>
      <c r="U42" s="66">
        <v>0</v>
      </c>
      <c r="V42" s="66">
        <v>0</v>
      </c>
      <c r="W42" s="143"/>
      <c r="X42" s="134"/>
    </row>
    <row r="43" spans="1:24" s="67" customFormat="1" x14ac:dyDescent="0.25">
      <c r="A43" s="141"/>
      <c r="B43" s="142"/>
      <c r="C43" s="61" t="s">
        <v>143</v>
      </c>
      <c r="D43" s="142"/>
      <c r="E43" s="142"/>
      <c r="F43" s="142"/>
      <c r="G43" s="62" t="s">
        <v>59</v>
      </c>
      <c r="H43" s="62" t="s">
        <v>60</v>
      </c>
      <c r="I43" s="62">
        <v>294</v>
      </c>
      <c r="J43" s="62" t="s">
        <v>118</v>
      </c>
      <c r="K43" s="63">
        <v>0</v>
      </c>
      <c r="L43" s="64">
        <v>202803</v>
      </c>
      <c r="M43" s="65">
        <v>43258</v>
      </c>
      <c r="N43" s="66">
        <v>0</v>
      </c>
      <c r="O43" s="66">
        <v>0</v>
      </c>
      <c r="P43" s="66">
        <v>29106</v>
      </c>
      <c r="Q43" s="66">
        <v>294</v>
      </c>
      <c r="R43" s="66">
        <v>0</v>
      </c>
      <c r="S43" s="66">
        <f>P43+Q43</f>
        <v>29400</v>
      </c>
      <c r="T43" s="66">
        <v>0</v>
      </c>
      <c r="U43" s="66">
        <v>0</v>
      </c>
      <c r="V43" s="66">
        <v>0</v>
      </c>
      <c r="W43" s="143"/>
      <c r="X43" s="133"/>
    </row>
    <row r="44" spans="1:24" s="81" customFormat="1" ht="25.5" x14ac:dyDescent="0.25">
      <c r="A44" s="75">
        <v>16</v>
      </c>
      <c r="B44" s="76" t="s">
        <v>144</v>
      </c>
      <c r="C44" s="75" t="s">
        <v>145</v>
      </c>
      <c r="D44" s="76" t="s">
        <v>146</v>
      </c>
      <c r="E44" s="76" t="s">
        <v>147</v>
      </c>
      <c r="F44" s="76" t="s">
        <v>148</v>
      </c>
      <c r="G44" s="76" t="s">
        <v>59</v>
      </c>
      <c r="H44" s="76" t="s">
        <v>60</v>
      </c>
      <c r="I44" s="76">
        <v>2185</v>
      </c>
      <c r="J44" s="76" t="s">
        <v>79</v>
      </c>
      <c r="K44" s="77">
        <v>4.8330000000000002</v>
      </c>
      <c r="L44" s="78">
        <v>202407</v>
      </c>
      <c r="M44" s="79">
        <v>43186</v>
      </c>
      <c r="N44" s="80">
        <v>1002606</v>
      </c>
      <c r="O44" s="80">
        <v>0</v>
      </c>
      <c r="P44" s="80">
        <v>0</v>
      </c>
      <c r="Q44" s="80">
        <v>10127.33</v>
      </c>
      <c r="R44" s="80">
        <v>0.65149999999999997</v>
      </c>
      <c r="S44" s="80">
        <v>1012733.98</v>
      </c>
      <c r="T44" s="80">
        <v>238882.01</v>
      </c>
      <c r="U44" s="80">
        <v>1154516.75</v>
      </c>
      <c r="V44" s="80">
        <v>141782.76999999999</v>
      </c>
      <c r="W44" s="80">
        <v>141782.76999999999</v>
      </c>
      <c r="X44" s="76"/>
    </row>
    <row r="45" spans="1:24" s="67" customFormat="1" x14ac:dyDescent="0.25">
      <c r="A45" s="141">
        <v>17</v>
      </c>
      <c r="B45" s="142" t="s">
        <v>150</v>
      </c>
      <c r="C45" s="61" t="s">
        <v>151</v>
      </c>
      <c r="D45" s="142" t="s">
        <v>152</v>
      </c>
      <c r="E45" s="142" t="s">
        <v>153</v>
      </c>
      <c r="F45" s="142" t="s">
        <v>520</v>
      </c>
      <c r="G45" s="62" t="s">
        <v>59</v>
      </c>
      <c r="H45" s="62" t="s">
        <v>60</v>
      </c>
      <c r="I45" s="62">
        <v>2148</v>
      </c>
      <c r="J45" s="62" t="s">
        <v>61</v>
      </c>
      <c r="K45" s="63">
        <v>1.17</v>
      </c>
      <c r="L45" s="64">
        <v>202591</v>
      </c>
      <c r="M45" s="65">
        <v>43233</v>
      </c>
      <c r="N45" s="66">
        <v>291295.64</v>
      </c>
      <c r="O45" s="66">
        <v>0</v>
      </c>
      <c r="P45" s="66">
        <v>0</v>
      </c>
      <c r="Q45" s="66">
        <v>2942.38</v>
      </c>
      <c r="R45" s="66">
        <v>0.33090000000000003</v>
      </c>
      <c r="S45" s="66">
        <v>294238.34999999998</v>
      </c>
      <c r="T45" s="66">
        <v>286693.78000000003</v>
      </c>
      <c r="U45" s="66">
        <v>335431.71999999997</v>
      </c>
      <c r="V45" s="66">
        <v>41193.370000000003</v>
      </c>
      <c r="W45" s="143">
        <v>172871.32</v>
      </c>
      <c r="X45" s="132"/>
    </row>
    <row r="46" spans="1:24" s="67" customFormat="1" x14ac:dyDescent="0.25">
      <c r="A46" s="141"/>
      <c r="B46" s="142"/>
      <c r="C46" s="61" t="s">
        <v>155</v>
      </c>
      <c r="D46" s="142"/>
      <c r="E46" s="142"/>
      <c r="F46" s="142"/>
      <c r="G46" s="62" t="s">
        <v>59</v>
      </c>
      <c r="H46" s="62" t="s">
        <v>60</v>
      </c>
      <c r="I46" s="62">
        <v>2405</v>
      </c>
      <c r="J46" s="62" t="s">
        <v>61</v>
      </c>
      <c r="K46" s="63">
        <v>1.5</v>
      </c>
      <c r="L46" s="64">
        <v>202591</v>
      </c>
      <c r="M46" s="65">
        <v>43233</v>
      </c>
      <c r="N46" s="66">
        <v>373456.36</v>
      </c>
      <c r="O46" s="66">
        <v>0</v>
      </c>
      <c r="P46" s="66">
        <v>0</v>
      </c>
      <c r="Q46" s="66">
        <v>3772.29</v>
      </c>
      <c r="R46" s="66">
        <v>5.0000000000000001E-3</v>
      </c>
      <c r="S46" s="66">
        <v>377228.66</v>
      </c>
      <c r="T46" s="66">
        <v>286693.78000000003</v>
      </c>
      <c r="U46" s="66">
        <v>430040.67</v>
      </c>
      <c r="V46" s="66">
        <v>52812.02</v>
      </c>
      <c r="W46" s="143"/>
      <c r="X46" s="134"/>
    </row>
    <row r="47" spans="1:24" s="67" customFormat="1" x14ac:dyDescent="0.25">
      <c r="A47" s="141"/>
      <c r="B47" s="142"/>
      <c r="C47" s="61" t="s">
        <v>156</v>
      </c>
      <c r="D47" s="142"/>
      <c r="E47" s="142"/>
      <c r="F47" s="142"/>
      <c r="G47" s="62" t="s">
        <v>59</v>
      </c>
      <c r="H47" s="62" t="s">
        <v>60</v>
      </c>
      <c r="I47" s="62">
        <v>2149</v>
      </c>
      <c r="J47" s="62" t="s">
        <v>61</v>
      </c>
      <c r="K47" s="63">
        <v>1</v>
      </c>
      <c r="L47" s="64">
        <v>373017</v>
      </c>
      <c r="M47" s="65">
        <v>43284</v>
      </c>
      <c r="N47" s="66">
        <v>248970.06</v>
      </c>
      <c r="O47" s="66">
        <v>0</v>
      </c>
      <c r="P47" s="66">
        <v>0</v>
      </c>
      <c r="Q47" s="66">
        <v>2514.85</v>
      </c>
      <c r="R47" s="66">
        <v>0.86</v>
      </c>
      <c r="S47" s="66">
        <v>251485.77</v>
      </c>
      <c r="T47" s="66">
        <v>286693.78000000003</v>
      </c>
      <c r="U47" s="66">
        <v>286693.78000000003</v>
      </c>
      <c r="V47" s="66">
        <v>35208.01</v>
      </c>
      <c r="W47" s="143"/>
      <c r="X47" s="134"/>
    </row>
    <row r="48" spans="1:24" s="67" customFormat="1" x14ac:dyDescent="0.25">
      <c r="A48" s="141"/>
      <c r="B48" s="142"/>
      <c r="C48" s="61" t="s">
        <v>156</v>
      </c>
      <c r="D48" s="142"/>
      <c r="E48" s="142"/>
      <c r="F48" s="142"/>
      <c r="G48" s="62" t="s">
        <v>59</v>
      </c>
      <c r="H48" s="62" t="s">
        <v>60</v>
      </c>
      <c r="I48" s="62">
        <v>2150</v>
      </c>
      <c r="J48" s="62" t="s">
        <v>61</v>
      </c>
      <c r="K48" s="63">
        <v>0.56999999999999995</v>
      </c>
      <c r="L48" s="64">
        <v>373017</v>
      </c>
      <c r="M48" s="65">
        <v>43284</v>
      </c>
      <c r="N48" s="66">
        <v>141913.42000000001</v>
      </c>
      <c r="O48" s="66">
        <v>0</v>
      </c>
      <c r="P48" s="66">
        <v>0</v>
      </c>
      <c r="Q48" s="66">
        <v>1433.47</v>
      </c>
      <c r="R48" s="66">
        <v>-1.1000000000000001E-3</v>
      </c>
      <c r="S48" s="66">
        <v>143346.89000000001</v>
      </c>
      <c r="T48" s="66">
        <v>286693.78000000003</v>
      </c>
      <c r="U48" s="66">
        <v>163415.45000000001</v>
      </c>
      <c r="V48" s="66">
        <v>20068.560000000001</v>
      </c>
      <c r="W48" s="143"/>
      <c r="X48" s="134"/>
    </row>
    <row r="49" spans="1:24" s="67" customFormat="1" x14ac:dyDescent="0.25">
      <c r="A49" s="141"/>
      <c r="B49" s="142"/>
      <c r="C49" s="61" t="s">
        <v>156</v>
      </c>
      <c r="D49" s="142"/>
      <c r="E49" s="142"/>
      <c r="F49" s="142"/>
      <c r="G49" s="62" t="s">
        <v>59</v>
      </c>
      <c r="H49" s="62" t="s">
        <v>60</v>
      </c>
      <c r="I49" s="62">
        <v>2152</v>
      </c>
      <c r="J49" s="62" t="s">
        <v>61</v>
      </c>
      <c r="K49" s="63">
        <v>0.67</v>
      </c>
      <c r="L49" s="64">
        <v>373017</v>
      </c>
      <c r="M49" s="65">
        <v>43284</v>
      </c>
      <c r="N49" s="66">
        <v>166810.51999999999</v>
      </c>
      <c r="O49" s="66">
        <v>0</v>
      </c>
      <c r="P49" s="66">
        <v>0</v>
      </c>
      <c r="Q49" s="66">
        <v>1684.95</v>
      </c>
      <c r="R49" s="66">
        <v>-4.1000000000000003E-3</v>
      </c>
      <c r="S49" s="66">
        <v>168495.47</v>
      </c>
      <c r="T49" s="66">
        <v>286693.78000000003</v>
      </c>
      <c r="U49" s="66">
        <v>192084.83</v>
      </c>
      <c r="V49" s="66">
        <v>23589.360000000001</v>
      </c>
      <c r="W49" s="143"/>
      <c r="X49" s="134"/>
    </row>
    <row r="50" spans="1:24" s="67" customFormat="1" x14ac:dyDescent="0.25">
      <c r="A50" s="141"/>
      <c r="B50" s="142"/>
      <c r="C50" s="61" t="s">
        <v>157</v>
      </c>
      <c r="D50" s="142"/>
      <c r="E50" s="142"/>
      <c r="F50" s="142"/>
      <c r="G50" s="62" t="s">
        <v>59</v>
      </c>
      <c r="H50" s="62" t="s">
        <v>60</v>
      </c>
      <c r="I50" s="62">
        <v>2148</v>
      </c>
      <c r="J50" s="62" t="s">
        <v>117</v>
      </c>
      <c r="K50" s="63">
        <v>0</v>
      </c>
      <c r="L50" s="64">
        <v>202968</v>
      </c>
      <c r="M50" s="65">
        <v>43278</v>
      </c>
      <c r="N50" s="66">
        <v>0</v>
      </c>
      <c r="O50" s="66">
        <v>786274.74</v>
      </c>
      <c r="P50" s="66">
        <v>0</v>
      </c>
      <c r="Q50" s="66">
        <v>7942.17</v>
      </c>
      <c r="R50" s="66">
        <v>0</v>
      </c>
      <c r="S50" s="66">
        <f>O50+Q50</f>
        <v>794216.91</v>
      </c>
      <c r="T50" s="66">
        <v>0</v>
      </c>
      <c r="U50" s="66">
        <v>0</v>
      </c>
      <c r="V50" s="66">
        <v>0</v>
      </c>
      <c r="W50" s="143"/>
      <c r="X50" s="134"/>
    </row>
    <row r="51" spans="1:24" s="67" customFormat="1" ht="25.5" x14ac:dyDescent="0.25">
      <c r="A51" s="141"/>
      <c r="B51" s="142"/>
      <c r="C51" s="61" t="s">
        <v>158</v>
      </c>
      <c r="D51" s="142"/>
      <c r="E51" s="142"/>
      <c r="F51" s="142"/>
      <c r="G51" s="62" t="s">
        <v>59</v>
      </c>
      <c r="H51" s="62" t="s">
        <v>60</v>
      </c>
      <c r="I51" s="62" t="s">
        <v>537</v>
      </c>
      <c r="J51" s="62" t="s">
        <v>117</v>
      </c>
      <c r="K51" s="63">
        <v>0</v>
      </c>
      <c r="L51" s="64">
        <v>202968</v>
      </c>
      <c r="M51" s="65">
        <v>43278</v>
      </c>
      <c r="N51" s="66">
        <v>0</v>
      </c>
      <c r="O51" s="66">
        <v>5692474.2599999998</v>
      </c>
      <c r="P51" s="66">
        <v>0</v>
      </c>
      <c r="Q51" s="66">
        <v>57499.74</v>
      </c>
      <c r="R51" s="66">
        <v>0</v>
      </c>
      <c r="S51" s="66">
        <f>O51+Q51</f>
        <v>5749974</v>
      </c>
      <c r="T51" s="66">
        <v>0</v>
      </c>
      <c r="U51" s="66">
        <v>0</v>
      </c>
      <c r="V51" s="66">
        <v>0</v>
      </c>
      <c r="W51" s="143"/>
      <c r="X51" s="134"/>
    </row>
    <row r="52" spans="1:24" s="67" customFormat="1" x14ac:dyDescent="0.25">
      <c r="A52" s="141"/>
      <c r="B52" s="142"/>
      <c r="C52" s="61" t="s">
        <v>160</v>
      </c>
      <c r="D52" s="142"/>
      <c r="E52" s="142"/>
      <c r="F52" s="142"/>
      <c r="G52" s="62" t="s">
        <v>59</v>
      </c>
      <c r="H52" s="62" t="s">
        <v>60</v>
      </c>
      <c r="I52" s="62">
        <v>2148</v>
      </c>
      <c r="J52" s="62" t="s">
        <v>118</v>
      </c>
      <c r="K52" s="63">
        <v>0</v>
      </c>
      <c r="L52" s="64">
        <v>373257</v>
      </c>
      <c r="M52" s="65">
        <v>43307</v>
      </c>
      <c r="N52" s="66">
        <v>0</v>
      </c>
      <c r="O52" s="66">
        <v>0</v>
      </c>
      <c r="P52" s="66">
        <v>95337</v>
      </c>
      <c r="Q52" s="66">
        <v>963</v>
      </c>
      <c r="R52" s="66">
        <v>0</v>
      </c>
      <c r="S52" s="66">
        <f>P52+Q52</f>
        <v>96300</v>
      </c>
      <c r="T52" s="66">
        <v>0</v>
      </c>
      <c r="U52" s="66">
        <v>0</v>
      </c>
      <c r="V52" s="66">
        <v>0</v>
      </c>
      <c r="W52" s="143"/>
      <c r="X52" s="133"/>
    </row>
    <row r="53" spans="1:24" s="81" customFormat="1" x14ac:dyDescent="0.25">
      <c r="A53" s="75">
        <v>18</v>
      </c>
      <c r="B53" s="76" t="s">
        <v>161</v>
      </c>
      <c r="C53" s="75" t="s">
        <v>521</v>
      </c>
      <c r="D53" s="76" t="s">
        <v>163</v>
      </c>
      <c r="E53" s="76" t="s">
        <v>164</v>
      </c>
      <c r="F53" s="76" t="s">
        <v>165</v>
      </c>
      <c r="G53" s="76" t="s">
        <v>59</v>
      </c>
      <c r="H53" s="76" t="s">
        <v>60</v>
      </c>
      <c r="I53" s="76">
        <v>2198</v>
      </c>
      <c r="J53" s="76" t="s">
        <v>79</v>
      </c>
      <c r="K53" s="77">
        <v>1.667</v>
      </c>
      <c r="L53" s="78">
        <v>373238</v>
      </c>
      <c r="M53" s="79">
        <v>43299</v>
      </c>
      <c r="N53" s="80">
        <v>345819</v>
      </c>
      <c r="O53" s="80">
        <v>0</v>
      </c>
      <c r="P53" s="80">
        <v>0</v>
      </c>
      <c r="Q53" s="80">
        <v>3493.12</v>
      </c>
      <c r="R53" s="80">
        <v>0.42849999999999999</v>
      </c>
      <c r="S53" s="80">
        <v>349312.55</v>
      </c>
      <c r="T53" s="80">
        <v>238882.01</v>
      </c>
      <c r="U53" s="80">
        <v>398216.31</v>
      </c>
      <c r="V53" s="80">
        <v>48903.76</v>
      </c>
      <c r="W53" s="80">
        <v>48903.76</v>
      </c>
      <c r="X53" s="76"/>
    </row>
    <row r="54" spans="1:24" s="67" customFormat="1" ht="25.5" x14ac:dyDescent="0.25">
      <c r="A54" s="61">
        <v>19</v>
      </c>
      <c r="B54" s="62" t="s">
        <v>166</v>
      </c>
      <c r="C54" s="61" t="s">
        <v>167</v>
      </c>
      <c r="D54" s="62" t="s">
        <v>168</v>
      </c>
      <c r="E54" s="62" t="s">
        <v>169</v>
      </c>
      <c r="F54" s="62" t="s">
        <v>170</v>
      </c>
      <c r="G54" s="62" t="s">
        <v>59</v>
      </c>
      <c r="H54" s="62" t="s">
        <v>60</v>
      </c>
      <c r="I54" s="62">
        <v>2185</v>
      </c>
      <c r="J54" s="62" t="s">
        <v>79</v>
      </c>
      <c r="K54" s="63">
        <v>4.8330000000000002</v>
      </c>
      <c r="L54" s="64">
        <v>202408</v>
      </c>
      <c r="M54" s="65">
        <v>43186</v>
      </c>
      <c r="N54" s="66">
        <v>1002606</v>
      </c>
      <c r="O54" s="66">
        <v>0</v>
      </c>
      <c r="P54" s="66">
        <v>0</v>
      </c>
      <c r="Q54" s="66">
        <v>10127.33</v>
      </c>
      <c r="R54" s="66">
        <v>0.65149999999999997</v>
      </c>
      <c r="S54" s="66">
        <v>1012733.98</v>
      </c>
      <c r="T54" s="66">
        <v>238882.01</v>
      </c>
      <c r="U54" s="66">
        <v>1154516.75</v>
      </c>
      <c r="V54" s="66">
        <v>141782.76999999999</v>
      </c>
      <c r="W54" s="66">
        <v>141782.76999999999</v>
      </c>
      <c r="X54" s="62"/>
    </row>
    <row r="55" spans="1:24" s="81" customFormat="1" ht="25.5" x14ac:dyDescent="0.25">
      <c r="A55" s="75">
        <v>20</v>
      </c>
      <c r="B55" s="76" t="s">
        <v>171</v>
      </c>
      <c r="C55" s="75" t="s">
        <v>172</v>
      </c>
      <c r="D55" s="76" t="s">
        <v>173</v>
      </c>
      <c r="E55" s="76" t="s">
        <v>174</v>
      </c>
      <c r="F55" s="76" t="s">
        <v>175</v>
      </c>
      <c r="G55" s="76" t="s">
        <v>176</v>
      </c>
      <c r="H55" s="76" t="s">
        <v>60</v>
      </c>
      <c r="I55" s="76">
        <v>138</v>
      </c>
      <c r="J55" s="76" t="s">
        <v>79</v>
      </c>
      <c r="K55" s="77">
        <v>31</v>
      </c>
      <c r="L55" s="78">
        <v>202515</v>
      </c>
      <c r="M55" s="79">
        <v>43220</v>
      </c>
      <c r="N55" s="80">
        <v>2189825</v>
      </c>
      <c r="O55" s="80">
        <v>0</v>
      </c>
      <c r="P55" s="80">
        <v>0</v>
      </c>
      <c r="Q55" s="80">
        <v>22119.439999999999</v>
      </c>
      <c r="R55" s="80">
        <v>0.73</v>
      </c>
      <c r="S55" s="80">
        <v>2211945.17</v>
      </c>
      <c r="T55" s="80">
        <v>89191.33</v>
      </c>
      <c r="U55" s="80">
        <v>2764931.23</v>
      </c>
      <c r="V55" s="80">
        <v>552986.06000000006</v>
      </c>
      <c r="W55" s="80">
        <v>552986.06000000006</v>
      </c>
      <c r="X55" s="76"/>
    </row>
    <row r="56" spans="1:24" s="67" customFormat="1" x14ac:dyDescent="0.25">
      <c r="A56" s="141">
        <v>21</v>
      </c>
      <c r="B56" s="142" t="s">
        <v>178</v>
      </c>
      <c r="C56" s="61" t="s">
        <v>179</v>
      </c>
      <c r="D56" s="142" t="s">
        <v>180</v>
      </c>
      <c r="E56" s="142" t="s">
        <v>181</v>
      </c>
      <c r="F56" s="142" t="s">
        <v>182</v>
      </c>
      <c r="G56" s="62" t="s">
        <v>176</v>
      </c>
      <c r="H56" s="62" t="s">
        <v>60</v>
      </c>
      <c r="I56" s="62">
        <v>182</v>
      </c>
      <c r="J56" s="62" t="s">
        <v>61</v>
      </c>
      <c r="K56" s="63">
        <v>3.4449999999999998</v>
      </c>
      <c r="L56" s="64">
        <v>202629</v>
      </c>
      <c r="M56" s="65">
        <v>43236</v>
      </c>
      <c r="N56" s="66">
        <v>454740</v>
      </c>
      <c r="O56" s="66">
        <v>0</v>
      </c>
      <c r="P56" s="66">
        <v>0</v>
      </c>
      <c r="Q56" s="66">
        <v>4593.33</v>
      </c>
      <c r="R56" s="66">
        <v>-8.2000000000000007E-3</v>
      </c>
      <c r="S56" s="66">
        <v>459333.32</v>
      </c>
      <c r="T56" s="66">
        <v>166666.67000000001</v>
      </c>
      <c r="U56" s="66">
        <v>574166.68000000005</v>
      </c>
      <c r="V56" s="66">
        <v>114833.35</v>
      </c>
      <c r="W56" s="143">
        <v>114833.35</v>
      </c>
      <c r="X56" s="132"/>
    </row>
    <row r="57" spans="1:24" s="67" customFormat="1" x14ac:dyDescent="0.25">
      <c r="A57" s="141"/>
      <c r="B57" s="142"/>
      <c r="C57" s="61" t="s">
        <v>184</v>
      </c>
      <c r="D57" s="142"/>
      <c r="E57" s="142"/>
      <c r="F57" s="142"/>
      <c r="G57" s="62" t="s">
        <v>176</v>
      </c>
      <c r="H57" s="62" t="s">
        <v>60</v>
      </c>
      <c r="I57" s="62">
        <v>182</v>
      </c>
      <c r="J57" s="62" t="s">
        <v>117</v>
      </c>
      <c r="K57" s="63">
        <v>0</v>
      </c>
      <c r="L57" s="64">
        <v>202835</v>
      </c>
      <c r="M57" s="65">
        <v>43265</v>
      </c>
      <c r="N57" s="66">
        <v>0</v>
      </c>
      <c r="O57" s="66">
        <v>3378453</v>
      </c>
      <c r="P57" s="66">
        <v>0</v>
      </c>
      <c r="Q57" s="66">
        <v>34125.79</v>
      </c>
      <c r="R57" s="66">
        <v>0</v>
      </c>
      <c r="S57" s="66">
        <f>O57+Q57</f>
        <v>3412578.79</v>
      </c>
      <c r="T57" s="66">
        <v>0</v>
      </c>
      <c r="U57" s="66">
        <v>0</v>
      </c>
      <c r="V57" s="66">
        <v>0</v>
      </c>
      <c r="W57" s="143"/>
      <c r="X57" s="134"/>
    </row>
    <row r="58" spans="1:24" s="67" customFormat="1" x14ac:dyDescent="0.25">
      <c r="A58" s="141"/>
      <c r="B58" s="142"/>
      <c r="C58" s="61" t="s">
        <v>184</v>
      </c>
      <c r="D58" s="142"/>
      <c r="E58" s="142"/>
      <c r="F58" s="142"/>
      <c r="G58" s="62" t="s">
        <v>176</v>
      </c>
      <c r="H58" s="62" t="s">
        <v>60</v>
      </c>
      <c r="I58" s="62">
        <v>182</v>
      </c>
      <c r="J58" s="62" t="s">
        <v>118</v>
      </c>
      <c r="K58" s="63">
        <v>0</v>
      </c>
      <c r="L58" s="64">
        <v>202835</v>
      </c>
      <c r="M58" s="65">
        <v>43265</v>
      </c>
      <c r="N58" s="66">
        <v>0</v>
      </c>
      <c r="O58" s="66">
        <v>0</v>
      </c>
      <c r="P58" s="66">
        <v>29403</v>
      </c>
      <c r="Q58" s="66">
        <v>297</v>
      </c>
      <c r="R58" s="66">
        <v>0</v>
      </c>
      <c r="S58" s="66">
        <f>P58+Q58</f>
        <v>29700</v>
      </c>
      <c r="T58" s="66">
        <v>0</v>
      </c>
      <c r="U58" s="66">
        <v>0</v>
      </c>
      <c r="V58" s="66">
        <v>0</v>
      </c>
      <c r="W58" s="143"/>
      <c r="X58" s="133"/>
    </row>
    <row r="59" spans="1:24" s="81" customFormat="1" x14ac:dyDescent="0.25">
      <c r="A59" s="138">
        <v>22</v>
      </c>
      <c r="B59" s="139" t="s">
        <v>185</v>
      </c>
      <c r="C59" s="75" t="s">
        <v>186</v>
      </c>
      <c r="D59" s="139" t="s">
        <v>187</v>
      </c>
      <c r="E59" s="139" t="s">
        <v>181</v>
      </c>
      <c r="F59" s="139" t="s">
        <v>182</v>
      </c>
      <c r="G59" s="76" t="s">
        <v>176</v>
      </c>
      <c r="H59" s="76" t="s">
        <v>60</v>
      </c>
      <c r="I59" s="76">
        <v>182</v>
      </c>
      <c r="J59" s="76" t="s">
        <v>61</v>
      </c>
      <c r="K59" s="77">
        <v>3.4649999999999999</v>
      </c>
      <c r="L59" s="78">
        <v>202626</v>
      </c>
      <c r="M59" s="79">
        <v>43236</v>
      </c>
      <c r="N59" s="80">
        <v>457380</v>
      </c>
      <c r="O59" s="80">
        <v>0</v>
      </c>
      <c r="P59" s="80">
        <v>0</v>
      </c>
      <c r="Q59" s="80">
        <v>4620</v>
      </c>
      <c r="R59" s="80">
        <v>-1.15E-2</v>
      </c>
      <c r="S59" s="80">
        <v>461999.99</v>
      </c>
      <c r="T59" s="80">
        <v>166666.67000000001</v>
      </c>
      <c r="U59" s="80">
        <v>577500.01</v>
      </c>
      <c r="V59" s="80">
        <v>115500.01</v>
      </c>
      <c r="W59" s="140">
        <v>115500.01</v>
      </c>
      <c r="X59" s="129"/>
    </row>
    <row r="60" spans="1:24" s="81" customFormat="1" x14ac:dyDescent="0.25">
      <c r="A60" s="138"/>
      <c r="B60" s="139"/>
      <c r="C60" s="75" t="s">
        <v>162</v>
      </c>
      <c r="D60" s="139"/>
      <c r="E60" s="139"/>
      <c r="F60" s="139"/>
      <c r="G60" s="76" t="s">
        <v>176</v>
      </c>
      <c r="H60" s="76" t="s">
        <v>60</v>
      </c>
      <c r="I60" s="76">
        <v>182</v>
      </c>
      <c r="J60" s="76" t="s">
        <v>117</v>
      </c>
      <c r="K60" s="77">
        <v>0</v>
      </c>
      <c r="L60" s="78">
        <v>373026</v>
      </c>
      <c r="M60" s="79">
        <v>43291</v>
      </c>
      <c r="N60" s="80">
        <v>0</v>
      </c>
      <c r="O60" s="80">
        <v>1616502</v>
      </c>
      <c r="P60" s="80">
        <v>0</v>
      </c>
      <c r="Q60" s="80">
        <v>16328.3</v>
      </c>
      <c r="R60" s="80">
        <v>0</v>
      </c>
      <c r="S60" s="80">
        <f>O60+Q60</f>
        <v>1632830.3</v>
      </c>
      <c r="T60" s="80">
        <v>0</v>
      </c>
      <c r="U60" s="80">
        <v>0</v>
      </c>
      <c r="V60" s="80">
        <v>0</v>
      </c>
      <c r="W60" s="140"/>
      <c r="X60" s="130"/>
    </row>
    <row r="61" spans="1:24" s="81" customFormat="1" x14ac:dyDescent="0.25">
      <c r="A61" s="138"/>
      <c r="B61" s="139"/>
      <c r="C61" s="75" t="s">
        <v>162</v>
      </c>
      <c r="D61" s="139"/>
      <c r="E61" s="139"/>
      <c r="F61" s="139"/>
      <c r="G61" s="76" t="s">
        <v>176</v>
      </c>
      <c r="H61" s="76" t="s">
        <v>60</v>
      </c>
      <c r="I61" s="76">
        <v>182</v>
      </c>
      <c r="J61" s="76" t="s">
        <v>118</v>
      </c>
      <c r="K61" s="77">
        <v>0</v>
      </c>
      <c r="L61" s="78">
        <v>373026</v>
      </c>
      <c r="M61" s="79">
        <v>43291</v>
      </c>
      <c r="N61" s="80">
        <v>0</v>
      </c>
      <c r="O61" s="80">
        <v>0</v>
      </c>
      <c r="P61" s="80">
        <v>9801</v>
      </c>
      <c r="Q61" s="80">
        <v>99</v>
      </c>
      <c r="R61" s="80">
        <v>0</v>
      </c>
      <c r="S61" s="80">
        <f>P61+Q61</f>
        <v>9900</v>
      </c>
      <c r="T61" s="80">
        <v>0</v>
      </c>
      <c r="U61" s="80">
        <v>0</v>
      </c>
      <c r="V61" s="80">
        <v>0</v>
      </c>
      <c r="W61" s="140"/>
      <c r="X61" s="131"/>
    </row>
    <row r="62" spans="1:24" s="67" customFormat="1" x14ac:dyDescent="0.25">
      <c r="A62" s="141">
        <v>23</v>
      </c>
      <c r="B62" s="142" t="s">
        <v>189</v>
      </c>
      <c r="C62" s="61">
        <v>46</v>
      </c>
      <c r="D62" s="142" t="s">
        <v>191</v>
      </c>
      <c r="E62" s="142" t="s">
        <v>192</v>
      </c>
      <c r="F62" s="142" t="s">
        <v>193</v>
      </c>
      <c r="G62" s="62" t="s">
        <v>194</v>
      </c>
      <c r="H62" s="62" t="s">
        <v>60</v>
      </c>
      <c r="I62" s="62">
        <v>343</v>
      </c>
      <c r="J62" s="62" t="s">
        <v>536</v>
      </c>
      <c r="K62" s="63">
        <v>0.93</v>
      </c>
      <c r="L62" s="64">
        <v>202885</v>
      </c>
      <c r="M62" s="65">
        <v>43278</v>
      </c>
      <c r="N62" s="66">
        <v>57060.32</v>
      </c>
      <c r="O62" s="66">
        <v>0</v>
      </c>
      <c r="P62" s="66">
        <v>0</v>
      </c>
      <c r="Q62" s="66">
        <v>576.37</v>
      </c>
      <c r="R62" s="66">
        <v>33903.9447</v>
      </c>
      <c r="S62" s="66">
        <v>91540.63</v>
      </c>
      <c r="T62" s="66">
        <v>112211.1</v>
      </c>
      <c r="U62" s="66">
        <v>104356.32</v>
      </c>
      <c r="V62" s="66">
        <v>12815.69</v>
      </c>
      <c r="W62" s="143">
        <v>19650.73</v>
      </c>
      <c r="X62" s="132"/>
    </row>
    <row r="63" spans="1:24" s="67" customFormat="1" x14ac:dyDescent="0.25">
      <c r="A63" s="141"/>
      <c r="B63" s="142"/>
      <c r="C63" s="61" t="s">
        <v>196</v>
      </c>
      <c r="D63" s="142"/>
      <c r="E63" s="142"/>
      <c r="F63" s="142"/>
      <c r="G63" s="62" t="s">
        <v>194</v>
      </c>
      <c r="H63" s="62" t="s">
        <v>60</v>
      </c>
      <c r="I63" s="62">
        <v>344</v>
      </c>
      <c r="J63" s="62" t="s">
        <v>197</v>
      </c>
      <c r="K63" s="63">
        <v>0.62</v>
      </c>
      <c r="L63" s="64">
        <v>202885</v>
      </c>
      <c r="M63" s="65">
        <v>43278</v>
      </c>
      <c r="N63" s="66">
        <v>48333.45</v>
      </c>
      <c r="O63" s="66">
        <v>0</v>
      </c>
      <c r="P63" s="66">
        <v>0</v>
      </c>
      <c r="Q63" s="66">
        <v>488.22</v>
      </c>
      <c r="R63" s="66">
        <v>5.9999999999999995E-4</v>
      </c>
      <c r="S63" s="66">
        <v>48821.67</v>
      </c>
      <c r="T63" s="66">
        <v>89768.88</v>
      </c>
      <c r="U63" s="66">
        <v>55656.71</v>
      </c>
      <c r="V63" s="66">
        <v>6835.04</v>
      </c>
      <c r="W63" s="143"/>
      <c r="X63" s="134"/>
    </row>
    <row r="64" spans="1:24" s="67" customFormat="1" x14ac:dyDescent="0.25">
      <c r="A64" s="141"/>
      <c r="B64" s="142"/>
      <c r="C64" s="61" t="s">
        <v>198</v>
      </c>
      <c r="D64" s="142"/>
      <c r="E64" s="142"/>
      <c r="F64" s="142"/>
      <c r="G64" s="62" t="s">
        <v>194</v>
      </c>
      <c r="H64" s="62" t="s">
        <v>60</v>
      </c>
      <c r="I64" s="62">
        <v>343</v>
      </c>
      <c r="J64" s="62" t="s">
        <v>118</v>
      </c>
      <c r="K64" s="63">
        <v>0</v>
      </c>
      <c r="L64" s="64">
        <v>202885</v>
      </c>
      <c r="M64" s="65">
        <v>43278</v>
      </c>
      <c r="N64" s="66">
        <v>0</v>
      </c>
      <c r="O64" s="66">
        <v>0</v>
      </c>
      <c r="P64" s="66">
        <v>86055.23</v>
      </c>
      <c r="Q64" s="66">
        <v>869.24</v>
      </c>
      <c r="R64" s="66">
        <v>0</v>
      </c>
      <c r="S64" s="66">
        <f>P64+Q64</f>
        <v>86924.47</v>
      </c>
      <c r="T64" s="66">
        <v>0</v>
      </c>
      <c r="U64" s="66">
        <v>0</v>
      </c>
      <c r="V64" s="66">
        <v>0</v>
      </c>
      <c r="W64" s="143"/>
      <c r="X64" s="133"/>
    </row>
    <row r="65" spans="1:24" s="81" customFormat="1" x14ac:dyDescent="0.25">
      <c r="A65" s="138">
        <v>24</v>
      </c>
      <c r="B65" s="139" t="s">
        <v>199</v>
      </c>
      <c r="C65" s="75" t="s">
        <v>538</v>
      </c>
      <c r="D65" s="139" t="s">
        <v>200</v>
      </c>
      <c r="E65" s="139" t="s">
        <v>544</v>
      </c>
      <c r="F65" s="139" t="s">
        <v>202</v>
      </c>
      <c r="G65" s="76" t="s">
        <v>194</v>
      </c>
      <c r="H65" s="76" t="s">
        <v>60</v>
      </c>
      <c r="I65" s="76">
        <v>343</v>
      </c>
      <c r="J65" s="76" t="s">
        <v>536</v>
      </c>
      <c r="K65" s="77">
        <v>0.32</v>
      </c>
      <c r="L65" s="78">
        <v>373174</v>
      </c>
      <c r="M65" s="79">
        <v>43291</v>
      </c>
      <c r="N65" s="80">
        <v>31182.86</v>
      </c>
      <c r="O65" s="80">
        <v>0</v>
      </c>
      <c r="P65" s="80">
        <v>0</v>
      </c>
      <c r="Q65" s="80">
        <v>314.98</v>
      </c>
      <c r="R65" s="80">
        <v>1.2800000000000001E-2</v>
      </c>
      <c r="S65" s="80">
        <v>31497.85</v>
      </c>
      <c r="T65" s="80">
        <v>112211.1</v>
      </c>
      <c r="U65" s="80">
        <v>35907.550000000003</v>
      </c>
      <c r="V65" s="80">
        <v>4409.7</v>
      </c>
      <c r="W65" s="140">
        <v>7165.76</v>
      </c>
      <c r="X65" s="129"/>
    </row>
    <row r="66" spans="1:24" s="81" customFormat="1" x14ac:dyDescent="0.25">
      <c r="A66" s="138"/>
      <c r="B66" s="139"/>
      <c r="C66" s="75" t="s">
        <v>224</v>
      </c>
      <c r="D66" s="139"/>
      <c r="E66" s="139"/>
      <c r="F66" s="139"/>
      <c r="G66" s="76" t="s">
        <v>194</v>
      </c>
      <c r="H66" s="76" t="s">
        <v>60</v>
      </c>
      <c r="I66" s="76">
        <v>344</v>
      </c>
      <c r="J66" s="76" t="s">
        <v>197</v>
      </c>
      <c r="K66" s="77">
        <v>0.25</v>
      </c>
      <c r="L66" s="78">
        <v>373174</v>
      </c>
      <c r="M66" s="79">
        <v>43291</v>
      </c>
      <c r="N66" s="80">
        <v>19489.14</v>
      </c>
      <c r="O66" s="80">
        <v>0</v>
      </c>
      <c r="P66" s="80">
        <v>0</v>
      </c>
      <c r="Q66" s="80">
        <v>196.86</v>
      </c>
      <c r="R66" s="80">
        <v>0.1575</v>
      </c>
      <c r="S66" s="80">
        <v>19686.16</v>
      </c>
      <c r="T66" s="80">
        <v>89768.88</v>
      </c>
      <c r="U66" s="80">
        <v>22442.22</v>
      </c>
      <c r="V66" s="80">
        <v>2756.06</v>
      </c>
      <c r="W66" s="140"/>
      <c r="X66" s="131"/>
    </row>
    <row r="67" spans="1:24" s="67" customFormat="1" x14ac:dyDescent="0.25">
      <c r="A67" s="141">
        <v>25</v>
      </c>
      <c r="B67" s="142" t="s">
        <v>203</v>
      </c>
      <c r="C67" s="61" t="s">
        <v>522</v>
      </c>
      <c r="D67" s="142" t="s">
        <v>205</v>
      </c>
      <c r="E67" s="142" t="s">
        <v>545</v>
      </c>
      <c r="F67" s="142" t="s">
        <v>207</v>
      </c>
      <c r="G67" s="62" t="s">
        <v>194</v>
      </c>
      <c r="H67" s="62" t="s">
        <v>60</v>
      </c>
      <c r="I67" s="62">
        <v>343</v>
      </c>
      <c r="J67" s="62" t="s">
        <v>536</v>
      </c>
      <c r="K67" s="63">
        <v>0.41249999999999998</v>
      </c>
      <c r="L67" s="64">
        <v>373176</v>
      </c>
      <c r="M67" s="65">
        <v>43291</v>
      </c>
      <c r="N67" s="66">
        <v>40196</v>
      </c>
      <c r="O67" s="66">
        <v>0</v>
      </c>
      <c r="P67" s="66">
        <v>0</v>
      </c>
      <c r="Q67" s="66">
        <v>406.02</v>
      </c>
      <c r="R67" s="66">
        <v>0.68089999999999995</v>
      </c>
      <c r="S67" s="66">
        <v>40602.699999999997</v>
      </c>
      <c r="T67" s="66">
        <v>112211.1</v>
      </c>
      <c r="U67" s="66">
        <v>46287.08</v>
      </c>
      <c r="V67" s="66">
        <v>5684.38</v>
      </c>
      <c r="W67" s="143">
        <v>8716.0499999999993</v>
      </c>
      <c r="X67" s="132"/>
    </row>
    <row r="68" spans="1:24" s="67" customFormat="1" x14ac:dyDescent="0.25">
      <c r="A68" s="141"/>
      <c r="B68" s="142"/>
      <c r="C68" s="61" t="s">
        <v>523</v>
      </c>
      <c r="D68" s="142"/>
      <c r="E68" s="142"/>
      <c r="F68" s="142"/>
      <c r="G68" s="62" t="s">
        <v>194</v>
      </c>
      <c r="H68" s="62" t="s">
        <v>60</v>
      </c>
      <c r="I68" s="62">
        <v>344</v>
      </c>
      <c r="J68" s="62" t="s">
        <v>197</v>
      </c>
      <c r="K68" s="63">
        <v>0.27500000000000002</v>
      </c>
      <c r="L68" s="64">
        <v>373176</v>
      </c>
      <c r="M68" s="65">
        <v>43291</v>
      </c>
      <c r="N68" s="66">
        <v>21438</v>
      </c>
      <c r="O68" s="66">
        <v>0</v>
      </c>
      <c r="P68" s="66">
        <v>0</v>
      </c>
      <c r="Q68" s="66">
        <v>216.55</v>
      </c>
      <c r="R68" s="66">
        <v>0.22320000000000001</v>
      </c>
      <c r="S68" s="66">
        <v>21654.77</v>
      </c>
      <c r="T68" s="66">
        <v>89768.88</v>
      </c>
      <c r="U68" s="66">
        <v>24686.44</v>
      </c>
      <c r="V68" s="66">
        <v>3031.67</v>
      </c>
      <c r="W68" s="143"/>
      <c r="X68" s="133"/>
    </row>
    <row r="69" spans="1:24" s="81" customFormat="1" x14ac:dyDescent="0.25">
      <c r="A69" s="138">
        <v>26</v>
      </c>
      <c r="B69" s="139" t="s">
        <v>209</v>
      </c>
      <c r="C69" s="75" t="s">
        <v>210</v>
      </c>
      <c r="D69" s="139" t="s">
        <v>211</v>
      </c>
      <c r="E69" s="139" t="s">
        <v>181</v>
      </c>
      <c r="F69" s="139" t="s">
        <v>212</v>
      </c>
      <c r="G69" s="76" t="s">
        <v>176</v>
      </c>
      <c r="H69" s="76" t="s">
        <v>60</v>
      </c>
      <c r="I69" s="76">
        <v>182</v>
      </c>
      <c r="J69" s="76" t="s">
        <v>61</v>
      </c>
      <c r="K69" s="77">
        <v>3.4649999999999999</v>
      </c>
      <c r="L69" s="78">
        <v>202627</v>
      </c>
      <c r="M69" s="79">
        <v>43236</v>
      </c>
      <c r="N69" s="80">
        <v>457380</v>
      </c>
      <c r="O69" s="80">
        <v>0</v>
      </c>
      <c r="P69" s="80">
        <v>0</v>
      </c>
      <c r="Q69" s="80">
        <v>4620</v>
      </c>
      <c r="R69" s="80">
        <v>-1.15E-2</v>
      </c>
      <c r="S69" s="80">
        <v>461999.99</v>
      </c>
      <c r="T69" s="80">
        <v>166666.67000000001</v>
      </c>
      <c r="U69" s="80">
        <v>577500.01</v>
      </c>
      <c r="V69" s="80">
        <v>115500.01</v>
      </c>
      <c r="W69" s="140">
        <v>115500.01</v>
      </c>
      <c r="X69" s="129"/>
    </row>
    <row r="70" spans="1:24" s="81" customFormat="1" x14ac:dyDescent="0.25">
      <c r="A70" s="138"/>
      <c r="B70" s="139"/>
      <c r="C70" s="75" t="s">
        <v>213</v>
      </c>
      <c r="D70" s="139"/>
      <c r="E70" s="139"/>
      <c r="F70" s="139"/>
      <c r="G70" s="76" t="s">
        <v>176</v>
      </c>
      <c r="H70" s="76" t="s">
        <v>60</v>
      </c>
      <c r="I70" s="76">
        <v>182</v>
      </c>
      <c r="J70" s="76" t="s">
        <v>117</v>
      </c>
      <c r="K70" s="77">
        <v>0</v>
      </c>
      <c r="L70" s="78">
        <v>373145</v>
      </c>
      <c r="M70" s="79">
        <v>43284</v>
      </c>
      <c r="N70" s="80">
        <v>0</v>
      </c>
      <c r="O70" s="80">
        <v>1653384</v>
      </c>
      <c r="P70" s="80">
        <v>0</v>
      </c>
      <c r="Q70" s="80">
        <v>16700.849999999999</v>
      </c>
      <c r="R70" s="80">
        <v>0</v>
      </c>
      <c r="S70" s="80">
        <f>O70+Q70</f>
        <v>1670084.85</v>
      </c>
      <c r="T70" s="80">
        <v>0</v>
      </c>
      <c r="U70" s="80">
        <v>0</v>
      </c>
      <c r="V70" s="80">
        <v>0</v>
      </c>
      <c r="W70" s="140"/>
      <c r="X70" s="130"/>
    </row>
    <row r="71" spans="1:24" s="81" customFormat="1" x14ac:dyDescent="0.25">
      <c r="A71" s="138"/>
      <c r="B71" s="139"/>
      <c r="C71" s="75" t="s">
        <v>213</v>
      </c>
      <c r="D71" s="139"/>
      <c r="E71" s="139"/>
      <c r="F71" s="139"/>
      <c r="G71" s="76" t="s">
        <v>176</v>
      </c>
      <c r="H71" s="76" t="s">
        <v>60</v>
      </c>
      <c r="I71" s="76">
        <v>182</v>
      </c>
      <c r="J71" s="76" t="s">
        <v>118</v>
      </c>
      <c r="K71" s="77">
        <v>0</v>
      </c>
      <c r="L71" s="78">
        <v>373145</v>
      </c>
      <c r="M71" s="79">
        <v>43284</v>
      </c>
      <c r="N71" s="80">
        <v>0</v>
      </c>
      <c r="O71" s="80">
        <v>0</v>
      </c>
      <c r="P71" s="80">
        <v>22275</v>
      </c>
      <c r="Q71" s="80">
        <v>225</v>
      </c>
      <c r="R71" s="80">
        <v>0</v>
      </c>
      <c r="S71" s="80">
        <f>P71+Q71</f>
        <v>22500</v>
      </c>
      <c r="T71" s="80">
        <v>0</v>
      </c>
      <c r="U71" s="80">
        <v>0</v>
      </c>
      <c r="V71" s="80">
        <v>0</v>
      </c>
      <c r="W71" s="140"/>
      <c r="X71" s="131"/>
    </row>
    <row r="72" spans="1:24" s="67" customFormat="1" x14ac:dyDescent="0.25">
      <c r="A72" s="141">
        <v>27</v>
      </c>
      <c r="B72" s="142" t="s">
        <v>214</v>
      </c>
      <c r="C72" s="61" t="s">
        <v>524</v>
      </c>
      <c r="D72" s="142" t="s">
        <v>216</v>
      </c>
      <c r="E72" s="142" t="s">
        <v>546</v>
      </c>
      <c r="F72" s="142" t="s">
        <v>218</v>
      </c>
      <c r="G72" s="62" t="s">
        <v>194</v>
      </c>
      <c r="H72" s="62" t="s">
        <v>60</v>
      </c>
      <c r="I72" s="62">
        <v>343</v>
      </c>
      <c r="J72" s="62" t="s">
        <v>536</v>
      </c>
      <c r="K72" s="63">
        <v>0.2</v>
      </c>
      <c r="L72" s="64">
        <v>373178</v>
      </c>
      <c r="M72" s="65">
        <v>43291</v>
      </c>
      <c r="N72" s="66">
        <v>19489</v>
      </c>
      <c r="O72" s="66">
        <v>0</v>
      </c>
      <c r="P72" s="66">
        <v>0</v>
      </c>
      <c r="Q72" s="66">
        <v>196.86</v>
      </c>
      <c r="R72" s="66">
        <v>0.29799999999999999</v>
      </c>
      <c r="S72" s="66">
        <v>19686.16</v>
      </c>
      <c r="T72" s="66">
        <v>112211.1</v>
      </c>
      <c r="U72" s="66">
        <v>22442.22</v>
      </c>
      <c r="V72" s="66">
        <v>2756.06</v>
      </c>
      <c r="W72" s="143">
        <v>7634.2</v>
      </c>
      <c r="X72" s="132"/>
    </row>
    <row r="73" spans="1:24" s="67" customFormat="1" x14ac:dyDescent="0.25">
      <c r="A73" s="141"/>
      <c r="B73" s="142"/>
      <c r="C73" s="61" t="s">
        <v>525</v>
      </c>
      <c r="D73" s="142"/>
      <c r="E73" s="142"/>
      <c r="F73" s="142"/>
      <c r="G73" s="62" t="s">
        <v>194</v>
      </c>
      <c r="H73" s="62" t="s">
        <v>60</v>
      </c>
      <c r="I73" s="62">
        <v>344</v>
      </c>
      <c r="J73" s="62" t="s">
        <v>197</v>
      </c>
      <c r="K73" s="63">
        <v>0.23</v>
      </c>
      <c r="L73" s="64">
        <v>373178</v>
      </c>
      <c r="M73" s="65">
        <v>43291</v>
      </c>
      <c r="N73" s="66">
        <v>17930</v>
      </c>
      <c r="O73" s="66">
        <v>0</v>
      </c>
      <c r="P73" s="66">
        <v>0</v>
      </c>
      <c r="Q73" s="66">
        <v>181.11</v>
      </c>
      <c r="R73" s="66">
        <v>0.15490000000000001</v>
      </c>
      <c r="S73" s="66">
        <v>18111.259999999998</v>
      </c>
      <c r="T73" s="66">
        <v>89768.88</v>
      </c>
      <c r="U73" s="66">
        <v>20646.84</v>
      </c>
      <c r="V73" s="66">
        <v>2535.58</v>
      </c>
      <c r="W73" s="143"/>
      <c r="X73" s="134"/>
    </row>
    <row r="74" spans="1:24" s="67" customFormat="1" x14ac:dyDescent="0.25">
      <c r="A74" s="141"/>
      <c r="B74" s="142"/>
      <c r="C74" s="61" t="s">
        <v>524</v>
      </c>
      <c r="D74" s="142"/>
      <c r="E74" s="142"/>
      <c r="F74" s="142"/>
      <c r="G74" s="62" t="s">
        <v>194</v>
      </c>
      <c r="H74" s="62" t="s">
        <v>60</v>
      </c>
      <c r="I74" s="62">
        <v>343</v>
      </c>
      <c r="J74" s="168" t="s">
        <v>625</v>
      </c>
      <c r="K74" s="63">
        <v>0.17</v>
      </c>
      <c r="L74" s="64">
        <v>373175</v>
      </c>
      <c r="M74" s="65">
        <v>43291</v>
      </c>
      <c r="N74" s="66">
        <v>16566</v>
      </c>
      <c r="O74" s="66">
        <v>0</v>
      </c>
      <c r="P74" s="66">
        <v>0</v>
      </c>
      <c r="Q74" s="66">
        <v>167.33</v>
      </c>
      <c r="R74" s="66">
        <v>-9.5699999999999993E-2</v>
      </c>
      <c r="S74" s="66">
        <v>16733.23</v>
      </c>
      <c r="T74" s="66">
        <v>112211.1</v>
      </c>
      <c r="U74" s="66">
        <v>19075.89</v>
      </c>
      <c r="V74" s="66">
        <v>2342.56</v>
      </c>
      <c r="W74" s="143"/>
      <c r="X74" s="133"/>
    </row>
    <row r="75" spans="1:24" s="81" customFormat="1" x14ac:dyDescent="0.25">
      <c r="A75" s="138">
        <v>28</v>
      </c>
      <c r="B75" s="139" t="s">
        <v>220</v>
      </c>
      <c r="C75" s="75" t="s">
        <v>524</v>
      </c>
      <c r="D75" s="139" t="s">
        <v>222</v>
      </c>
      <c r="E75" s="139" t="s">
        <v>192</v>
      </c>
      <c r="F75" s="139" t="s">
        <v>223</v>
      </c>
      <c r="G75" s="76" t="s">
        <v>194</v>
      </c>
      <c r="H75" s="76" t="s">
        <v>60</v>
      </c>
      <c r="I75" s="76">
        <v>343</v>
      </c>
      <c r="J75" s="76" t="s">
        <v>536</v>
      </c>
      <c r="K75" s="77">
        <v>0.5</v>
      </c>
      <c r="L75" s="78">
        <v>373175</v>
      </c>
      <c r="M75" s="79">
        <v>43291</v>
      </c>
      <c r="N75" s="80">
        <v>48723</v>
      </c>
      <c r="O75" s="80">
        <v>0</v>
      </c>
      <c r="P75" s="80">
        <v>0</v>
      </c>
      <c r="Q75" s="80">
        <v>492.15</v>
      </c>
      <c r="R75" s="80">
        <v>0.245</v>
      </c>
      <c r="S75" s="80">
        <v>49215.4</v>
      </c>
      <c r="T75" s="80">
        <v>112211.1</v>
      </c>
      <c r="U75" s="80">
        <v>56105.55</v>
      </c>
      <c r="V75" s="80">
        <v>6890.16</v>
      </c>
      <c r="W75" s="140">
        <v>17432.099999999999</v>
      </c>
      <c r="X75" s="129"/>
    </row>
    <row r="76" spans="1:24" s="81" customFormat="1" x14ac:dyDescent="0.25">
      <c r="A76" s="138"/>
      <c r="B76" s="139"/>
      <c r="C76" s="75" t="s">
        <v>224</v>
      </c>
      <c r="D76" s="139"/>
      <c r="E76" s="139"/>
      <c r="F76" s="139"/>
      <c r="G76" s="76" t="s">
        <v>194</v>
      </c>
      <c r="H76" s="76" t="s">
        <v>60</v>
      </c>
      <c r="I76" s="76">
        <v>344</v>
      </c>
      <c r="J76" s="76" t="s">
        <v>197</v>
      </c>
      <c r="K76" s="77">
        <v>0.55000000000000004</v>
      </c>
      <c r="L76" s="78">
        <v>373175</v>
      </c>
      <c r="M76" s="79">
        <v>43291</v>
      </c>
      <c r="N76" s="80">
        <v>42876</v>
      </c>
      <c r="O76" s="80">
        <v>0</v>
      </c>
      <c r="P76" s="80">
        <v>0</v>
      </c>
      <c r="Q76" s="80">
        <v>433.09</v>
      </c>
      <c r="R76" s="80">
        <v>0.45650000000000002</v>
      </c>
      <c r="S76" s="80">
        <v>43309.55</v>
      </c>
      <c r="T76" s="80">
        <v>89768.88</v>
      </c>
      <c r="U76" s="80">
        <v>49372.88</v>
      </c>
      <c r="V76" s="80">
        <v>6063.34</v>
      </c>
      <c r="W76" s="140"/>
      <c r="X76" s="130"/>
    </row>
    <row r="77" spans="1:24" s="81" customFormat="1" x14ac:dyDescent="0.25">
      <c r="A77" s="138"/>
      <c r="B77" s="139"/>
      <c r="C77" s="75" t="s">
        <v>524</v>
      </c>
      <c r="D77" s="139"/>
      <c r="E77" s="139"/>
      <c r="F77" s="139"/>
      <c r="G77" s="76" t="s">
        <v>194</v>
      </c>
      <c r="H77" s="76" t="s">
        <v>60</v>
      </c>
      <c r="I77" s="76">
        <v>343</v>
      </c>
      <c r="J77" s="169" t="s">
        <v>625</v>
      </c>
      <c r="K77" s="77">
        <v>0.32500000000000001</v>
      </c>
      <c r="L77" s="78">
        <v>373175</v>
      </c>
      <c r="M77" s="79">
        <v>43291</v>
      </c>
      <c r="N77" s="80">
        <v>31670</v>
      </c>
      <c r="O77" s="80">
        <v>0</v>
      </c>
      <c r="P77" s="80">
        <v>0</v>
      </c>
      <c r="Q77" s="80">
        <v>319.89999999999998</v>
      </c>
      <c r="R77" s="80">
        <v>0.1067</v>
      </c>
      <c r="S77" s="80">
        <v>31990.01</v>
      </c>
      <c r="T77" s="80">
        <v>112211.1</v>
      </c>
      <c r="U77" s="80">
        <v>36468.61</v>
      </c>
      <c r="V77" s="80">
        <v>4478.6000000000004</v>
      </c>
      <c r="W77" s="140"/>
      <c r="X77" s="131"/>
    </row>
    <row r="78" spans="1:24" s="67" customFormat="1" x14ac:dyDescent="0.25">
      <c r="A78" s="141">
        <v>29</v>
      </c>
      <c r="B78" s="142" t="s">
        <v>225</v>
      </c>
      <c r="C78" s="61" t="s">
        <v>226</v>
      </c>
      <c r="D78" s="142" t="s">
        <v>227</v>
      </c>
      <c r="E78" s="142" t="s">
        <v>228</v>
      </c>
      <c r="F78" s="142" t="s">
        <v>229</v>
      </c>
      <c r="G78" s="62" t="s">
        <v>194</v>
      </c>
      <c r="H78" s="62" t="s">
        <v>60</v>
      </c>
      <c r="I78" s="62">
        <v>403</v>
      </c>
      <c r="J78" s="62" t="s">
        <v>536</v>
      </c>
      <c r="K78" s="63">
        <v>15</v>
      </c>
      <c r="L78" s="64">
        <v>202447</v>
      </c>
      <c r="M78" s="65">
        <v>43202</v>
      </c>
      <c r="N78" s="66">
        <v>1461697</v>
      </c>
      <c r="O78" s="66">
        <v>0</v>
      </c>
      <c r="P78" s="66">
        <v>0</v>
      </c>
      <c r="Q78" s="66">
        <v>14764.62</v>
      </c>
      <c r="R78" s="66">
        <v>0.23</v>
      </c>
      <c r="S78" s="66">
        <v>1476461.85</v>
      </c>
      <c r="T78" s="66">
        <v>112211.1</v>
      </c>
      <c r="U78" s="66">
        <v>1683166.5</v>
      </c>
      <c r="V78" s="66">
        <v>206704.65</v>
      </c>
      <c r="W78" s="143">
        <v>206704.65</v>
      </c>
      <c r="X78" s="132"/>
    </row>
    <row r="79" spans="1:24" s="67" customFormat="1" x14ac:dyDescent="0.25">
      <c r="A79" s="141"/>
      <c r="B79" s="142"/>
      <c r="C79" s="61" t="s">
        <v>231</v>
      </c>
      <c r="D79" s="142"/>
      <c r="E79" s="142"/>
      <c r="F79" s="142"/>
      <c r="G79" s="62" t="s">
        <v>194</v>
      </c>
      <c r="H79" s="62" t="s">
        <v>60</v>
      </c>
      <c r="I79" s="62">
        <v>403</v>
      </c>
      <c r="J79" s="62" t="s">
        <v>118</v>
      </c>
      <c r="K79" s="63">
        <v>0</v>
      </c>
      <c r="L79" s="64">
        <v>202447</v>
      </c>
      <c r="M79" s="65">
        <v>43202</v>
      </c>
      <c r="N79" s="66">
        <v>0</v>
      </c>
      <c r="O79" s="66">
        <v>0</v>
      </c>
      <c r="P79" s="66">
        <v>15963</v>
      </c>
      <c r="Q79" s="66">
        <v>161.24</v>
      </c>
      <c r="R79" s="66">
        <v>0</v>
      </c>
      <c r="S79" s="66">
        <f>P79+Q79</f>
        <v>16124.24</v>
      </c>
      <c r="T79" s="66">
        <v>0</v>
      </c>
      <c r="U79" s="66">
        <v>0</v>
      </c>
      <c r="V79" s="66">
        <v>0</v>
      </c>
      <c r="W79" s="143"/>
      <c r="X79" s="133"/>
    </row>
    <row r="80" spans="1:24" s="81" customFormat="1" x14ac:dyDescent="0.25">
      <c r="A80" s="138">
        <v>30</v>
      </c>
      <c r="B80" s="139" t="s">
        <v>232</v>
      </c>
      <c r="C80" s="75" t="s">
        <v>233</v>
      </c>
      <c r="D80" s="139" t="s">
        <v>234</v>
      </c>
      <c r="E80" s="139" t="s">
        <v>181</v>
      </c>
      <c r="F80" s="139" t="s">
        <v>235</v>
      </c>
      <c r="G80" s="76" t="s">
        <v>176</v>
      </c>
      <c r="H80" s="76" t="s">
        <v>60</v>
      </c>
      <c r="I80" s="76">
        <v>182</v>
      </c>
      <c r="J80" s="76" t="s">
        <v>61</v>
      </c>
      <c r="K80" s="77">
        <v>3.4649999999999999</v>
      </c>
      <c r="L80" s="78">
        <v>202628</v>
      </c>
      <c r="M80" s="79">
        <v>43236</v>
      </c>
      <c r="N80" s="80">
        <v>457380</v>
      </c>
      <c r="O80" s="80">
        <v>0</v>
      </c>
      <c r="P80" s="80">
        <v>0</v>
      </c>
      <c r="Q80" s="80">
        <v>4620</v>
      </c>
      <c r="R80" s="80">
        <v>-1.15E-2</v>
      </c>
      <c r="S80" s="80">
        <v>461999.99</v>
      </c>
      <c r="T80" s="80">
        <v>166666.67000000001</v>
      </c>
      <c r="U80" s="80">
        <v>577500.01</v>
      </c>
      <c r="V80" s="80">
        <v>115500.01</v>
      </c>
      <c r="W80" s="140">
        <v>115500.01</v>
      </c>
      <c r="X80" s="129"/>
    </row>
    <row r="81" spans="1:24" s="81" customFormat="1" x14ac:dyDescent="0.25">
      <c r="A81" s="138"/>
      <c r="B81" s="139"/>
      <c r="C81" s="75" t="s">
        <v>236</v>
      </c>
      <c r="D81" s="139"/>
      <c r="E81" s="139"/>
      <c r="F81" s="139"/>
      <c r="G81" s="76" t="s">
        <v>176</v>
      </c>
      <c r="H81" s="76" t="s">
        <v>60</v>
      </c>
      <c r="I81" s="76">
        <v>182</v>
      </c>
      <c r="J81" s="76" t="s">
        <v>117</v>
      </c>
      <c r="K81" s="77">
        <v>0</v>
      </c>
      <c r="L81" s="78">
        <v>202836</v>
      </c>
      <c r="M81" s="79">
        <v>43265</v>
      </c>
      <c r="N81" s="80">
        <v>0</v>
      </c>
      <c r="O81" s="80">
        <v>3378453</v>
      </c>
      <c r="P81" s="80">
        <v>0</v>
      </c>
      <c r="Q81" s="80">
        <v>34125.79</v>
      </c>
      <c r="R81" s="80">
        <v>0</v>
      </c>
      <c r="S81" s="80">
        <f>O81+Q81</f>
        <v>3412578.79</v>
      </c>
      <c r="T81" s="80">
        <v>0</v>
      </c>
      <c r="U81" s="80">
        <v>0</v>
      </c>
      <c r="V81" s="80">
        <v>0</v>
      </c>
      <c r="W81" s="140"/>
      <c r="X81" s="130"/>
    </row>
    <row r="82" spans="1:24" s="81" customFormat="1" x14ac:dyDescent="0.25">
      <c r="A82" s="138"/>
      <c r="B82" s="139"/>
      <c r="C82" s="75" t="s">
        <v>236</v>
      </c>
      <c r="D82" s="139"/>
      <c r="E82" s="139"/>
      <c r="F82" s="139"/>
      <c r="G82" s="76" t="s">
        <v>176</v>
      </c>
      <c r="H82" s="76" t="s">
        <v>60</v>
      </c>
      <c r="I82" s="76">
        <v>182</v>
      </c>
      <c r="J82" s="76" t="s">
        <v>118</v>
      </c>
      <c r="K82" s="77">
        <v>0</v>
      </c>
      <c r="L82" s="78">
        <v>202836</v>
      </c>
      <c r="M82" s="79">
        <v>43265</v>
      </c>
      <c r="N82" s="80">
        <v>0</v>
      </c>
      <c r="O82" s="80">
        <v>0</v>
      </c>
      <c r="P82" s="80">
        <v>29403</v>
      </c>
      <c r="Q82" s="80">
        <v>297</v>
      </c>
      <c r="R82" s="80">
        <v>0</v>
      </c>
      <c r="S82" s="80">
        <f>P82+Q82</f>
        <v>29700</v>
      </c>
      <c r="T82" s="80">
        <v>0</v>
      </c>
      <c r="U82" s="80">
        <v>0</v>
      </c>
      <c r="V82" s="80">
        <v>0</v>
      </c>
      <c r="W82" s="140"/>
      <c r="X82" s="131"/>
    </row>
    <row r="83" spans="1:24" s="67" customFormat="1" ht="25.5" x14ac:dyDescent="0.25">
      <c r="A83" s="61">
        <v>31</v>
      </c>
      <c r="B83" s="62" t="s">
        <v>237</v>
      </c>
      <c r="C83" s="61" t="s">
        <v>238</v>
      </c>
      <c r="D83" s="62" t="s">
        <v>239</v>
      </c>
      <c r="E83" s="62" t="s">
        <v>547</v>
      </c>
      <c r="F83" s="62" t="s">
        <v>241</v>
      </c>
      <c r="G83" s="62" t="s">
        <v>194</v>
      </c>
      <c r="H83" s="62" t="s">
        <v>60</v>
      </c>
      <c r="I83" s="62">
        <v>420</v>
      </c>
      <c r="J83" s="62" t="s">
        <v>61</v>
      </c>
      <c r="K83" s="63">
        <v>1.34</v>
      </c>
      <c r="L83" s="64">
        <v>202386</v>
      </c>
      <c r="M83" s="65">
        <v>43186</v>
      </c>
      <c r="N83" s="66">
        <v>156693</v>
      </c>
      <c r="O83" s="66">
        <v>0</v>
      </c>
      <c r="P83" s="66">
        <v>0</v>
      </c>
      <c r="Q83" s="66">
        <v>1582.76</v>
      </c>
      <c r="R83" s="66">
        <v>0.95299999999999996</v>
      </c>
      <c r="S83" s="66">
        <v>158276.71</v>
      </c>
      <c r="T83" s="66">
        <v>134653.32</v>
      </c>
      <c r="U83" s="66">
        <v>180435.45</v>
      </c>
      <c r="V83" s="66">
        <v>22158.74</v>
      </c>
      <c r="W83" s="66">
        <v>22158.74</v>
      </c>
      <c r="X83" s="62"/>
    </row>
    <row r="84" spans="1:24" s="81" customFormat="1" ht="25.5" x14ac:dyDescent="0.25">
      <c r="A84" s="75">
        <v>32</v>
      </c>
      <c r="B84" s="76" t="s">
        <v>242</v>
      </c>
      <c r="C84" s="75">
        <v>223</v>
      </c>
      <c r="D84" s="76" t="s">
        <v>244</v>
      </c>
      <c r="E84" s="76" t="s">
        <v>548</v>
      </c>
      <c r="F84" s="76" t="s">
        <v>241</v>
      </c>
      <c r="G84" s="76" t="s">
        <v>194</v>
      </c>
      <c r="H84" s="76" t="s">
        <v>60</v>
      </c>
      <c r="I84" s="76">
        <v>420</v>
      </c>
      <c r="J84" s="76" t="s">
        <v>61</v>
      </c>
      <c r="K84" s="77">
        <v>1.34</v>
      </c>
      <c r="L84" s="78">
        <v>202385</v>
      </c>
      <c r="M84" s="79">
        <v>43186</v>
      </c>
      <c r="N84" s="80">
        <v>156693</v>
      </c>
      <c r="O84" s="80">
        <v>0</v>
      </c>
      <c r="P84" s="80">
        <v>0</v>
      </c>
      <c r="Q84" s="80">
        <v>1582.76</v>
      </c>
      <c r="R84" s="80">
        <v>0.95299999999999996</v>
      </c>
      <c r="S84" s="80">
        <v>158276.71</v>
      </c>
      <c r="T84" s="80">
        <v>134653.32</v>
      </c>
      <c r="U84" s="80">
        <v>180435.45</v>
      </c>
      <c r="V84" s="80">
        <v>22158.74</v>
      </c>
      <c r="W84" s="80">
        <v>22158.74</v>
      </c>
      <c r="X84" s="76"/>
    </row>
    <row r="85" spans="1:24" s="67" customFormat="1" x14ac:dyDescent="0.25">
      <c r="A85" s="141">
        <v>33</v>
      </c>
      <c r="B85" s="142" t="s">
        <v>246</v>
      </c>
      <c r="C85" s="61" t="s">
        <v>526</v>
      </c>
      <c r="D85" s="142" t="s">
        <v>248</v>
      </c>
      <c r="E85" s="142" t="s">
        <v>549</v>
      </c>
      <c r="F85" s="142" t="s">
        <v>250</v>
      </c>
      <c r="G85" s="62" t="s">
        <v>194</v>
      </c>
      <c r="H85" s="62" t="s">
        <v>60</v>
      </c>
      <c r="I85" s="62">
        <v>399</v>
      </c>
      <c r="J85" s="62" t="s">
        <v>61</v>
      </c>
      <c r="K85" s="63">
        <v>1.125</v>
      </c>
      <c r="L85" s="64">
        <v>373299</v>
      </c>
      <c r="M85" s="65">
        <v>43311</v>
      </c>
      <c r="N85" s="66">
        <v>131553</v>
      </c>
      <c r="O85" s="66">
        <v>0</v>
      </c>
      <c r="P85" s="66">
        <v>0</v>
      </c>
      <c r="Q85" s="66">
        <v>1328.82</v>
      </c>
      <c r="R85" s="66">
        <v>-0.25130000000000002</v>
      </c>
      <c r="S85" s="66">
        <v>132881.57</v>
      </c>
      <c r="T85" s="66">
        <v>134653.32</v>
      </c>
      <c r="U85" s="66">
        <v>151484.99</v>
      </c>
      <c r="V85" s="66">
        <v>18603.16</v>
      </c>
      <c r="W85" s="143">
        <v>66283.03</v>
      </c>
      <c r="X85" s="132"/>
    </row>
    <row r="86" spans="1:24" s="67" customFormat="1" x14ac:dyDescent="0.25">
      <c r="A86" s="141"/>
      <c r="B86" s="142"/>
      <c r="C86" s="61" t="s">
        <v>251</v>
      </c>
      <c r="D86" s="142"/>
      <c r="E86" s="142"/>
      <c r="F86" s="142"/>
      <c r="G86" s="62" t="s">
        <v>194</v>
      </c>
      <c r="H86" s="62" t="s">
        <v>60</v>
      </c>
      <c r="I86" s="62">
        <v>399</v>
      </c>
      <c r="J86" s="62" t="s">
        <v>61</v>
      </c>
      <c r="K86" s="63">
        <v>2.5</v>
      </c>
      <c r="L86" s="64">
        <v>202509</v>
      </c>
      <c r="M86" s="65">
        <v>43220</v>
      </c>
      <c r="N86" s="66">
        <v>267977</v>
      </c>
      <c r="O86" s="66">
        <v>0</v>
      </c>
      <c r="P86" s="66">
        <v>0</v>
      </c>
      <c r="Q86" s="66">
        <v>2706.84</v>
      </c>
      <c r="R86" s="66">
        <v>24608.535</v>
      </c>
      <c r="S86" s="66">
        <v>295292.38</v>
      </c>
      <c r="T86" s="66">
        <v>134653.32</v>
      </c>
      <c r="U86" s="66">
        <v>336633.3</v>
      </c>
      <c r="V86" s="66">
        <v>41340.93</v>
      </c>
      <c r="W86" s="143"/>
      <c r="X86" s="134"/>
    </row>
    <row r="87" spans="1:24" s="67" customFormat="1" x14ac:dyDescent="0.25">
      <c r="A87" s="141"/>
      <c r="B87" s="142"/>
      <c r="C87" s="61" t="s">
        <v>526</v>
      </c>
      <c r="D87" s="142"/>
      <c r="E87" s="142"/>
      <c r="F87" s="142"/>
      <c r="G87" s="62" t="s">
        <v>194</v>
      </c>
      <c r="H87" s="62" t="s">
        <v>60</v>
      </c>
      <c r="I87" s="62">
        <v>399</v>
      </c>
      <c r="J87" s="62" t="s">
        <v>197</v>
      </c>
      <c r="K87" s="63">
        <v>0.57499999999999996</v>
      </c>
      <c r="L87" s="64">
        <v>373299</v>
      </c>
      <c r="M87" s="65">
        <v>43311</v>
      </c>
      <c r="N87" s="66">
        <v>44825</v>
      </c>
      <c r="O87" s="66">
        <v>0</v>
      </c>
      <c r="P87" s="66">
        <v>0</v>
      </c>
      <c r="Q87" s="66">
        <v>452.78</v>
      </c>
      <c r="R87" s="66">
        <v>0.38229999999999997</v>
      </c>
      <c r="S87" s="66">
        <v>45278.16</v>
      </c>
      <c r="T87" s="66">
        <v>89768.88</v>
      </c>
      <c r="U87" s="66">
        <v>51617.11</v>
      </c>
      <c r="V87" s="66">
        <v>6338.94</v>
      </c>
      <c r="W87" s="143"/>
      <c r="X87" s="133"/>
    </row>
    <row r="88" spans="1:24" s="81" customFormat="1" x14ac:dyDescent="0.25">
      <c r="A88" s="138">
        <v>34</v>
      </c>
      <c r="B88" s="139" t="s">
        <v>252</v>
      </c>
      <c r="C88" s="75" t="s">
        <v>253</v>
      </c>
      <c r="D88" s="139" t="s">
        <v>254</v>
      </c>
      <c r="E88" s="139" t="s">
        <v>255</v>
      </c>
      <c r="F88" s="139" t="s">
        <v>248</v>
      </c>
      <c r="G88" s="76" t="s">
        <v>194</v>
      </c>
      <c r="H88" s="76" t="s">
        <v>60</v>
      </c>
      <c r="I88" s="76">
        <v>399</v>
      </c>
      <c r="J88" s="76" t="s">
        <v>61</v>
      </c>
      <c r="K88" s="77">
        <v>2.5</v>
      </c>
      <c r="L88" s="78">
        <v>202510</v>
      </c>
      <c r="M88" s="79">
        <v>43220</v>
      </c>
      <c r="N88" s="80">
        <v>267977</v>
      </c>
      <c r="O88" s="80">
        <v>0</v>
      </c>
      <c r="P88" s="80">
        <v>0</v>
      </c>
      <c r="Q88" s="80">
        <v>2706.84</v>
      </c>
      <c r="R88" s="80">
        <v>24608.535</v>
      </c>
      <c r="S88" s="80">
        <v>295292.38</v>
      </c>
      <c r="T88" s="80">
        <v>134653.32</v>
      </c>
      <c r="U88" s="80">
        <v>336633.3</v>
      </c>
      <c r="V88" s="80">
        <v>41340.92</v>
      </c>
      <c r="W88" s="140">
        <v>66283.03</v>
      </c>
      <c r="X88" s="129"/>
    </row>
    <row r="89" spans="1:24" s="81" customFormat="1" x14ac:dyDescent="0.25">
      <c r="A89" s="138"/>
      <c r="B89" s="139"/>
      <c r="C89" s="75" t="s">
        <v>256</v>
      </c>
      <c r="D89" s="139"/>
      <c r="E89" s="139"/>
      <c r="F89" s="139"/>
      <c r="G89" s="76" t="s">
        <v>194</v>
      </c>
      <c r="H89" s="76" t="s">
        <v>60</v>
      </c>
      <c r="I89" s="76">
        <v>399</v>
      </c>
      <c r="J89" s="76" t="s">
        <v>197</v>
      </c>
      <c r="K89" s="77">
        <v>0.57499999999999996</v>
      </c>
      <c r="L89" s="78">
        <v>373405</v>
      </c>
      <c r="M89" s="79">
        <v>43311</v>
      </c>
      <c r="N89" s="80">
        <v>44825</v>
      </c>
      <c r="O89" s="80">
        <v>0</v>
      </c>
      <c r="P89" s="80">
        <v>0</v>
      </c>
      <c r="Q89" s="80">
        <v>452.78</v>
      </c>
      <c r="R89" s="80">
        <v>0.38229999999999997</v>
      </c>
      <c r="S89" s="80">
        <v>45278.16</v>
      </c>
      <c r="T89" s="80">
        <v>89768.88</v>
      </c>
      <c r="U89" s="80">
        <v>51617.11</v>
      </c>
      <c r="V89" s="80">
        <v>6338.94</v>
      </c>
      <c r="W89" s="140"/>
      <c r="X89" s="130"/>
    </row>
    <row r="90" spans="1:24" s="81" customFormat="1" x14ac:dyDescent="0.25">
      <c r="A90" s="138"/>
      <c r="B90" s="139"/>
      <c r="C90" s="75" t="s">
        <v>256</v>
      </c>
      <c r="D90" s="139"/>
      <c r="E90" s="139"/>
      <c r="F90" s="139"/>
      <c r="G90" s="76" t="s">
        <v>194</v>
      </c>
      <c r="H90" s="76" t="s">
        <v>60</v>
      </c>
      <c r="I90" s="76">
        <v>399</v>
      </c>
      <c r="J90" s="76" t="s">
        <v>61</v>
      </c>
      <c r="K90" s="77">
        <v>1.125</v>
      </c>
      <c r="L90" s="78">
        <v>373405</v>
      </c>
      <c r="M90" s="79">
        <v>43311</v>
      </c>
      <c r="N90" s="80">
        <v>131553</v>
      </c>
      <c r="O90" s="80">
        <v>0</v>
      </c>
      <c r="P90" s="80">
        <v>0</v>
      </c>
      <c r="Q90" s="80">
        <v>1328.82</v>
      </c>
      <c r="R90" s="80">
        <v>-0.25130000000000002</v>
      </c>
      <c r="S90" s="80">
        <v>132881.57</v>
      </c>
      <c r="T90" s="80">
        <v>134653.32</v>
      </c>
      <c r="U90" s="80">
        <v>151484.99</v>
      </c>
      <c r="V90" s="80">
        <v>18603.169999999998</v>
      </c>
      <c r="W90" s="140"/>
      <c r="X90" s="131"/>
    </row>
    <row r="91" spans="1:24" s="67" customFormat="1" x14ac:dyDescent="0.25">
      <c r="A91" s="141">
        <v>35</v>
      </c>
      <c r="B91" s="142" t="s">
        <v>257</v>
      </c>
      <c r="C91" s="61" t="s">
        <v>258</v>
      </c>
      <c r="D91" s="142" t="s">
        <v>259</v>
      </c>
      <c r="E91" s="142" t="s">
        <v>260</v>
      </c>
      <c r="F91" s="142" t="s">
        <v>261</v>
      </c>
      <c r="G91" s="62" t="s">
        <v>262</v>
      </c>
      <c r="H91" s="62" t="s">
        <v>60</v>
      </c>
      <c r="I91" s="62">
        <v>299</v>
      </c>
      <c r="J91" s="62" t="s">
        <v>79</v>
      </c>
      <c r="K91" s="63">
        <v>19</v>
      </c>
      <c r="L91" s="64">
        <v>202491</v>
      </c>
      <c r="M91" s="65">
        <v>43214</v>
      </c>
      <c r="N91" s="66">
        <v>1340382</v>
      </c>
      <c r="O91" s="66">
        <v>0</v>
      </c>
      <c r="P91" s="66">
        <v>0</v>
      </c>
      <c r="Q91" s="66">
        <v>13539.21</v>
      </c>
      <c r="R91" s="66">
        <v>0.55000000000000004</v>
      </c>
      <c r="S91" s="66">
        <v>1353921.76</v>
      </c>
      <c r="T91" s="66">
        <v>89073.8</v>
      </c>
      <c r="U91" s="66">
        <v>1692402.2</v>
      </c>
      <c r="V91" s="66">
        <v>338480.44</v>
      </c>
      <c r="W91" s="143">
        <v>485452.21</v>
      </c>
      <c r="X91" s="132"/>
    </row>
    <row r="92" spans="1:24" s="67" customFormat="1" x14ac:dyDescent="0.25">
      <c r="A92" s="141"/>
      <c r="B92" s="142"/>
      <c r="C92" s="61" t="s">
        <v>258</v>
      </c>
      <c r="D92" s="142"/>
      <c r="E92" s="142"/>
      <c r="F92" s="142"/>
      <c r="G92" s="62" t="s">
        <v>262</v>
      </c>
      <c r="H92" s="62" t="s">
        <v>60</v>
      </c>
      <c r="I92" s="62">
        <v>300</v>
      </c>
      <c r="J92" s="62" t="s">
        <v>79</v>
      </c>
      <c r="K92" s="63">
        <v>8.25</v>
      </c>
      <c r="L92" s="64">
        <v>202491</v>
      </c>
      <c r="M92" s="65">
        <v>43214</v>
      </c>
      <c r="N92" s="66">
        <v>582008</v>
      </c>
      <c r="O92" s="66">
        <v>0</v>
      </c>
      <c r="P92" s="66">
        <v>0</v>
      </c>
      <c r="Q92" s="66">
        <v>5878.87</v>
      </c>
      <c r="R92" s="66">
        <v>0.21</v>
      </c>
      <c r="S92" s="66">
        <v>587887.07999999996</v>
      </c>
      <c r="T92" s="66">
        <v>89073.8</v>
      </c>
      <c r="U92" s="66">
        <v>734858.85</v>
      </c>
      <c r="V92" s="66">
        <v>146971.76999999999</v>
      </c>
      <c r="W92" s="143"/>
      <c r="X92" s="133"/>
    </row>
    <row r="93" spans="1:24" s="81" customFormat="1" x14ac:dyDescent="0.25">
      <c r="A93" s="138">
        <v>36</v>
      </c>
      <c r="B93" s="139" t="s">
        <v>265</v>
      </c>
      <c r="C93" s="75" t="s">
        <v>266</v>
      </c>
      <c r="D93" s="139" t="s">
        <v>267</v>
      </c>
      <c r="E93" s="139" t="s">
        <v>268</v>
      </c>
      <c r="F93" s="139" t="s">
        <v>269</v>
      </c>
      <c r="G93" s="76" t="s">
        <v>270</v>
      </c>
      <c r="H93" s="76" t="s">
        <v>60</v>
      </c>
      <c r="I93" s="76">
        <v>2028</v>
      </c>
      <c r="J93" s="76" t="s">
        <v>117</v>
      </c>
      <c r="K93" s="77">
        <v>0</v>
      </c>
      <c r="L93" s="78">
        <v>373058</v>
      </c>
      <c r="M93" s="79">
        <v>43291</v>
      </c>
      <c r="N93" s="80">
        <v>0</v>
      </c>
      <c r="O93" s="80">
        <v>255999</v>
      </c>
      <c r="P93" s="80">
        <v>0</v>
      </c>
      <c r="Q93" s="80">
        <f>O93/99</f>
        <v>2585.848484848485</v>
      </c>
      <c r="R93" s="80">
        <v>0</v>
      </c>
      <c r="S93" s="80">
        <f>O93+Q93</f>
        <v>258584.84848484848</v>
      </c>
      <c r="T93" s="80">
        <v>0</v>
      </c>
      <c r="U93" s="80">
        <v>0</v>
      </c>
      <c r="V93" s="80">
        <v>0</v>
      </c>
      <c r="W93" s="140">
        <v>0</v>
      </c>
      <c r="X93" s="129"/>
    </row>
    <row r="94" spans="1:24" s="81" customFormat="1" x14ac:dyDescent="0.25">
      <c r="A94" s="138"/>
      <c r="B94" s="139"/>
      <c r="C94" s="75" t="s">
        <v>271</v>
      </c>
      <c r="D94" s="139"/>
      <c r="E94" s="139"/>
      <c r="F94" s="139"/>
      <c r="G94" s="76" t="s">
        <v>270</v>
      </c>
      <c r="H94" s="76" t="s">
        <v>60</v>
      </c>
      <c r="I94" s="76">
        <v>2028</v>
      </c>
      <c r="J94" s="76" t="s">
        <v>118</v>
      </c>
      <c r="K94" s="77">
        <v>0</v>
      </c>
      <c r="L94" s="78">
        <v>373058</v>
      </c>
      <c r="M94" s="79">
        <v>43291</v>
      </c>
      <c r="N94" s="80">
        <v>0</v>
      </c>
      <c r="O94" s="80">
        <v>0</v>
      </c>
      <c r="P94" s="80">
        <v>1403399</v>
      </c>
      <c r="Q94" s="80">
        <f>P94/99</f>
        <v>14175.747474747475</v>
      </c>
      <c r="R94" s="80">
        <v>0</v>
      </c>
      <c r="S94" s="80">
        <f>P94+Q94</f>
        <v>1417574.7474747475</v>
      </c>
      <c r="T94" s="80">
        <v>0</v>
      </c>
      <c r="U94" s="80">
        <v>0</v>
      </c>
      <c r="V94" s="80">
        <v>0</v>
      </c>
      <c r="W94" s="140"/>
      <c r="X94" s="131"/>
    </row>
    <row r="95" spans="1:24" s="67" customFormat="1" x14ac:dyDescent="0.25">
      <c r="A95" s="141">
        <v>37</v>
      </c>
      <c r="B95" s="142" t="s">
        <v>272</v>
      </c>
      <c r="C95" s="61" t="s">
        <v>273</v>
      </c>
      <c r="D95" s="142" t="s">
        <v>274</v>
      </c>
      <c r="E95" s="142" t="s">
        <v>275</v>
      </c>
      <c r="F95" s="142" t="s">
        <v>276</v>
      </c>
      <c r="G95" s="62" t="s">
        <v>270</v>
      </c>
      <c r="H95" s="62" t="s">
        <v>60</v>
      </c>
      <c r="I95" s="62">
        <v>683</v>
      </c>
      <c r="J95" s="62" t="s">
        <v>61</v>
      </c>
      <c r="K95" s="63">
        <v>7.92</v>
      </c>
      <c r="L95" s="64">
        <v>202656</v>
      </c>
      <c r="M95" s="65">
        <v>43236</v>
      </c>
      <c r="N95" s="66">
        <v>761677</v>
      </c>
      <c r="O95" s="66">
        <v>0</v>
      </c>
      <c r="P95" s="66">
        <v>0</v>
      </c>
      <c r="Q95" s="66">
        <v>7693.71</v>
      </c>
      <c r="R95" s="66">
        <v>0.66200000000000003</v>
      </c>
      <c r="S95" s="66">
        <v>769371.37</v>
      </c>
      <c r="T95" s="66">
        <v>110742.85</v>
      </c>
      <c r="U95" s="66">
        <v>877083.37</v>
      </c>
      <c r="V95" s="66">
        <v>107712</v>
      </c>
      <c r="W95" s="143">
        <v>107712</v>
      </c>
      <c r="X95" s="132"/>
    </row>
    <row r="96" spans="1:24" s="67" customFormat="1" x14ac:dyDescent="0.25">
      <c r="A96" s="141"/>
      <c r="B96" s="142"/>
      <c r="C96" s="61" t="s">
        <v>278</v>
      </c>
      <c r="D96" s="142"/>
      <c r="E96" s="142"/>
      <c r="F96" s="142"/>
      <c r="G96" s="62" t="s">
        <v>270</v>
      </c>
      <c r="H96" s="62" t="s">
        <v>60</v>
      </c>
      <c r="I96" s="62">
        <v>683</v>
      </c>
      <c r="J96" s="62" t="s">
        <v>117</v>
      </c>
      <c r="K96" s="63">
        <v>0</v>
      </c>
      <c r="L96" s="64">
        <v>373030</v>
      </c>
      <c r="M96" s="65">
        <v>43291</v>
      </c>
      <c r="N96" s="66">
        <v>0</v>
      </c>
      <c r="O96" s="66">
        <v>568232</v>
      </c>
      <c r="P96" s="66">
        <v>0</v>
      </c>
      <c r="Q96" s="66">
        <v>5739.72</v>
      </c>
      <c r="R96" s="66">
        <v>0</v>
      </c>
      <c r="S96" s="66">
        <f>O96+Q96</f>
        <v>573971.72</v>
      </c>
      <c r="T96" s="66">
        <v>0</v>
      </c>
      <c r="U96" s="66">
        <v>0</v>
      </c>
      <c r="V96" s="66">
        <v>0</v>
      </c>
      <c r="W96" s="143"/>
      <c r="X96" s="134"/>
    </row>
    <row r="97" spans="1:24" s="67" customFormat="1" x14ac:dyDescent="0.25">
      <c r="A97" s="141"/>
      <c r="B97" s="142"/>
      <c r="C97" s="61" t="s">
        <v>278</v>
      </c>
      <c r="D97" s="142"/>
      <c r="E97" s="142"/>
      <c r="F97" s="142"/>
      <c r="G97" s="62" t="s">
        <v>270</v>
      </c>
      <c r="H97" s="62" t="s">
        <v>60</v>
      </c>
      <c r="I97" s="62">
        <v>683</v>
      </c>
      <c r="J97" s="62" t="s">
        <v>118</v>
      </c>
      <c r="K97" s="63">
        <v>0</v>
      </c>
      <c r="L97" s="64">
        <v>373030</v>
      </c>
      <c r="M97" s="65">
        <v>43291</v>
      </c>
      <c r="N97" s="66">
        <v>0</v>
      </c>
      <c r="O97" s="66">
        <v>0</v>
      </c>
      <c r="P97" s="66">
        <v>710572</v>
      </c>
      <c r="Q97" s="66">
        <v>7177.49</v>
      </c>
      <c r="R97" s="66">
        <v>0</v>
      </c>
      <c r="S97" s="66">
        <f>P97+Q97</f>
        <v>717749.49</v>
      </c>
      <c r="T97" s="66">
        <v>0</v>
      </c>
      <c r="U97" s="66">
        <v>0</v>
      </c>
      <c r="V97" s="66">
        <v>0</v>
      </c>
      <c r="W97" s="143"/>
      <c r="X97" s="133"/>
    </row>
    <row r="98" spans="1:24" s="81" customFormat="1" x14ac:dyDescent="0.25">
      <c r="A98" s="138">
        <v>38</v>
      </c>
      <c r="B98" s="139" t="s">
        <v>279</v>
      </c>
      <c r="C98" s="75" t="s">
        <v>280</v>
      </c>
      <c r="D98" s="139" t="s">
        <v>281</v>
      </c>
      <c r="E98" s="139" t="s">
        <v>282</v>
      </c>
      <c r="F98" s="139" t="s">
        <v>283</v>
      </c>
      <c r="G98" s="76" t="s">
        <v>270</v>
      </c>
      <c r="H98" s="76" t="s">
        <v>60</v>
      </c>
      <c r="I98" s="76">
        <v>606</v>
      </c>
      <c r="J98" s="76" t="s">
        <v>61</v>
      </c>
      <c r="K98" s="77">
        <v>5.25</v>
      </c>
      <c r="L98" s="78">
        <v>202659</v>
      </c>
      <c r="M98" s="79">
        <v>43236</v>
      </c>
      <c r="N98" s="80">
        <v>504899</v>
      </c>
      <c r="O98" s="80">
        <v>0</v>
      </c>
      <c r="P98" s="80">
        <v>0</v>
      </c>
      <c r="Q98" s="80">
        <v>5099.99</v>
      </c>
      <c r="R98" s="80">
        <v>0.97250000000000003</v>
      </c>
      <c r="S98" s="80">
        <v>509999.96</v>
      </c>
      <c r="T98" s="80">
        <v>110742.85</v>
      </c>
      <c r="U98" s="80">
        <v>581399.96</v>
      </c>
      <c r="V98" s="80">
        <v>71400</v>
      </c>
      <c r="W98" s="140">
        <v>71400</v>
      </c>
      <c r="X98" s="129"/>
    </row>
    <row r="99" spans="1:24" s="81" customFormat="1" x14ac:dyDescent="0.25">
      <c r="A99" s="138"/>
      <c r="B99" s="139"/>
      <c r="C99" s="75" t="s">
        <v>284</v>
      </c>
      <c r="D99" s="139"/>
      <c r="E99" s="139"/>
      <c r="F99" s="139"/>
      <c r="G99" s="76" t="s">
        <v>270</v>
      </c>
      <c r="H99" s="76" t="s">
        <v>60</v>
      </c>
      <c r="I99" s="76">
        <v>983</v>
      </c>
      <c r="J99" s="76" t="s">
        <v>117</v>
      </c>
      <c r="K99" s="77">
        <v>0</v>
      </c>
      <c r="L99" s="78">
        <v>373031</v>
      </c>
      <c r="M99" s="79">
        <v>43291</v>
      </c>
      <c r="N99" s="80">
        <v>0</v>
      </c>
      <c r="O99" s="80">
        <v>231455</v>
      </c>
      <c r="P99" s="80">
        <v>0</v>
      </c>
      <c r="Q99" s="80">
        <v>2337.9299999999998</v>
      </c>
      <c r="R99" s="80">
        <v>0</v>
      </c>
      <c r="S99" s="80">
        <f>O99+Q99</f>
        <v>233792.93</v>
      </c>
      <c r="T99" s="80">
        <v>0</v>
      </c>
      <c r="U99" s="80">
        <v>0</v>
      </c>
      <c r="V99" s="80">
        <v>0</v>
      </c>
      <c r="W99" s="140"/>
      <c r="X99" s="130"/>
    </row>
    <row r="100" spans="1:24" s="81" customFormat="1" x14ac:dyDescent="0.25">
      <c r="A100" s="138"/>
      <c r="B100" s="139"/>
      <c r="C100" s="75" t="s">
        <v>284</v>
      </c>
      <c r="D100" s="139"/>
      <c r="E100" s="139"/>
      <c r="F100" s="139"/>
      <c r="G100" s="76" t="s">
        <v>270</v>
      </c>
      <c r="H100" s="76" t="s">
        <v>60</v>
      </c>
      <c r="I100" s="76">
        <v>683</v>
      </c>
      <c r="J100" s="76" t="s">
        <v>118</v>
      </c>
      <c r="K100" s="77">
        <v>0</v>
      </c>
      <c r="L100" s="78">
        <v>373031</v>
      </c>
      <c r="M100" s="79">
        <v>43299</v>
      </c>
      <c r="N100" s="80">
        <v>0</v>
      </c>
      <c r="O100" s="80">
        <v>0</v>
      </c>
      <c r="P100" s="80">
        <v>1098751</v>
      </c>
      <c r="Q100" s="80">
        <v>11098.49</v>
      </c>
      <c r="R100" s="80">
        <v>0</v>
      </c>
      <c r="S100" s="80">
        <f>P100+Q100</f>
        <v>1109849.49</v>
      </c>
      <c r="T100" s="80">
        <v>0</v>
      </c>
      <c r="U100" s="80">
        <v>0</v>
      </c>
      <c r="V100" s="80">
        <v>0</v>
      </c>
      <c r="W100" s="140"/>
      <c r="X100" s="131"/>
    </row>
    <row r="101" spans="1:24" s="67" customFormat="1" ht="38.25" x14ac:dyDescent="0.25">
      <c r="A101" s="61">
        <v>39</v>
      </c>
      <c r="B101" s="62" t="s">
        <v>285</v>
      </c>
      <c r="C101" s="61" t="s">
        <v>527</v>
      </c>
      <c r="D101" s="62" t="s">
        <v>287</v>
      </c>
      <c r="E101" s="62" t="s">
        <v>550</v>
      </c>
      <c r="F101" s="62" t="s">
        <v>289</v>
      </c>
      <c r="G101" s="62" t="s">
        <v>270</v>
      </c>
      <c r="H101" s="62" t="s">
        <v>60</v>
      </c>
      <c r="I101" s="62">
        <v>2014</v>
      </c>
      <c r="J101" s="62" t="s">
        <v>61</v>
      </c>
      <c r="K101" s="63">
        <v>5.37</v>
      </c>
      <c r="L101" s="64">
        <v>202523</v>
      </c>
      <c r="M101" s="65">
        <v>43220</v>
      </c>
      <c r="N101" s="66">
        <v>432247</v>
      </c>
      <c r="O101" s="66">
        <v>0</v>
      </c>
      <c r="P101" s="66">
        <v>0</v>
      </c>
      <c r="Q101" s="66">
        <v>4366.13</v>
      </c>
      <c r="R101" s="66">
        <v>85043.974499999997</v>
      </c>
      <c r="S101" s="66">
        <v>521657.1</v>
      </c>
      <c r="T101" s="66">
        <v>110742.85</v>
      </c>
      <c r="U101" s="66">
        <v>594689.1</v>
      </c>
      <c r="V101" s="66">
        <v>73032</v>
      </c>
      <c r="W101" s="66">
        <v>73032</v>
      </c>
      <c r="X101" s="62"/>
    </row>
    <row r="102" spans="1:24" s="81" customFormat="1" ht="25.5" x14ac:dyDescent="0.25">
      <c r="A102" s="75">
        <v>40</v>
      </c>
      <c r="B102" s="76" t="s">
        <v>290</v>
      </c>
      <c r="C102" s="75" t="s">
        <v>528</v>
      </c>
      <c r="D102" s="76" t="s">
        <v>292</v>
      </c>
      <c r="E102" s="76" t="s">
        <v>551</v>
      </c>
      <c r="F102" s="76" t="s">
        <v>294</v>
      </c>
      <c r="G102" s="76" t="s">
        <v>270</v>
      </c>
      <c r="H102" s="76" t="s">
        <v>60</v>
      </c>
      <c r="I102" s="76">
        <v>2014</v>
      </c>
      <c r="J102" s="76" t="s">
        <v>61</v>
      </c>
      <c r="K102" s="77">
        <v>4.7</v>
      </c>
      <c r="L102" s="78">
        <v>202522</v>
      </c>
      <c r="M102" s="79">
        <v>43220</v>
      </c>
      <c r="N102" s="80">
        <v>378589</v>
      </c>
      <c r="O102" s="80">
        <v>0</v>
      </c>
      <c r="P102" s="80">
        <v>0</v>
      </c>
      <c r="Q102" s="80">
        <v>3824.13</v>
      </c>
      <c r="R102" s="80">
        <v>74158.264999999999</v>
      </c>
      <c r="S102" s="80">
        <v>456571.4</v>
      </c>
      <c r="T102" s="80">
        <v>110742.85</v>
      </c>
      <c r="U102" s="80">
        <v>520491.4</v>
      </c>
      <c r="V102" s="80">
        <v>63920</v>
      </c>
      <c r="W102" s="80">
        <v>63920</v>
      </c>
      <c r="X102" s="76"/>
    </row>
    <row r="103" spans="1:24" s="67" customFormat="1" x14ac:dyDescent="0.25">
      <c r="A103" s="141">
        <v>41</v>
      </c>
      <c r="B103" s="142" t="s">
        <v>295</v>
      </c>
      <c r="C103" s="61" t="s">
        <v>296</v>
      </c>
      <c r="D103" s="142" t="s">
        <v>297</v>
      </c>
      <c r="E103" s="142" t="s">
        <v>298</v>
      </c>
      <c r="F103" s="142" t="s">
        <v>299</v>
      </c>
      <c r="G103" s="62" t="s">
        <v>270</v>
      </c>
      <c r="H103" s="62" t="s">
        <v>60</v>
      </c>
      <c r="I103" s="62">
        <v>2023</v>
      </c>
      <c r="J103" s="62" t="s">
        <v>300</v>
      </c>
      <c r="K103" s="63">
        <v>0.85</v>
      </c>
      <c r="L103" s="64">
        <v>373614</v>
      </c>
      <c r="M103" s="65">
        <v>43328</v>
      </c>
      <c r="N103" s="66">
        <v>151470</v>
      </c>
      <c r="O103" s="66">
        <v>0</v>
      </c>
      <c r="P103" s="66">
        <v>0</v>
      </c>
      <c r="Q103" s="66">
        <v>1530</v>
      </c>
      <c r="R103" s="66">
        <v>0</v>
      </c>
      <c r="S103" s="66">
        <v>153000</v>
      </c>
      <c r="T103" s="66">
        <v>205200</v>
      </c>
      <c r="U103" s="66">
        <v>174420</v>
      </c>
      <c r="V103" s="66">
        <v>21420</v>
      </c>
      <c r="W103" s="143">
        <v>21420</v>
      </c>
      <c r="X103" s="132"/>
    </row>
    <row r="104" spans="1:24" s="67" customFormat="1" x14ac:dyDescent="0.25">
      <c r="A104" s="141"/>
      <c r="B104" s="142"/>
      <c r="C104" s="61" t="s">
        <v>301</v>
      </c>
      <c r="D104" s="142"/>
      <c r="E104" s="142"/>
      <c r="F104" s="142"/>
      <c r="G104" s="62" t="s">
        <v>270</v>
      </c>
      <c r="H104" s="62" t="s">
        <v>60</v>
      </c>
      <c r="I104" s="62">
        <v>2023</v>
      </c>
      <c r="J104" s="62" t="s">
        <v>117</v>
      </c>
      <c r="K104" s="63">
        <v>0</v>
      </c>
      <c r="L104" s="64">
        <v>373614</v>
      </c>
      <c r="M104" s="65">
        <v>43328</v>
      </c>
      <c r="N104" s="66">
        <v>0</v>
      </c>
      <c r="O104" s="66">
        <v>296699</v>
      </c>
      <c r="P104" s="66">
        <v>0</v>
      </c>
      <c r="Q104" s="66">
        <v>2996.96</v>
      </c>
      <c r="R104" s="66">
        <v>0</v>
      </c>
      <c r="S104" s="66">
        <f>O104+Q104</f>
        <v>299695.96000000002</v>
      </c>
      <c r="T104" s="66">
        <v>0</v>
      </c>
      <c r="U104" s="66">
        <v>0</v>
      </c>
      <c r="V104" s="66">
        <v>0</v>
      </c>
      <c r="W104" s="143"/>
      <c r="X104" s="134"/>
    </row>
    <row r="105" spans="1:24" s="67" customFormat="1" x14ac:dyDescent="0.25">
      <c r="A105" s="141"/>
      <c r="B105" s="142"/>
      <c r="C105" s="61" t="s">
        <v>301</v>
      </c>
      <c r="D105" s="142"/>
      <c r="E105" s="142"/>
      <c r="F105" s="142"/>
      <c r="G105" s="62" t="s">
        <v>270</v>
      </c>
      <c r="H105" s="62" t="s">
        <v>60</v>
      </c>
      <c r="I105" s="62">
        <v>2023</v>
      </c>
      <c r="J105" s="62" t="s">
        <v>118</v>
      </c>
      <c r="K105" s="63">
        <v>0</v>
      </c>
      <c r="L105" s="64">
        <v>373614</v>
      </c>
      <c r="M105" s="65">
        <v>43328</v>
      </c>
      <c r="N105" s="66">
        <v>0</v>
      </c>
      <c r="O105" s="66">
        <v>0</v>
      </c>
      <c r="P105" s="66">
        <v>41431</v>
      </c>
      <c r="Q105" s="66">
        <v>418.49</v>
      </c>
      <c r="R105" s="66">
        <v>0</v>
      </c>
      <c r="S105" s="66">
        <f>P105+Q105</f>
        <v>41849.49</v>
      </c>
      <c r="T105" s="66">
        <v>0</v>
      </c>
      <c r="U105" s="66">
        <v>0</v>
      </c>
      <c r="V105" s="66">
        <v>0</v>
      </c>
      <c r="W105" s="143"/>
      <c r="X105" s="133"/>
    </row>
    <row r="106" spans="1:24" s="81" customFormat="1" x14ac:dyDescent="0.25">
      <c r="A106" s="138">
        <v>42</v>
      </c>
      <c r="B106" s="139" t="s">
        <v>302</v>
      </c>
      <c r="C106" s="75" t="s">
        <v>303</v>
      </c>
      <c r="D106" s="139" t="s">
        <v>304</v>
      </c>
      <c r="E106" s="139" t="s">
        <v>552</v>
      </c>
      <c r="F106" s="139" t="s">
        <v>306</v>
      </c>
      <c r="G106" s="76" t="s">
        <v>270</v>
      </c>
      <c r="H106" s="76" t="s">
        <v>60</v>
      </c>
      <c r="I106" s="76">
        <v>2023</v>
      </c>
      <c r="J106" s="76" t="s">
        <v>300</v>
      </c>
      <c r="K106" s="77">
        <v>0.71</v>
      </c>
      <c r="L106" s="78">
        <v>373603</v>
      </c>
      <c r="M106" s="79">
        <v>43328</v>
      </c>
      <c r="N106" s="80">
        <v>126522</v>
      </c>
      <c r="O106" s="80">
        <v>0</v>
      </c>
      <c r="P106" s="80">
        <v>0</v>
      </c>
      <c r="Q106" s="80">
        <v>1278</v>
      </c>
      <c r="R106" s="80">
        <v>0</v>
      </c>
      <c r="S106" s="80">
        <v>127800</v>
      </c>
      <c r="T106" s="80">
        <v>205200</v>
      </c>
      <c r="U106" s="80">
        <v>145692</v>
      </c>
      <c r="V106" s="80">
        <v>17892</v>
      </c>
      <c r="W106" s="140">
        <v>17892</v>
      </c>
      <c r="X106" s="129"/>
    </row>
    <row r="107" spans="1:24" s="81" customFormat="1" x14ac:dyDescent="0.25">
      <c r="A107" s="138"/>
      <c r="B107" s="139"/>
      <c r="C107" s="75" t="s">
        <v>307</v>
      </c>
      <c r="D107" s="139"/>
      <c r="E107" s="139"/>
      <c r="F107" s="139"/>
      <c r="G107" s="76" t="s">
        <v>270</v>
      </c>
      <c r="H107" s="76" t="s">
        <v>60</v>
      </c>
      <c r="I107" s="76">
        <v>2023</v>
      </c>
      <c r="J107" s="76" t="s">
        <v>117</v>
      </c>
      <c r="K107" s="77">
        <v>0</v>
      </c>
      <c r="L107" s="78">
        <v>373607</v>
      </c>
      <c r="M107" s="79">
        <v>43328</v>
      </c>
      <c r="N107" s="80">
        <v>0</v>
      </c>
      <c r="O107" s="80">
        <v>296699</v>
      </c>
      <c r="P107" s="80">
        <v>0</v>
      </c>
      <c r="Q107" s="80">
        <v>2996.96</v>
      </c>
      <c r="R107" s="80">
        <v>0</v>
      </c>
      <c r="S107" s="80">
        <f>O107+Q107</f>
        <v>299695.96000000002</v>
      </c>
      <c r="T107" s="80">
        <v>0</v>
      </c>
      <c r="U107" s="80">
        <v>0</v>
      </c>
      <c r="V107" s="80">
        <v>0</v>
      </c>
      <c r="W107" s="140"/>
      <c r="X107" s="130"/>
    </row>
    <row r="108" spans="1:24" s="81" customFormat="1" x14ac:dyDescent="0.25">
      <c r="A108" s="138"/>
      <c r="B108" s="139"/>
      <c r="C108" s="75" t="s">
        <v>307</v>
      </c>
      <c r="D108" s="139"/>
      <c r="E108" s="139"/>
      <c r="F108" s="139"/>
      <c r="G108" s="76" t="s">
        <v>270</v>
      </c>
      <c r="H108" s="76" t="s">
        <v>60</v>
      </c>
      <c r="I108" s="76">
        <v>2023</v>
      </c>
      <c r="J108" s="76" t="s">
        <v>118</v>
      </c>
      <c r="K108" s="77">
        <v>0</v>
      </c>
      <c r="L108" s="78">
        <v>373607</v>
      </c>
      <c r="M108" s="79">
        <v>43328</v>
      </c>
      <c r="N108" s="80">
        <v>0</v>
      </c>
      <c r="O108" s="80">
        <v>0</v>
      </c>
      <c r="P108" s="80">
        <v>41431</v>
      </c>
      <c r="Q108" s="80">
        <v>418.49</v>
      </c>
      <c r="R108" s="80">
        <v>0</v>
      </c>
      <c r="S108" s="80">
        <f>P108+Q108</f>
        <v>41849.49</v>
      </c>
      <c r="T108" s="80">
        <v>0</v>
      </c>
      <c r="U108" s="80">
        <v>0</v>
      </c>
      <c r="V108" s="80">
        <v>0</v>
      </c>
      <c r="W108" s="140"/>
      <c r="X108" s="131"/>
    </row>
    <row r="109" spans="1:24" s="67" customFormat="1" ht="25.5" x14ac:dyDescent="0.25">
      <c r="A109" s="61">
        <v>43</v>
      </c>
      <c r="B109" s="62" t="s">
        <v>308</v>
      </c>
      <c r="C109" s="61" t="s">
        <v>309</v>
      </c>
      <c r="D109" s="62" t="s">
        <v>310</v>
      </c>
      <c r="E109" s="62" t="s">
        <v>553</v>
      </c>
      <c r="F109" s="62" t="s">
        <v>312</v>
      </c>
      <c r="G109" s="62" t="s">
        <v>270</v>
      </c>
      <c r="H109" s="62" t="s">
        <v>60</v>
      </c>
      <c r="I109" s="62">
        <v>2013</v>
      </c>
      <c r="J109" s="62" t="s">
        <v>117</v>
      </c>
      <c r="K109" s="63">
        <v>0</v>
      </c>
      <c r="L109" s="64">
        <v>202542</v>
      </c>
      <c r="M109" s="65">
        <v>43220</v>
      </c>
      <c r="N109" s="66">
        <v>0</v>
      </c>
      <c r="O109" s="66">
        <v>513013</v>
      </c>
      <c r="P109" s="66">
        <v>0</v>
      </c>
      <c r="Q109" s="66">
        <f>O109/99</f>
        <v>5181.9494949494947</v>
      </c>
      <c r="R109" s="66">
        <v>0</v>
      </c>
      <c r="S109" s="66">
        <f>O109+Q109</f>
        <v>518194.94949494948</v>
      </c>
      <c r="T109" s="66">
        <v>0</v>
      </c>
      <c r="U109" s="66">
        <v>0</v>
      </c>
      <c r="V109" s="66">
        <v>0</v>
      </c>
      <c r="W109" s="66">
        <v>0</v>
      </c>
      <c r="X109" s="62"/>
    </row>
    <row r="110" spans="1:24" s="81" customFormat="1" x14ac:dyDescent="0.25">
      <c r="A110" s="138">
        <v>44</v>
      </c>
      <c r="B110" s="139" t="s">
        <v>313</v>
      </c>
      <c r="C110" s="75" t="s">
        <v>314</v>
      </c>
      <c r="D110" s="139" t="s">
        <v>315</v>
      </c>
      <c r="E110" s="139" t="s">
        <v>316</v>
      </c>
      <c r="F110" s="139" t="s">
        <v>312</v>
      </c>
      <c r="G110" s="76" t="s">
        <v>270</v>
      </c>
      <c r="H110" s="76" t="s">
        <v>60</v>
      </c>
      <c r="I110" s="76">
        <v>2007</v>
      </c>
      <c r="J110" s="76" t="s">
        <v>79</v>
      </c>
      <c r="K110" s="77">
        <v>0.6</v>
      </c>
      <c r="L110" s="78">
        <v>373233</v>
      </c>
      <c r="M110" s="79">
        <v>43299</v>
      </c>
      <c r="N110" s="80">
        <v>37496</v>
      </c>
      <c r="O110" s="80">
        <v>0</v>
      </c>
      <c r="P110" s="80">
        <v>0</v>
      </c>
      <c r="Q110" s="80">
        <v>378.75</v>
      </c>
      <c r="R110" s="80">
        <v>0.50800000000000001</v>
      </c>
      <c r="S110" s="80">
        <v>37875.26</v>
      </c>
      <c r="T110" s="80">
        <v>71962.990000000005</v>
      </c>
      <c r="U110" s="80">
        <v>43177.79</v>
      </c>
      <c r="V110" s="80">
        <v>5302.54</v>
      </c>
      <c r="W110" s="140">
        <v>18902.54</v>
      </c>
      <c r="X110" s="129"/>
    </row>
    <row r="111" spans="1:24" s="81" customFormat="1" x14ac:dyDescent="0.25">
      <c r="A111" s="138"/>
      <c r="B111" s="139"/>
      <c r="C111" s="75" t="s">
        <v>314</v>
      </c>
      <c r="D111" s="139"/>
      <c r="E111" s="139"/>
      <c r="F111" s="139"/>
      <c r="G111" s="76" t="s">
        <v>270</v>
      </c>
      <c r="H111" s="76" t="s">
        <v>60</v>
      </c>
      <c r="I111" s="76">
        <v>2007</v>
      </c>
      <c r="J111" s="76" t="s">
        <v>61</v>
      </c>
      <c r="K111" s="77">
        <v>1</v>
      </c>
      <c r="L111" s="78">
        <v>373233</v>
      </c>
      <c r="M111" s="79">
        <v>43299</v>
      </c>
      <c r="N111" s="80">
        <v>96171</v>
      </c>
      <c r="O111" s="80">
        <v>0</v>
      </c>
      <c r="P111" s="80">
        <v>0</v>
      </c>
      <c r="Q111" s="80">
        <v>971.42</v>
      </c>
      <c r="R111" s="80">
        <v>0.43</v>
      </c>
      <c r="S111" s="80">
        <v>97142.85</v>
      </c>
      <c r="T111" s="80">
        <v>110742.85</v>
      </c>
      <c r="U111" s="80">
        <v>110742.85</v>
      </c>
      <c r="V111" s="80">
        <v>13600</v>
      </c>
      <c r="W111" s="140"/>
      <c r="X111" s="130"/>
    </row>
    <row r="112" spans="1:24" s="81" customFormat="1" x14ac:dyDescent="0.25">
      <c r="A112" s="138"/>
      <c r="B112" s="139"/>
      <c r="C112" s="75" t="s">
        <v>317</v>
      </c>
      <c r="D112" s="139"/>
      <c r="E112" s="139"/>
      <c r="F112" s="139"/>
      <c r="G112" s="76" t="s">
        <v>270</v>
      </c>
      <c r="H112" s="76" t="s">
        <v>60</v>
      </c>
      <c r="I112" s="76">
        <v>2013</v>
      </c>
      <c r="J112" s="76" t="s">
        <v>117</v>
      </c>
      <c r="K112" s="77">
        <v>0</v>
      </c>
      <c r="L112" s="78">
        <v>202551</v>
      </c>
      <c r="M112" s="79">
        <v>43220</v>
      </c>
      <c r="N112" s="80">
        <v>0</v>
      </c>
      <c r="O112" s="80">
        <v>3176541</v>
      </c>
      <c r="P112" s="80">
        <v>0</v>
      </c>
      <c r="Q112" s="80">
        <v>32086.27</v>
      </c>
      <c r="R112" s="80">
        <v>0</v>
      </c>
      <c r="S112" s="80">
        <f>O112+Q112</f>
        <v>3208627.27</v>
      </c>
      <c r="T112" s="80">
        <v>0</v>
      </c>
      <c r="U112" s="80">
        <v>0</v>
      </c>
      <c r="V112" s="80">
        <v>0</v>
      </c>
      <c r="W112" s="140"/>
      <c r="X112" s="130"/>
    </row>
    <row r="113" spans="1:24" s="81" customFormat="1" x14ac:dyDescent="0.25">
      <c r="A113" s="138"/>
      <c r="B113" s="139"/>
      <c r="C113" s="75" t="s">
        <v>318</v>
      </c>
      <c r="D113" s="139"/>
      <c r="E113" s="139"/>
      <c r="F113" s="139"/>
      <c r="G113" s="76" t="s">
        <v>270</v>
      </c>
      <c r="H113" s="76" t="s">
        <v>60</v>
      </c>
      <c r="I113" s="76">
        <v>2007</v>
      </c>
      <c r="J113" s="76" t="s">
        <v>117</v>
      </c>
      <c r="K113" s="77">
        <v>0</v>
      </c>
      <c r="L113" s="78">
        <v>373233</v>
      </c>
      <c r="M113" s="79">
        <v>43299</v>
      </c>
      <c r="N113" s="80">
        <v>0</v>
      </c>
      <c r="O113" s="80">
        <v>200475</v>
      </c>
      <c r="P113" s="80">
        <v>0</v>
      </c>
      <c r="Q113" s="80">
        <v>2025</v>
      </c>
      <c r="R113" s="80">
        <v>0</v>
      </c>
      <c r="S113" s="85">
        <f>O113+Q113</f>
        <v>202500</v>
      </c>
      <c r="T113" s="80">
        <v>0</v>
      </c>
      <c r="U113" s="80">
        <v>0</v>
      </c>
      <c r="V113" s="80">
        <v>0</v>
      </c>
      <c r="W113" s="140"/>
      <c r="X113" s="130"/>
    </row>
    <row r="114" spans="1:24" s="81" customFormat="1" x14ac:dyDescent="0.25">
      <c r="A114" s="138"/>
      <c r="B114" s="139"/>
      <c r="C114" s="75" t="s">
        <v>318</v>
      </c>
      <c r="D114" s="139"/>
      <c r="E114" s="139"/>
      <c r="F114" s="139"/>
      <c r="G114" s="76" t="s">
        <v>270</v>
      </c>
      <c r="H114" s="76" t="s">
        <v>60</v>
      </c>
      <c r="I114" s="76">
        <v>2013</v>
      </c>
      <c r="J114" s="76" t="s">
        <v>118</v>
      </c>
      <c r="K114" s="77">
        <v>0</v>
      </c>
      <c r="L114" s="78">
        <v>202551</v>
      </c>
      <c r="M114" s="79">
        <v>43220</v>
      </c>
      <c r="N114" s="80">
        <v>0</v>
      </c>
      <c r="O114" s="80">
        <v>0</v>
      </c>
      <c r="P114" s="80">
        <v>1140257</v>
      </c>
      <c r="Q114" s="80">
        <v>11517.75</v>
      </c>
      <c r="R114" s="80">
        <v>0</v>
      </c>
      <c r="S114" s="80">
        <f>P114+Q114</f>
        <v>1151774.75</v>
      </c>
      <c r="T114" s="80">
        <v>0</v>
      </c>
      <c r="U114" s="80">
        <v>0</v>
      </c>
      <c r="V114" s="80">
        <v>0</v>
      </c>
      <c r="W114" s="140"/>
      <c r="X114" s="131"/>
    </row>
    <row r="115" spans="1:24" s="67" customFormat="1" x14ac:dyDescent="0.25">
      <c r="A115" s="141">
        <v>45</v>
      </c>
      <c r="B115" s="142" t="s">
        <v>319</v>
      </c>
      <c r="C115" s="61" t="s">
        <v>320</v>
      </c>
      <c r="D115" s="142" t="s">
        <v>321</v>
      </c>
      <c r="E115" s="142" t="s">
        <v>322</v>
      </c>
      <c r="F115" s="142" t="s">
        <v>323</v>
      </c>
      <c r="G115" s="62" t="s">
        <v>270</v>
      </c>
      <c r="H115" s="62" t="s">
        <v>60</v>
      </c>
      <c r="I115" s="62">
        <v>2028</v>
      </c>
      <c r="J115" s="62" t="s">
        <v>117</v>
      </c>
      <c r="K115" s="63">
        <v>0</v>
      </c>
      <c r="L115" s="64">
        <v>373057</v>
      </c>
      <c r="M115" s="65">
        <v>43291</v>
      </c>
      <c r="N115" s="66">
        <v>0</v>
      </c>
      <c r="O115" s="66">
        <v>264181</v>
      </c>
      <c r="P115" s="66">
        <v>0</v>
      </c>
      <c r="Q115" s="66">
        <v>0</v>
      </c>
      <c r="R115" s="66">
        <v>0</v>
      </c>
      <c r="S115" s="114">
        <f>O115+Q115</f>
        <v>264181</v>
      </c>
      <c r="T115" s="66">
        <v>0</v>
      </c>
      <c r="U115" s="66">
        <v>0</v>
      </c>
      <c r="V115" s="66">
        <v>0</v>
      </c>
      <c r="W115" s="143">
        <v>0</v>
      </c>
      <c r="X115" s="132"/>
    </row>
    <row r="116" spans="1:24" s="67" customFormat="1" x14ac:dyDescent="0.25">
      <c r="A116" s="141"/>
      <c r="B116" s="142"/>
      <c r="C116" s="61" t="s">
        <v>324</v>
      </c>
      <c r="D116" s="142"/>
      <c r="E116" s="142"/>
      <c r="F116" s="142"/>
      <c r="G116" s="62" t="s">
        <v>270</v>
      </c>
      <c r="H116" s="62" t="s">
        <v>60</v>
      </c>
      <c r="I116" s="62">
        <v>2028</v>
      </c>
      <c r="J116" s="62" t="s">
        <v>118</v>
      </c>
      <c r="K116" s="63">
        <v>0</v>
      </c>
      <c r="L116" s="64">
        <v>373057</v>
      </c>
      <c r="M116" s="65">
        <v>43291</v>
      </c>
      <c r="N116" s="66">
        <v>0</v>
      </c>
      <c r="O116" s="66">
        <v>0</v>
      </c>
      <c r="P116" s="66">
        <v>1403399</v>
      </c>
      <c r="Q116" s="66">
        <v>0</v>
      </c>
      <c r="R116" s="66">
        <v>0</v>
      </c>
      <c r="S116" s="66">
        <f>P116+Q116</f>
        <v>1403399</v>
      </c>
      <c r="T116" s="66">
        <v>0</v>
      </c>
      <c r="U116" s="66">
        <v>0</v>
      </c>
      <c r="V116" s="66">
        <v>0</v>
      </c>
      <c r="W116" s="143"/>
      <c r="X116" s="133"/>
    </row>
    <row r="117" spans="1:24" s="81" customFormat="1" ht="24" customHeight="1" x14ac:dyDescent="0.25">
      <c r="A117" s="75">
        <v>46</v>
      </c>
      <c r="B117" s="76" t="s">
        <v>325</v>
      </c>
      <c r="C117" s="75" t="s">
        <v>326</v>
      </c>
      <c r="D117" s="76" t="s">
        <v>327</v>
      </c>
      <c r="E117" s="76" t="s">
        <v>328</v>
      </c>
      <c r="F117" s="76" t="s">
        <v>329</v>
      </c>
      <c r="G117" s="76" t="s">
        <v>330</v>
      </c>
      <c r="H117" s="76" t="s">
        <v>60</v>
      </c>
      <c r="I117" s="76">
        <v>886</v>
      </c>
      <c r="J117" s="76" t="s">
        <v>117</v>
      </c>
      <c r="K117" s="77">
        <v>0</v>
      </c>
      <c r="L117" s="78">
        <v>202469</v>
      </c>
      <c r="M117" s="79">
        <v>43202</v>
      </c>
      <c r="N117" s="80">
        <v>0</v>
      </c>
      <c r="O117" s="80">
        <v>327895</v>
      </c>
      <c r="P117" s="80">
        <v>0</v>
      </c>
      <c r="Q117" s="80">
        <f>O117/99</f>
        <v>3312.0707070707072</v>
      </c>
      <c r="R117" s="80">
        <v>0</v>
      </c>
      <c r="S117" s="85">
        <f>O117+Q117</f>
        <v>331207.0707070707</v>
      </c>
      <c r="T117" s="80">
        <v>0</v>
      </c>
      <c r="U117" s="80">
        <v>0</v>
      </c>
      <c r="V117" s="80">
        <v>0</v>
      </c>
      <c r="W117" s="80">
        <v>0</v>
      </c>
      <c r="X117" s="76"/>
    </row>
    <row r="118" spans="1:24" s="67" customFormat="1" ht="23.25" customHeight="1" x14ac:dyDescent="0.25">
      <c r="A118" s="61">
        <v>47</v>
      </c>
      <c r="B118" s="62" t="s">
        <v>331</v>
      </c>
      <c r="C118" s="61" t="s">
        <v>332</v>
      </c>
      <c r="D118" s="62" t="s">
        <v>333</v>
      </c>
      <c r="E118" s="62" t="s">
        <v>315</v>
      </c>
      <c r="F118" s="62" t="s">
        <v>334</v>
      </c>
      <c r="G118" s="62" t="s">
        <v>270</v>
      </c>
      <c r="H118" s="62" t="s">
        <v>60</v>
      </c>
      <c r="I118" s="62">
        <v>2013</v>
      </c>
      <c r="J118" s="62" t="s">
        <v>117</v>
      </c>
      <c r="K118" s="63">
        <v>0</v>
      </c>
      <c r="L118" s="64">
        <v>202541</v>
      </c>
      <c r="M118" s="65">
        <v>43220</v>
      </c>
      <c r="N118" s="66">
        <v>0</v>
      </c>
      <c r="O118" s="66">
        <v>1577305</v>
      </c>
      <c r="P118" s="66">
        <v>0</v>
      </c>
      <c r="Q118" s="66">
        <f>O118/99</f>
        <v>15932.373737373737</v>
      </c>
      <c r="R118" s="66">
        <v>0</v>
      </c>
      <c r="S118" s="66">
        <f>O118+Q118</f>
        <v>1593237.3737373736</v>
      </c>
      <c r="T118" s="66">
        <v>0</v>
      </c>
      <c r="U118" s="66">
        <v>0</v>
      </c>
      <c r="V118" s="66">
        <v>0</v>
      </c>
      <c r="W118" s="66">
        <v>0</v>
      </c>
      <c r="X118" s="62"/>
    </row>
    <row r="119" spans="1:24" s="81" customFormat="1" x14ac:dyDescent="0.25">
      <c r="A119" s="138">
        <v>48</v>
      </c>
      <c r="B119" s="139" t="s">
        <v>335</v>
      </c>
      <c r="C119" s="75" t="s">
        <v>336</v>
      </c>
      <c r="D119" s="139" t="s">
        <v>337</v>
      </c>
      <c r="E119" s="139" t="s">
        <v>338</v>
      </c>
      <c r="F119" s="139" t="s">
        <v>339</v>
      </c>
      <c r="G119" s="76" t="s">
        <v>340</v>
      </c>
      <c r="H119" s="76" t="s">
        <v>60</v>
      </c>
      <c r="I119" s="76">
        <v>488</v>
      </c>
      <c r="J119" s="76" t="s">
        <v>117</v>
      </c>
      <c r="K119" s="77">
        <v>0</v>
      </c>
      <c r="L119" s="78">
        <v>202868</v>
      </c>
      <c r="M119" s="79">
        <v>43276</v>
      </c>
      <c r="N119" s="80">
        <v>0</v>
      </c>
      <c r="O119" s="80">
        <v>158918.5</v>
      </c>
      <c r="P119" s="80">
        <v>0</v>
      </c>
      <c r="Q119" s="80">
        <f>O119/99</f>
        <v>1605.2373737373737</v>
      </c>
      <c r="R119" s="80">
        <v>0</v>
      </c>
      <c r="S119" s="85">
        <f>O119+Q119</f>
        <v>160523.73737373739</v>
      </c>
      <c r="T119" s="80">
        <v>0</v>
      </c>
      <c r="U119" s="80">
        <v>0</v>
      </c>
      <c r="V119" s="80">
        <v>0</v>
      </c>
      <c r="W119" s="140">
        <v>0</v>
      </c>
      <c r="X119" s="129"/>
    </row>
    <row r="120" spans="1:24" s="81" customFormat="1" x14ac:dyDescent="0.25">
      <c r="A120" s="138"/>
      <c r="B120" s="139"/>
      <c r="C120" s="75" t="s">
        <v>336</v>
      </c>
      <c r="D120" s="139"/>
      <c r="E120" s="139"/>
      <c r="F120" s="139"/>
      <c r="G120" s="76" t="s">
        <v>340</v>
      </c>
      <c r="H120" s="76" t="s">
        <v>60</v>
      </c>
      <c r="I120" s="76">
        <v>488</v>
      </c>
      <c r="J120" s="76" t="s">
        <v>118</v>
      </c>
      <c r="K120" s="77">
        <v>0</v>
      </c>
      <c r="L120" s="78">
        <v>202868</v>
      </c>
      <c r="M120" s="79">
        <v>43276</v>
      </c>
      <c r="N120" s="80">
        <v>0</v>
      </c>
      <c r="O120" s="80">
        <v>0</v>
      </c>
      <c r="P120" s="80">
        <v>20344.5</v>
      </c>
      <c r="Q120" s="80">
        <f>P120/99</f>
        <v>205.5</v>
      </c>
      <c r="R120" s="80">
        <v>0</v>
      </c>
      <c r="S120" s="80">
        <f>P120+Q120</f>
        <v>20550</v>
      </c>
      <c r="T120" s="80">
        <v>0</v>
      </c>
      <c r="U120" s="80">
        <v>0</v>
      </c>
      <c r="V120" s="80">
        <v>0</v>
      </c>
      <c r="W120" s="140"/>
      <c r="X120" s="131"/>
    </row>
    <row r="121" spans="1:24" s="67" customFormat="1" ht="29.25" customHeight="1" x14ac:dyDescent="0.25">
      <c r="A121" s="61">
        <v>49</v>
      </c>
      <c r="B121" s="62" t="s">
        <v>341</v>
      </c>
      <c r="C121" s="61" t="s">
        <v>342</v>
      </c>
      <c r="D121" s="62" t="s">
        <v>343</v>
      </c>
      <c r="E121" s="62" t="s">
        <v>344</v>
      </c>
      <c r="F121" s="62" t="s">
        <v>345</v>
      </c>
      <c r="G121" s="62" t="s">
        <v>340</v>
      </c>
      <c r="H121" s="62" t="s">
        <v>60</v>
      </c>
      <c r="I121" s="62">
        <v>14</v>
      </c>
      <c r="J121" s="62" t="s">
        <v>536</v>
      </c>
      <c r="K121" s="63">
        <v>1.375</v>
      </c>
      <c r="L121" s="64">
        <v>202899</v>
      </c>
      <c r="M121" s="65">
        <v>43278</v>
      </c>
      <c r="N121" s="66">
        <v>165707</v>
      </c>
      <c r="O121" s="66">
        <v>0</v>
      </c>
      <c r="P121" s="66">
        <v>0</v>
      </c>
      <c r="Q121" s="66">
        <v>1673.81</v>
      </c>
      <c r="R121" s="66">
        <v>0.745</v>
      </c>
      <c r="S121" s="66">
        <v>167381.56</v>
      </c>
      <c r="T121" s="66">
        <v>138774.51999999999</v>
      </c>
      <c r="U121" s="66">
        <v>190814.97</v>
      </c>
      <c r="V121" s="66">
        <v>23433.41</v>
      </c>
      <c r="W121" s="66">
        <v>23433.41</v>
      </c>
      <c r="X121" s="62"/>
    </row>
    <row r="122" spans="1:24" s="81" customFormat="1" x14ac:dyDescent="0.25">
      <c r="A122" s="138">
        <v>50</v>
      </c>
      <c r="B122" s="139" t="s">
        <v>346</v>
      </c>
      <c r="C122" s="75" t="s">
        <v>347</v>
      </c>
      <c r="D122" s="139" t="s">
        <v>348</v>
      </c>
      <c r="E122" s="139" t="s">
        <v>349</v>
      </c>
      <c r="F122" s="139" t="s">
        <v>350</v>
      </c>
      <c r="G122" s="76" t="s">
        <v>340</v>
      </c>
      <c r="H122" s="76" t="s">
        <v>60</v>
      </c>
      <c r="I122" s="76">
        <v>467</v>
      </c>
      <c r="J122" s="76" t="s">
        <v>61</v>
      </c>
      <c r="K122" s="77">
        <v>11.33</v>
      </c>
      <c r="L122" s="78">
        <v>202986</v>
      </c>
      <c r="M122" s="79">
        <v>43278</v>
      </c>
      <c r="N122" s="80">
        <v>1542850</v>
      </c>
      <c r="O122" s="80">
        <v>0</v>
      </c>
      <c r="P122" s="80">
        <v>0</v>
      </c>
      <c r="Q122" s="80">
        <v>15584.34</v>
      </c>
      <c r="R122" s="80">
        <v>0.36199999999999999</v>
      </c>
      <c r="S122" s="80">
        <v>1558434.7</v>
      </c>
      <c r="T122" s="80">
        <v>156806.32</v>
      </c>
      <c r="U122" s="80">
        <v>1776615.61</v>
      </c>
      <c r="V122" s="80">
        <v>218180.9</v>
      </c>
      <c r="W122" s="140">
        <v>218180.9</v>
      </c>
      <c r="X122" s="129"/>
    </row>
    <row r="123" spans="1:24" s="81" customFormat="1" x14ac:dyDescent="0.25">
      <c r="A123" s="138"/>
      <c r="B123" s="139"/>
      <c r="C123" s="75" t="s">
        <v>352</v>
      </c>
      <c r="D123" s="139"/>
      <c r="E123" s="139"/>
      <c r="F123" s="139"/>
      <c r="G123" s="76" t="s">
        <v>340</v>
      </c>
      <c r="H123" s="76" t="s">
        <v>60</v>
      </c>
      <c r="I123" s="76">
        <v>467</v>
      </c>
      <c r="J123" s="76" t="s">
        <v>117</v>
      </c>
      <c r="K123" s="77">
        <v>0</v>
      </c>
      <c r="L123" s="78">
        <v>202970</v>
      </c>
      <c r="M123" s="79">
        <v>43278</v>
      </c>
      <c r="N123" s="80">
        <v>0</v>
      </c>
      <c r="O123" s="80">
        <v>3421858.5</v>
      </c>
      <c r="P123" s="80">
        <v>0</v>
      </c>
      <c r="Q123" s="80">
        <v>34564.230000000003</v>
      </c>
      <c r="R123" s="80">
        <v>0</v>
      </c>
      <c r="S123" s="80">
        <f>Q123/99</f>
        <v>349.13363636363641</v>
      </c>
      <c r="T123" s="80">
        <v>0</v>
      </c>
      <c r="U123" s="80">
        <v>0</v>
      </c>
      <c r="V123" s="80">
        <v>0</v>
      </c>
      <c r="W123" s="140"/>
      <c r="X123" s="130"/>
    </row>
    <row r="124" spans="1:24" s="81" customFormat="1" x14ac:dyDescent="0.25">
      <c r="A124" s="138"/>
      <c r="B124" s="139"/>
      <c r="C124" s="75" t="s">
        <v>352</v>
      </c>
      <c r="D124" s="139"/>
      <c r="E124" s="139"/>
      <c r="F124" s="139"/>
      <c r="G124" s="76" t="s">
        <v>340</v>
      </c>
      <c r="H124" s="76" t="s">
        <v>60</v>
      </c>
      <c r="I124" s="76">
        <v>467</v>
      </c>
      <c r="J124" s="76" t="s">
        <v>117</v>
      </c>
      <c r="K124" s="77">
        <v>0</v>
      </c>
      <c r="L124" s="78">
        <v>373932</v>
      </c>
      <c r="M124" s="79">
        <v>43369</v>
      </c>
      <c r="N124" s="80">
        <v>0</v>
      </c>
      <c r="O124" s="80">
        <v>34564</v>
      </c>
      <c r="P124" s="80">
        <v>0</v>
      </c>
      <c r="Q124" s="80">
        <v>349.13</v>
      </c>
      <c r="R124" s="80">
        <v>0</v>
      </c>
      <c r="S124" s="80">
        <f>Q124/99</f>
        <v>3.5265656565656567</v>
      </c>
      <c r="T124" s="80">
        <v>0</v>
      </c>
      <c r="U124" s="80">
        <v>0</v>
      </c>
      <c r="V124" s="80">
        <v>0</v>
      </c>
      <c r="W124" s="140"/>
      <c r="X124" s="130"/>
    </row>
    <row r="125" spans="1:24" s="81" customFormat="1" x14ac:dyDescent="0.25">
      <c r="A125" s="138"/>
      <c r="B125" s="139"/>
      <c r="C125" s="75" t="s">
        <v>353</v>
      </c>
      <c r="D125" s="139"/>
      <c r="E125" s="139"/>
      <c r="F125" s="139"/>
      <c r="G125" s="76" t="s">
        <v>340</v>
      </c>
      <c r="H125" s="76" t="s">
        <v>60</v>
      </c>
      <c r="I125" s="76">
        <v>467</v>
      </c>
      <c r="J125" s="76" t="s">
        <v>118</v>
      </c>
      <c r="K125" s="77">
        <v>0</v>
      </c>
      <c r="L125" s="78">
        <v>202970</v>
      </c>
      <c r="M125" s="79">
        <v>43278</v>
      </c>
      <c r="N125" s="80">
        <v>0</v>
      </c>
      <c r="O125" s="80">
        <v>0</v>
      </c>
      <c r="P125" s="80">
        <v>274279.5</v>
      </c>
      <c r="Q125" s="80">
        <v>2770.5</v>
      </c>
      <c r="R125" s="80">
        <v>0</v>
      </c>
      <c r="S125" s="80">
        <f>Q125/99</f>
        <v>27.984848484848484</v>
      </c>
      <c r="T125" s="80">
        <v>0</v>
      </c>
      <c r="U125" s="80">
        <v>0</v>
      </c>
      <c r="V125" s="80">
        <v>0</v>
      </c>
      <c r="W125" s="140"/>
      <c r="X125" s="131"/>
    </row>
    <row r="126" spans="1:24" s="67" customFormat="1" x14ac:dyDescent="0.25">
      <c r="A126" s="141">
        <v>51</v>
      </c>
      <c r="B126" s="142" t="s">
        <v>354</v>
      </c>
      <c r="C126" s="61" t="s">
        <v>355</v>
      </c>
      <c r="D126" s="142" t="s">
        <v>356</v>
      </c>
      <c r="E126" s="142" t="s">
        <v>357</v>
      </c>
      <c r="F126" s="142" t="s">
        <v>358</v>
      </c>
      <c r="G126" s="62" t="s">
        <v>340</v>
      </c>
      <c r="H126" s="62" t="s">
        <v>60</v>
      </c>
      <c r="I126" s="62">
        <v>70</v>
      </c>
      <c r="J126" s="62" t="s">
        <v>61</v>
      </c>
      <c r="K126" s="63">
        <v>10</v>
      </c>
      <c r="L126" s="64">
        <v>373905</v>
      </c>
      <c r="M126" s="65">
        <v>43349</v>
      </c>
      <c r="N126" s="66">
        <v>1361739.15</v>
      </c>
      <c r="O126" s="66">
        <v>0</v>
      </c>
      <c r="P126" s="66">
        <v>0</v>
      </c>
      <c r="Q126" s="66">
        <v>13754.94</v>
      </c>
      <c r="R126" s="66">
        <v>-0.09</v>
      </c>
      <c r="S126" s="66">
        <v>1375494</v>
      </c>
      <c r="T126" s="66">
        <v>156806.32</v>
      </c>
      <c r="U126" s="66">
        <v>1568063.2</v>
      </c>
      <c r="V126" s="66">
        <v>192569.11</v>
      </c>
      <c r="W126" s="143">
        <v>192569.11</v>
      </c>
      <c r="X126" s="132"/>
    </row>
    <row r="127" spans="1:24" s="67" customFormat="1" x14ac:dyDescent="0.25">
      <c r="A127" s="141"/>
      <c r="B127" s="142"/>
      <c r="C127" s="61" t="s">
        <v>360</v>
      </c>
      <c r="D127" s="142"/>
      <c r="E127" s="142"/>
      <c r="F127" s="142"/>
      <c r="G127" s="62" t="s">
        <v>340</v>
      </c>
      <c r="H127" s="62" t="s">
        <v>60</v>
      </c>
      <c r="I127" s="62">
        <v>70</v>
      </c>
      <c r="J127" s="62" t="s">
        <v>117</v>
      </c>
      <c r="K127" s="63">
        <v>0</v>
      </c>
      <c r="L127" s="64">
        <v>373905</v>
      </c>
      <c r="M127" s="65">
        <v>43349</v>
      </c>
      <c r="N127" s="66">
        <v>0</v>
      </c>
      <c r="O127" s="66">
        <v>500109.35</v>
      </c>
      <c r="P127" s="66">
        <v>0</v>
      </c>
      <c r="Q127" s="66">
        <v>5051.6099999999997</v>
      </c>
      <c r="R127" s="66">
        <v>0</v>
      </c>
      <c r="S127" s="66">
        <f>Q127/99</f>
        <v>51.026363636363634</v>
      </c>
      <c r="T127" s="66">
        <v>0</v>
      </c>
      <c r="U127" s="66">
        <v>0</v>
      </c>
      <c r="V127" s="66">
        <v>0</v>
      </c>
      <c r="W127" s="143"/>
      <c r="X127" s="134"/>
    </row>
    <row r="128" spans="1:24" s="67" customFormat="1" x14ac:dyDescent="0.25">
      <c r="A128" s="141"/>
      <c r="B128" s="142"/>
      <c r="C128" s="61" t="s">
        <v>360</v>
      </c>
      <c r="D128" s="142"/>
      <c r="E128" s="142"/>
      <c r="F128" s="142"/>
      <c r="G128" s="62" t="s">
        <v>340</v>
      </c>
      <c r="H128" s="62" t="s">
        <v>60</v>
      </c>
      <c r="I128" s="62">
        <v>70</v>
      </c>
      <c r="J128" s="62" t="s">
        <v>118</v>
      </c>
      <c r="K128" s="63">
        <v>0</v>
      </c>
      <c r="L128" s="64">
        <v>373905</v>
      </c>
      <c r="M128" s="65">
        <v>43349</v>
      </c>
      <c r="N128" s="66">
        <v>0</v>
      </c>
      <c r="O128" s="66">
        <v>0</v>
      </c>
      <c r="P128" s="66">
        <v>738193.5</v>
      </c>
      <c r="Q128" s="66">
        <v>7456.5</v>
      </c>
      <c r="R128" s="66">
        <v>0</v>
      </c>
      <c r="S128" s="66">
        <f>Q128/99</f>
        <v>75.318181818181813</v>
      </c>
      <c r="T128" s="66">
        <v>0</v>
      </c>
      <c r="U128" s="66">
        <v>0</v>
      </c>
      <c r="V128" s="66">
        <v>0</v>
      </c>
      <c r="W128" s="143"/>
      <c r="X128" s="133"/>
    </row>
    <row r="129" spans="1:24" s="81" customFormat="1" ht="25.5" x14ac:dyDescent="0.25">
      <c r="A129" s="75">
        <v>52</v>
      </c>
      <c r="B129" s="76" t="s">
        <v>361</v>
      </c>
      <c r="C129" s="75" t="s">
        <v>362</v>
      </c>
      <c r="D129" s="76" t="s">
        <v>363</v>
      </c>
      <c r="E129" s="76" t="s">
        <v>364</v>
      </c>
      <c r="F129" s="76" t="s">
        <v>365</v>
      </c>
      <c r="G129" s="76" t="s">
        <v>340</v>
      </c>
      <c r="H129" s="76" t="s">
        <v>60</v>
      </c>
      <c r="I129" s="76">
        <v>65</v>
      </c>
      <c r="J129" s="76" t="s">
        <v>61</v>
      </c>
      <c r="K129" s="77">
        <v>4.25</v>
      </c>
      <c r="L129" s="78">
        <v>202548</v>
      </c>
      <c r="M129" s="79">
        <v>43220</v>
      </c>
      <c r="N129" s="80">
        <v>578739</v>
      </c>
      <c r="O129" s="80">
        <v>0</v>
      </c>
      <c r="P129" s="80">
        <v>0</v>
      </c>
      <c r="Q129" s="80">
        <v>5845.85</v>
      </c>
      <c r="R129" s="80">
        <v>0.1</v>
      </c>
      <c r="S129" s="80">
        <v>584584.94999999995</v>
      </c>
      <c r="T129" s="80">
        <v>156806.32</v>
      </c>
      <c r="U129" s="80">
        <v>666426.86</v>
      </c>
      <c r="V129" s="80">
        <v>81841.91</v>
      </c>
      <c r="W129" s="80">
        <v>81841.91</v>
      </c>
      <c r="X129" s="76"/>
    </row>
    <row r="130" spans="1:24" s="67" customFormat="1" x14ac:dyDescent="0.25">
      <c r="A130" s="141">
        <v>53</v>
      </c>
      <c r="B130" s="142" t="s">
        <v>366</v>
      </c>
      <c r="C130" s="61" t="s">
        <v>367</v>
      </c>
      <c r="D130" s="142" t="s">
        <v>368</v>
      </c>
      <c r="E130" s="142" t="s">
        <v>369</v>
      </c>
      <c r="F130" s="142" t="s">
        <v>370</v>
      </c>
      <c r="G130" s="62" t="s">
        <v>340</v>
      </c>
      <c r="H130" s="62" t="s">
        <v>60</v>
      </c>
      <c r="I130" s="62">
        <v>514</v>
      </c>
      <c r="J130" s="62" t="s">
        <v>61</v>
      </c>
      <c r="K130" s="63">
        <v>2</v>
      </c>
      <c r="L130" s="64">
        <v>373585</v>
      </c>
      <c r="M130" s="65">
        <v>43349</v>
      </c>
      <c r="N130" s="66">
        <v>272347.83</v>
      </c>
      <c r="O130" s="66">
        <v>0</v>
      </c>
      <c r="P130" s="66">
        <v>0</v>
      </c>
      <c r="Q130" s="66">
        <v>2750.99</v>
      </c>
      <c r="R130" s="66">
        <v>-0.02</v>
      </c>
      <c r="S130" s="66">
        <v>275098.8</v>
      </c>
      <c r="T130" s="66">
        <v>156806.32</v>
      </c>
      <c r="U130" s="66">
        <v>313612.64</v>
      </c>
      <c r="V130" s="66">
        <v>38513.82</v>
      </c>
      <c r="W130" s="143">
        <v>59696.43</v>
      </c>
      <c r="X130" s="132"/>
    </row>
    <row r="131" spans="1:24" s="67" customFormat="1" x14ac:dyDescent="0.25">
      <c r="A131" s="141"/>
      <c r="B131" s="142"/>
      <c r="C131" s="61" t="s">
        <v>367</v>
      </c>
      <c r="D131" s="142"/>
      <c r="E131" s="142"/>
      <c r="F131" s="142"/>
      <c r="G131" s="62" t="s">
        <v>340</v>
      </c>
      <c r="H131" s="62" t="s">
        <v>60</v>
      </c>
      <c r="I131" s="62">
        <v>1002</v>
      </c>
      <c r="J131" s="62" t="s">
        <v>61</v>
      </c>
      <c r="K131" s="63">
        <v>1.1000000000000001</v>
      </c>
      <c r="L131" s="64">
        <v>373585</v>
      </c>
      <c r="M131" s="65">
        <v>43349</v>
      </c>
      <c r="N131" s="66">
        <v>149791.29999999999</v>
      </c>
      <c r="O131" s="66">
        <v>0</v>
      </c>
      <c r="P131" s="66">
        <v>0</v>
      </c>
      <c r="Q131" s="66">
        <v>1513.04</v>
      </c>
      <c r="R131" s="66">
        <v>0</v>
      </c>
      <c r="S131" s="66">
        <v>151304.34</v>
      </c>
      <c r="T131" s="66">
        <v>156806.32</v>
      </c>
      <c r="U131" s="66">
        <v>172486.95</v>
      </c>
      <c r="V131" s="66">
        <v>21182.61</v>
      </c>
      <c r="W131" s="143"/>
      <c r="X131" s="134"/>
    </row>
    <row r="132" spans="1:24" s="67" customFormat="1" x14ac:dyDescent="0.25">
      <c r="A132" s="141"/>
      <c r="B132" s="142"/>
      <c r="C132" s="61" t="s">
        <v>371</v>
      </c>
      <c r="D132" s="142"/>
      <c r="E132" s="142"/>
      <c r="F132" s="142"/>
      <c r="G132" s="62" t="s">
        <v>340</v>
      </c>
      <c r="H132" s="62" t="s">
        <v>60</v>
      </c>
      <c r="I132" s="62">
        <v>1002</v>
      </c>
      <c r="J132" s="62" t="s">
        <v>117</v>
      </c>
      <c r="K132" s="63">
        <v>0</v>
      </c>
      <c r="L132" s="64">
        <v>373585</v>
      </c>
      <c r="M132" s="65">
        <v>43349</v>
      </c>
      <c r="N132" s="66">
        <v>0</v>
      </c>
      <c r="O132" s="66">
        <v>566337.42000000004</v>
      </c>
      <c r="P132" s="66">
        <v>0</v>
      </c>
      <c r="Q132" s="66">
        <v>5720.58</v>
      </c>
      <c r="R132" s="66">
        <v>0</v>
      </c>
      <c r="S132" s="66">
        <f>O132+Q132</f>
        <v>572058</v>
      </c>
      <c r="T132" s="66">
        <v>0</v>
      </c>
      <c r="U132" s="66">
        <v>0</v>
      </c>
      <c r="V132" s="66">
        <v>0</v>
      </c>
      <c r="W132" s="143"/>
      <c r="X132" s="134"/>
    </row>
    <row r="133" spans="1:24" s="67" customFormat="1" x14ac:dyDescent="0.25">
      <c r="A133" s="141"/>
      <c r="B133" s="142"/>
      <c r="C133" s="61" t="s">
        <v>371</v>
      </c>
      <c r="D133" s="142"/>
      <c r="E133" s="142"/>
      <c r="F133" s="142"/>
      <c r="G133" s="62" t="s">
        <v>340</v>
      </c>
      <c r="H133" s="62" t="s">
        <v>60</v>
      </c>
      <c r="I133" s="62">
        <v>1002</v>
      </c>
      <c r="J133" s="62" t="s">
        <v>118</v>
      </c>
      <c r="K133" s="63">
        <v>0</v>
      </c>
      <c r="L133" s="64">
        <v>373585</v>
      </c>
      <c r="M133" s="65">
        <v>43349</v>
      </c>
      <c r="N133" s="66">
        <v>0</v>
      </c>
      <c r="O133" s="66">
        <v>0</v>
      </c>
      <c r="P133" s="66">
        <v>238713.45</v>
      </c>
      <c r="Q133" s="66">
        <v>2411.25</v>
      </c>
      <c r="R133" s="66">
        <v>0</v>
      </c>
      <c r="S133" s="66">
        <f>P133+Q133</f>
        <v>241124.7</v>
      </c>
      <c r="T133" s="66">
        <v>0</v>
      </c>
      <c r="U133" s="66">
        <v>0</v>
      </c>
      <c r="V133" s="66">
        <v>0</v>
      </c>
      <c r="W133" s="143"/>
      <c r="X133" s="133"/>
    </row>
    <row r="134" spans="1:24" s="81" customFormat="1" x14ac:dyDescent="0.25">
      <c r="A134" s="138">
        <v>54</v>
      </c>
      <c r="B134" s="139" t="s">
        <v>372</v>
      </c>
      <c r="C134" s="75" t="s">
        <v>373</v>
      </c>
      <c r="D134" s="139" t="s">
        <v>374</v>
      </c>
      <c r="E134" s="139" t="s">
        <v>369</v>
      </c>
      <c r="F134" s="139" t="s">
        <v>370</v>
      </c>
      <c r="G134" s="76" t="s">
        <v>340</v>
      </c>
      <c r="H134" s="76" t="s">
        <v>60</v>
      </c>
      <c r="I134" s="76">
        <v>514</v>
      </c>
      <c r="J134" s="76" t="s">
        <v>61</v>
      </c>
      <c r="K134" s="77">
        <v>2</v>
      </c>
      <c r="L134" s="78">
        <v>373584</v>
      </c>
      <c r="M134" s="79">
        <v>43349</v>
      </c>
      <c r="N134" s="80">
        <v>272347.5</v>
      </c>
      <c r="O134" s="80">
        <v>0</v>
      </c>
      <c r="P134" s="80">
        <v>0</v>
      </c>
      <c r="Q134" s="80">
        <v>2750.98</v>
      </c>
      <c r="R134" s="80">
        <v>0.32</v>
      </c>
      <c r="S134" s="80">
        <v>275098.8</v>
      </c>
      <c r="T134" s="80">
        <v>156806.32</v>
      </c>
      <c r="U134" s="80">
        <v>313612.64</v>
      </c>
      <c r="V134" s="80">
        <v>38513.839999999997</v>
      </c>
      <c r="W134" s="140">
        <v>59503.88</v>
      </c>
      <c r="X134" s="129"/>
    </row>
    <row r="135" spans="1:24" s="81" customFormat="1" x14ac:dyDescent="0.25">
      <c r="A135" s="138"/>
      <c r="B135" s="139"/>
      <c r="C135" s="75" t="s">
        <v>373</v>
      </c>
      <c r="D135" s="139"/>
      <c r="E135" s="139"/>
      <c r="F135" s="139"/>
      <c r="G135" s="76" t="s">
        <v>340</v>
      </c>
      <c r="H135" s="76" t="s">
        <v>60</v>
      </c>
      <c r="I135" s="76">
        <v>1002</v>
      </c>
      <c r="J135" s="76" t="s">
        <v>61</v>
      </c>
      <c r="K135" s="77">
        <v>1.0900000000000001</v>
      </c>
      <c r="L135" s="78">
        <v>373584</v>
      </c>
      <c r="M135" s="79">
        <v>43349</v>
      </c>
      <c r="N135" s="80">
        <v>148429.5</v>
      </c>
      <c r="O135" s="80">
        <v>0</v>
      </c>
      <c r="P135" s="80">
        <v>0</v>
      </c>
      <c r="Q135" s="80">
        <v>1499.29</v>
      </c>
      <c r="R135" s="80">
        <v>5.6000000000000001E-2</v>
      </c>
      <c r="S135" s="80">
        <v>149928.85</v>
      </c>
      <c r="T135" s="80">
        <v>156806.32</v>
      </c>
      <c r="U135" s="80">
        <v>170918.89</v>
      </c>
      <c r="V135" s="80">
        <v>20990.04</v>
      </c>
      <c r="W135" s="140"/>
      <c r="X135" s="131"/>
    </row>
    <row r="136" spans="1:24" s="67" customFormat="1" x14ac:dyDescent="0.25">
      <c r="A136" s="141">
        <v>55</v>
      </c>
      <c r="B136" s="142" t="s">
        <v>375</v>
      </c>
      <c r="C136" s="61" t="s">
        <v>376</v>
      </c>
      <c r="D136" s="142" t="s">
        <v>377</v>
      </c>
      <c r="E136" s="142" t="s">
        <v>554</v>
      </c>
      <c r="F136" s="142" t="s">
        <v>379</v>
      </c>
      <c r="G136" s="62" t="s">
        <v>340</v>
      </c>
      <c r="H136" s="62" t="s">
        <v>60</v>
      </c>
      <c r="I136" s="62">
        <v>14</v>
      </c>
      <c r="J136" s="62" t="s">
        <v>61</v>
      </c>
      <c r="K136" s="63">
        <v>5</v>
      </c>
      <c r="L136" s="64">
        <v>202453</v>
      </c>
      <c r="M136" s="65">
        <v>43202</v>
      </c>
      <c r="N136" s="66">
        <v>680869</v>
      </c>
      <c r="O136" s="66">
        <v>0</v>
      </c>
      <c r="P136" s="66">
        <v>0</v>
      </c>
      <c r="Q136" s="66">
        <v>6877.46</v>
      </c>
      <c r="R136" s="66">
        <v>0.54</v>
      </c>
      <c r="S136" s="66">
        <v>687747</v>
      </c>
      <c r="T136" s="66">
        <v>156806.32</v>
      </c>
      <c r="U136" s="66">
        <v>784031.6</v>
      </c>
      <c r="V136" s="66">
        <v>96284.6</v>
      </c>
      <c r="W136" s="143">
        <v>96284.6</v>
      </c>
      <c r="X136" s="132"/>
    </row>
    <row r="137" spans="1:24" s="67" customFormat="1" x14ac:dyDescent="0.25">
      <c r="A137" s="141"/>
      <c r="B137" s="142"/>
      <c r="C137" s="61" t="s">
        <v>380</v>
      </c>
      <c r="D137" s="142"/>
      <c r="E137" s="142"/>
      <c r="F137" s="142"/>
      <c r="G137" s="62" t="s">
        <v>340</v>
      </c>
      <c r="H137" s="62" t="s">
        <v>60</v>
      </c>
      <c r="I137" s="62">
        <v>14</v>
      </c>
      <c r="J137" s="62" t="s">
        <v>117</v>
      </c>
      <c r="K137" s="63">
        <v>0</v>
      </c>
      <c r="L137" s="64">
        <v>202571</v>
      </c>
      <c r="M137" s="65">
        <v>43233</v>
      </c>
      <c r="N137" s="66">
        <v>0</v>
      </c>
      <c r="O137" s="66">
        <v>140152</v>
      </c>
      <c r="P137" s="66">
        <v>0</v>
      </c>
      <c r="Q137" s="66">
        <v>1415.68</v>
      </c>
      <c r="R137" s="66">
        <v>0</v>
      </c>
      <c r="S137" s="66">
        <f>O137+Q137</f>
        <v>141567.67999999999</v>
      </c>
      <c r="T137" s="66">
        <v>0</v>
      </c>
      <c r="U137" s="66">
        <v>0</v>
      </c>
      <c r="V137" s="66">
        <v>0</v>
      </c>
      <c r="W137" s="143"/>
      <c r="X137" s="134"/>
    </row>
    <row r="138" spans="1:24" s="67" customFormat="1" x14ac:dyDescent="0.25">
      <c r="A138" s="141"/>
      <c r="B138" s="142"/>
      <c r="C138" s="61" t="s">
        <v>380</v>
      </c>
      <c r="D138" s="142"/>
      <c r="E138" s="142"/>
      <c r="F138" s="142"/>
      <c r="G138" s="62" t="s">
        <v>340</v>
      </c>
      <c r="H138" s="62" t="s">
        <v>60</v>
      </c>
      <c r="I138" s="62">
        <v>14</v>
      </c>
      <c r="J138" s="62" t="s">
        <v>118</v>
      </c>
      <c r="K138" s="63">
        <v>0</v>
      </c>
      <c r="L138" s="64">
        <v>202571</v>
      </c>
      <c r="M138" s="65">
        <v>43233</v>
      </c>
      <c r="N138" s="66">
        <v>0</v>
      </c>
      <c r="O138" s="66">
        <v>0</v>
      </c>
      <c r="P138" s="66">
        <v>164241</v>
      </c>
      <c r="Q138" s="66">
        <v>1659</v>
      </c>
      <c r="R138" s="66">
        <v>0</v>
      </c>
      <c r="S138" s="66">
        <f>P138+Q138</f>
        <v>165900</v>
      </c>
      <c r="T138" s="66">
        <v>0</v>
      </c>
      <c r="U138" s="66">
        <v>0</v>
      </c>
      <c r="V138" s="66">
        <v>0</v>
      </c>
      <c r="W138" s="143"/>
      <c r="X138" s="133"/>
    </row>
    <row r="139" spans="1:24" s="81" customFormat="1" x14ac:dyDescent="0.25">
      <c r="A139" s="138">
        <v>56</v>
      </c>
      <c r="B139" s="139" t="s">
        <v>381</v>
      </c>
      <c r="C139" s="75" t="s">
        <v>382</v>
      </c>
      <c r="D139" s="139" t="s">
        <v>287</v>
      </c>
      <c r="E139" s="139" t="s">
        <v>555</v>
      </c>
      <c r="F139" s="139" t="s">
        <v>384</v>
      </c>
      <c r="G139" s="76" t="s">
        <v>340</v>
      </c>
      <c r="H139" s="76" t="s">
        <v>60</v>
      </c>
      <c r="I139" s="76">
        <v>67</v>
      </c>
      <c r="J139" s="76" t="s">
        <v>61</v>
      </c>
      <c r="K139" s="77">
        <v>4</v>
      </c>
      <c r="L139" s="78">
        <v>373307</v>
      </c>
      <c r="M139" s="79">
        <v>43299</v>
      </c>
      <c r="N139" s="80">
        <v>544695</v>
      </c>
      <c r="O139" s="80">
        <v>0</v>
      </c>
      <c r="P139" s="80">
        <v>0</v>
      </c>
      <c r="Q139" s="80">
        <v>5501.97</v>
      </c>
      <c r="R139" s="80">
        <v>0.63</v>
      </c>
      <c r="S139" s="80">
        <v>550197.6</v>
      </c>
      <c r="T139" s="80">
        <v>156806.32</v>
      </c>
      <c r="U139" s="80">
        <v>627225.28</v>
      </c>
      <c r="V139" s="80">
        <v>77027.679999999993</v>
      </c>
      <c r="W139" s="140">
        <v>77027.679999999993</v>
      </c>
      <c r="X139" s="129"/>
    </row>
    <row r="140" spans="1:24" s="81" customFormat="1" x14ac:dyDescent="0.25">
      <c r="A140" s="138"/>
      <c r="B140" s="139"/>
      <c r="C140" s="75" t="s">
        <v>385</v>
      </c>
      <c r="D140" s="139"/>
      <c r="E140" s="139"/>
      <c r="F140" s="139"/>
      <c r="G140" s="76" t="s">
        <v>340</v>
      </c>
      <c r="H140" s="76" t="s">
        <v>60</v>
      </c>
      <c r="I140" s="76">
        <v>67</v>
      </c>
      <c r="J140" s="76" t="s">
        <v>117</v>
      </c>
      <c r="K140" s="77">
        <v>0</v>
      </c>
      <c r="L140" s="78">
        <v>373307</v>
      </c>
      <c r="M140" s="79">
        <v>43299</v>
      </c>
      <c r="N140" s="80">
        <v>0</v>
      </c>
      <c r="O140" s="80">
        <v>161171.5</v>
      </c>
      <c r="P140" s="80">
        <v>0</v>
      </c>
      <c r="Q140" s="80">
        <v>1627.99</v>
      </c>
      <c r="R140" s="80">
        <v>0</v>
      </c>
      <c r="S140" s="80">
        <f>O140+Q140</f>
        <v>162799.49</v>
      </c>
      <c r="T140" s="80">
        <v>0</v>
      </c>
      <c r="U140" s="80">
        <v>0</v>
      </c>
      <c r="V140" s="80">
        <v>0</v>
      </c>
      <c r="W140" s="140"/>
      <c r="X140" s="130"/>
    </row>
    <row r="141" spans="1:24" s="81" customFormat="1" x14ac:dyDescent="0.25">
      <c r="A141" s="138"/>
      <c r="B141" s="139"/>
      <c r="C141" s="75" t="s">
        <v>385</v>
      </c>
      <c r="D141" s="139"/>
      <c r="E141" s="139"/>
      <c r="F141" s="139"/>
      <c r="G141" s="76" t="s">
        <v>340</v>
      </c>
      <c r="H141" s="76" t="s">
        <v>60</v>
      </c>
      <c r="I141" s="76">
        <v>67</v>
      </c>
      <c r="J141" s="76" t="s">
        <v>118</v>
      </c>
      <c r="K141" s="77">
        <v>0</v>
      </c>
      <c r="L141" s="78">
        <v>373307</v>
      </c>
      <c r="M141" s="79">
        <v>43299</v>
      </c>
      <c r="N141" s="80">
        <v>0</v>
      </c>
      <c r="O141" s="80">
        <v>0</v>
      </c>
      <c r="P141" s="80">
        <v>20641.5</v>
      </c>
      <c r="Q141" s="80">
        <v>208.5</v>
      </c>
      <c r="R141" s="80">
        <v>0</v>
      </c>
      <c r="S141" s="80">
        <f>P141+Q141</f>
        <v>20850</v>
      </c>
      <c r="T141" s="80">
        <v>0</v>
      </c>
      <c r="U141" s="80">
        <v>0</v>
      </c>
      <c r="V141" s="80">
        <v>0</v>
      </c>
      <c r="W141" s="140"/>
      <c r="X141" s="131"/>
    </row>
    <row r="142" spans="1:24" s="67" customFormat="1" ht="25.5" x14ac:dyDescent="0.25">
      <c r="A142" s="61">
        <v>57</v>
      </c>
      <c r="B142" s="62" t="s">
        <v>386</v>
      </c>
      <c r="C142" s="61" t="s">
        <v>387</v>
      </c>
      <c r="D142" s="62" t="s">
        <v>388</v>
      </c>
      <c r="E142" s="62" t="s">
        <v>556</v>
      </c>
      <c r="F142" s="62" t="s">
        <v>390</v>
      </c>
      <c r="G142" s="62" t="s">
        <v>340</v>
      </c>
      <c r="H142" s="62" t="s">
        <v>60</v>
      </c>
      <c r="I142" s="62">
        <v>457</v>
      </c>
      <c r="J142" s="62" t="s">
        <v>536</v>
      </c>
      <c r="K142" s="63">
        <v>1.375</v>
      </c>
      <c r="L142" s="64">
        <v>373834</v>
      </c>
      <c r="M142" s="65">
        <v>43361</v>
      </c>
      <c r="N142" s="66">
        <v>165707</v>
      </c>
      <c r="O142" s="66">
        <v>0</v>
      </c>
      <c r="P142" s="66">
        <v>0</v>
      </c>
      <c r="Q142" s="66">
        <v>1673.81</v>
      </c>
      <c r="R142" s="66">
        <v>0.745</v>
      </c>
      <c r="S142" s="66">
        <v>167381.56</v>
      </c>
      <c r="T142" s="66">
        <v>138774.51999999999</v>
      </c>
      <c r="U142" s="66">
        <v>190814.97</v>
      </c>
      <c r="V142" s="66">
        <v>23433.41</v>
      </c>
      <c r="W142" s="66">
        <v>23433.41</v>
      </c>
      <c r="X142" s="62"/>
    </row>
    <row r="143" spans="1:24" s="81" customFormat="1" x14ac:dyDescent="0.25">
      <c r="A143" s="138">
        <v>58</v>
      </c>
      <c r="B143" s="139" t="s">
        <v>391</v>
      </c>
      <c r="C143" s="75" t="s">
        <v>392</v>
      </c>
      <c r="D143" s="139" t="s">
        <v>393</v>
      </c>
      <c r="E143" s="139" t="s">
        <v>394</v>
      </c>
      <c r="F143" s="139" t="s">
        <v>395</v>
      </c>
      <c r="G143" s="76" t="s">
        <v>340</v>
      </c>
      <c r="H143" s="76" t="s">
        <v>60</v>
      </c>
      <c r="I143" s="76">
        <v>514</v>
      </c>
      <c r="J143" s="76" t="s">
        <v>61</v>
      </c>
      <c r="K143" s="77">
        <v>1</v>
      </c>
      <c r="L143" s="78">
        <v>373664</v>
      </c>
      <c r="M143" s="79">
        <v>43342</v>
      </c>
      <c r="N143" s="80">
        <v>136174</v>
      </c>
      <c r="O143" s="80">
        <v>0</v>
      </c>
      <c r="P143" s="80">
        <v>0</v>
      </c>
      <c r="Q143" s="80">
        <v>1375.49</v>
      </c>
      <c r="R143" s="80">
        <v>-0.09</v>
      </c>
      <c r="S143" s="80">
        <v>137549.4</v>
      </c>
      <c r="T143" s="80">
        <v>156806.32</v>
      </c>
      <c r="U143" s="80">
        <v>156806.32</v>
      </c>
      <c r="V143" s="80">
        <v>19256.830000000002</v>
      </c>
      <c r="W143" s="140">
        <v>29655.47</v>
      </c>
      <c r="X143" s="129"/>
    </row>
    <row r="144" spans="1:24" s="81" customFormat="1" x14ac:dyDescent="0.25">
      <c r="A144" s="138"/>
      <c r="B144" s="139"/>
      <c r="C144" s="75" t="s">
        <v>392</v>
      </c>
      <c r="D144" s="139"/>
      <c r="E144" s="139"/>
      <c r="F144" s="139"/>
      <c r="G144" s="76" t="s">
        <v>340</v>
      </c>
      <c r="H144" s="76" t="s">
        <v>60</v>
      </c>
      <c r="I144" s="76">
        <v>1002</v>
      </c>
      <c r="J144" s="76" t="s">
        <v>61</v>
      </c>
      <c r="K144" s="77">
        <v>0.54</v>
      </c>
      <c r="L144" s="78">
        <v>373664</v>
      </c>
      <c r="M144" s="79">
        <v>43342</v>
      </c>
      <c r="N144" s="80">
        <v>73534</v>
      </c>
      <c r="O144" s="80">
        <v>0</v>
      </c>
      <c r="P144" s="80">
        <v>0</v>
      </c>
      <c r="Q144" s="80">
        <v>742.77</v>
      </c>
      <c r="R144" s="80">
        <v>-9.4E-2</v>
      </c>
      <c r="S144" s="80">
        <v>74276.679999999993</v>
      </c>
      <c r="T144" s="80">
        <v>156806.32</v>
      </c>
      <c r="U144" s="80">
        <v>84675.41</v>
      </c>
      <c r="V144" s="80">
        <v>10398.64</v>
      </c>
      <c r="W144" s="140"/>
      <c r="X144" s="131"/>
    </row>
    <row r="145" spans="1:24" s="67" customFormat="1" ht="25.5" x14ac:dyDescent="0.25">
      <c r="A145" s="61">
        <v>59</v>
      </c>
      <c r="B145" s="62" t="s">
        <v>396</v>
      </c>
      <c r="C145" s="61" t="s">
        <v>397</v>
      </c>
      <c r="D145" s="62" t="s">
        <v>398</v>
      </c>
      <c r="E145" s="62" t="s">
        <v>399</v>
      </c>
      <c r="F145" s="62" t="s">
        <v>400</v>
      </c>
      <c r="G145" s="62" t="s">
        <v>340</v>
      </c>
      <c r="H145" s="62" t="s">
        <v>60</v>
      </c>
      <c r="I145" s="62">
        <v>96</v>
      </c>
      <c r="J145" s="62" t="s">
        <v>117</v>
      </c>
      <c r="K145" s="63">
        <v>0</v>
      </c>
      <c r="L145" s="64">
        <v>373116</v>
      </c>
      <c r="M145" s="65">
        <v>43278</v>
      </c>
      <c r="N145" s="66">
        <v>0</v>
      </c>
      <c r="O145" s="66">
        <v>299560</v>
      </c>
      <c r="P145" s="66">
        <v>0</v>
      </c>
      <c r="Q145" s="66">
        <f>O145/99</f>
        <v>3025.8585858585857</v>
      </c>
      <c r="R145" s="66">
        <v>0</v>
      </c>
      <c r="S145" s="66">
        <f>O145+Q145</f>
        <v>302585.8585858586</v>
      </c>
      <c r="T145" s="66">
        <v>0</v>
      </c>
      <c r="U145" s="66">
        <v>0</v>
      </c>
      <c r="V145" s="66">
        <v>0</v>
      </c>
      <c r="W145" s="66">
        <v>0</v>
      </c>
      <c r="X145" s="62"/>
    </row>
    <row r="146" spans="1:24" s="81" customFormat="1" x14ac:dyDescent="0.25">
      <c r="A146" s="138">
        <v>60</v>
      </c>
      <c r="B146" s="139" t="s">
        <v>401</v>
      </c>
      <c r="C146" s="75" t="s">
        <v>402</v>
      </c>
      <c r="D146" s="139" t="s">
        <v>403</v>
      </c>
      <c r="E146" s="139" t="s">
        <v>404</v>
      </c>
      <c r="F146" s="139" t="s">
        <v>405</v>
      </c>
      <c r="G146" s="76" t="s">
        <v>340</v>
      </c>
      <c r="H146" s="76" t="s">
        <v>60</v>
      </c>
      <c r="I146" s="76">
        <v>457</v>
      </c>
      <c r="J146" s="76" t="s">
        <v>536</v>
      </c>
      <c r="K146" s="77">
        <v>2.625</v>
      </c>
      <c r="L146" s="78">
        <v>373835</v>
      </c>
      <c r="M146" s="79">
        <v>43363</v>
      </c>
      <c r="N146" s="80">
        <v>316351</v>
      </c>
      <c r="O146" s="80">
        <v>0</v>
      </c>
      <c r="P146" s="80">
        <v>0</v>
      </c>
      <c r="Q146" s="80">
        <v>3195.46</v>
      </c>
      <c r="R146" s="80">
        <v>0.14499999999999999</v>
      </c>
      <c r="S146" s="80">
        <v>319546.61</v>
      </c>
      <c r="T146" s="80">
        <v>138774.51999999999</v>
      </c>
      <c r="U146" s="80">
        <v>364283.12</v>
      </c>
      <c r="V146" s="80">
        <v>44736.51</v>
      </c>
      <c r="W146" s="140">
        <v>44736.51</v>
      </c>
      <c r="X146" s="129"/>
    </row>
    <row r="147" spans="1:24" s="81" customFormat="1" x14ac:dyDescent="0.25">
      <c r="A147" s="138"/>
      <c r="B147" s="139"/>
      <c r="C147" s="75" t="s">
        <v>406</v>
      </c>
      <c r="D147" s="139"/>
      <c r="E147" s="139"/>
      <c r="F147" s="139"/>
      <c r="G147" s="76" t="s">
        <v>340</v>
      </c>
      <c r="H147" s="76" t="s">
        <v>60</v>
      </c>
      <c r="I147" s="76">
        <v>457</v>
      </c>
      <c r="J147" s="76" t="s">
        <v>118</v>
      </c>
      <c r="K147" s="77">
        <v>0</v>
      </c>
      <c r="L147" s="78">
        <v>373835</v>
      </c>
      <c r="M147" s="79">
        <v>43363</v>
      </c>
      <c r="N147" s="80">
        <v>0</v>
      </c>
      <c r="O147" s="80">
        <v>0</v>
      </c>
      <c r="P147" s="80">
        <v>448915</v>
      </c>
      <c r="Q147" s="80">
        <v>4534.49</v>
      </c>
      <c r="R147" s="80">
        <v>0</v>
      </c>
      <c r="S147" s="80">
        <f>P147+Q147</f>
        <v>453449.49</v>
      </c>
      <c r="T147" s="80">
        <v>0</v>
      </c>
      <c r="U147" s="80">
        <v>0</v>
      </c>
      <c r="V147" s="80">
        <v>0</v>
      </c>
      <c r="W147" s="140"/>
      <c r="X147" s="131"/>
    </row>
    <row r="148" spans="1:24" s="67" customFormat="1" x14ac:dyDescent="0.25">
      <c r="A148" s="141">
        <v>61</v>
      </c>
      <c r="B148" s="142" t="s">
        <v>407</v>
      </c>
      <c r="C148" s="61" t="s">
        <v>408</v>
      </c>
      <c r="D148" s="142" t="s">
        <v>409</v>
      </c>
      <c r="E148" s="142" t="s">
        <v>557</v>
      </c>
      <c r="F148" s="142" t="s">
        <v>411</v>
      </c>
      <c r="G148" s="62" t="s">
        <v>340</v>
      </c>
      <c r="H148" s="62" t="s">
        <v>60</v>
      </c>
      <c r="I148" s="62">
        <v>58</v>
      </c>
      <c r="J148" s="62" t="s">
        <v>61</v>
      </c>
      <c r="K148" s="63">
        <v>2.25</v>
      </c>
      <c r="L148" s="64">
        <v>208747</v>
      </c>
      <c r="M148" s="65">
        <v>43250</v>
      </c>
      <c r="N148" s="66">
        <v>306391.3</v>
      </c>
      <c r="O148" s="66">
        <v>0</v>
      </c>
      <c r="P148" s="66">
        <v>0</v>
      </c>
      <c r="Q148" s="66">
        <v>3094.86</v>
      </c>
      <c r="R148" s="66">
        <v>-0.01</v>
      </c>
      <c r="S148" s="66">
        <v>309486.15000000002</v>
      </c>
      <c r="T148" s="66">
        <v>156806.32</v>
      </c>
      <c r="U148" s="66">
        <v>352814.22</v>
      </c>
      <c r="V148" s="66">
        <v>43328.06</v>
      </c>
      <c r="W148" s="143">
        <v>43328.06</v>
      </c>
      <c r="X148" s="132"/>
    </row>
    <row r="149" spans="1:24" s="67" customFormat="1" x14ac:dyDescent="0.25">
      <c r="A149" s="141"/>
      <c r="B149" s="142"/>
      <c r="C149" s="61" t="s">
        <v>412</v>
      </c>
      <c r="D149" s="142"/>
      <c r="E149" s="142"/>
      <c r="F149" s="142"/>
      <c r="G149" s="62" t="s">
        <v>340</v>
      </c>
      <c r="H149" s="62" t="s">
        <v>60</v>
      </c>
      <c r="I149" s="62">
        <v>58</v>
      </c>
      <c r="J149" s="62" t="s">
        <v>117</v>
      </c>
      <c r="K149" s="63">
        <v>0</v>
      </c>
      <c r="L149" s="64">
        <v>202787</v>
      </c>
      <c r="M149" s="65">
        <v>43250</v>
      </c>
      <c r="N149" s="66">
        <v>0</v>
      </c>
      <c r="O149" s="66">
        <v>58976.7</v>
      </c>
      <c r="P149" s="66">
        <v>0</v>
      </c>
      <c r="Q149" s="66">
        <v>595.72</v>
      </c>
      <c r="R149" s="66">
        <v>0</v>
      </c>
      <c r="S149" s="66">
        <f>O149+Q149</f>
        <v>59572.42</v>
      </c>
      <c r="T149" s="66">
        <v>0</v>
      </c>
      <c r="U149" s="66">
        <v>0</v>
      </c>
      <c r="V149" s="66">
        <v>0</v>
      </c>
      <c r="W149" s="143"/>
      <c r="X149" s="133"/>
    </row>
    <row r="150" spans="1:24" s="81" customFormat="1" ht="25.5" x14ac:dyDescent="0.25">
      <c r="A150" s="75">
        <v>62</v>
      </c>
      <c r="B150" s="76" t="s">
        <v>413</v>
      </c>
      <c r="C150" s="75" t="s">
        <v>414</v>
      </c>
      <c r="D150" s="76" t="s">
        <v>415</v>
      </c>
      <c r="E150" s="76" t="s">
        <v>558</v>
      </c>
      <c r="F150" s="76" t="s">
        <v>416</v>
      </c>
      <c r="G150" s="76" t="s">
        <v>340</v>
      </c>
      <c r="H150" s="76" t="s">
        <v>60</v>
      </c>
      <c r="I150" s="76">
        <v>14</v>
      </c>
      <c r="J150" s="76" t="s">
        <v>536</v>
      </c>
      <c r="K150" s="77">
        <v>0.751</v>
      </c>
      <c r="L150" s="78">
        <v>373912</v>
      </c>
      <c r="M150" s="79">
        <v>43356</v>
      </c>
      <c r="N150" s="80">
        <v>90506</v>
      </c>
      <c r="O150" s="80">
        <v>0</v>
      </c>
      <c r="P150" s="80">
        <v>0</v>
      </c>
      <c r="Q150" s="80">
        <v>914.2</v>
      </c>
      <c r="R150" s="80">
        <v>0.56200000000000006</v>
      </c>
      <c r="S150" s="80">
        <v>91420.76</v>
      </c>
      <c r="T150" s="80">
        <v>138774.51999999999</v>
      </c>
      <c r="U150" s="80">
        <v>104219.66</v>
      </c>
      <c r="V150" s="80">
        <v>12798.9</v>
      </c>
      <c r="W150" s="80">
        <v>12798.9</v>
      </c>
      <c r="X150" s="76"/>
    </row>
    <row r="151" spans="1:24" s="67" customFormat="1" ht="25.5" x14ac:dyDescent="0.25">
      <c r="A151" s="61">
        <v>63</v>
      </c>
      <c r="B151" s="62" t="s">
        <v>417</v>
      </c>
      <c r="C151" s="61" t="s">
        <v>418</v>
      </c>
      <c r="D151" s="62" t="s">
        <v>419</v>
      </c>
      <c r="E151" s="62" t="s">
        <v>420</v>
      </c>
      <c r="F151" s="62" t="s">
        <v>395</v>
      </c>
      <c r="G151" s="62" t="s">
        <v>340</v>
      </c>
      <c r="H151" s="62" t="s">
        <v>60</v>
      </c>
      <c r="I151" s="62">
        <v>109</v>
      </c>
      <c r="J151" s="62" t="s">
        <v>79</v>
      </c>
      <c r="K151" s="63">
        <v>1.67</v>
      </c>
      <c r="L151" s="64">
        <v>373133</v>
      </c>
      <c r="M151" s="65">
        <v>43284</v>
      </c>
      <c r="N151" s="66">
        <v>161007</v>
      </c>
      <c r="O151" s="66">
        <v>0</v>
      </c>
      <c r="P151" s="66">
        <v>0</v>
      </c>
      <c r="Q151" s="66">
        <v>1626.33</v>
      </c>
      <c r="R151" s="66">
        <v>0.67210000000000003</v>
      </c>
      <c r="S151" s="66">
        <v>162634</v>
      </c>
      <c r="T151" s="66">
        <v>111019.61</v>
      </c>
      <c r="U151" s="66">
        <v>185402.75</v>
      </c>
      <c r="V151" s="66">
        <v>22768.75</v>
      </c>
      <c r="W151" s="66">
        <v>22768.75</v>
      </c>
      <c r="X151" s="62"/>
    </row>
    <row r="152" spans="1:24" s="81" customFormat="1" x14ac:dyDescent="0.25">
      <c r="A152" s="75">
        <v>64</v>
      </c>
      <c r="B152" s="76" t="s">
        <v>421</v>
      </c>
      <c r="C152" s="75" t="s">
        <v>422</v>
      </c>
      <c r="D152" s="76" t="s">
        <v>423</v>
      </c>
      <c r="E152" s="76" t="s">
        <v>424</v>
      </c>
      <c r="F152" s="76" t="s">
        <v>425</v>
      </c>
      <c r="G152" s="76" t="s">
        <v>340</v>
      </c>
      <c r="H152" s="76" t="s">
        <v>60</v>
      </c>
      <c r="I152" s="76">
        <v>59</v>
      </c>
      <c r="J152" s="76" t="s">
        <v>117</v>
      </c>
      <c r="K152" s="77">
        <v>0</v>
      </c>
      <c r="L152" s="78">
        <v>373008</v>
      </c>
      <c r="M152" s="79">
        <v>43284</v>
      </c>
      <c r="N152" s="80">
        <v>0</v>
      </c>
      <c r="O152" s="80">
        <v>132659</v>
      </c>
      <c r="P152" s="80">
        <v>0</v>
      </c>
      <c r="Q152" s="80">
        <f>O152/99</f>
        <v>1339.9898989898991</v>
      </c>
      <c r="R152" s="80">
        <v>0</v>
      </c>
      <c r="S152" s="80">
        <f>O152+Q152</f>
        <v>133998.98989898991</v>
      </c>
      <c r="T152" s="80">
        <v>0</v>
      </c>
      <c r="U152" s="80">
        <v>0</v>
      </c>
      <c r="V152" s="80">
        <v>0</v>
      </c>
      <c r="W152" s="80">
        <v>0</v>
      </c>
      <c r="X152" s="76"/>
    </row>
    <row r="153" spans="1:24" s="67" customFormat="1" x14ac:dyDescent="0.25">
      <c r="A153" s="141">
        <v>65</v>
      </c>
      <c r="B153" s="142" t="s">
        <v>426</v>
      </c>
      <c r="C153" s="61" t="s">
        <v>529</v>
      </c>
      <c r="D153" s="142" t="s">
        <v>428</v>
      </c>
      <c r="E153" s="142" t="s">
        <v>559</v>
      </c>
      <c r="F153" s="142" t="s">
        <v>430</v>
      </c>
      <c r="G153" s="62" t="s">
        <v>431</v>
      </c>
      <c r="H153" s="62" t="s">
        <v>60</v>
      </c>
      <c r="I153" s="62">
        <v>651</v>
      </c>
      <c r="J153" s="62" t="s">
        <v>79</v>
      </c>
      <c r="K153" s="63">
        <v>0.316</v>
      </c>
      <c r="L153" s="64">
        <v>373123</v>
      </c>
      <c r="M153" s="65">
        <v>43284</v>
      </c>
      <c r="N153" s="66">
        <v>51442</v>
      </c>
      <c r="O153" s="66">
        <v>0</v>
      </c>
      <c r="P153" s="66">
        <v>0</v>
      </c>
      <c r="Q153" s="66">
        <v>519.62</v>
      </c>
      <c r="R153" s="66">
        <v>0.45939999999999998</v>
      </c>
      <c r="S153" s="66">
        <v>51962.080000000002</v>
      </c>
      <c r="T153" s="66">
        <v>187458.13</v>
      </c>
      <c r="U153" s="66">
        <v>59236.77</v>
      </c>
      <c r="V153" s="66">
        <v>7274.69</v>
      </c>
      <c r="W153" s="143">
        <v>50876.6</v>
      </c>
      <c r="X153" s="132"/>
    </row>
    <row r="154" spans="1:24" s="67" customFormat="1" x14ac:dyDescent="0.25">
      <c r="A154" s="141"/>
      <c r="B154" s="142"/>
      <c r="C154" s="61" t="s">
        <v>529</v>
      </c>
      <c r="D154" s="142"/>
      <c r="E154" s="142"/>
      <c r="F154" s="142"/>
      <c r="G154" s="62" t="s">
        <v>431</v>
      </c>
      <c r="H154" s="62" t="s">
        <v>60</v>
      </c>
      <c r="I154" s="62">
        <v>652</v>
      </c>
      <c r="J154" s="62" t="s">
        <v>79</v>
      </c>
      <c r="K154" s="63">
        <v>0.92400000000000004</v>
      </c>
      <c r="L154" s="64">
        <v>373123</v>
      </c>
      <c r="M154" s="65">
        <v>43284</v>
      </c>
      <c r="N154" s="66">
        <v>150420</v>
      </c>
      <c r="O154" s="66">
        <v>0</v>
      </c>
      <c r="P154" s="66">
        <v>0</v>
      </c>
      <c r="Q154" s="66">
        <v>1519.39</v>
      </c>
      <c r="R154" s="66">
        <v>0.36099999999999999</v>
      </c>
      <c r="S154" s="66">
        <v>151939.75</v>
      </c>
      <c r="T154" s="66">
        <v>187458.13</v>
      </c>
      <c r="U154" s="66">
        <v>173211.31</v>
      </c>
      <c r="V154" s="66">
        <v>21271.56</v>
      </c>
      <c r="W154" s="143"/>
      <c r="X154" s="134"/>
    </row>
    <row r="155" spans="1:24" s="67" customFormat="1" x14ac:dyDescent="0.25">
      <c r="A155" s="141"/>
      <c r="B155" s="142"/>
      <c r="C155" s="61" t="s">
        <v>530</v>
      </c>
      <c r="D155" s="142"/>
      <c r="E155" s="142"/>
      <c r="F155" s="142"/>
      <c r="G155" s="62" t="s">
        <v>431</v>
      </c>
      <c r="H155" s="62" t="s">
        <v>60</v>
      </c>
      <c r="I155" s="62">
        <v>905</v>
      </c>
      <c r="J155" s="62" t="s">
        <v>79</v>
      </c>
      <c r="K155" s="63">
        <v>0.97</v>
      </c>
      <c r="L155" s="64">
        <v>373123</v>
      </c>
      <c r="M155" s="65">
        <v>43284</v>
      </c>
      <c r="N155" s="66">
        <v>157909</v>
      </c>
      <c r="O155" s="66">
        <v>0</v>
      </c>
      <c r="P155" s="66">
        <v>0</v>
      </c>
      <c r="Q155" s="66">
        <v>1595.04</v>
      </c>
      <c r="R155" s="66">
        <v>-0.1888</v>
      </c>
      <c r="S155" s="66">
        <v>159503.85</v>
      </c>
      <c r="T155" s="66">
        <v>187458.13</v>
      </c>
      <c r="U155" s="66">
        <v>181834.39</v>
      </c>
      <c r="V155" s="66">
        <v>22330.35</v>
      </c>
      <c r="W155" s="143"/>
      <c r="X155" s="133"/>
    </row>
    <row r="156" spans="1:24" s="81" customFormat="1" ht="25.5" x14ac:dyDescent="0.25">
      <c r="A156" s="75">
        <v>66</v>
      </c>
      <c r="B156" s="76" t="s">
        <v>433</v>
      </c>
      <c r="C156" s="75">
        <v>372</v>
      </c>
      <c r="D156" s="76" t="s">
        <v>435</v>
      </c>
      <c r="E156" s="76" t="s">
        <v>560</v>
      </c>
      <c r="F156" s="76" t="s">
        <v>437</v>
      </c>
      <c r="G156" s="76" t="s">
        <v>438</v>
      </c>
      <c r="H156" s="76" t="s">
        <v>60</v>
      </c>
      <c r="I156" s="76">
        <v>1108</v>
      </c>
      <c r="J156" s="76" t="s">
        <v>79</v>
      </c>
      <c r="K156" s="77">
        <v>0.36299999999999999</v>
      </c>
      <c r="L156" s="78">
        <v>373350</v>
      </c>
      <c r="M156" s="79">
        <v>43310</v>
      </c>
      <c r="N156" s="80">
        <v>60851</v>
      </c>
      <c r="O156" s="80">
        <v>0</v>
      </c>
      <c r="P156" s="80">
        <v>0</v>
      </c>
      <c r="Q156" s="80">
        <v>1241.8599999999999</v>
      </c>
      <c r="R156" s="80">
        <v>0.22839999999999999</v>
      </c>
      <c r="S156" s="80">
        <v>62093.09</v>
      </c>
      <c r="T156" s="80">
        <v>195003.08</v>
      </c>
      <c r="U156" s="80">
        <v>70786.12</v>
      </c>
      <c r="V156" s="80">
        <v>8693.0300000000007</v>
      </c>
      <c r="W156" s="80">
        <v>8693.0300000000007</v>
      </c>
      <c r="X156" s="76"/>
    </row>
    <row r="157" spans="1:24" s="67" customFormat="1" ht="25.5" x14ac:dyDescent="0.25">
      <c r="A157" s="61">
        <v>67</v>
      </c>
      <c r="B157" s="62" t="s">
        <v>439</v>
      </c>
      <c r="C157" s="61" t="s">
        <v>128</v>
      </c>
      <c r="D157" s="62" t="s">
        <v>440</v>
      </c>
      <c r="E157" s="62" t="s">
        <v>561</v>
      </c>
      <c r="F157" s="62" t="s">
        <v>442</v>
      </c>
      <c r="G157" s="62" t="s">
        <v>438</v>
      </c>
      <c r="H157" s="62" t="s">
        <v>60</v>
      </c>
      <c r="I157" s="62">
        <v>1108</v>
      </c>
      <c r="J157" s="62" t="s">
        <v>79</v>
      </c>
      <c r="K157" s="63">
        <v>3.3889999999999998</v>
      </c>
      <c r="L157" s="64">
        <v>373038</v>
      </c>
      <c r="M157" s="65">
        <v>43291</v>
      </c>
      <c r="N157" s="66">
        <v>568112</v>
      </c>
      <c r="O157" s="66">
        <v>0</v>
      </c>
      <c r="P157" s="66">
        <v>0</v>
      </c>
      <c r="Q157" s="66">
        <v>11594.12</v>
      </c>
      <c r="R157" s="66">
        <v>0.42730000000000001</v>
      </c>
      <c r="S157" s="66">
        <v>579706.55000000005</v>
      </c>
      <c r="T157" s="66">
        <v>195003.08</v>
      </c>
      <c r="U157" s="66">
        <v>660865.43999999994</v>
      </c>
      <c r="V157" s="66">
        <v>81158.89</v>
      </c>
      <c r="W157" s="66">
        <v>81158.89</v>
      </c>
      <c r="X157" s="62"/>
    </row>
    <row r="158" spans="1:24" s="81" customFormat="1" ht="25.5" x14ac:dyDescent="0.25">
      <c r="A158" s="75">
        <v>68</v>
      </c>
      <c r="B158" s="76" t="s">
        <v>443</v>
      </c>
      <c r="C158" s="75" t="s">
        <v>444</v>
      </c>
      <c r="D158" s="76" t="s">
        <v>445</v>
      </c>
      <c r="E158" s="76" t="s">
        <v>562</v>
      </c>
      <c r="F158" s="76" t="s">
        <v>358</v>
      </c>
      <c r="G158" s="76" t="s">
        <v>438</v>
      </c>
      <c r="H158" s="76" t="s">
        <v>60</v>
      </c>
      <c r="I158" s="76">
        <v>1108</v>
      </c>
      <c r="J158" s="76" t="s">
        <v>79</v>
      </c>
      <c r="K158" s="77">
        <v>3.3889999999999998</v>
      </c>
      <c r="L158" s="78">
        <v>373039</v>
      </c>
      <c r="M158" s="79">
        <v>43291</v>
      </c>
      <c r="N158" s="80">
        <v>568112</v>
      </c>
      <c r="O158" s="80">
        <v>0</v>
      </c>
      <c r="P158" s="80">
        <v>0</v>
      </c>
      <c r="Q158" s="80">
        <v>11594.12</v>
      </c>
      <c r="R158" s="80">
        <v>0.42730000000000001</v>
      </c>
      <c r="S158" s="80">
        <v>579706.55000000005</v>
      </c>
      <c r="T158" s="80">
        <v>195003.08</v>
      </c>
      <c r="U158" s="80">
        <v>660865.43999999994</v>
      </c>
      <c r="V158" s="80">
        <v>81158.89</v>
      </c>
      <c r="W158" s="80">
        <v>81158.89</v>
      </c>
      <c r="X158" s="76"/>
    </row>
    <row r="159" spans="1:24" s="67" customFormat="1" ht="25.5" x14ac:dyDescent="0.25">
      <c r="A159" s="61">
        <v>69</v>
      </c>
      <c r="B159" s="62" t="s">
        <v>447</v>
      </c>
      <c r="C159" s="61" t="s">
        <v>531</v>
      </c>
      <c r="D159" s="62" t="s">
        <v>449</v>
      </c>
      <c r="E159" s="62" t="s">
        <v>563</v>
      </c>
      <c r="F159" s="62" t="s">
        <v>451</v>
      </c>
      <c r="G159" s="62" t="s">
        <v>438</v>
      </c>
      <c r="H159" s="62" t="s">
        <v>60</v>
      </c>
      <c r="I159" s="62">
        <v>1108</v>
      </c>
      <c r="J159" s="62" t="s">
        <v>79</v>
      </c>
      <c r="K159" s="63">
        <v>0.36299999999999999</v>
      </c>
      <c r="L159" s="64">
        <v>373349</v>
      </c>
      <c r="M159" s="65">
        <v>43310</v>
      </c>
      <c r="N159" s="66">
        <v>60851</v>
      </c>
      <c r="O159" s="66">
        <v>0</v>
      </c>
      <c r="P159" s="66">
        <v>0</v>
      </c>
      <c r="Q159" s="66">
        <v>1241.8599999999999</v>
      </c>
      <c r="R159" s="66">
        <v>0.22839999999999999</v>
      </c>
      <c r="S159" s="66">
        <v>62093.09</v>
      </c>
      <c r="T159" s="66">
        <v>195003.08</v>
      </c>
      <c r="U159" s="66">
        <v>70786.12</v>
      </c>
      <c r="V159" s="66">
        <v>8693.0300000000007</v>
      </c>
      <c r="W159" s="66">
        <v>8693.0300000000007</v>
      </c>
      <c r="X159" s="62"/>
    </row>
    <row r="160" spans="1:24" s="81" customFormat="1" ht="25.5" x14ac:dyDescent="0.25">
      <c r="A160" s="138">
        <v>70</v>
      </c>
      <c r="B160" s="139" t="s">
        <v>452</v>
      </c>
      <c r="C160" s="75" t="s">
        <v>453</v>
      </c>
      <c r="D160" s="139" t="s">
        <v>454</v>
      </c>
      <c r="E160" s="139" t="s">
        <v>564</v>
      </c>
      <c r="F160" s="139" t="s">
        <v>456</v>
      </c>
      <c r="G160" s="76" t="s">
        <v>438</v>
      </c>
      <c r="H160" s="76" t="s">
        <v>60</v>
      </c>
      <c r="I160" s="76">
        <v>410</v>
      </c>
      <c r="J160" s="76" t="s">
        <v>79</v>
      </c>
      <c r="K160" s="77">
        <v>2.74</v>
      </c>
      <c r="L160" s="78">
        <v>202823</v>
      </c>
      <c r="M160" s="79">
        <v>43265</v>
      </c>
      <c r="N160" s="80">
        <v>460294.73</v>
      </c>
      <c r="O160" s="80">
        <v>0</v>
      </c>
      <c r="P160" s="80">
        <v>0</v>
      </c>
      <c r="Q160" s="80">
        <v>9393.77</v>
      </c>
      <c r="R160" s="80">
        <v>-996.86839999999995</v>
      </c>
      <c r="S160" s="80">
        <v>468691.63</v>
      </c>
      <c r="T160" s="80">
        <v>195003.08</v>
      </c>
      <c r="U160" s="80">
        <v>534308.43999999994</v>
      </c>
      <c r="V160" s="80">
        <v>64619.94</v>
      </c>
      <c r="W160" s="140">
        <v>69708.83</v>
      </c>
      <c r="X160" s="129"/>
    </row>
    <row r="161" spans="1:24" s="81" customFormat="1" ht="25.5" x14ac:dyDescent="0.25">
      <c r="A161" s="138"/>
      <c r="B161" s="139"/>
      <c r="C161" s="75" t="s">
        <v>453</v>
      </c>
      <c r="D161" s="139"/>
      <c r="E161" s="139"/>
      <c r="F161" s="139"/>
      <c r="G161" s="76" t="s">
        <v>438</v>
      </c>
      <c r="H161" s="76" t="s">
        <v>60</v>
      </c>
      <c r="I161" s="76">
        <v>410</v>
      </c>
      <c r="J161" s="76" t="s">
        <v>536</v>
      </c>
      <c r="K161" s="77">
        <v>0.17</v>
      </c>
      <c r="L161" s="78">
        <v>202823</v>
      </c>
      <c r="M161" s="79">
        <v>43265</v>
      </c>
      <c r="N161" s="80">
        <v>35622.269999999997</v>
      </c>
      <c r="O161" s="80">
        <v>0</v>
      </c>
      <c r="P161" s="80">
        <v>0</v>
      </c>
      <c r="Q161" s="80">
        <v>726.99</v>
      </c>
      <c r="R161" s="80">
        <v>-1.1000000000000001E-3</v>
      </c>
      <c r="S161" s="80">
        <v>36349.26</v>
      </c>
      <c r="T161" s="80">
        <v>243753.85</v>
      </c>
      <c r="U161" s="80">
        <v>41438.15</v>
      </c>
      <c r="V161" s="80">
        <v>5088.8900000000003</v>
      </c>
      <c r="W161" s="140"/>
      <c r="X161" s="131"/>
    </row>
    <row r="162" spans="1:24" s="67" customFormat="1" ht="25.5" x14ac:dyDescent="0.25">
      <c r="A162" s="141">
        <v>71</v>
      </c>
      <c r="B162" s="142" t="s">
        <v>457</v>
      </c>
      <c r="C162" s="61" t="s">
        <v>458</v>
      </c>
      <c r="D162" s="142" t="s">
        <v>459</v>
      </c>
      <c r="E162" s="142" t="s">
        <v>460</v>
      </c>
      <c r="F162" s="142" t="s">
        <v>532</v>
      </c>
      <c r="G162" s="62" t="s">
        <v>438</v>
      </c>
      <c r="H162" s="62" t="s">
        <v>60</v>
      </c>
      <c r="I162" s="62">
        <v>409</v>
      </c>
      <c r="J162" s="62" t="s">
        <v>79</v>
      </c>
      <c r="K162" s="63">
        <v>7.5</v>
      </c>
      <c r="L162" s="64">
        <v>373091</v>
      </c>
      <c r="M162" s="65">
        <v>43299</v>
      </c>
      <c r="N162" s="66">
        <v>1257256</v>
      </c>
      <c r="O162" s="66">
        <v>0</v>
      </c>
      <c r="P162" s="66">
        <v>0</v>
      </c>
      <c r="Q162" s="66">
        <v>25658.29</v>
      </c>
      <c r="R162" s="66">
        <v>0.76</v>
      </c>
      <c r="S162" s="66">
        <v>1282915.05</v>
      </c>
      <c r="T162" s="66">
        <v>195003.08</v>
      </c>
      <c r="U162" s="66">
        <v>1462523.1</v>
      </c>
      <c r="V162" s="66">
        <v>179608.05</v>
      </c>
      <c r="W162" s="143">
        <v>817216.64</v>
      </c>
      <c r="X162" s="132"/>
    </row>
    <row r="163" spans="1:24" s="67" customFormat="1" ht="25.5" x14ac:dyDescent="0.25">
      <c r="A163" s="141"/>
      <c r="B163" s="142"/>
      <c r="C163" s="61" t="s">
        <v>463</v>
      </c>
      <c r="D163" s="142"/>
      <c r="E163" s="142"/>
      <c r="F163" s="142"/>
      <c r="G163" s="62" t="s">
        <v>438</v>
      </c>
      <c r="H163" s="62" t="s">
        <v>60</v>
      </c>
      <c r="I163" s="62">
        <v>410</v>
      </c>
      <c r="J163" s="62" t="s">
        <v>536</v>
      </c>
      <c r="K163" s="63">
        <v>1.5</v>
      </c>
      <c r="L163" s="64">
        <v>202822</v>
      </c>
      <c r="M163" s="65">
        <v>43265</v>
      </c>
      <c r="N163" s="66">
        <v>314314</v>
      </c>
      <c r="O163" s="66">
        <v>0</v>
      </c>
      <c r="P163" s="66">
        <v>0</v>
      </c>
      <c r="Q163" s="66">
        <v>6414.57</v>
      </c>
      <c r="R163" s="66">
        <v>0.185</v>
      </c>
      <c r="S163" s="66">
        <v>320728.76</v>
      </c>
      <c r="T163" s="66">
        <v>243753.85</v>
      </c>
      <c r="U163" s="66">
        <v>365630.78</v>
      </c>
      <c r="V163" s="66">
        <v>44902.02</v>
      </c>
      <c r="W163" s="143"/>
      <c r="X163" s="134"/>
    </row>
    <row r="164" spans="1:24" s="67" customFormat="1" ht="25.5" x14ac:dyDescent="0.25">
      <c r="A164" s="141"/>
      <c r="B164" s="142"/>
      <c r="C164" s="61" t="s">
        <v>464</v>
      </c>
      <c r="D164" s="142"/>
      <c r="E164" s="142"/>
      <c r="F164" s="142"/>
      <c r="G164" s="62" t="s">
        <v>438</v>
      </c>
      <c r="H164" s="62" t="s">
        <v>60</v>
      </c>
      <c r="I164" s="62">
        <v>410</v>
      </c>
      <c r="J164" s="62" t="s">
        <v>79</v>
      </c>
      <c r="K164" s="63">
        <v>24.75</v>
      </c>
      <c r="L164" s="64">
        <v>202822</v>
      </c>
      <c r="M164" s="65">
        <v>43265</v>
      </c>
      <c r="N164" s="66">
        <v>4148947</v>
      </c>
      <c r="O164" s="66">
        <v>0</v>
      </c>
      <c r="P164" s="66">
        <v>0</v>
      </c>
      <c r="Q164" s="66">
        <v>84672.39</v>
      </c>
      <c r="R164" s="66">
        <v>0.27500000000000002</v>
      </c>
      <c r="S164" s="66">
        <v>4233619.67</v>
      </c>
      <c r="T164" s="66">
        <v>195003.08</v>
      </c>
      <c r="U164" s="66">
        <v>4826326.2300000004</v>
      </c>
      <c r="V164" s="66">
        <v>592706.56999999995</v>
      </c>
      <c r="W164" s="143"/>
      <c r="X164" s="133"/>
    </row>
    <row r="165" spans="1:24" s="81" customFormat="1" ht="25.5" x14ac:dyDescent="0.25">
      <c r="A165" s="75">
        <v>72</v>
      </c>
      <c r="B165" s="76" t="s">
        <v>466</v>
      </c>
      <c r="C165" s="75">
        <v>369</v>
      </c>
      <c r="D165" s="76" t="s">
        <v>468</v>
      </c>
      <c r="E165" s="76" t="s">
        <v>469</v>
      </c>
      <c r="F165" s="76" t="s">
        <v>202</v>
      </c>
      <c r="G165" s="76" t="s">
        <v>438</v>
      </c>
      <c r="H165" s="76" t="s">
        <v>60</v>
      </c>
      <c r="I165" s="76">
        <v>1108</v>
      </c>
      <c r="J165" s="76" t="s">
        <v>79</v>
      </c>
      <c r="K165" s="77">
        <v>11.48</v>
      </c>
      <c r="L165" s="78">
        <v>202526</v>
      </c>
      <c r="M165" s="79">
        <v>43220</v>
      </c>
      <c r="N165" s="80">
        <v>1924440</v>
      </c>
      <c r="O165" s="80">
        <v>0</v>
      </c>
      <c r="P165" s="80">
        <v>0</v>
      </c>
      <c r="Q165" s="80">
        <v>39274.29</v>
      </c>
      <c r="R165" s="80">
        <v>1.0132000000000001</v>
      </c>
      <c r="S165" s="80">
        <v>1963715.3</v>
      </c>
      <c r="T165" s="80">
        <v>195003.08</v>
      </c>
      <c r="U165" s="80">
        <v>2238635.36</v>
      </c>
      <c r="V165" s="80">
        <v>274920.06</v>
      </c>
      <c r="W165" s="80">
        <v>274920.06</v>
      </c>
      <c r="X165" s="76"/>
    </row>
    <row r="166" spans="1:24" s="67" customFormat="1" ht="25.5" x14ac:dyDescent="0.25">
      <c r="A166" s="141">
        <v>73</v>
      </c>
      <c r="B166" s="142" t="s">
        <v>471</v>
      </c>
      <c r="C166" s="61" t="s">
        <v>472</v>
      </c>
      <c r="D166" s="142" t="s">
        <v>473</v>
      </c>
      <c r="E166" s="142" t="s">
        <v>565</v>
      </c>
      <c r="F166" s="142" t="s">
        <v>509</v>
      </c>
      <c r="G166" s="62" t="s">
        <v>438</v>
      </c>
      <c r="H166" s="62" t="s">
        <v>60</v>
      </c>
      <c r="I166" s="62">
        <v>1109</v>
      </c>
      <c r="J166" s="62" t="s">
        <v>79</v>
      </c>
      <c r="K166" s="63">
        <v>0.32500000000000001</v>
      </c>
      <c r="L166" s="64">
        <v>373482</v>
      </c>
      <c r="M166" s="65">
        <v>43291</v>
      </c>
      <c r="N166" s="66">
        <v>54481</v>
      </c>
      <c r="O166" s="66">
        <v>0</v>
      </c>
      <c r="P166" s="66">
        <v>0</v>
      </c>
      <c r="Q166" s="66">
        <v>1111.8599999999999</v>
      </c>
      <c r="R166" s="66">
        <v>0.1255</v>
      </c>
      <c r="S166" s="66">
        <v>55592.99</v>
      </c>
      <c r="T166" s="66">
        <v>195003.08</v>
      </c>
      <c r="U166" s="66">
        <v>63376</v>
      </c>
      <c r="V166" s="66">
        <v>7783.01</v>
      </c>
      <c r="W166" s="143">
        <v>13769.95</v>
      </c>
      <c r="X166" s="62"/>
    </row>
    <row r="167" spans="1:24" s="67" customFormat="1" ht="25.5" x14ac:dyDescent="0.25">
      <c r="A167" s="141"/>
      <c r="B167" s="142"/>
      <c r="C167" s="61" t="s">
        <v>472</v>
      </c>
      <c r="D167" s="142"/>
      <c r="E167" s="142"/>
      <c r="F167" s="142"/>
      <c r="G167" s="62" t="s">
        <v>438</v>
      </c>
      <c r="H167" s="62" t="s">
        <v>60</v>
      </c>
      <c r="I167" s="62">
        <v>701</v>
      </c>
      <c r="J167" s="62" t="s">
        <v>79</v>
      </c>
      <c r="K167" s="63">
        <v>0.25</v>
      </c>
      <c r="L167" s="64">
        <v>373482</v>
      </c>
      <c r="M167" s="65">
        <v>43291</v>
      </c>
      <c r="N167" s="66">
        <v>41908</v>
      </c>
      <c r="O167" s="66">
        <v>0</v>
      </c>
      <c r="P167" s="66">
        <v>0</v>
      </c>
      <c r="Q167" s="66">
        <v>855.27</v>
      </c>
      <c r="R167" s="66">
        <v>0.56499999999999995</v>
      </c>
      <c r="S167" s="66">
        <v>42763.839999999997</v>
      </c>
      <c r="T167" s="66">
        <v>195003.08</v>
      </c>
      <c r="U167" s="66">
        <v>48750.77</v>
      </c>
      <c r="V167" s="66">
        <v>5986.94</v>
      </c>
      <c r="W167" s="143"/>
      <c r="X167" s="62"/>
    </row>
    <row r="168" spans="1:24" s="81" customFormat="1" ht="25.5" x14ac:dyDescent="0.25">
      <c r="A168" s="75">
        <v>74</v>
      </c>
      <c r="B168" s="76" t="s">
        <v>476</v>
      </c>
      <c r="C168" s="75" t="s">
        <v>477</v>
      </c>
      <c r="D168" s="76" t="s">
        <v>533</v>
      </c>
      <c r="E168" s="76" t="s">
        <v>534</v>
      </c>
      <c r="F168" s="76" t="s">
        <v>479</v>
      </c>
      <c r="G168" s="76" t="s">
        <v>438</v>
      </c>
      <c r="H168" s="76" t="s">
        <v>60</v>
      </c>
      <c r="I168" s="76">
        <v>1108</v>
      </c>
      <c r="J168" s="76" t="s">
        <v>79</v>
      </c>
      <c r="K168" s="77">
        <v>0.83199999999999996</v>
      </c>
      <c r="L168" s="78">
        <v>202621</v>
      </c>
      <c r="M168" s="79">
        <v>43325</v>
      </c>
      <c r="N168" s="80">
        <v>139471</v>
      </c>
      <c r="O168" s="80">
        <v>0</v>
      </c>
      <c r="P168" s="80">
        <v>0</v>
      </c>
      <c r="Q168" s="80">
        <v>2846.35</v>
      </c>
      <c r="R168" s="80">
        <v>0.69289999999999996</v>
      </c>
      <c r="S168" s="80">
        <v>142318.04</v>
      </c>
      <c r="T168" s="80">
        <v>195003.08</v>
      </c>
      <c r="U168" s="80">
        <v>162242.56</v>
      </c>
      <c r="V168" s="80">
        <v>19924.52</v>
      </c>
      <c r="W168" s="80">
        <v>19924.52</v>
      </c>
      <c r="X168" s="76"/>
    </row>
    <row r="169" spans="1:24" s="67" customFormat="1" ht="25.5" x14ac:dyDescent="0.25">
      <c r="A169" s="61">
        <v>75</v>
      </c>
      <c r="B169" s="62" t="s">
        <v>480</v>
      </c>
      <c r="C169" s="61" t="s">
        <v>481</v>
      </c>
      <c r="D169" s="62" t="s">
        <v>482</v>
      </c>
      <c r="E169" s="62" t="s">
        <v>566</v>
      </c>
      <c r="F169" s="62" t="s">
        <v>484</v>
      </c>
      <c r="G169" s="62" t="s">
        <v>438</v>
      </c>
      <c r="H169" s="62" t="s">
        <v>60</v>
      </c>
      <c r="I169" s="62">
        <v>1108</v>
      </c>
      <c r="J169" s="62" t="s">
        <v>79</v>
      </c>
      <c r="K169" s="63">
        <v>2.2400000000000002</v>
      </c>
      <c r="L169" s="64">
        <v>373040</v>
      </c>
      <c r="M169" s="65">
        <v>43291</v>
      </c>
      <c r="N169" s="66">
        <v>375500</v>
      </c>
      <c r="O169" s="66">
        <v>0</v>
      </c>
      <c r="P169" s="66">
        <v>0</v>
      </c>
      <c r="Q169" s="66">
        <v>7663.27</v>
      </c>
      <c r="R169" s="66">
        <v>0.69159999999999999</v>
      </c>
      <c r="S169" s="66">
        <v>383163.96</v>
      </c>
      <c r="T169" s="66">
        <v>195003.08</v>
      </c>
      <c r="U169" s="66">
        <v>436806.9</v>
      </c>
      <c r="V169" s="66">
        <v>53642.94</v>
      </c>
      <c r="W169" s="66">
        <v>53642.94</v>
      </c>
      <c r="X169" s="62"/>
    </row>
    <row r="170" spans="1:24" s="81" customFormat="1" ht="25.5" x14ac:dyDescent="0.25">
      <c r="A170" s="75">
        <v>76</v>
      </c>
      <c r="B170" s="76" t="s">
        <v>485</v>
      </c>
      <c r="C170" s="75" t="s">
        <v>486</v>
      </c>
      <c r="D170" s="76" t="s">
        <v>511</v>
      </c>
      <c r="E170" s="76" t="s">
        <v>487</v>
      </c>
      <c r="F170" s="76" t="s">
        <v>488</v>
      </c>
      <c r="G170" s="76" t="s">
        <v>489</v>
      </c>
      <c r="H170" s="76" t="s">
        <v>60</v>
      </c>
      <c r="I170" s="76">
        <v>654</v>
      </c>
      <c r="J170" s="76" t="s">
        <v>79</v>
      </c>
      <c r="K170" s="77">
        <v>2.72</v>
      </c>
      <c r="L170" s="78">
        <v>373197</v>
      </c>
      <c r="M170" s="79">
        <v>43299</v>
      </c>
      <c r="N170" s="80">
        <v>689379</v>
      </c>
      <c r="O170" s="80">
        <v>0</v>
      </c>
      <c r="P170" s="80">
        <v>0</v>
      </c>
      <c r="Q170" s="80">
        <v>14068.96</v>
      </c>
      <c r="R170" s="80">
        <v>0.31680000000000003</v>
      </c>
      <c r="S170" s="80">
        <v>703448.28</v>
      </c>
      <c r="T170" s="80">
        <v>294827.59000000003</v>
      </c>
      <c r="U170" s="80">
        <v>801931.04</v>
      </c>
      <c r="V170" s="80">
        <v>98482.77</v>
      </c>
      <c r="W170" s="80">
        <v>98482.77</v>
      </c>
      <c r="X170" s="76"/>
    </row>
    <row r="171" spans="1:24" s="67" customFormat="1" ht="25.5" x14ac:dyDescent="0.25">
      <c r="A171" s="61">
        <v>77</v>
      </c>
      <c r="B171" s="62" t="s">
        <v>490</v>
      </c>
      <c r="C171" s="61" t="s">
        <v>491</v>
      </c>
      <c r="D171" s="62" t="s">
        <v>492</v>
      </c>
      <c r="E171" s="62" t="s">
        <v>567</v>
      </c>
      <c r="F171" s="62" t="s">
        <v>494</v>
      </c>
      <c r="G171" s="62" t="s">
        <v>489</v>
      </c>
      <c r="H171" s="62" t="s">
        <v>60</v>
      </c>
      <c r="I171" s="62">
        <v>654</v>
      </c>
      <c r="J171" s="62" t="s">
        <v>79</v>
      </c>
      <c r="K171" s="63">
        <v>1.34</v>
      </c>
      <c r="L171" s="64">
        <v>373198</v>
      </c>
      <c r="M171" s="65">
        <v>43299</v>
      </c>
      <c r="N171" s="66">
        <v>339621</v>
      </c>
      <c r="O171" s="66">
        <v>0</v>
      </c>
      <c r="P171" s="66">
        <v>0</v>
      </c>
      <c r="Q171" s="66">
        <v>6931.04</v>
      </c>
      <c r="R171" s="66">
        <v>-0.31540000000000001</v>
      </c>
      <c r="S171" s="66">
        <v>346551.72</v>
      </c>
      <c r="T171" s="66">
        <v>294827.59000000003</v>
      </c>
      <c r="U171" s="66">
        <v>395068.97</v>
      </c>
      <c r="V171" s="66">
        <v>48516.93</v>
      </c>
      <c r="W171" s="66">
        <v>48516.93</v>
      </c>
      <c r="X171" s="62"/>
    </row>
    <row r="172" spans="1:24" s="81" customFormat="1" ht="25.5" x14ac:dyDescent="0.25">
      <c r="A172" s="75">
        <v>78</v>
      </c>
      <c r="B172" s="76" t="s">
        <v>495</v>
      </c>
      <c r="C172" s="75" t="s">
        <v>496</v>
      </c>
      <c r="D172" s="76" t="s">
        <v>497</v>
      </c>
      <c r="E172" s="76" t="s">
        <v>568</v>
      </c>
      <c r="F172" s="76" t="s">
        <v>499</v>
      </c>
      <c r="G172" s="76" t="s">
        <v>431</v>
      </c>
      <c r="H172" s="76" t="s">
        <v>60</v>
      </c>
      <c r="I172" s="76">
        <v>880</v>
      </c>
      <c r="J172" s="76" t="s">
        <v>79</v>
      </c>
      <c r="K172" s="77">
        <v>4</v>
      </c>
      <c r="L172" s="78">
        <v>373028</v>
      </c>
      <c r="M172" s="79">
        <v>43291</v>
      </c>
      <c r="N172" s="80">
        <v>651170</v>
      </c>
      <c r="O172" s="80">
        <v>0</v>
      </c>
      <c r="P172" s="80">
        <v>0</v>
      </c>
      <c r="Q172" s="80">
        <v>6577.47</v>
      </c>
      <c r="R172" s="80">
        <v>0.37</v>
      </c>
      <c r="S172" s="80">
        <v>657747.84</v>
      </c>
      <c r="T172" s="80">
        <v>187458.13</v>
      </c>
      <c r="U172" s="80">
        <v>749832.52</v>
      </c>
      <c r="V172" s="80">
        <v>92084.68</v>
      </c>
      <c r="W172" s="80">
        <v>92084.68</v>
      </c>
      <c r="X172" s="76"/>
    </row>
    <row r="173" spans="1:24" s="67" customFormat="1" ht="25.5" x14ac:dyDescent="0.25">
      <c r="A173" s="61">
        <v>79</v>
      </c>
      <c r="B173" s="62" t="s">
        <v>500</v>
      </c>
      <c r="C173" s="61" t="s">
        <v>501</v>
      </c>
      <c r="D173" s="62" t="s">
        <v>502</v>
      </c>
      <c r="E173" s="62" t="s">
        <v>503</v>
      </c>
      <c r="F173" s="62" t="s">
        <v>504</v>
      </c>
      <c r="G173" s="62" t="s">
        <v>431</v>
      </c>
      <c r="H173" s="62" t="s">
        <v>60</v>
      </c>
      <c r="I173" s="62">
        <v>908</v>
      </c>
      <c r="J173" s="62" t="s">
        <v>79</v>
      </c>
      <c r="K173" s="63">
        <v>5</v>
      </c>
      <c r="L173" s="64">
        <v>373588</v>
      </c>
      <c r="M173" s="65">
        <v>43349</v>
      </c>
      <c r="N173" s="66">
        <v>813963</v>
      </c>
      <c r="O173" s="66">
        <v>0</v>
      </c>
      <c r="P173" s="66">
        <v>0</v>
      </c>
      <c r="Q173" s="66">
        <v>8221.85</v>
      </c>
      <c r="R173" s="66">
        <v>-0.05</v>
      </c>
      <c r="S173" s="66">
        <v>822184.8</v>
      </c>
      <c r="T173" s="66">
        <v>187458.13</v>
      </c>
      <c r="U173" s="66">
        <v>937290.65</v>
      </c>
      <c r="V173" s="66">
        <v>115105.8</v>
      </c>
      <c r="W173" s="66">
        <v>115105.8</v>
      </c>
      <c r="X173" s="62"/>
    </row>
    <row r="174" spans="1:24" s="81" customFormat="1" ht="25.5" x14ac:dyDescent="0.25">
      <c r="A174" s="75">
        <v>80</v>
      </c>
      <c r="B174" s="76" t="s">
        <v>506</v>
      </c>
      <c r="C174" s="75" t="s">
        <v>376</v>
      </c>
      <c r="D174" s="76" t="s">
        <v>507</v>
      </c>
      <c r="E174" s="76" t="s">
        <v>508</v>
      </c>
      <c r="F174" s="76" t="s">
        <v>509</v>
      </c>
      <c r="G174" s="76" t="s">
        <v>438</v>
      </c>
      <c r="H174" s="76" t="s">
        <v>60</v>
      </c>
      <c r="I174" s="76">
        <v>377</v>
      </c>
      <c r="J174" s="76" t="s">
        <v>79</v>
      </c>
      <c r="K174" s="77">
        <v>1.2935000000000001</v>
      </c>
      <c r="L174" s="78">
        <v>373341</v>
      </c>
      <c r="M174" s="79">
        <v>43310</v>
      </c>
      <c r="N174" s="80">
        <v>216835</v>
      </c>
      <c r="O174" s="80">
        <v>0</v>
      </c>
      <c r="P174" s="80">
        <v>0</v>
      </c>
      <c r="Q174" s="80">
        <v>4425.2</v>
      </c>
      <c r="R174" s="80">
        <v>-0.1177</v>
      </c>
      <c r="S174" s="80">
        <v>221260.08</v>
      </c>
      <c r="T174" s="80">
        <v>195003.08</v>
      </c>
      <c r="U174" s="80">
        <v>252236.48</v>
      </c>
      <c r="V174" s="80">
        <v>30976.28</v>
      </c>
      <c r="W174" s="80">
        <v>30976.28</v>
      </c>
      <c r="X174" s="76"/>
    </row>
    <row r="175" spans="1:24" x14ac:dyDescent="0.25">
      <c r="A175" s="58"/>
      <c r="B175" s="59"/>
      <c r="C175" s="58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60">
        <f>SUM(V9:V174)</f>
        <v>9405356.4799999949</v>
      </c>
      <c r="W175" s="60">
        <f>SUM(W9:W174)</f>
        <v>9405356.4799999967</v>
      </c>
      <c r="X175" s="59"/>
    </row>
    <row r="177" spans="22:23" x14ac:dyDescent="0.25">
      <c r="V177" s="57"/>
      <c r="W177" s="57"/>
    </row>
    <row r="179" spans="22:23" x14ac:dyDescent="0.25">
      <c r="V179" s="57"/>
      <c r="W179" s="57"/>
    </row>
  </sheetData>
  <mergeCells count="327">
    <mergeCell ref="A166:A167"/>
    <mergeCell ref="B166:B167"/>
    <mergeCell ref="D166:D167"/>
    <mergeCell ref="E166:E167"/>
    <mergeCell ref="F166:F167"/>
    <mergeCell ref="W166:W167"/>
    <mergeCell ref="A162:A164"/>
    <mergeCell ref="B162:B164"/>
    <mergeCell ref="D162:D164"/>
    <mergeCell ref="E162:E164"/>
    <mergeCell ref="F162:F164"/>
    <mergeCell ref="W162:W164"/>
    <mergeCell ref="A160:A161"/>
    <mergeCell ref="B160:B161"/>
    <mergeCell ref="D160:D161"/>
    <mergeCell ref="E160:E161"/>
    <mergeCell ref="F160:F161"/>
    <mergeCell ref="W160:W161"/>
    <mergeCell ref="A153:A155"/>
    <mergeCell ref="B153:B155"/>
    <mergeCell ref="D153:D155"/>
    <mergeCell ref="E153:E155"/>
    <mergeCell ref="F153:F155"/>
    <mergeCell ref="W153:W155"/>
    <mergeCell ref="A148:A149"/>
    <mergeCell ref="B148:B149"/>
    <mergeCell ref="D148:D149"/>
    <mergeCell ref="E148:E149"/>
    <mergeCell ref="F148:F149"/>
    <mergeCell ref="W148:W149"/>
    <mergeCell ref="A146:A147"/>
    <mergeCell ref="B146:B147"/>
    <mergeCell ref="D146:D147"/>
    <mergeCell ref="E146:E147"/>
    <mergeCell ref="F146:F147"/>
    <mergeCell ref="W146:W147"/>
    <mergeCell ref="A143:A144"/>
    <mergeCell ref="B143:B144"/>
    <mergeCell ref="D143:D144"/>
    <mergeCell ref="E143:E144"/>
    <mergeCell ref="F143:F144"/>
    <mergeCell ref="W143:W144"/>
    <mergeCell ref="A139:A141"/>
    <mergeCell ref="B139:B141"/>
    <mergeCell ref="D139:D141"/>
    <mergeCell ref="E139:E141"/>
    <mergeCell ref="F139:F141"/>
    <mergeCell ref="W139:W141"/>
    <mergeCell ref="A136:A138"/>
    <mergeCell ref="B136:B138"/>
    <mergeCell ref="D136:D138"/>
    <mergeCell ref="E136:E138"/>
    <mergeCell ref="F136:F138"/>
    <mergeCell ref="W136:W138"/>
    <mergeCell ref="A134:A135"/>
    <mergeCell ref="B134:B135"/>
    <mergeCell ref="D134:D135"/>
    <mergeCell ref="E134:E135"/>
    <mergeCell ref="F134:F135"/>
    <mergeCell ref="W134:W135"/>
    <mergeCell ref="A130:A133"/>
    <mergeCell ref="B130:B133"/>
    <mergeCell ref="D130:D133"/>
    <mergeCell ref="E130:E133"/>
    <mergeCell ref="F130:F133"/>
    <mergeCell ref="W130:W133"/>
    <mergeCell ref="A126:A128"/>
    <mergeCell ref="B126:B128"/>
    <mergeCell ref="D126:D128"/>
    <mergeCell ref="E126:E128"/>
    <mergeCell ref="F126:F128"/>
    <mergeCell ref="W126:W128"/>
    <mergeCell ref="A122:A125"/>
    <mergeCell ref="B122:B125"/>
    <mergeCell ref="D122:D125"/>
    <mergeCell ref="E122:E125"/>
    <mergeCell ref="F122:F125"/>
    <mergeCell ref="W122:W125"/>
    <mergeCell ref="A119:A120"/>
    <mergeCell ref="B119:B120"/>
    <mergeCell ref="D119:D120"/>
    <mergeCell ref="E119:E120"/>
    <mergeCell ref="F119:F120"/>
    <mergeCell ref="W119:W120"/>
    <mergeCell ref="A115:A116"/>
    <mergeCell ref="B115:B116"/>
    <mergeCell ref="D115:D116"/>
    <mergeCell ref="E115:E116"/>
    <mergeCell ref="F115:F116"/>
    <mergeCell ref="W115:W116"/>
    <mergeCell ref="A110:A114"/>
    <mergeCell ref="B110:B114"/>
    <mergeCell ref="D110:D114"/>
    <mergeCell ref="E110:E114"/>
    <mergeCell ref="F110:F114"/>
    <mergeCell ref="W110:W114"/>
    <mergeCell ref="A106:A108"/>
    <mergeCell ref="B106:B108"/>
    <mergeCell ref="D106:D108"/>
    <mergeCell ref="E106:E108"/>
    <mergeCell ref="F106:F108"/>
    <mergeCell ref="W106:W108"/>
    <mergeCell ref="A103:A105"/>
    <mergeCell ref="B103:B105"/>
    <mergeCell ref="D103:D105"/>
    <mergeCell ref="E103:E105"/>
    <mergeCell ref="F103:F105"/>
    <mergeCell ref="W103:W105"/>
    <mergeCell ref="A98:A100"/>
    <mergeCell ref="B98:B100"/>
    <mergeCell ref="D98:D100"/>
    <mergeCell ref="E98:E100"/>
    <mergeCell ref="F98:F100"/>
    <mergeCell ref="W98:W100"/>
    <mergeCell ref="A95:A97"/>
    <mergeCell ref="B95:B97"/>
    <mergeCell ref="D95:D97"/>
    <mergeCell ref="E95:E97"/>
    <mergeCell ref="F95:F97"/>
    <mergeCell ref="W95:W97"/>
    <mergeCell ref="A93:A94"/>
    <mergeCell ref="B93:B94"/>
    <mergeCell ref="D93:D94"/>
    <mergeCell ref="E93:E94"/>
    <mergeCell ref="F93:F94"/>
    <mergeCell ref="W93:W94"/>
    <mergeCell ref="A91:A92"/>
    <mergeCell ref="B91:B92"/>
    <mergeCell ref="D91:D92"/>
    <mergeCell ref="E91:E92"/>
    <mergeCell ref="F91:F92"/>
    <mergeCell ref="W91:W92"/>
    <mergeCell ref="A88:A90"/>
    <mergeCell ref="B88:B90"/>
    <mergeCell ref="D88:D90"/>
    <mergeCell ref="E88:E90"/>
    <mergeCell ref="F88:F90"/>
    <mergeCell ref="W88:W90"/>
    <mergeCell ref="A85:A87"/>
    <mergeCell ref="B85:B87"/>
    <mergeCell ref="D85:D87"/>
    <mergeCell ref="E85:E87"/>
    <mergeCell ref="F85:F87"/>
    <mergeCell ref="W85:W87"/>
    <mergeCell ref="A80:A82"/>
    <mergeCell ref="B80:B82"/>
    <mergeCell ref="D80:D82"/>
    <mergeCell ref="E80:E82"/>
    <mergeCell ref="F80:F82"/>
    <mergeCell ref="W80:W82"/>
    <mergeCell ref="A78:A79"/>
    <mergeCell ref="B78:B79"/>
    <mergeCell ref="D78:D79"/>
    <mergeCell ref="E78:E79"/>
    <mergeCell ref="F78:F79"/>
    <mergeCell ref="W78:W79"/>
    <mergeCell ref="A75:A77"/>
    <mergeCell ref="B75:B77"/>
    <mergeCell ref="D75:D77"/>
    <mergeCell ref="E75:E77"/>
    <mergeCell ref="F75:F77"/>
    <mergeCell ref="W75:W77"/>
    <mergeCell ref="A72:A74"/>
    <mergeCell ref="B72:B74"/>
    <mergeCell ref="D72:D74"/>
    <mergeCell ref="E72:E74"/>
    <mergeCell ref="F72:F74"/>
    <mergeCell ref="W72:W74"/>
    <mergeCell ref="A69:A71"/>
    <mergeCell ref="B69:B71"/>
    <mergeCell ref="D69:D71"/>
    <mergeCell ref="E69:E71"/>
    <mergeCell ref="F69:F71"/>
    <mergeCell ref="W69:W71"/>
    <mergeCell ref="A67:A68"/>
    <mergeCell ref="B67:B68"/>
    <mergeCell ref="D67:D68"/>
    <mergeCell ref="E67:E68"/>
    <mergeCell ref="F67:F68"/>
    <mergeCell ref="W67:W68"/>
    <mergeCell ref="A65:A66"/>
    <mergeCell ref="B65:B66"/>
    <mergeCell ref="D65:D66"/>
    <mergeCell ref="E65:E66"/>
    <mergeCell ref="F65:F66"/>
    <mergeCell ref="W65:W66"/>
    <mergeCell ref="A62:A64"/>
    <mergeCell ref="B62:B64"/>
    <mergeCell ref="D62:D64"/>
    <mergeCell ref="E62:E64"/>
    <mergeCell ref="F62:F64"/>
    <mergeCell ref="W62:W64"/>
    <mergeCell ref="A59:A61"/>
    <mergeCell ref="B59:B61"/>
    <mergeCell ref="D59:D61"/>
    <mergeCell ref="E59:E61"/>
    <mergeCell ref="F59:F61"/>
    <mergeCell ref="W59:W61"/>
    <mergeCell ref="A56:A58"/>
    <mergeCell ref="B56:B58"/>
    <mergeCell ref="D56:D58"/>
    <mergeCell ref="E56:E58"/>
    <mergeCell ref="F56:F58"/>
    <mergeCell ref="W56:W58"/>
    <mergeCell ref="A45:A52"/>
    <mergeCell ref="B45:B52"/>
    <mergeCell ref="D45:D52"/>
    <mergeCell ref="E45:E52"/>
    <mergeCell ref="F45:F52"/>
    <mergeCell ref="W45:W52"/>
    <mergeCell ref="A41:A43"/>
    <mergeCell ref="B41:B43"/>
    <mergeCell ref="D41:D43"/>
    <mergeCell ref="E41:E43"/>
    <mergeCell ref="F41:F43"/>
    <mergeCell ref="W41:W43"/>
    <mergeCell ref="A37:A38"/>
    <mergeCell ref="B37:B38"/>
    <mergeCell ref="D37:D38"/>
    <mergeCell ref="E37:E38"/>
    <mergeCell ref="F37:F38"/>
    <mergeCell ref="W37:W38"/>
    <mergeCell ref="A35:A36"/>
    <mergeCell ref="B35:B36"/>
    <mergeCell ref="D35:D36"/>
    <mergeCell ref="E35:E36"/>
    <mergeCell ref="F35:F36"/>
    <mergeCell ref="W35:W36"/>
    <mergeCell ref="A31:A34"/>
    <mergeCell ref="B31:B34"/>
    <mergeCell ref="D31:D34"/>
    <mergeCell ref="E31:E34"/>
    <mergeCell ref="F31:F34"/>
    <mergeCell ref="W31:W34"/>
    <mergeCell ref="A29:A30"/>
    <mergeCell ref="B29:B30"/>
    <mergeCell ref="D29:D30"/>
    <mergeCell ref="E29:E30"/>
    <mergeCell ref="F29:F30"/>
    <mergeCell ref="W29:W30"/>
    <mergeCell ref="A24:A27"/>
    <mergeCell ref="B24:B27"/>
    <mergeCell ref="D24:D27"/>
    <mergeCell ref="E24:E27"/>
    <mergeCell ref="F24:F27"/>
    <mergeCell ref="W24:W27"/>
    <mergeCell ref="A22:A23"/>
    <mergeCell ref="B22:B23"/>
    <mergeCell ref="D22:D23"/>
    <mergeCell ref="E22:E23"/>
    <mergeCell ref="F22:F23"/>
    <mergeCell ref="W22:W23"/>
    <mergeCell ref="A17:A20"/>
    <mergeCell ref="B17:B20"/>
    <mergeCell ref="D17:D20"/>
    <mergeCell ref="E17:E20"/>
    <mergeCell ref="F17:F20"/>
    <mergeCell ref="W17:W20"/>
    <mergeCell ref="A13:A14"/>
    <mergeCell ref="B13:B14"/>
    <mergeCell ref="D13:D14"/>
    <mergeCell ref="E13:E14"/>
    <mergeCell ref="F13:F14"/>
    <mergeCell ref="W13:W14"/>
    <mergeCell ref="A1:X1"/>
    <mergeCell ref="A2:X2"/>
    <mergeCell ref="A3:X3"/>
    <mergeCell ref="A4:X4"/>
    <mergeCell ref="A5:X5"/>
    <mergeCell ref="A6:X6"/>
    <mergeCell ref="X9:X10"/>
    <mergeCell ref="X11:X12"/>
    <mergeCell ref="A11:A12"/>
    <mergeCell ref="B11:B12"/>
    <mergeCell ref="D11:D12"/>
    <mergeCell ref="E11:E12"/>
    <mergeCell ref="F11:F12"/>
    <mergeCell ref="W11:W12"/>
    <mergeCell ref="A9:A10"/>
    <mergeCell ref="B9:B10"/>
    <mergeCell ref="D9:D10"/>
    <mergeCell ref="E9:E10"/>
    <mergeCell ref="F9:F10"/>
    <mergeCell ref="W9:W10"/>
    <mergeCell ref="X13:X14"/>
    <mergeCell ref="X17:X20"/>
    <mergeCell ref="X22:X23"/>
    <mergeCell ref="X24:X27"/>
    <mergeCell ref="X29:X30"/>
    <mergeCell ref="X31:X34"/>
    <mergeCell ref="X35:X36"/>
    <mergeCell ref="X37:X38"/>
    <mergeCell ref="X41:X43"/>
    <mergeCell ref="X45:X52"/>
    <mergeCell ref="X56:X58"/>
    <mergeCell ref="X59:X61"/>
    <mergeCell ref="X62:X64"/>
    <mergeCell ref="X65:X66"/>
    <mergeCell ref="X67:X68"/>
    <mergeCell ref="X69:X71"/>
    <mergeCell ref="X72:X74"/>
    <mergeCell ref="X75:X77"/>
    <mergeCell ref="X78:X79"/>
    <mergeCell ref="X80:X82"/>
    <mergeCell ref="X85:X87"/>
    <mergeCell ref="X88:X90"/>
    <mergeCell ref="X91:X92"/>
    <mergeCell ref="X93:X94"/>
    <mergeCell ref="X95:X97"/>
    <mergeCell ref="X98:X100"/>
    <mergeCell ref="X103:X105"/>
    <mergeCell ref="X139:X141"/>
    <mergeCell ref="X143:X144"/>
    <mergeCell ref="X146:X147"/>
    <mergeCell ref="X148:X149"/>
    <mergeCell ref="X153:X155"/>
    <mergeCell ref="X160:X161"/>
    <mergeCell ref="X162:X164"/>
    <mergeCell ref="X106:X108"/>
    <mergeCell ref="X110:X114"/>
    <mergeCell ref="X115:X116"/>
    <mergeCell ref="X119:X120"/>
    <mergeCell ref="X122:X125"/>
    <mergeCell ref="X126:X128"/>
    <mergeCell ref="X130:X133"/>
    <mergeCell ref="X134:X135"/>
    <mergeCell ref="X136:X138"/>
  </mergeCells>
  <pageMargins left="0.25" right="0.25" top="0.75" bottom="1.5" header="0.31496062992126" footer="0.31496062992126"/>
  <pageSetup paperSize="5" scale="65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79"/>
  <sheetViews>
    <sheetView topLeftCell="A7" zoomScaleNormal="100" workbookViewId="0">
      <selection activeCell="A125" sqref="A125"/>
    </sheetView>
  </sheetViews>
  <sheetFormatPr defaultRowHeight="15" x14ac:dyDescent="0.25"/>
  <cols>
    <col min="1" max="1" width="3.7109375" style="56" customWidth="1"/>
    <col min="2" max="2" width="11.5703125" customWidth="1"/>
    <col min="3" max="3" width="7.7109375" style="58" customWidth="1"/>
    <col min="4" max="4" width="18.42578125" customWidth="1"/>
    <col min="5" max="5" width="16.7109375" customWidth="1"/>
    <col min="6" max="6" width="15.42578125" customWidth="1"/>
    <col min="7" max="7" width="12.28515625" customWidth="1"/>
    <col min="8" max="8" width="10.5703125" bestFit="1" customWidth="1"/>
    <col min="9" max="9" width="5.5703125" style="56" bestFit="1" customWidth="1"/>
    <col min="10" max="10" width="12.140625" bestFit="1" customWidth="1"/>
    <col min="11" max="11" width="8" bestFit="1" customWidth="1"/>
    <col min="12" max="12" width="9.42578125" bestFit="1" customWidth="1"/>
    <col min="13" max="13" width="10.140625" customWidth="1"/>
    <col min="14" max="14" width="4.28515625" customWidth="1"/>
    <col min="15" max="15" width="4" bestFit="1" customWidth="1"/>
    <col min="16" max="16" width="4.140625" bestFit="1" customWidth="1"/>
    <col min="17" max="18" width="8.28515625" bestFit="1" customWidth="1"/>
    <col min="19" max="19" width="5.28515625" customWidth="1"/>
    <col min="20" max="20" width="5.5703125" customWidth="1"/>
    <col min="21" max="21" width="4.140625" bestFit="1" customWidth="1"/>
    <col min="22" max="22" width="4.42578125" customWidth="1"/>
    <col min="23" max="24" width="4" customWidth="1"/>
    <col min="25" max="25" width="4" bestFit="1" customWidth="1"/>
    <col min="26" max="28" width="4" customWidth="1"/>
    <col min="29" max="29" width="4.42578125" bestFit="1" customWidth="1"/>
    <col min="30" max="30" width="6.5703125" customWidth="1"/>
    <col min="31" max="31" width="7.42578125" bestFit="1" customWidth="1"/>
    <col min="32" max="32" width="8.42578125" bestFit="1" customWidth="1"/>
    <col min="33" max="33" width="7.140625" customWidth="1"/>
    <col min="34" max="34" width="8.42578125" bestFit="1" customWidth="1"/>
    <col min="35" max="35" width="4.42578125" bestFit="1" customWidth="1"/>
    <col min="36" max="36" width="4.7109375" customWidth="1"/>
    <col min="37" max="37" width="10" customWidth="1"/>
    <col min="38" max="38" width="10.28515625" bestFit="1" customWidth="1"/>
    <col min="39" max="39" width="7.5703125" customWidth="1"/>
  </cols>
  <sheetData>
    <row r="1" spans="1:86" s="68" customFormat="1" ht="28.5" x14ac:dyDescent="0.25">
      <c r="A1" s="144" t="s">
        <v>569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</row>
    <row r="2" spans="1:86" s="68" customFormat="1" ht="26.25" x14ac:dyDescent="0.25">
      <c r="A2" s="145" t="s">
        <v>612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</row>
    <row r="3" spans="1:86" s="68" customFormat="1" ht="22.5" x14ac:dyDescent="0.25">
      <c r="A3" s="146" t="s">
        <v>570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</row>
    <row r="4" spans="1:86" s="68" customFormat="1" ht="22.5" x14ac:dyDescent="0.25">
      <c r="A4" s="146" t="s">
        <v>571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</row>
    <row r="5" spans="1:86" s="68" customFormat="1" ht="22.5" x14ac:dyDescent="0.25">
      <c r="A5" s="146" t="s">
        <v>572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</row>
    <row r="6" spans="1:86" s="88" customFormat="1" ht="21" x14ac:dyDescent="0.25">
      <c r="A6" s="147" t="s">
        <v>613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</row>
    <row r="7" spans="1:86" s="101" customFormat="1" ht="38.25" x14ac:dyDescent="0.2">
      <c r="A7" s="98" t="s">
        <v>0</v>
      </c>
      <c r="B7" s="98" t="s">
        <v>1</v>
      </c>
      <c r="C7" s="99" t="s">
        <v>2</v>
      </c>
      <c r="D7" s="98" t="s">
        <v>3</v>
      </c>
      <c r="E7" s="98" t="s">
        <v>4</v>
      </c>
      <c r="F7" s="98" t="s">
        <v>5</v>
      </c>
      <c r="G7" s="98" t="s">
        <v>6</v>
      </c>
      <c r="H7" s="98" t="s">
        <v>7</v>
      </c>
      <c r="I7" s="98" t="s">
        <v>8</v>
      </c>
      <c r="J7" s="98" t="s">
        <v>9</v>
      </c>
      <c r="K7" s="98" t="s">
        <v>10</v>
      </c>
      <c r="L7" s="98" t="s">
        <v>24</v>
      </c>
      <c r="M7" s="98" t="s">
        <v>25</v>
      </c>
      <c r="N7" s="100" t="s">
        <v>575</v>
      </c>
      <c r="O7" s="98" t="s">
        <v>576</v>
      </c>
      <c r="P7" s="98" t="s">
        <v>577</v>
      </c>
      <c r="Q7" s="98" t="s">
        <v>578</v>
      </c>
      <c r="R7" s="98" t="s">
        <v>579</v>
      </c>
      <c r="S7" s="98" t="s">
        <v>580</v>
      </c>
      <c r="T7" s="98" t="s">
        <v>581</v>
      </c>
      <c r="U7" s="98" t="s">
        <v>582</v>
      </c>
      <c r="V7" s="98" t="s">
        <v>583</v>
      </c>
      <c r="W7" s="98" t="s">
        <v>584</v>
      </c>
      <c r="X7" s="98" t="s">
        <v>585</v>
      </c>
      <c r="Y7" s="98" t="s">
        <v>586</v>
      </c>
      <c r="Z7" s="98" t="s">
        <v>587</v>
      </c>
      <c r="AA7" s="98" t="s">
        <v>588</v>
      </c>
      <c r="AB7" s="100" t="s">
        <v>589</v>
      </c>
      <c r="AC7" s="98" t="s">
        <v>590</v>
      </c>
      <c r="AD7" s="98" t="s">
        <v>591</v>
      </c>
      <c r="AE7" s="98" t="s">
        <v>592</v>
      </c>
      <c r="AF7" s="98" t="s">
        <v>593</v>
      </c>
      <c r="AG7" s="98" t="s">
        <v>594</v>
      </c>
      <c r="AH7" s="98" t="s">
        <v>595</v>
      </c>
      <c r="AI7" s="100" t="s">
        <v>596</v>
      </c>
      <c r="AJ7" s="100" t="s">
        <v>597</v>
      </c>
      <c r="AK7" s="98" t="s">
        <v>598</v>
      </c>
      <c r="AL7" s="98" t="s">
        <v>599</v>
      </c>
      <c r="AM7" s="98" t="s">
        <v>26</v>
      </c>
    </row>
    <row r="8" spans="1:86" s="103" customFormat="1" ht="22.5" x14ac:dyDescent="0.25">
      <c r="A8" s="100" t="s">
        <v>27</v>
      </c>
      <c r="B8" s="102" t="s">
        <v>28</v>
      </c>
      <c r="C8" s="99" t="s">
        <v>29</v>
      </c>
      <c r="D8" s="102" t="s">
        <v>30</v>
      </c>
      <c r="E8" s="102" t="s">
        <v>31</v>
      </c>
      <c r="F8" s="102" t="s">
        <v>32</v>
      </c>
      <c r="G8" s="102" t="s">
        <v>33</v>
      </c>
      <c r="H8" s="102" t="s">
        <v>34</v>
      </c>
      <c r="I8" s="100" t="s">
        <v>35</v>
      </c>
      <c r="J8" s="102" t="s">
        <v>36</v>
      </c>
      <c r="K8" s="102" t="s">
        <v>37</v>
      </c>
      <c r="L8" s="102" t="s">
        <v>38</v>
      </c>
      <c r="M8" s="102" t="s">
        <v>39</v>
      </c>
      <c r="N8" s="102" t="s">
        <v>40</v>
      </c>
      <c r="O8" s="102" t="s">
        <v>41</v>
      </c>
      <c r="P8" s="102" t="s">
        <v>42</v>
      </c>
      <c r="Q8" s="102" t="s">
        <v>43</v>
      </c>
      <c r="R8" s="102" t="s">
        <v>44</v>
      </c>
      <c r="S8" s="102" t="s">
        <v>45</v>
      </c>
      <c r="T8" s="102" t="s">
        <v>46</v>
      </c>
      <c r="U8" s="102" t="s">
        <v>47</v>
      </c>
      <c r="V8" s="102" t="s">
        <v>48</v>
      </c>
      <c r="W8" s="102" t="s">
        <v>49</v>
      </c>
      <c r="X8" s="102" t="s">
        <v>50</v>
      </c>
      <c r="Y8" s="102" t="s">
        <v>51</v>
      </c>
      <c r="Z8" s="102" t="s">
        <v>52</v>
      </c>
      <c r="AA8" s="102" t="s">
        <v>53</v>
      </c>
      <c r="AB8" s="102" t="s">
        <v>600</v>
      </c>
      <c r="AC8" s="102" t="s">
        <v>601</v>
      </c>
      <c r="AD8" s="102" t="s">
        <v>602</v>
      </c>
      <c r="AE8" s="102" t="s">
        <v>603</v>
      </c>
      <c r="AF8" s="102" t="s">
        <v>604</v>
      </c>
      <c r="AG8" s="102" t="s">
        <v>605</v>
      </c>
      <c r="AH8" s="102" t="s">
        <v>606</v>
      </c>
      <c r="AI8" s="102" t="s">
        <v>623</v>
      </c>
      <c r="AJ8" s="102" t="s">
        <v>607</v>
      </c>
      <c r="AK8" s="102" t="s">
        <v>608</v>
      </c>
      <c r="AL8" s="102" t="s">
        <v>609</v>
      </c>
      <c r="AM8" s="102"/>
    </row>
    <row r="9" spans="1:86" s="67" customFormat="1" ht="25.5" x14ac:dyDescent="0.25">
      <c r="A9" s="141">
        <v>1</v>
      </c>
      <c r="B9" s="142" t="s">
        <v>54</v>
      </c>
      <c r="C9" s="82" t="s">
        <v>512</v>
      </c>
      <c r="D9" s="142" t="s">
        <v>56</v>
      </c>
      <c r="E9" s="142" t="s">
        <v>539</v>
      </c>
      <c r="F9" s="142" t="s">
        <v>58</v>
      </c>
      <c r="G9" s="142" t="s">
        <v>59</v>
      </c>
      <c r="H9" s="83" t="s">
        <v>60</v>
      </c>
      <c r="I9" s="82">
        <v>265</v>
      </c>
      <c r="J9" s="83" t="s">
        <v>61</v>
      </c>
      <c r="K9" s="63">
        <v>0.97</v>
      </c>
      <c r="L9" s="84">
        <v>34151.760000000002</v>
      </c>
      <c r="M9" s="143">
        <v>47536.49</v>
      </c>
      <c r="N9" s="142">
        <v>0</v>
      </c>
      <c r="O9" s="142">
        <v>0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  <c r="X9" s="142">
        <v>0</v>
      </c>
      <c r="Y9" s="142">
        <v>0</v>
      </c>
      <c r="Z9" s="142"/>
      <c r="AA9" s="142">
        <v>0</v>
      </c>
      <c r="AB9" s="142">
        <v>0</v>
      </c>
      <c r="AC9" s="142">
        <v>0</v>
      </c>
      <c r="AD9" s="142">
        <v>0</v>
      </c>
      <c r="AE9" s="142">
        <v>0</v>
      </c>
      <c r="AF9" s="142">
        <v>0</v>
      </c>
      <c r="AG9" s="142">
        <v>0</v>
      </c>
      <c r="AH9" s="142">
        <v>0</v>
      </c>
      <c r="AI9" s="142">
        <v>0</v>
      </c>
      <c r="AJ9" s="142">
        <v>0</v>
      </c>
      <c r="AK9" s="143">
        <f>SUM(M9:AJ9)</f>
        <v>47536.49</v>
      </c>
      <c r="AL9" s="143">
        <f>AK9</f>
        <v>47536.49</v>
      </c>
      <c r="AM9" s="132"/>
      <c r="AN9" s="91">
        <f>AK9-AL9</f>
        <v>0</v>
      </c>
    </row>
    <row r="10" spans="1:86" s="67" customFormat="1" ht="25.5" x14ac:dyDescent="0.25">
      <c r="A10" s="141"/>
      <c r="B10" s="142"/>
      <c r="C10" s="82" t="s">
        <v>512</v>
      </c>
      <c r="D10" s="142"/>
      <c r="E10" s="142"/>
      <c r="F10" s="142"/>
      <c r="G10" s="142"/>
      <c r="H10" s="83" t="s">
        <v>60</v>
      </c>
      <c r="I10" s="82">
        <v>265</v>
      </c>
      <c r="J10" s="97" t="s">
        <v>535</v>
      </c>
      <c r="K10" s="63">
        <v>0.36499999999999999</v>
      </c>
      <c r="L10" s="84">
        <v>13384.73</v>
      </c>
      <c r="M10" s="143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33"/>
      <c r="AN10" s="91">
        <f t="shared" ref="AN10:AN73" si="0">AK10-AL10</f>
        <v>0</v>
      </c>
    </row>
    <row r="11" spans="1:86" s="110" customFormat="1" x14ac:dyDescent="0.25">
      <c r="A11" s="148">
        <v>2</v>
      </c>
      <c r="B11" s="149" t="s">
        <v>63</v>
      </c>
      <c r="C11" s="104" t="s">
        <v>513</v>
      </c>
      <c r="D11" s="149" t="s">
        <v>65</v>
      </c>
      <c r="E11" s="149" t="s">
        <v>540</v>
      </c>
      <c r="F11" s="149" t="s">
        <v>58</v>
      </c>
      <c r="G11" s="149" t="s">
        <v>59</v>
      </c>
      <c r="H11" s="105" t="s">
        <v>60</v>
      </c>
      <c r="I11" s="104">
        <v>265</v>
      </c>
      <c r="J11" s="106" t="s">
        <v>61</v>
      </c>
      <c r="K11" s="107">
        <v>0.97</v>
      </c>
      <c r="L11" s="108">
        <v>34151.760000000002</v>
      </c>
      <c r="M11" s="150">
        <v>47536.49</v>
      </c>
      <c r="N11" s="149">
        <v>0</v>
      </c>
      <c r="O11" s="149">
        <v>0</v>
      </c>
      <c r="P11" s="149">
        <v>0</v>
      </c>
      <c r="Q11" s="149">
        <v>0</v>
      </c>
      <c r="R11" s="149">
        <v>0</v>
      </c>
      <c r="S11" s="149">
        <v>0</v>
      </c>
      <c r="T11" s="149">
        <v>0</v>
      </c>
      <c r="U11" s="149">
        <v>0</v>
      </c>
      <c r="V11" s="149">
        <v>0</v>
      </c>
      <c r="W11" s="149">
        <v>0</v>
      </c>
      <c r="X11" s="149">
        <v>0</v>
      </c>
      <c r="Y11" s="149">
        <v>0</v>
      </c>
      <c r="Z11" s="149"/>
      <c r="AA11" s="149">
        <v>0</v>
      </c>
      <c r="AB11" s="149">
        <v>0</v>
      </c>
      <c r="AC11" s="149">
        <v>0</v>
      </c>
      <c r="AD11" s="149">
        <v>0</v>
      </c>
      <c r="AE11" s="149">
        <v>0</v>
      </c>
      <c r="AF11" s="149">
        <v>0</v>
      </c>
      <c r="AG11" s="149">
        <v>0</v>
      </c>
      <c r="AH11" s="149">
        <v>0</v>
      </c>
      <c r="AI11" s="149">
        <v>0</v>
      </c>
      <c r="AJ11" s="149">
        <v>0</v>
      </c>
      <c r="AK11" s="150">
        <f>SUM(M11:AJ11)</f>
        <v>47536.49</v>
      </c>
      <c r="AL11" s="150">
        <f>AK11</f>
        <v>47536.49</v>
      </c>
      <c r="AM11" s="153"/>
      <c r="AN11" s="109">
        <f t="shared" si="0"/>
        <v>0</v>
      </c>
    </row>
    <row r="12" spans="1:86" s="110" customFormat="1" x14ac:dyDescent="0.25">
      <c r="A12" s="148"/>
      <c r="B12" s="149"/>
      <c r="C12" s="104" t="s">
        <v>513</v>
      </c>
      <c r="D12" s="149"/>
      <c r="E12" s="149"/>
      <c r="F12" s="149"/>
      <c r="G12" s="149"/>
      <c r="H12" s="105" t="s">
        <v>60</v>
      </c>
      <c r="I12" s="104">
        <v>265</v>
      </c>
      <c r="J12" s="106" t="s">
        <v>535</v>
      </c>
      <c r="K12" s="107">
        <v>0.36499999999999999</v>
      </c>
      <c r="L12" s="108">
        <v>13384.73</v>
      </c>
      <c r="M12" s="150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4"/>
      <c r="AN12" s="109">
        <f t="shared" si="0"/>
        <v>0</v>
      </c>
    </row>
    <row r="13" spans="1:86" s="67" customFormat="1" x14ac:dyDescent="0.25">
      <c r="A13" s="141">
        <v>3</v>
      </c>
      <c r="B13" s="142" t="s">
        <v>68</v>
      </c>
      <c r="C13" s="82" t="s">
        <v>69</v>
      </c>
      <c r="D13" s="142" t="s">
        <v>70</v>
      </c>
      <c r="E13" s="142" t="s">
        <v>71</v>
      </c>
      <c r="F13" s="142" t="s">
        <v>72</v>
      </c>
      <c r="G13" s="142" t="s">
        <v>59</v>
      </c>
      <c r="H13" s="83" t="s">
        <v>60</v>
      </c>
      <c r="I13" s="82">
        <v>199</v>
      </c>
      <c r="J13" s="97" t="s">
        <v>535</v>
      </c>
      <c r="K13" s="63">
        <v>0.82</v>
      </c>
      <c r="L13" s="84">
        <v>30069.8</v>
      </c>
      <c r="M13" s="143">
        <v>641366.69999999995</v>
      </c>
      <c r="N13" s="142">
        <v>0</v>
      </c>
      <c r="O13" s="142">
        <v>0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/>
      <c r="AA13" s="142">
        <v>0</v>
      </c>
      <c r="AB13" s="142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142">
        <v>0</v>
      </c>
      <c r="AI13" s="142">
        <v>0</v>
      </c>
      <c r="AJ13" s="142">
        <v>0</v>
      </c>
      <c r="AK13" s="143">
        <f>SUM(M13:AJ13)</f>
        <v>641366.69999999995</v>
      </c>
      <c r="AL13" s="143">
        <f>AK13</f>
        <v>641366.69999999995</v>
      </c>
      <c r="AM13" s="132"/>
      <c r="AN13" s="91">
        <f t="shared" si="0"/>
        <v>0</v>
      </c>
    </row>
    <row r="14" spans="1:86" s="67" customFormat="1" x14ac:dyDescent="0.25">
      <c r="A14" s="141"/>
      <c r="B14" s="142"/>
      <c r="C14" s="82" t="s">
        <v>69</v>
      </c>
      <c r="D14" s="142"/>
      <c r="E14" s="142"/>
      <c r="F14" s="142"/>
      <c r="G14" s="142"/>
      <c r="H14" s="83" t="s">
        <v>60</v>
      </c>
      <c r="I14" s="82">
        <v>200</v>
      </c>
      <c r="J14" s="97" t="s">
        <v>535</v>
      </c>
      <c r="K14" s="63">
        <v>16.670000000000002</v>
      </c>
      <c r="L14" s="84">
        <v>611296.9</v>
      </c>
      <c r="M14" s="143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33"/>
      <c r="AN14" s="91">
        <f t="shared" si="0"/>
        <v>0</v>
      </c>
    </row>
    <row r="15" spans="1:86" s="110" customFormat="1" ht="25.5" x14ac:dyDescent="0.25">
      <c r="A15" s="104">
        <v>4</v>
      </c>
      <c r="B15" s="105" t="s">
        <v>74</v>
      </c>
      <c r="C15" s="104">
        <v>475</v>
      </c>
      <c r="D15" s="105" t="s">
        <v>76</v>
      </c>
      <c r="E15" s="105" t="s">
        <v>77</v>
      </c>
      <c r="F15" s="105" t="s">
        <v>514</v>
      </c>
      <c r="G15" s="105" t="s">
        <v>59</v>
      </c>
      <c r="H15" s="105" t="s">
        <v>60</v>
      </c>
      <c r="I15" s="104">
        <v>2176</v>
      </c>
      <c r="J15" s="105" t="s">
        <v>79</v>
      </c>
      <c r="K15" s="107">
        <v>8.75</v>
      </c>
      <c r="L15" s="108">
        <v>256693.41</v>
      </c>
      <c r="M15" s="108">
        <v>256693.41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105">
        <v>0</v>
      </c>
      <c r="U15" s="105">
        <v>0</v>
      </c>
      <c r="V15" s="105">
        <v>0</v>
      </c>
      <c r="W15" s="105">
        <v>0</v>
      </c>
      <c r="X15" s="105">
        <v>0</v>
      </c>
      <c r="Y15" s="105">
        <v>0</v>
      </c>
      <c r="Z15" s="105"/>
      <c r="AA15" s="105">
        <v>0</v>
      </c>
      <c r="AB15" s="105">
        <v>0</v>
      </c>
      <c r="AC15" s="105">
        <v>0</v>
      </c>
      <c r="AD15" s="105">
        <v>0</v>
      </c>
      <c r="AE15" s="105">
        <v>0</v>
      </c>
      <c r="AF15" s="105">
        <v>0</v>
      </c>
      <c r="AG15" s="105">
        <v>0</v>
      </c>
      <c r="AH15" s="105">
        <v>0</v>
      </c>
      <c r="AI15" s="105">
        <v>0</v>
      </c>
      <c r="AJ15" s="105">
        <v>0</v>
      </c>
      <c r="AK15" s="108">
        <f>SUM(M15:AJ15)</f>
        <v>256693.41</v>
      </c>
      <c r="AL15" s="108">
        <f>AK15</f>
        <v>256693.41</v>
      </c>
      <c r="AM15" s="105"/>
      <c r="AN15" s="109">
        <f t="shared" si="0"/>
        <v>0</v>
      </c>
    </row>
    <row r="16" spans="1:86" s="67" customFormat="1" ht="25.5" x14ac:dyDescent="0.25">
      <c r="A16" s="82">
        <v>5</v>
      </c>
      <c r="B16" s="83" t="s">
        <v>81</v>
      </c>
      <c r="C16" s="82" t="s">
        <v>82</v>
      </c>
      <c r="D16" s="83" t="s">
        <v>83</v>
      </c>
      <c r="E16" s="83" t="s">
        <v>84</v>
      </c>
      <c r="F16" s="83" t="s">
        <v>85</v>
      </c>
      <c r="G16" s="83" t="s">
        <v>59</v>
      </c>
      <c r="H16" s="83" t="s">
        <v>60</v>
      </c>
      <c r="I16" s="82">
        <v>2176</v>
      </c>
      <c r="J16" s="83" t="s">
        <v>79</v>
      </c>
      <c r="K16" s="63">
        <v>8.75</v>
      </c>
      <c r="L16" s="84">
        <v>256693.35</v>
      </c>
      <c r="M16" s="84">
        <v>256693.35</v>
      </c>
      <c r="N16" s="83">
        <v>0</v>
      </c>
      <c r="O16" s="83">
        <v>0</v>
      </c>
      <c r="P16" s="83">
        <v>0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83">
        <v>0</v>
      </c>
      <c r="Z16" s="83"/>
      <c r="AA16" s="83">
        <v>0</v>
      </c>
      <c r="AB16" s="83">
        <v>0</v>
      </c>
      <c r="AC16" s="83">
        <v>0</v>
      </c>
      <c r="AD16" s="83">
        <v>0</v>
      </c>
      <c r="AE16" s="83">
        <v>0</v>
      </c>
      <c r="AF16" s="83">
        <v>0</v>
      </c>
      <c r="AG16" s="83">
        <v>0</v>
      </c>
      <c r="AH16" s="83">
        <v>0</v>
      </c>
      <c r="AI16" s="83">
        <v>0</v>
      </c>
      <c r="AJ16" s="83">
        <v>0</v>
      </c>
      <c r="AK16" s="84">
        <f>SUM(M16:AJ16)</f>
        <v>256693.35</v>
      </c>
      <c r="AL16" s="84">
        <f>AK16</f>
        <v>256693.35</v>
      </c>
      <c r="AM16" s="83"/>
      <c r="AN16" s="91">
        <f t="shared" si="0"/>
        <v>0</v>
      </c>
    </row>
    <row r="17" spans="1:40" s="110" customFormat="1" x14ac:dyDescent="0.25">
      <c r="A17" s="148">
        <v>6</v>
      </c>
      <c r="B17" s="149" t="s">
        <v>87</v>
      </c>
      <c r="C17" s="104" t="s">
        <v>88</v>
      </c>
      <c r="D17" s="149" t="s">
        <v>89</v>
      </c>
      <c r="E17" s="149" t="s">
        <v>90</v>
      </c>
      <c r="F17" s="149" t="s">
        <v>91</v>
      </c>
      <c r="G17" s="149" t="s">
        <v>59</v>
      </c>
      <c r="H17" s="105" t="s">
        <v>60</v>
      </c>
      <c r="I17" s="104">
        <v>187</v>
      </c>
      <c r="J17" s="105" t="s">
        <v>535</v>
      </c>
      <c r="K17" s="107">
        <v>1.5149999999999999</v>
      </c>
      <c r="L17" s="108">
        <v>55555.78</v>
      </c>
      <c r="M17" s="150">
        <v>247525.45</v>
      </c>
      <c r="N17" s="149">
        <v>0</v>
      </c>
      <c r="O17" s="149">
        <v>0</v>
      </c>
      <c r="P17" s="149">
        <v>0</v>
      </c>
      <c r="Q17" s="149">
        <v>0</v>
      </c>
      <c r="R17" s="149">
        <v>0</v>
      </c>
      <c r="S17" s="149">
        <v>0</v>
      </c>
      <c r="T17" s="149">
        <v>0</v>
      </c>
      <c r="U17" s="149">
        <v>0</v>
      </c>
      <c r="V17" s="149">
        <v>0</v>
      </c>
      <c r="W17" s="149">
        <v>0</v>
      </c>
      <c r="X17" s="149">
        <v>0</v>
      </c>
      <c r="Y17" s="149">
        <v>0</v>
      </c>
      <c r="Z17" s="149"/>
      <c r="AA17" s="149">
        <v>0</v>
      </c>
      <c r="AB17" s="149">
        <v>0</v>
      </c>
      <c r="AC17" s="149">
        <v>0</v>
      </c>
      <c r="AD17" s="149">
        <v>0</v>
      </c>
      <c r="AE17" s="149">
        <v>0</v>
      </c>
      <c r="AF17" s="149">
        <v>0</v>
      </c>
      <c r="AG17" s="149">
        <v>0</v>
      </c>
      <c r="AH17" s="149">
        <v>0</v>
      </c>
      <c r="AI17" s="149">
        <v>0</v>
      </c>
      <c r="AJ17" s="149">
        <v>0</v>
      </c>
      <c r="AK17" s="150">
        <f>SUM(M17:AJ17)</f>
        <v>247525.45</v>
      </c>
      <c r="AL17" s="150">
        <f>AK17</f>
        <v>247525.45</v>
      </c>
      <c r="AM17" s="153"/>
      <c r="AN17" s="109">
        <f t="shared" si="0"/>
        <v>0</v>
      </c>
    </row>
    <row r="18" spans="1:40" s="110" customFormat="1" x14ac:dyDescent="0.25">
      <c r="A18" s="148"/>
      <c r="B18" s="149"/>
      <c r="C18" s="104" t="s">
        <v>92</v>
      </c>
      <c r="D18" s="149"/>
      <c r="E18" s="149"/>
      <c r="F18" s="149"/>
      <c r="G18" s="149"/>
      <c r="H18" s="105" t="s">
        <v>60</v>
      </c>
      <c r="I18" s="104">
        <v>201</v>
      </c>
      <c r="J18" s="105" t="s">
        <v>535</v>
      </c>
      <c r="K18" s="107">
        <v>1.79</v>
      </c>
      <c r="L18" s="108">
        <v>65640.160000000003</v>
      </c>
      <c r="M18" s="150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5"/>
      <c r="AN18" s="109">
        <f t="shared" si="0"/>
        <v>0</v>
      </c>
    </row>
    <row r="19" spans="1:40" s="110" customFormat="1" x14ac:dyDescent="0.25">
      <c r="A19" s="148"/>
      <c r="B19" s="149"/>
      <c r="C19" s="104" t="s">
        <v>93</v>
      </c>
      <c r="D19" s="149"/>
      <c r="E19" s="149"/>
      <c r="F19" s="149"/>
      <c r="G19" s="149"/>
      <c r="H19" s="105" t="s">
        <v>60</v>
      </c>
      <c r="I19" s="104">
        <v>204</v>
      </c>
      <c r="J19" s="105" t="s">
        <v>535</v>
      </c>
      <c r="K19" s="107">
        <v>1.86</v>
      </c>
      <c r="L19" s="108">
        <v>68207.09</v>
      </c>
      <c r="M19" s="150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5"/>
      <c r="AN19" s="109">
        <f t="shared" si="0"/>
        <v>0</v>
      </c>
    </row>
    <row r="20" spans="1:40" s="110" customFormat="1" x14ac:dyDescent="0.25">
      <c r="A20" s="148"/>
      <c r="B20" s="149"/>
      <c r="C20" s="104" t="s">
        <v>94</v>
      </c>
      <c r="D20" s="149"/>
      <c r="E20" s="149"/>
      <c r="F20" s="149"/>
      <c r="G20" s="149"/>
      <c r="H20" s="105" t="s">
        <v>60</v>
      </c>
      <c r="I20" s="104">
        <v>221</v>
      </c>
      <c r="J20" s="105" t="s">
        <v>535</v>
      </c>
      <c r="K20" s="107">
        <v>1.585</v>
      </c>
      <c r="L20" s="108">
        <v>58122.42</v>
      </c>
      <c r="M20" s="150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4"/>
      <c r="AN20" s="109">
        <f t="shared" si="0"/>
        <v>0</v>
      </c>
    </row>
    <row r="21" spans="1:40" s="67" customFormat="1" x14ac:dyDescent="0.25">
      <c r="A21" s="141">
        <v>7</v>
      </c>
      <c r="B21" s="142" t="s">
        <v>95</v>
      </c>
      <c r="C21" s="82" t="s">
        <v>96</v>
      </c>
      <c r="D21" s="142" t="s">
        <v>97</v>
      </c>
      <c r="E21" s="142" t="s">
        <v>541</v>
      </c>
      <c r="F21" s="142" t="s">
        <v>99</v>
      </c>
      <c r="G21" s="142" t="s">
        <v>59</v>
      </c>
      <c r="H21" s="83" t="s">
        <v>60</v>
      </c>
      <c r="I21" s="82">
        <v>265</v>
      </c>
      <c r="J21" s="83" t="s">
        <v>61</v>
      </c>
      <c r="K21" s="63">
        <v>1.6559999999999999</v>
      </c>
      <c r="L21" s="84">
        <v>58304.46</v>
      </c>
      <c r="M21" s="143">
        <v>81223.509999999995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  <c r="X21" s="142">
        <v>0</v>
      </c>
      <c r="Y21" s="142">
        <v>0</v>
      </c>
      <c r="Z21" s="142"/>
      <c r="AA21" s="142">
        <v>0</v>
      </c>
      <c r="AB21" s="142">
        <v>0</v>
      </c>
      <c r="AC21" s="142">
        <v>0</v>
      </c>
      <c r="AD21" s="142">
        <v>0</v>
      </c>
      <c r="AE21" s="142">
        <v>0</v>
      </c>
      <c r="AF21" s="142">
        <v>0</v>
      </c>
      <c r="AG21" s="142">
        <v>0</v>
      </c>
      <c r="AH21" s="142">
        <v>0</v>
      </c>
      <c r="AI21" s="142">
        <v>0</v>
      </c>
      <c r="AJ21" s="142">
        <v>0</v>
      </c>
      <c r="AK21" s="143">
        <f>SUM(M21:AJ21)</f>
        <v>81223.509999999995</v>
      </c>
      <c r="AL21" s="143">
        <f>AK21</f>
        <v>81223.509999999995</v>
      </c>
      <c r="AM21" s="132"/>
      <c r="AN21" s="91">
        <f t="shared" si="0"/>
        <v>0</v>
      </c>
    </row>
    <row r="22" spans="1:40" s="67" customFormat="1" x14ac:dyDescent="0.25">
      <c r="A22" s="141"/>
      <c r="B22" s="142"/>
      <c r="C22" s="82" t="s">
        <v>96</v>
      </c>
      <c r="D22" s="142"/>
      <c r="E22" s="142"/>
      <c r="F22" s="142"/>
      <c r="G22" s="142"/>
      <c r="H22" s="83" t="s">
        <v>60</v>
      </c>
      <c r="I22" s="82">
        <v>265</v>
      </c>
      <c r="J22" s="83" t="s">
        <v>535</v>
      </c>
      <c r="K22" s="63">
        <v>0.625</v>
      </c>
      <c r="L22" s="84">
        <v>22919.05</v>
      </c>
      <c r="M22" s="143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33"/>
      <c r="AN22" s="91">
        <f t="shared" si="0"/>
        <v>0</v>
      </c>
    </row>
    <row r="23" spans="1:40" s="110" customFormat="1" x14ac:dyDescent="0.25">
      <c r="A23" s="148">
        <v>8</v>
      </c>
      <c r="B23" s="149" t="s">
        <v>100</v>
      </c>
      <c r="C23" s="104" t="s">
        <v>101</v>
      </c>
      <c r="D23" s="149" t="s">
        <v>102</v>
      </c>
      <c r="E23" s="149" t="s">
        <v>103</v>
      </c>
      <c r="F23" s="149" t="s">
        <v>515</v>
      </c>
      <c r="G23" s="149" t="s">
        <v>59</v>
      </c>
      <c r="H23" s="105" t="s">
        <v>60</v>
      </c>
      <c r="I23" s="104">
        <v>946</v>
      </c>
      <c r="J23" s="105" t="s">
        <v>535</v>
      </c>
      <c r="K23" s="107">
        <v>6.3125</v>
      </c>
      <c r="L23" s="108">
        <v>231482.39</v>
      </c>
      <c r="M23" s="150">
        <v>925929.62</v>
      </c>
      <c r="N23" s="149">
        <v>0</v>
      </c>
      <c r="O23" s="149">
        <v>0</v>
      </c>
      <c r="P23" s="149">
        <v>0</v>
      </c>
      <c r="Q23" s="149">
        <v>0</v>
      </c>
      <c r="R23" s="149">
        <v>0</v>
      </c>
      <c r="S23" s="149">
        <v>0</v>
      </c>
      <c r="T23" s="149">
        <v>0</v>
      </c>
      <c r="U23" s="149">
        <v>0</v>
      </c>
      <c r="V23" s="149">
        <v>0</v>
      </c>
      <c r="W23" s="149">
        <v>0</v>
      </c>
      <c r="X23" s="149">
        <v>0</v>
      </c>
      <c r="Y23" s="149">
        <v>0</v>
      </c>
      <c r="Z23" s="149"/>
      <c r="AA23" s="149">
        <v>0</v>
      </c>
      <c r="AB23" s="149">
        <v>0</v>
      </c>
      <c r="AC23" s="149">
        <v>0</v>
      </c>
      <c r="AD23" s="149">
        <v>0</v>
      </c>
      <c r="AE23" s="149">
        <v>0</v>
      </c>
      <c r="AF23" s="149">
        <v>0</v>
      </c>
      <c r="AG23" s="149">
        <v>0</v>
      </c>
      <c r="AH23" s="149">
        <v>0</v>
      </c>
      <c r="AI23" s="149">
        <v>0</v>
      </c>
      <c r="AJ23" s="149">
        <v>0</v>
      </c>
      <c r="AK23" s="150">
        <f>SUM(M23:AJ23)</f>
        <v>925929.62</v>
      </c>
      <c r="AL23" s="150">
        <f>AK23</f>
        <v>925929.62</v>
      </c>
      <c r="AM23" s="153"/>
      <c r="AN23" s="109">
        <f t="shared" si="0"/>
        <v>0</v>
      </c>
    </row>
    <row r="24" spans="1:40" s="110" customFormat="1" x14ac:dyDescent="0.25">
      <c r="A24" s="148"/>
      <c r="B24" s="149"/>
      <c r="C24" s="104" t="s">
        <v>101</v>
      </c>
      <c r="D24" s="149"/>
      <c r="E24" s="149"/>
      <c r="F24" s="149"/>
      <c r="G24" s="149"/>
      <c r="H24" s="105" t="s">
        <v>60</v>
      </c>
      <c r="I24" s="104">
        <v>947</v>
      </c>
      <c r="J24" s="105" t="s">
        <v>535</v>
      </c>
      <c r="K24" s="107">
        <v>6.3125</v>
      </c>
      <c r="L24" s="108">
        <v>231482.41</v>
      </c>
      <c r="M24" s="150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5"/>
      <c r="AN24" s="109">
        <f t="shared" si="0"/>
        <v>0</v>
      </c>
    </row>
    <row r="25" spans="1:40" s="110" customFormat="1" x14ac:dyDescent="0.25">
      <c r="A25" s="148"/>
      <c r="B25" s="149"/>
      <c r="C25" s="104" t="s">
        <v>101</v>
      </c>
      <c r="D25" s="149"/>
      <c r="E25" s="149"/>
      <c r="F25" s="149"/>
      <c r="G25" s="149"/>
      <c r="H25" s="105" t="s">
        <v>60</v>
      </c>
      <c r="I25" s="104">
        <v>948</v>
      </c>
      <c r="J25" s="105" t="s">
        <v>535</v>
      </c>
      <c r="K25" s="107">
        <v>6.3125</v>
      </c>
      <c r="L25" s="108">
        <v>231482.41</v>
      </c>
      <c r="M25" s="150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5"/>
      <c r="AN25" s="109">
        <f t="shared" si="0"/>
        <v>0</v>
      </c>
    </row>
    <row r="26" spans="1:40" s="110" customFormat="1" x14ac:dyDescent="0.25">
      <c r="A26" s="148"/>
      <c r="B26" s="149"/>
      <c r="C26" s="104" t="s">
        <v>101</v>
      </c>
      <c r="D26" s="149"/>
      <c r="E26" s="149"/>
      <c r="F26" s="149"/>
      <c r="G26" s="149"/>
      <c r="H26" s="105" t="s">
        <v>60</v>
      </c>
      <c r="I26" s="104">
        <v>949</v>
      </c>
      <c r="J26" s="105" t="s">
        <v>535</v>
      </c>
      <c r="K26" s="107">
        <v>6.3125</v>
      </c>
      <c r="L26" s="108">
        <v>231482.41</v>
      </c>
      <c r="M26" s="150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4"/>
      <c r="AN26" s="109">
        <f t="shared" si="0"/>
        <v>0</v>
      </c>
    </row>
    <row r="27" spans="1:40" s="67" customFormat="1" ht="25.5" x14ac:dyDescent="0.25">
      <c r="A27" s="141">
        <v>9</v>
      </c>
      <c r="B27" s="142" t="s">
        <v>106</v>
      </c>
      <c r="C27" s="82" t="s">
        <v>516</v>
      </c>
      <c r="D27" s="142" t="s">
        <v>517</v>
      </c>
      <c r="E27" s="142" t="s">
        <v>109</v>
      </c>
      <c r="F27" s="142" t="s">
        <v>113</v>
      </c>
      <c r="G27" s="142" t="s">
        <v>59</v>
      </c>
      <c r="H27" s="83" t="s">
        <v>60</v>
      </c>
      <c r="I27" s="82">
        <v>265</v>
      </c>
      <c r="J27" s="83" t="s">
        <v>61</v>
      </c>
      <c r="K27" s="63">
        <v>0.67500000000000004</v>
      </c>
      <c r="L27" s="84">
        <v>23765.41</v>
      </c>
      <c r="M27" s="143">
        <v>33116.379999999997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/>
      <c r="AA27" s="142">
        <v>0</v>
      </c>
      <c r="AB27" s="142">
        <v>0</v>
      </c>
      <c r="AC27" s="142">
        <v>0</v>
      </c>
      <c r="AD27" s="142">
        <v>0</v>
      </c>
      <c r="AE27" s="143">
        <v>8200</v>
      </c>
      <c r="AF27" s="142">
        <v>0</v>
      </c>
      <c r="AG27" s="142">
        <v>0</v>
      </c>
      <c r="AH27" s="142">
        <v>0</v>
      </c>
      <c r="AI27" s="142">
        <v>0</v>
      </c>
      <c r="AJ27" s="142">
        <v>0</v>
      </c>
      <c r="AK27" s="143">
        <f>SUM(M27:AJ27)</f>
        <v>41316.379999999997</v>
      </c>
      <c r="AL27" s="143">
        <f>AK27</f>
        <v>41316.379999999997</v>
      </c>
      <c r="AM27" s="132"/>
      <c r="AN27" s="91">
        <f t="shared" si="0"/>
        <v>0</v>
      </c>
    </row>
    <row r="28" spans="1:40" s="67" customFormat="1" ht="25.5" x14ac:dyDescent="0.25">
      <c r="A28" s="141"/>
      <c r="B28" s="142"/>
      <c r="C28" s="82" t="s">
        <v>516</v>
      </c>
      <c r="D28" s="142"/>
      <c r="E28" s="142"/>
      <c r="F28" s="142"/>
      <c r="G28" s="142"/>
      <c r="H28" s="83" t="s">
        <v>60</v>
      </c>
      <c r="I28" s="82">
        <v>265</v>
      </c>
      <c r="J28" s="83" t="s">
        <v>535</v>
      </c>
      <c r="K28" s="63">
        <v>0.255</v>
      </c>
      <c r="L28" s="84">
        <v>9350.9699999999993</v>
      </c>
      <c r="M28" s="143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3"/>
      <c r="AF28" s="142"/>
      <c r="AG28" s="142"/>
      <c r="AH28" s="142"/>
      <c r="AI28" s="142"/>
      <c r="AJ28" s="142"/>
      <c r="AK28" s="142"/>
      <c r="AL28" s="142"/>
      <c r="AM28" s="133"/>
      <c r="AN28" s="91">
        <f t="shared" si="0"/>
        <v>0</v>
      </c>
    </row>
    <row r="29" spans="1:40" s="110" customFormat="1" x14ac:dyDescent="0.25">
      <c r="A29" s="148">
        <v>10</v>
      </c>
      <c r="B29" s="149" t="s">
        <v>111</v>
      </c>
      <c r="C29" s="104" t="s">
        <v>112</v>
      </c>
      <c r="D29" s="149" t="s">
        <v>113</v>
      </c>
      <c r="E29" s="149" t="s">
        <v>542</v>
      </c>
      <c r="F29" s="149" t="s">
        <v>115</v>
      </c>
      <c r="G29" s="149" t="s">
        <v>59</v>
      </c>
      <c r="H29" s="105" t="s">
        <v>60</v>
      </c>
      <c r="I29" s="104">
        <v>265</v>
      </c>
      <c r="J29" s="105" t="s">
        <v>61</v>
      </c>
      <c r="K29" s="107">
        <v>0.24099999999999999</v>
      </c>
      <c r="L29" s="108">
        <v>8485.1299999999992</v>
      </c>
      <c r="M29" s="150">
        <v>11822.14</v>
      </c>
      <c r="N29" s="149">
        <v>0</v>
      </c>
      <c r="O29" s="149">
        <v>0</v>
      </c>
      <c r="P29" s="149">
        <v>0</v>
      </c>
      <c r="Q29" s="150">
        <v>8000</v>
      </c>
      <c r="R29" s="150">
        <v>9800</v>
      </c>
      <c r="S29" s="149">
        <v>0</v>
      </c>
      <c r="T29" s="149">
        <v>0</v>
      </c>
      <c r="U29" s="149">
        <v>0</v>
      </c>
      <c r="V29" s="149">
        <v>0</v>
      </c>
      <c r="W29" s="149">
        <v>0</v>
      </c>
      <c r="X29" s="149">
        <v>0</v>
      </c>
      <c r="Y29" s="149">
        <v>0</v>
      </c>
      <c r="Z29" s="149"/>
      <c r="AA29" s="149">
        <v>0</v>
      </c>
      <c r="AB29" s="149">
        <v>0</v>
      </c>
      <c r="AC29" s="149">
        <v>0</v>
      </c>
      <c r="AD29" s="149">
        <v>0</v>
      </c>
      <c r="AE29" s="149">
        <v>0</v>
      </c>
      <c r="AF29" s="149">
        <v>0</v>
      </c>
      <c r="AG29" s="150">
        <v>7000</v>
      </c>
      <c r="AH29" s="149">
        <v>0</v>
      </c>
      <c r="AI29" s="149">
        <v>0</v>
      </c>
      <c r="AJ29" s="149">
        <v>0</v>
      </c>
      <c r="AK29" s="150">
        <f>SUM(M29:AJ29)</f>
        <v>36622.14</v>
      </c>
      <c r="AL29" s="150">
        <f>AK29</f>
        <v>36622.14</v>
      </c>
      <c r="AM29" s="153"/>
      <c r="AN29" s="109">
        <f t="shared" si="0"/>
        <v>0</v>
      </c>
    </row>
    <row r="30" spans="1:40" s="110" customFormat="1" x14ac:dyDescent="0.25">
      <c r="A30" s="148"/>
      <c r="B30" s="149"/>
      <c r="C30" s="104" t="s">
        <v>112</v>
      </c>
      <c r="D30" s="149"/>
      <c r="E30" s="149"/>
      <c r="F30" s="149"/>
      <c r="G30" s="149"/>
      <c r="H30" s="105" t="s">
        <v>60</v>
      </c>
      <c r="I30" s="104">
        <v>265</v>
      </c>
      <c r="J30" s="105" t="s">
        <v>535</v>
      </c>
      <c r="K30" s="107">
        <v>9.0999999999999998E-2</v>
      </c>
      <c r="L30" s="108">
        <v>3337.01</v>
      </c>
      <c r="M30" s="150"/>
      <c r="N30" s="149"/>
      <c r="O30" s="149"/>
      <c r="P30" s="149"/>
      <c r="Q30" s="150"/>
      <c r="R30" s="150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50"/>
      <c r="AH30" s="149"/>
      <c r="AI30" s="149"/>
      <c r="AJ30" s="149"/>
      <c r="AK30" s="149"/>
      <c r="AL30" s="149"/>
      <c r="AM30" s="155"/>
      <c r="AN30" s="109">
        <f t="shared" si="0"/>
        <v>0</v>
      </c>
    </row>
    <row r="31" spans="1:40" s="110" customFormat="1" x14ac:dyDescent="0.25">
      <c r="A31" s="148"/>
      <c r="B31" s="149"/>
      <c r="C31" s="104" t="s">
        <v>116</v>
      </c>
      <c r="D31" s="149"/>
      <c r="E31" s="149"/>
      <c r="F31" s="149"/>
      <c r="G31" s="149"/>
      <c r="H31" s="105" t="s">
        <v>60</v>
      </c>
      <c r="I31" s="104">
        <v>265</v>
      </c>
      <c r="J31" s="105" t="s">
        <v>117</v>
      </c>
      <c r="K31" s="107">
        <v>0</v>
      </c>
      <c r="L31" s="108">
        <v>0</v>
      </c>
      <c r="M31" s="150"/>
      <c r="N31" s="149"/>
      <c r="O31" s="149"/>
      <c r="P31" s="149"/>
      <c r="Q31" s="150"/>
      <c r="R31" s="150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50"/>
      <c r="AH31" s="149"/>
      <c r="AI31" s="149"/>
      <c r="AJ31" s="149"/>
      <c r="AK31" s="149"/>
      <c r="AL31" s="149"/>
      <c r="AM31" s="155"/>
      <c r="AN31" s="109">
        <f t="shared" si="0"/>
        <v>0</v>
      </c>
    </row>
    <row r="32" spans="1:40" s="110" customFormat="1" x14ac:dyDescent="0.25">
      <c r="A32" s="148"/>
      <c r="B32" s="149"/>
      <c r="C32" s="104" t="s">
        <v>116</v>
      </c>
      <c r="D32" s="149"/>
      <c r="E32" s="149"/>
      <c r="F32" s="149"/>
      <c r="G32" s="149"/>
      <c r="H32" s="105" t="s">
        <v>60</v>
      </c>
      <c r="I32" s="104">
        <v>265</v>
      </c>
      <c r="J32" s="105" t="s">
        <v>118</v>
      </c>
      <c r="K32" s="107">
        <v>0</v>
      </c>
      <c r="L32" s="108">
        <v>0</v>
      </c>
      <c r="M32" s="150"/>
      <c r="N32" s="149"/>
      <c r="O32" s="149"/>
      <c r="P32" s="149"/>
      <c r="Q32" s="150"/>
      <c r="R32" s="150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50"/>
      <c r="AH32" s="149"/>
      <c r="AI32" s="149"/>
      <c r="AJ32" s="149"/>
      <c r="AK32" s="149"/>
      <c r="AL32" s="149"/>
      <c r="AM32" s="154"/>
      <c r="AN32" s="109">
        <f t="shared" si="0"/>
        <v>0</v>
      </c>
    </row>
    <row r="33" spans="1:40" s="67" customFormat="1" x14ac:dyDescent="0.25">
      <c r="A33" s="141">
        <v>11</v>
      </c>
      <c r="B33" s="142" t="s">
        <v>119</v>
      </c>
      <c r="C33" s="82" t="s">
        <v>518</v>
      </c>
      <c r="D33" s="142" t="s">
        <v>121</v>
      </c>
      <c r="E33" s="142" t="s">
        <v>122</v>
      </c>
      <c r="F33" s="142" t="s">
        <v>113</v>
      </c>
      <c r="G33" s="142" t="s">
        <v>59</v>
      </c>
      <c r="H33" s="83" t="s">
        <v>60</v>
      </c>
      <c r="I33" s="82">
        <v>265</v>
      </c>
      <c r="J33" s="83" t="s">
        <v>61</v>
      </c>
      <c r="K33" s="63">
        <v>0.67500000000000004</v>
      </c>
      <c r="L33" s="84">
        <v>23765.41</v>
      </c>
      <c r="M33" s="143">
        <v>33116.379999999997</v>
      </c>
      <c r="N33" s="142">
        <v>0</v>
      </c>
      <c r="O33" s="142">
        <v>0</v>
      </c>
      <c r="P33" s="142">
        <v>0</v>
      </c>
      <c r="Q33" s="142">
        <v>0</v>
      </c>
      <c r="R33" s="142">
        <v>0</v>
      </c>
      <c r="S33" s="142">
        <v>0</v>
      </c>
      <c r="T33" s="142">
        <v>0</v>
      </c>
      <c r="U33" s="142">
        <v>0</v>
      </c>
      <c r="V33" s="142">
        <v>0</v>
      </c>
      <c r="W33" s="142">
        <v>0</v>
      </c>
      <c r="X33" s="142">
        <v>0</v>
      </c>
      <c r="Y33" s="142">
        <v>0</v>
      </c>
      <c r="Z33" s="142"/>
      <c r="AA33" s="142">
        <v>0</v>
      </c>
      <c r="AB33" s="142">
        <v>0</v>
      </c>
      <c r="AC33" s="142">
        <v>0</v>
      </c>
      <c r="AD33" s="142">
        <v>0</v>
      </c>
      <c r="AE33" s="142">
        <v>0</v>
      </c>
      <c r="AF33" s="142">
        <v>0</v>
      </c>
      <c r="AG33" s="142">
        <v>0</v>
      </c>
      <c r="AH33" s="142">
        <v>0</v>
      </c>
      <c r="AI33" s="142">
        <v>0</v>
      </c>
      <c r="AJ33" s="142">
        <v>0</v>
      </c>
      <c r="AK33" s="143">
        <f>SUM(M33:AJ33)</f>
        <v>33116.379999999997</v>
      </c>
      <c r="AL33" s="143">
        <f>AK33</f>
        <v>33116.379999999997</v>
      </c>
      <c r="AM33" s="132"/>
      <c r="AN33" s="91">
        <f t="shared" si="0"/>
        <v>0</v>
      </c>
    </row>
    <row r="34" spans="1:40" s="67" customFormat="1" x14ac:dyDescent="0.25">
      <c r="A34" s="141"/>
      <c r="B34" s="142"/>
      <c r="C34" s="82" t="s">
        <v>518</v>
      </c>
      <c r="D34" s="142"/>
      <c r="E34" s="142"/>
      <c r="F34" s="142"/>
      <c r="G34" s="142"/>
      <c r="H34" s="83" t="s">
        <v>60</v>
      </c>
      <c r="I34" s="82">
        <v>265</v>
      </c>
      <c r="J34" s="83" t="s">
        <v>535</v>
      </c>
      <c r="K34" s="63">
        <v>0.255</v>
      </c>
      <c r="L34" s="84">
        <v>9350.9699999999993</v>
      </c>
      <c r="M34" s="143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33"/>
      <c r="AN34" s="91">
        <f t="shared" si="0"/>
        <v>0</v>
      </c>
    </row>
    <row r="35" spans="1:40" s="110" customFormat="1" x14ac:dyDescent="0.25">
      <c r="A35" s="148">
        <v>12</v>
      </c>
      <c r="B35" s="149" t="s">
        <v>123</v>
      </c>
      <c r="C35" s="104" t="s">
        <v>519</v>
      </c>
      <c r="D35" s="149" t="s">
        <v>125</v>
      </c>
      <c r="E35" s="149" t="s">
        <v>543</v>
      </c>
      <c r="F35" s="149" t="s">
        <v>58</v>
      </c>
      <c r="G35" s="149" t="s">
        <v>59</v>
      </c>
      <c r="H35" s="105" t="s">
        <v>60</v>
      </c>
      <c r="I35" s="104">
        <v>265</v>
      </c>
      <c r="J35" s="105" t="s">
        <v>61</v>
      </c>
      <c r="K35" s="107">
        <v>0.97</v>
      </c>
      <c r="L35" s="108">
        <v>34151.760000000002</v>
      </c>
      <c r="M35" s="150">
        <v>47536.49</v>
      </c>
      <c r="N35" s="149">
        <v>0</v>
      </c>
      <c r="O35" s="149">
        <v>0</v>
      </c>
      <c r="P35" s="149">
        <v>0</v>
      </c>
      <c r="Q35" s="149">
        <v>0</v>
      </c>
      <c r="R35" s="149">
        <v>0</v>
      </c>
      <c r="S35" s="149">
        <v>0</v>
      </c>
      <c r="T35" s="149">
        <v>0</v>
      </c>
      <c r="U35" s="149">
        <v>0</v>
      </c>
      <c r="V35" s="149">
        <v>0</v>
      </c>
      <c r="W35" s="149">
        <v>0</v>
      </c>
      <c r="X35" s="149">
        <v>0</v>
      </c>
      <c r="Y35" s="149">
        <v>0</v>
      </c>
      <c r="Z35" s="149"/>
      <c r="AA35" s="149">
        <v>0</v>
      </c>
      <c r="AB35" s="149">
        <v>0</v>
      </c>
      <c r="AC35" s="149">
        <v>0</v>
      </c>
      <c r="AD35" s="149">
        <v>0</v>
      </c>
      <c r="AE35" s="149">
        <v>0</v>
      </c>
      <c r="AF35" s="149">
        <v>0</v>
      </c>
      <c r="AG35" s="149">
        <v>0</v>
      </c>
      <c r="AH35" s="149">
        <v>0</v>
      </c>
      <c r="AI35" s="149">
        <v>0</v>
      </c>
      <c r="AJ35" s="149">
        <v>0</v>
      </c>
      <c r="AK35" s="150">
        <f>SUM(M35:AJ35)</f>
        <v>47536.49</v>
      </c>
      <c r="AL35" s="150">
        <f>AK35</f>
        <v>47536.49</v>
      </c>
      <c r="AM35" s="153"/>
      <c r="AN35" s="109">
        <f t="shared" si="0"/>
        <v>0</v>
      </c>
    </row>
    <row r="36" spans="1:40" s="110" customFormat="1" x14ac:dyDescent="0.25">
      <c r="A36" s="148"/>
      <c r="B36" s="149"/>
      <c r="C36" s="104" t="s">
        <v>519</v>
      </c>
      <c r="D36" s="149"/>
      <c r="E36" s="149"/>
      <c r="F36" s="149"/>
      <c r="G36" s="149"/>
      <c r="H36" s="105" t="s">
        <v>60</v>
      </c>
      <c r="I36" s="104">
        <v>265</v>
      </c>
      <c r="J36" s="105" t="s">
        <v>535</v>
      </c>
      <c r="K36" s="107">
        <v>0.36499999999999999</v>
      </c>
      <c r="L36" s="108">
        <v>13384.73</v>
      </c>
      <c r="M36" s="150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54"/>
      <c r="AN36" s="109">
        <f t="shared" si="0"/>
        <v>0</v>
      </c>
    </row>
    <row r="37" spans="1:40" s="67" customFormat="1" ht="30" customHeight="1" x14ac:dyDescent="0.25">
      <c r="A37" s="82">
        <v>13</v>
      </c>
      <c r="B37" s="83" t="s">
        <v>127</v>
      </c>
      <c r="C37" s="82" t="s">
        <v>128</v>
      </c>
      <c r="D37" s="83" t="s">
        <v>129</v>
      </c>
      <c r="E37" s="83" t="s">
        <v>130</v>
      </c>
      <c r="F37" s="83" t="s">
        <v>58</v>
      </c>
      <c r="G37" s="83" t="s">
        <v>59</v>
      </c>
      <c r="H37" s="83" t="s">
        <v>60</v>
      </c>
      <c r="I37" s="82">
        <v>296</v>
      </c>
      <c r="J37" s="83" t="s">
        <v>535</v>
      </c>
      <c r="K37" s="63">
        <v>12.5</v>
      </c>
      <c r="L37" s="84">
        <v>458381</v>
      </c>
      <c r="M37" s="84">
        <v>458381</v>
      </c>
      <c r="N37" s="83">
        <v>0</v>
      </c>
      <c r="O37" s="83">
        <v>0</v>
      </c>
      <c r="P37" s="83">
        <v>0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83">
        <v>0</v>
      </c>
      <c r="Z37" s="83"/>
      <c r="AA37" s="83">
        <v>0</v>
      </c>
      <c r="AB37" s="83">
        <v>0</v>
      </c>
      <c r="AC37" s="83">
        <v>0</v>
      </c>
      <c r="AD37" s="83">
        <v>0</v>
      </c>
      <c r="AE37" s="83">
        <v>0</v>
      </c>
      <c r="AF37" s="83">
        <v>0</v>
      </c>
      <c r="AG37" s="83">
        <v>0</v>
      </c>
      <c r="AH37" s="83">
        <v>0</v>
      </c>
      <c r="AI37" s="83">
        <v>0</v>
      </c>
      <c r="AJ37" s="83">
        <v>0</v>
      </c>
      <c r="AK37" s="84">
        <f>SUM(M37:AJ37)</f>
        <v>458381</v>
      </c>
      <c r="AL37" s="84">
        <f>AK37</f>
        <v>458381</v>
      </c>
      <c r="AM37" s="83"/>
      <c r="AN37" s="91">
        <f t="shared" si="0"/>
        <v>0</v>
      </c>
    </row>
    <row r="38" spans="1:40" s="110" customFormat="1" ht="30" customHeight="1" x14ac:dyDescent="0.25">
      <c r="A38" s="104">
        <v>14</v>
      </c>
      <c r="B38" s="105" t="s">
        <v>132</v>
      </c>
      <c r="C38" s="104" t="s">
        <v>133</v>
      </c>
      <c r="D38" s="105" t="s">
        <v>134</v>
      </c>
      <c r="E38" s="105" t="s">
        <v>135</v>
      </c>
      <c r="F38" s="105" t="s">
        <v>136</v>
      </c>
      <c r="G38" s="105" t="s">
        <v>59</v>
      </c>
      <c r="H38" s="105" t="s">
        <v>60</v>
      </c>
      <c r="I38" s="104">
        <v>296</v>
      </c>
      <c r="J38" s="105" t="s">
        <v>535</v>
      </c>
      <c r="K38" s="107">
        <v>12.5</v>
      </c>
      <c r="L38" s="108">
        <v>458381</v>
      </c>
      <c r="M38" s="108">
        <v>458381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105">
        <v>0</v>
      </c>
      <c r="U38" s="105">
        <v>0</v>
      </c>
      <c r="V38" s="105">
        <v>0</v>
      </c>
      <c r="W38" s="105">
        <v>0</v>
      </c>
      <c r="X38" s="105">
        <v>0</v>
      </c>
      <c r="Y38" s="105">
        <v>0</v>
      </c>
      <c r="Z38" s="105"/>
      <c r="AA38" s="105">
        <v>0</v>
      </c>
      <c r="AB38" s="105">
        <v>0</v>
      </c>
      <c r="AC38" s="105">
        <v>0</v>
      </c>
      <c r="AD38" s="105">
        <v>0</v>
      </c>
      <c r="AE38" s="105">
        <v>0</v>
      </c>
      <c r="AF38" s="105">
        <v>0</v>
      </c>
      <c r="AG38" s="105">
        <v>0</v>
      </c>
      <c r="AH38" s="105">
        <v>0</v>
      </c>
      <c r="AI38" s="105">
        <v>0</v>
      </c>
      <c r="AJ38" s="105">
        <v>0</v>
      </c>
      <c r="AK38" s="108">
        <f>SUM(M38:AJ38)</f>
        <v>458381</v>
      </c>
      <c r="AL38" s="108">
        <f>AK38</f>
        <v>458381</v>
      </c>
      <c r="AM38" s="105"/>
      <c r="AN38" s="109">
        <f t="shared" si="0"/>
        <v>0</v>
      </c>
    </row>
    <row r="39" spans="1:40" s="67" customFormat="1" x14ac:dyDescent="0.25">
      <c r="A39" s="141">
        <v>15</v>
      </c>
      <c r="B39" s="142" t="s">
        <v>137</v>
      </c>
      <c r="C39" s="82" t="s">
        <v>138</v>
      </c>
      <c r="D39" s="142" t="s">
        <v>139</v>
      </c>
      <c r="E39" s="142" t="s">
        <v>140</v>
      </c>
      <c r="F39" s="142" t="s">
        <v>141</v>
      </c>
      <c r="G39" s="142" t="s">
        <v>59</v>
      </c>
      <c r="H39" s="83" t="s">
        <v>60</v>
      </c>
      <c r="I39" s="82">
        <v>294</v>
      </c>
      <c r="J39" s="83" t="s">
        <v>61</v>
      </c>
      <c r="K39" s="63">
        <v>6</v>
      </c>
      <c r="L39" s="84">
        <v>184731.37</v>
      </c>
      <c r="M39" s="143">
        <v>184731.37</v>
      </c>
      <c r="N39" s="142">
        <v>0</v>
      </c>
      <c r="O39" s="142">
        <v>0</v>
      </c>
      <c r="P39" s="142">
        <v>0</v>
      </c>
      <c r="Q39" s="143">
        <v>8000</v>
      </c>
      <c r="R39" s="143">
        <v>9800</v>
      </c>
      <c r="S39" s="142">
        <v>0</v>
      </c>
      <c r="T39" s="142">
        <v>0</v>
      </c>
      <c r="U39" s="142">
        <v>0</v>
      </c>
      <c r="V39" s="142">
        <v>0</v>
      </c>
      <c r="W39" s="142">
        <v>0</v>
      </c>
      <c r="X39" s="142">
        <v>0</v>
      </c>
      <c r="Y39" s="142">
        <v>0</v>
      </c>
      <c r="Z39" s="142"/>
      <c r="AA39" s="142">
        <v>0</v>
      </c>
      <c r="AB39" s="142">
        <v>0</v>
      </c>
      <c r="AC39" s="142">
        <v>0</v>
      </c>
      <c r="AD39" s="142">
        <v>0</v>
      </c>
      <c r="AE39" s="142">
        <v>0</v>
      </c>
      <c r="AF39" s="142">
        <v>0</v>
      </c>
      <c r="AG39" s="143">
        <v>7000</v>
      </c>
      <c r="AH39" s="142">
        <v>0</v>
      </c>
      <c r="AI39" s="142">
        <v>0</v>
      </c>
      <c r="AJ39" s="142">
        <v>0</v>
      </c>
      <c r="AK39" s="143">
        <f>SUM(M39:AJ39)</f>
        <v>209531.37</v>
      </c>
      <c r="AL39" s="143">
        <f>AK39</f>
        <v>209531.37</v>
      </c>
      <c r="AM39" s="132"/>
      <c r="AN39" s="91">
        <f t="shared" si="0"/>
        <v>0</v>
      </c>
    </row>
    <row r="40" spans="1:40" s="67" customFormat="1" x14ac:dyDescent="0.25">
      <c r="A40" s="141"/>
      <c r="B40" s="142"/>
      <c r="C40" s="82" t="s">
        <v>143</v>
      </c>
      <c r="D40" s="142"/>
      <c r="E40" s="142"/>
      <c r="F40" s="142"/>
      <c r="G40" s="142"/>
      <c r="H40" s="83" t="s">
        <v>60</v>
      </c>
      <c r="I40" s="82">
        <v>294</v>
      </c>
      <c r="J40" s="83" t="s">
        <v>117</v>
      </c>
      <c r="K40" s="63">
        <v>0</v>
      </c>
      <c r="L40" s="84">
        <v>0</v>
      </c>
      <c r="M40" s="143"/>
      <c r="N40" s="142"/>
      <c r="O40" s="142"/>
      <c r="P40" s="142"/>
      <c r="Q40" s="143"/>
      <c r="R40" s="143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3"/>
      <c r="AH40" s="142"/>
      <c r="AI40" s="142"/>
      <c r="AJ40" s="142"/>
      <c r="AK40" s="142"/>
      <c r="AL40" s="142"/>
      <c r="AM40" s="134"/>
      <c r="AN40" s="91">
        <f t="shared" si="0"/>
        <v>0</v>
      </c>
    </row>
    <row r="41" spans="1:40" s="67" customFormat="1" x14ac:dyDescent="0.25">
      <c r="A41" s="141"/>
      <c r="B41" s="142"/>
      <c r="C41" s="82" t="s">
        <v>143</v>
      </c>
      <c r="D41" s="142"/>
      <c r="E41" s="142"/>
      <c r="F41" s="142"/>
      <c r="G41" s="142"/>
      <c r="H41" s="83" t="s">
        <v>60</v>
      </c>
      <c r="I41" s="82">
        <v>294</v>
      </c>
      <c r="J41" s="83" t="s">
        <v>118</v>
      </c>
      <c r="K41" s="63">
        <v>0</v>
      </c>
      <c r="L41" s="84">
        <v>0</v>
      </c>
      <c r="M41" s="143"/>
      <c r="N41" s="142"/>
      <c r="O41" s="142"/>
      <c r="P41" s="142"/>
      <c r="Q41" s="143"/>
      <c r="R41" s="143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3"/>
      <c r="AH41" s="142"/>
      <c r="AI41" s="142"/>
      <c r="AJ41" s="142"/>
      <c r="AK41" s="142"/>
      <c r="AL41" s="142"/>
      <c r="AM41" s="133"/>
      <c r="AN41" s="91">
        <f t="shared" si="0"/>
        <v>0</v>
      </c>
    </row>
    <row r="42" spans="1:40" s="110" customFormat="1" ht="30" customHeight="1" x14ac:dyDescent="0.25">
      <c r="A42" s="104">
        <v>16</v>
      </c>
      <c r="B42" s="105" t="s">
        <v>144</v>
      </c>
      <c r="C42" s="104" t="s">
        <v>145</v>
      </c>
      <c r="D42" s="105" t="s">
        <v>146</v>
      </c>
      <c r="E42" s="105" t="s">
        <v>147</v>
      </c>
      <c r="F42" s="105" t="s">
        <v>148</v>
      </c>
      <c r="G42" s="105" t="s">
        <v>59</v>
      </c>
      <c r="H42" s="105" t="s">
        <v>60</v>
      </c>
      <c r="I42" s="104">
        <v>2185</v>
      </c>
      <c r="J42" s="105" t="s">
        <v>79</v>
      </c>
      <c r="K42" s="107">
        <v>4.8330000000000002</v>
      </c>
      <c r="L42" s="108">
        <v>141782.76999999999</v>
      </c>
      <c r="M42" s="108">
        <v>141782.76999999999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105">
        <v>0</v>
      </c>
      <c r="U42" s="105">
        <v>0</v>
      </c>
      <c r="V42" s="105">
        <v>0</v>
      </c>
      <c r="W42" s="105">
        <v>0</v>
      </c>
      <c r="X42" s="105">
        <v>0</v>
      </c>
      <c r="Y42" s="105">
        <v>0</v>
      </c>
      <c r="Z42" s="105"/>
      <c r="AA42" s="105">
        <v>0</v>
      </c>
      <c r="AB42" s="105">
        <v>0</v>
      </c>
      <c r="AC42" s="105">
        <v>0</v>
      </c>
      <c r="AD42" s="105">
        <v>0</v>
      </c>
      <c r="AE42" s="105">
        <v>0</v>
      </c>
      <c r="AF42" s="105">
        <v>0</v>
      </c>
      <c r="AG42" s="105">
        <v>0</v>
      </c>
      <c r="AH42" s="105">
        <v>0</v>
      </c>
      <c r="AI42" s="105">
        <v>0</v>
      </c>
      <c r="AJ42" s="105">
        <v>0</v>
      </c>
      <c r="AK42" s="108">
        <f>SUM(M42:AJ42)</f>
        <v>141782.76999999999</v>
      </c>
      <c r="AL42" s="108">
        <f>AK42</f>
        <v>141782.76999999999</v>
      </c>
      <c r="AM42" s="105"/>
      <c r="AN42" s="109">
        <f t="shared" si="0"/>
        <v>0</v>
      </c>
    </row>
    <row r="43" spans="1:40" s="67" customFormat="1" x14ac:dyDescent="0.25">
      <c r="A43" s="151">
        <v>17</v>
      </c>
      <c r="B43" s="142" t="s">
        <v>150</v>
      </c>
      <c r="C43" s="83" t="s">
        <v>151</v>
      </c>
      <c r="D43" s="151" t="s">
        <v>152</v>
      </c>
      <c r="E43" s="151" t="s">
        <v>153</v>
      </c>
      <c r="F43" s="151" t="s">
        <v>520</v>
      </c>
      <c r="G43" s="151" t="s">
        <v>59</v>
      </c>
      <c r="H43" s="92" t="s">
        <v>60</v>
      </c>
      <c r="I43" s="93">
        <v>2148</v>
      </c>
      <c r="J43" s="92" t="s">
        <v>61</v>
      </c>
      <c r="K43" s="94">
        <v>1.17</v>
      </c>
      <c r="L43" s="95">
        <v>41193.370000000003</v>
      </c>
      <c r="M43" s="152">
        <v>172871.32</v>
      </c>
      <c r="N43" s="151">
        <v>0</v>
      </c>
      <c r="O43" s="151">
        <v>0</v>
      </c>
      <c r="P43" s="151">
        <v>0</v>
      </c>
      <c r="Q43" s="143">
        <v>8000</v>
      </c>
      <c r="R43" s="143">
        <v>9800</v>
      </c>
      <c r="S43" s="151">
        <v>0</v>
      </c>
      <c r="T43" s="151">
        <v>0</v>
      </c>
      <c r="U43" s="151">
        <v>0</v>
      </c>
      <c r="V43" s="151">
        <v>0</v>
      </c>
      <c r="W43" s="151">
        <v>0</v>
      </c>
      <c r="X43" s="151">
        <v>0</v>
      </c>
      <c r="Y43" s="151">
        <v>0</v>
      </c>
      <c r="Z43" s="151"/>
      <c r="AA43" s="151">
        <v>0</v>
      </c>
      <c r="AB43" s="151">
        <v>0</v>
      </c>
      <c r="AC43" s="151">
        <v>0</v>
      </c>
      <c r="AD43" s="151">
        <v>0</v>
      </c>
      <c r="AE43" s="151">
        <v>0</v>
      </c>
      <c r="AF43" s="151">
        <v>0</v>
      </c>
      <c r="AG43" s="151">
        <v>0</v>
      </c>
      <c r="AH43" s="151">
        <v>0</v>
      </c>
      <c r="AI43" s="151">
        <v>0</v>
      </c>
      <c r="AJ43" s="151">
        <v>0</v>
      </c>
      <c r="AK43" s="152">
        <f>SUM(M43:AJ43)</f>
        <v>190671.32</v>
      </c>
      <c r="AL43" s="152">
        <f>AK43</f>
        <v>190671.32</v>
      </c>
      <c r="AM43" s="156"/>
      <c r="AN43" s="91">
        <f t="shared" si="0"/>
        <v>0</v>
      </c>
    </row>
    <row r="44" spans="1:40" s="67" customFormat="1" x14ac:dyDescent="0.25">
      <c r="A44" s="151"/>
      <c r="B44" s="142"/>
      <c r="C44" s="83" t="s">
        <v>155</v>
      </c>
      <c r="D44" s="151"/>
      <c r="E44" s="151"/>
      <c r="F44" s="151"/>
      <c r="G44" s="151"/>
      <c r="H44" s="92" t="s">
        <v>60</v>
      </c>
      <c r="I44" s="93">
        <v>2405</v>
      </c>
      <c r="J44" s="92" t="s">
        <v>61</v>
      </c>
      <c r="K44" s="94">
        <v>1.5</v>
      </c>
      <c r="L44" s="95">
        <v>52812.02</v>
      </c>
      <c r="M44" s="152"/>
      <c r="N44" s="151"/>
      <c r="O44" s="151"/>
      <c r="P44" s="151"/>
      <c r="Q44" s="143"/>
      <c r="R44" s="143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7"/>
      <c r="AN44" s="91">
        <f t="shared" si="0"/>
        <v>0</v>
      </c>
    </row>
    <row r="45" spans="1:40" s="67" customFormat="1" x14ac:dyDescent="0.25">
      <c r="A45" s="151"/>
      <c r="B45" s="142"/>
      <c r="C45" s="83" t="s">
        <v>156</v>
      </c>
      <c r="D45" s="151"/>
      <c r="E45" s="151"/>
      <c r="F45" s="151"/>
      <c r="G45" s="151"/>
      <c r="H45" s="92" t="s">
        <v>60</v>
      </c>
      <c r="I45" s="93">
        <v>2149</v>
      </c>
      <c r="J45" s="92" t="s">
        <v>61</v>
      </c>
      <c r="K45" s="94">
        <v>1</v>
      </c>
      <c r="L45" s="95">
        <v>35208.01</v>
      </c>
      <c r="M45" s="152"/>
      <c r="N45" s="151"/>
      <c r="O45" s="151"/>
      <c r="P45" s="151"/>
      <c r="Q45" s="143"/>
      <c r="R45" s="143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7"/>
      <c r="AN45" s="91">
        <f t="shared" si="0"/>
        <v>0</v>
      </c>
    </row>
    <row r="46" spans="1:40" s="67" customFormat="1" x14ac:dyDescent="0.25">
      <c r="A46" s="151"/>
      <c r="B46" s="142"/>
      <c r="C46" s="83" t="s">
        <v>156</v>
      </c>
      <c r="D46" s="151"/>
      <c r="E46" s="151"/>
      <c r="F46" s="151"/>
      <c r="G46" s="151"/>
      <c r="H46" s="92" t="s">
        <v>60</v>
      </c>
      <c r="I46" s="93">
        <v>2150</v>
      </c>
      <c r="J46" s="92" t="s">
        <v>61</v>
      </c>
      <c r="K46" s="94">
        <v>0.56999999999999995</v>
      </c>
      <c r="L46" s="95">
        <v>20068.560000000001</v>
      </c>
      <c r="M46" s="152"/>
      <c r="N46" s="151"/>
      <c r="O46" s="151"/>
      <c r="P46" s="151"/>
      <c r="Q46" s="143"/>
      <c r="R46" s="143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7"/>
      <c r="AN46" s="91">
        <f t="shared" si="0"/>
        <v>0</v>
      </c>
    </row>
    <row r="47" spans="1:40" s="67" customFormat="1" x14ac:dyDescent="0.25">
      <c r="A47" s="151"/>
      <c r="B47" s="142"/>
      <c r="C47" s="83" t="s">
        <v>156</v>
      </c>
      <c r="D47" s="151"/>
      <c r="E47" s="151"/>
      <c r="F47" s="151"/>
      <c r="G47" s="151"/>
      <c r="H47" s="92" t="s">
        <v>60</v>
      </c>
      <c r="I47" s="93">
        <v>2152</v>
      </c>
      <c r="J47" s="92" t="s">
        <v>61</v>
      </c>
      <c r="K47" s="94">
        <v>0.67</v>
      </c>
      <c r="L47" s="95">
        <v>23589.360000000001</v>
      </c>
      <c r="M47" s="152"/>
      <c r="N47" s="151"/>
      <c r="O47" s="151"/>
      <c r="P47" s="151"/>
      <c r="Q47" s="143"/>
      <c r="R47" s="143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7"/>
      <c r="AN47" s="91">
        <f t="shared" si="0"/>
        <v>0</v>
      </c>
    </row>
    <row r="48" spans="1:40" s="67" customFormat="1" x14ac:dyDescent="0.25">
      <c r="A48" s="151"/>
      <c r="B48" s="142"/>
      <c r="C48" s="83" t="s">
        <v>157</v>
      </c>
      <c r="D48" s="151"/>
      <c r="E48" s="151"/>
      <c r="F48" s="151"/>
      <c r="G48" s="151"/>
      <c r="H48" s="92" t="s">
        <v>60</v>
      </c>
      <c r="I48" s="93">
        <v>2148</v>
      </c>
      <c r="J48" s="92" t="s">
        <v>117</v>
      </c>
      <c r="K48" s="94">
        <v>0</v>
      </c>
      <c r="L48" s="95">
        <v>0</v>
      </c>
      <c r="M48" s="152"/>
      <c r="N48" s="151"/>
      <c r="O48" s="151"/>
      <c r="P48" s="151"/>
      <c r="Q48" s="143"/>
      <c r="R48" s="143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7"/>
      <c r="AN48" s="91">
        <f t="shared" si="0"/>
        <v>0</v>
      </c>
    </row>
    <row r="49" spans="1:40" s="67" customFormat="1" ht="30" x14ac:dyDescent="0.25">
      <c r="A49" s="151"/>
      <c r="B49" s="142"/>
      <c r="C49" s="83" t="s">
        <v>158</v>
      </c>
      <c r="D49" s="151"/>
      <c r="E49" s="151"/>
      <c r="F49" s="151"/>
      <c r="G49" s="151"/>
      <c r="H49" s="92" t="s">
        <v>60</v>
      </c>
      <c r="I49" s="93" t="s">
        <v>614</v>
      </c>
      <c r="J49" s="92" t="s">
        <v>117</v>
      </c>
      <c r="K49" s="94">
        <v>0</v>
      </c>
      <c r="L49" s="95">
        <v>0</v>
      </c>
      <c r="M49" s="152"/>
      <c r="N49" s="151"/>
      <c r="O49" s="151"/>
      <c r="P49" s="151"/>
      <c r="Q49" s="143"/>
      <c r="R49" s="143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7"/>
      <c r="AN49" s="91">
        <f t="shared" si="0"/>
        <v>0</v>
      </c>
    </row>
    <row r="50" spans="1:40" s="67" customFormat="1" x14ac:dyDescent="0.25">
      <c r="A50" s="151"/>
      <c r="B50" s="142"/>
      <c r="C50" s="83" t="s">
        <v>160</v>
      </c>
      <c r="D50" s="151"/>
      <c r="E50" s="151"/>
      <c r="F50" s="151"/>
      <c r="G50" s="151"/>
      <c r="H50" s="92" t="s">
        <v>60</v>
      </c>
      <c r="I50" s="93">
        <v>2148</v>
      </c>
      <c r="J50" s="92" t="s">
        <v>118</v>
      </c>
      <c r="K50" s="94">
        <v>0</v>
      </c>
      <c r="L50" s="95">
        <v>0</v>
      </c>
      <c r="M50" s="152"/>
      <c r="N50" s="151"/>
      <c r="O50" s="151"/>
      <c r="P50" s="151"/>
      <c r="Q50" s="143"/>
      <c r="R50" s="143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8"/>
      <c r="AN50" s="91">
        <f t="shared" si="0"/>
        <v>0</v>
      </c>
    </row>
    <row r="51" spans="1:40" s="112" customFormat="1" ht="25.5" x14ac:dyDescent="0.25">
      <c r="A51" s="104">
        <v>18</v>
      </c>
      <c r="B51" s="105" t="s">
        <v>161</v>
      </c>
      <c r="C51" s="104" t="s">
        <v>521</v>
      </c>
      <c r="D51" s="105" t="s">
        <v>163</v>
      </c>
      <c r="E51" s="105" t="s">
        <v>164</v>
      </c>
      <c r="F51" s="105" t="s">
        <v>165</v>
      </c>
      <c r="G51" s="105" t="s">
        <v>59</v>
      </c>
      <c r="H51" s="105" t="s">
        <v>60</v>
      </c>
      <c r="I51" s="104">
        <v>2198</v>
      </c>
      <c r="J51" s="105" t="s">
        <v>79</v>
      </c>
      <c r="K51" s="107">
        <v>1.667</v>
      </c>
      <c r="L51" s="108">
        <v>48903.76</v>
      </c>
      <c r="M51" s="108">
        <v>48903.76</v>
      </c>
      <c r="N51" s="105">
        <v>0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105">
        <v>0</v>
      </c>
      <c r="U51" s="105">
        <v>0</v>
      </c>
      <c r="V51" s="105">
        <v>0</v>
      </c>
      <c r="W51" s="105">
        <v>0</v>
      </c>
      <c r="X51" s="105">
        <v>0</v>
      </c>
      <c r="Y51" s="105">
        <v>0</v>
      </c>
      <c r="Z51" s="105"/>
      <c r="AA51" s="105">
        <v>0</v>
      </c>
      <c r="AB51" s="105">
        <v>0</v>
      </c>
      <c r="AC51" s="105">
        <v>0</v>
      </c>
      <c r="AD51" s="105">
        <v>0</v>
      </c>
      <c r="AE51" s="105">
        <v>0</v>
      </c>
      <c r="AF51" s="105">
        <v>0</v>
      </c>
      <c r="AG51" s="105">
        <v>0</v>
      </c>
      <c r="AH51" s="105">
        <v>0</v>
      </c>
      <c r="AI51" s="105">
        <v>0</v>
      </c>
      <c r="AJ51" s="105">
        <v>0</v>
      </c>
      <c r="AK51" s="108">
        <f>SUM(M51:AJ51)</f>
        <v>48903.76</v>
      </c>
      <c r="AL51" s="108">
        <f>AK51</f>
        <v>48903.76</v>
      </c>
      <c r="AM51" s="105"/>
      <c r="AN51" s="111">
        <f t="shared" si="0"/>
        <v>0</v>
      </c>
    </row>
    <row r="52" spans="1:40" s="67" customFormat="1" ht="25.5" x14ac:dyDescent="0.25">
      <c r="A52" s="82">
        <v>19</v>
      </c>
      <c r="B52" s="83" t="s">
        <v>166</v>
      </c>
      <c r="C52" s="82" t="s">
        <v>167</v>
      </c>
      <c r="D52" s="83" t="s">
        <v>168</v>
      </c>
      <c r="E52" s="83" t="s">
        <v>169</v>
      </c>
      <c r="F52" s="83" t="s">
        <v>170</v>
      </c>
      <c r="G52" s="83" t="s">
        <v>59</v>
      </c>
      <c r="H52" s="83" t="s">
        <v>60</v>
      </c>
      <c r="I52" s="82">
        <v>2185</v>
      </c>
      <c r="J52" s="83" t="s">
        <v>79</v>
      </c>
      <c r="K52" s="63">
        <v>4.8330000000000002</v>
      </c>
      <c r="L52" s="84">
        <v>141782.76999999999</v>
      </c>
      <c r="M52" s="84">
        <v>141782.76999999999</v>
      </c>
      <c r="N52" s="83">
        <v>0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/>
      <c r="AA52" s="83">
        <v>0</v>
      </c>
      <c r="AB52" s="83">
        <v>0</v>
      </c>
      <c r="AC52" s="83">
        <v>0</v>
      </c>
      <c r="AD52" s="83">
        <v>0</v>
      </c>
      <c r="AE52" s="83">
        <v>0</v>
      </c>
      <c r="AF52" s="83">
        <v>0</v>
      </c>
      <c r="AG52" s="83">
        <v>0</v>
      </c>
      <c r="AH52" s="83">
        <v>0</v>
      </c>
      <c r="AI52" s="83">
        <v>0</v>
      </c>
      <c r="AJ52" s="83">
        <v>0</v>
      </c>
      <c r="AK52" s="84">
        <f>SUM(M52:AJ52)</f>
        <v>141782.76999999999</v>
      </c>
      <c r="AL52" s="84">
        <f>AK52</f>
        <v>141782.76999999999</v>
      </c>
      <c r="AM52" s="83"/>
      <c r="AN52" s="91">
        <f t="shared" si="0"/>
        <v>0</v>
      </c>
    </row>
    <row r="53" spans="1:40" s="110" customFormat="1" ht="25.5" x14ac:dyDescent="0.25">
      <c r="A53" s="104">
        <v>20</v>
      </c>
      <c r="B53" s="105" t="s">
        <v>171</v>
      </c>
      <c r="C53" s="104" t="s">
        <v>172</v>
      </c>
      <c r="D53" s="105" t="s">
        <v>173</v>
      </c>
      <c r="E53" s="105" t="s">
        <v>174</v>
      </c>
      <c r="F53" s="105" t="s">
        <v>175</v>
      </c>
      <c r="G53" s="105" t="s">
        <v>176</v>
      </c>
      <c r="H53" s="105" t="s">
        <v>60</v>
      </c>
      <c r="I53" s="104">
        <v>138</v>
      </c>
      <c r="J53" s="105" t="s">
        <v>79</v>
      </c>
      <c r="K53" s="107">
        <v>31</v>
      </c>
      <c r="L53" s="108">
        <v>552986.06000000006</v>
      </c>
      <c r="M53" s="108">
        <v>552986.06000000006</v>
      </c>
      <c r="N53" s="105">
        <v>0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105">
        <v>0</v>
      </c>
      <c r="U53" s="105">
        <v>0</v>
      </c>
      <c r="V53" s="105">
        <v>0</v>
      </c>
      <c r="W53" s="105">
        <v>0</v>
      </c>
      <c r="X53" s="105">
        <v>0</v>
      </c>
      <c r="Y53" s="105">
        <v>0</v>
      </c>
      <c r="Z53" s="105"/>
      <c r="AA53" s="105">
        <v>0</v>
      </c>
      <c r="AB53" s="105">
        <v>0</v>
      </c>
      <c r="AC53" s="105">
        <v>0</v>
      </c>
      <c r="AD53" s="105">
        <v>0</v>
      </c>
      <c r="AE53" s="105">
        <v>0</v>
      </c>
      <c r="AF53" s="105">
        <v>0</v>
      </c>
      <c r="AG53" s="105">
        <v>0</v>
      </c>
      <c r="AH53" s="105">
        <v>0</v>
      </c>
      <c r="AI53" s="105">
        <v>0</v>
      </c>
      <c r="AJ53" s="105">
        <v>0</v>
      </c>
      <c r="AK53" s="108">
        <f>SUM(M53:AJ53)</f>
        <v>552986.06000000006</v>
      </c>
      <c r="AL53" s="108">
        <f>AK53</f>
        <v>552986.06000000006</v>
      </c>
      <c r="AM53" s="105"/>
      <c r="AN53" s="109">
        <f t="shared" si="0"/>
        <v>0</v>
      </c>
    </row>
    <row r="54" spans="1:40" s="67" customFormat="1" x14ac:dyDescent="0.25">
      <c r="A54" s="141">
        <v>21</v>
      </c>
      <c r="B54" s="142" t="s">
        <v>178</v>
      </c>
      <c r="C54" s="82" t="s">
        <v>179</v>
      </c>
      <c r="D54" s="142" t="s">
        <v>180</v>
      </c>
      <c r="E54" s="142" t="s">
        <v>181</v>
      </c>
      <c r="F54" s="142" t="s">
        <v>182</v>
      </c>
      <c r="G54" s="142" t="s">
        <v>176</v>
      </c>
      <c r="H54" s="83" t="s">
        <v>60</v>
      </c>
      <c r="I54" s="82">
        <v>182</v>
      </c>
      <c r="J54" s="83" t="s">
        <v>61</v>
      </c>
      <c r="K54" s="63">
        <v>3.4449999999999998</v>
      </c>
      <c r="L54" s="84">
        <v>114833.35</v>
      </c>
      <c r="M54" s="143">
        <v>114833.35</v>
      </c>
      <c r="N54" s="142">
        <v>0</v>
      </c>
      <c r="O54" s="142">
        <v>0</v>
      </c>
      <c r="P54" s="142">
        <v>0</v>
      </c>
      <c r="Q54" s="143">
        <v>8000</v>
      </c>
      <c r="R54" s="143">
        <v>9800</v>
      </c>
      <c r="S54" s="142">
        <v>0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/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>
        <v>0</v>
      </c>
      <c r="AI54" s="142">
        <v>0</v>
      </c>
      <c r="AJ54" s="142">
        <v>0</v>
      </c>
      <c r="AK54" s="143">
        <f>SUM(M54:AJ54)</f>
        <v>132633.35</v>
      </c>
      <c r="AL54" s="143">
        <f>AK54</f>
        <v>132633.35</v>
      </c>
      <c r="AM54" s="132"/>
      <c r="AN54" s="91">
        <f t="shared" si="0"/>
        <v>0</v>
      </c>
    </row>
    <row r="55" spans="1:40" s="67" customFormat="1" x14ac:dyDescent="0.25">
      <c r="A55" s="141"/>
      <c r="B55" s="142"/>
      <c r="C55" s="82" t="s">
        <v>184</v>
      </c>
      <c r="D55" s="142"/>
      <c r="E55" s="142"/>
      <c r="F55" s="142"/>
      <c r="G55" s="142"/>
      <c r="H55" s="83" t="s">
        <v>60</v>
      </c>
      <c r="I55" s="82">
        <v>182</v>
      </c>
      <c r="J55" s="83" t="s">
        <v>117</v>
      </c>
      <c r="K55" s="63">
        <v>0</v>
      </c>
      <c r="L55" s="84">
        <v>0</v>
      </c>
      <c r="M55" s="143"/>
      <c r="N55" s="142"/>
      <c r="O55" s="142"/>
      <c r="P55" s="142"/>
      <c r="Q55" s="143"/>
      <c r="R55" s="143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34"/>
      <c r="AN55" s="91">
        <f t="shared" si="0"/>
        <v>0</v>
      </c>
    </row>
    <row r="56" spans="1:40" s="67" customFormat="1" x14ac:dyDescent="0.25">
      <c r="A56" s="141"/>
      <c r="B56" s="142"/>
      <c r="C56" s="82" t="s">
        <v>184</v>
      </c>
      <c r="D56" s="142"/>
      <c r="E56" s="142"/>
      <c r="F56" s="142"/>
      <c r="G56" s="142"/>
      <c r="H56" s="83" t="s">
        <v>60</v>
      </c>
      <c r="I56" s="82">
        <v>182</v>
      </c>
      <c r="J56" s="83" t="s">
        <v>118</v>
      </c>
      <c r="K56" s="63">
        <v>0</v>
      </c>
      <c r="L56" s="84">
        <v>0</v>
      </c>
      <c r="M56" s="143"/>
      <c r="N56" s="142"/>
      <c r="O56" s="142"/>
      <c r="P56" s="142"/>
      <c r="Q56" s="143"/>
      <c r="R56" s="143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33"/>
      <c r="AN56" s="91">
        <f t="shared" si="0"/>
        <v>0</v>
      </c>
    </row>
    <row r="57" spans="1:40" s="110" customFormat="1" x14ac:dyDescent="0.25">
      <c r="A57" s="148">
        <v>22</v>
      </c>
      <c r="B57" s="149" t="s">
        <v>185</v>
      </c>
      <c r="C57" s="104" t="s">
        <v>186</v>
      </c>
      <c r="D57" s="149" t="s">
        <v>187</v>
      </c>
      <c r="E57" s="149" t="s">
        <v>181</v>
      </c>
      <c r="F57" s="149" t="s">
        <v>182</v>
      </c>
      <c r="G57" s="149" t="s">
        <v>176</v>
      </c>
      <c r="H57" s="105" t="s">
        <v>60</v>
      </c>
      <c r="I57" s="104">
        <v>182</v>
      </c>
      <c r="J57" s="105" t="s">
        <v>61</v>
      </c>
      <c r="K57" s="107">
        <v>3.4649999999999999</v>
      </c>
      <c r="L57" s="108">
        <v>115500.01</v>
      </c>
      <c r="M57" s="150">
        <v>115500.01</v>
      </c>
      <c r="N57" s="149">
        <v>0</v>
      </c>
      <c r="O57" s="149">
        <v>0</v>
      </c>
      <c r="P57" s="149">
        <v>0</v>
      </c>
      <c r="Q57" s="150">
        <v>8000</v>
      </c>
      <c r="R57" s="150">
        <v>9800</v>
      </c>
      <c r="S57" s="149">
        <v>0</v>
      </c>
      <c r="T57" s="149">
        <v>0</v>
      </c>
      <c r="U57" s="149">
        <v>0</v>
      </c>
      <c r="V57" s="149">
        <v>0</v>
      </c>
      <c r="W57" s="149">
        <v>0</v>
      </c>
      <c r="X57" s="149">
        <v>0</v>
      </c>
      <c r="Y57" s="149">
        <v>0</v>
      </c>
      <c r="Z57" s="149"/>
      <c r="AA57" s="149">
        <v>0</v>
      </c>
      <c r="AB57" s="149">
        <v>0</v>
      </c>
      <c r="AC57" s="149">
        <v>0</v>
      </c>
      <c r="AD57" s="149">
        <v>0</v>
      </c>
      <c r="AE57" s="149">
        <v>0</v>
      </c>
      <c r="AF57" s="149">
        <v>0</v>
      </c>
      <c r="AG57" s="149">
        <v>0</v>
      </c>
      <c r="AH57" s="149">
        <v>0</v>
      </c>
      <c r="AI57" s="149">
        <v>0</v>
      </c>
      <c r="AJ57" s="149">
        <v>0</v>
      </c>
      <c r="AK57" s="150">
        <f>SUM(M57:AJ57)</f>
        <v>133300.01</v>
      </c>
      <c r="AL57" s="150">
        <f>AK57</f>
        <v>133300.01</v>
      </c>
      <c r="AM57" s="153"/>
      <c r="AN57" s="109">
        <f t="shared" si="0"/>
        <v>0</v>
      </c>
    </row>
    <row r="58" spans="1:40" s="110" customFormat="1" x14ac:dyDescent="0.25">
      <c r="A58" s="148"/>
      <c r="B58" s="149"/>
      <c r="C58" s="104" t="s">
        <v>162</v>
      </c>
      <c r="D58" s="149"/>
      <c r="E58" s="149"/>
      <c r="F58" s="149"/>
      <c r="G58" s="149"/>
      <c r="H58" s="105" t="s">
        <v>60</v>
      </c>
      <c r="I58" s="104">
        <v>182</v>
      </c>
      <c r="J58" s="105" t="s">
        <v>117</v>
      </c>
      <c r="K58" s="107">
        <v>0</v>
      </c>
      <c r="L58" s="108">
        <v>0</v>
      </c>
      <c r="M58" s="150"/>
      <c r="N58" s="149"/>
      <c r="O58" s="149"/>
      <c r="P58" s="149"/>
      <c r="Q58" s="150"/>
      <c r="R58" s="150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55"/>
      <c r="AN58" s="109">
        <f t="shared" si="0"/>
        <v>0</v>
      </c>
    </row>
    <row r="59" spans="1:40" s="110" customFormat="1" x14ac:dyDescent="0.25">
      <c r="A59" s="148"/>
      <c r="B59" s="149"/>
      <c r="C59" s="104" t="s">
        <v>162</v>
      </c>
      <c r="D59" s="149"/>
      <c r="E59" s="149"/>
      <c r="F59" s="149"/>
      <c r="G59" s="149"/>
      <c r="H59" s="105" t="s">
        <v>60</v>
      </c>
      <c r="I59" s="104">
        <v>182</v>
      </c>
      <c r="J59" s="105" t="s">
        <v>118</v>
      </c>
      <c r="K59" s="107">
        <v>0</v>
      </c>
      <c r="L59" s="108">
        <v>0</v>
      </c>
      <c r="M59" s="150"/>
      <c r="N59" s="149"/>
      <c r="O59" s="149"/>
      <c r="P59" s="149"/>
      <c r="Q59" s="150"/>
      <c r="R59" s="150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54"/>
      <c r="AN59" s="109">
        <f t="shared" si="0"/>
        <v>0</v>
      </c>
    </row>
    <row r="60" spans="1:40" s="67" customFormat="1" x14ac:dyDescent="0.25">
      <c r="A60" s="141">
        <v>23</v>
      </c>
      <c r="B60" s="142" t="s">
        <v>189</v>
      </c>
      <c r="C60" s="82">
        <v>46</v>
      </c>
      <c r="D60" s="142" t="s">
        <v>191</v>
      </c>
      <c r="E60" s="142" t="s">
        <v>192</v>
      </c>
      <c r="F60" s="142" t="s">
        <v>193</v>
      </c>
      <c r="G60" s="142" t="s">
        <v>194</v>
      </c>
      <c r="H60" s="83" t="s">
        <v>60</v>
      </c>
      <c r="I60" s="82">
        <v>343</v>
      </c>
      <c r="J60" s="83" t="s">
        <v>536</v>
      </c>
      <c r="K60" s="63">
        <v>0.93</v>
      </c>
      <c r="L60" s="84">
        <v>12815.69</v>
      </c>
      <c r="M60" s="143">
        <v>19650.73</v>
      </c>
      <c r="N60" s="142">
        <v>0</v>
      </c>
      <c r="O60" s="142">
        <v>0</v>
      </c>
      <c r="P60" s="142">
        <v>0</v>
      </c>
      <c r="Q60" s="142">
        <v>0</v>
      </c>
      <c r="R60" s="142">
        <v>0</v>
      </c>
      <c r="S60" s="142">
        <v>0</v>
      </c>
      <c r="T60" s="142">
        <v>0</v>
      </c>
      <c r="U60" s="142">
        <v>0</v>
      </c>
      <c r="V60" s="142">
        <v>0</v>
      </c>
      <c r="W60" s="142">
        <v>0</v>
      </c>
      <c r="X60" s="142">
        <v>0</v>
      </c>
      <c r="Y60" s="142">
        <v>0</v>
      </c>
      <c r="Z60" s="142"/>
      <c r="AA60" s="142">
        <v>0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0</v>
      </c>
      <c r="AK60" s="143">
        <f>SUM(M60:AJ60)</f>
        <v>19650.73</v>
      </c>
      <c r="AL60" s="143">
        <f>AK60</f>
        <v>19650.73</v>
      </c>
      <c r="AM60" s="132"/>
      <c r="AN60" s="91">
        <f t="shared" si="0"/>
        <v>0</v>
      </c>
    </row>
    <row r="61" spans="1:40" s="67" customFormat="1" x14ac:dyDescent="0.25">
      <c r="A61" s="141"/>
      <c r="B61" s="142"/>
      <c r="C61" s="82" t="s">
        <v>196</v>
      </c>
      <c r="D61" s="142"/>
      <c r="E61" s="142"/>
      <c r="F61" s="142"/>
      <c r="G61" s="142"/>
      <c r="H61" s="83" t="s">
        <v>60</v>
      </c>
      <c r="I61" s="82">
        <v>344</v>
      </c>
      <c r="J61" s="83" t="s">
        <v>197</v>
      </c>
      <c r="K61" s="63">
        <v>0.62</v>
      </c>
      <c r="L61" s="84">
        <v>6835.04</v>
      </c>
      <c r="M61" s="143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34"/>
      <c r="AN61" s="91">
        <f t="shared" si="0"/>
        <v>0</v>
      </c>
    </row>
    <row r="62" spans="1:40" s="67" customFormat="1" x14ac:dyDescent="0.25">
      <c r="A62" s="141"/>
      <c r="B62" s="142"/>
      <c r="C62" s="82" t="s">
        <v>198</v>
      </c>
      <c r="D62" s="142"/>
      <c r="E62" s="142"/>
      <c r="F62" s="142"/>
      <c r="G62" s="142"/>
      <c r="H62" s="83" t="s">
        <v>60</v>
      </c>
      <c r="I62" s="82">
        <v>343</v>
      </c>
      <c r="J62" s="83" t="s">
        <v>118</v>
      </c>
      <c r="K62" s="63">
        <v>0</v>
      </c>
      <c r="L62" s="84">
        <v>0</v>
      </c>
      <c r="M62" s="143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33"/>
      <c r="AN62" s="91">
        <f t="shared" si="0"/>
        <v>0</v>
      </c>
    </row>
    <row r="63" spans="1:40" s="110" customFormat="1" x14ac:dyDescent="0.25">
      <c r="A63" s="148">
        <v>24</v>
      </c>
      <c r="B63" s="149" t="s">
        <v>199</v>
      </c>
      <c r="C63" s="104">
        <v>40</v>
      </c>
      <c r="D63" s="149" t="s">
        <v>200</v>
      </c>
      <c r="E63" s="149" t="s">
        <v>615</v>
      </c>
      <c r="F63" s="149" t="s">
        <v>202</v>
      </c>
      <c r="G63" s="149" t="s">
        <v>194</v>
      </c>
      <c r="H63" s="105" t="s">
        <v>60</v>
      </c>
      <c r="I63" s="104">
        <v>343</v>
      </c>
      <c r="J63" s="105" t="s">
        <v>536</v>
      </c>
      <c r="K63" s="107">
        <v>0.32</v>
      </c>
      <c r="L63" s="108">
        <v>4409.7</v>
      </c>
      <c r="M63" s="150">
        <v>7165.76</v>
      </c>
      <c r="N63" s="149">
        <v>0</v>
      </c>
      <c r="O63" s="149">
        <v>0</v>
      </c>
      <c r="P63" s="149">
        <v>0</v>
      </c>
      <c r="Q63" s="149">
        <v>0</v>
      </c>
      <c r="R63" s="149">
        <v>0</v>
      </c>
      <c r="S63" s="149">
        <v>0</v>
      </c>
      <c r="T63" s="149">
        <v>0</v>
      </c>
      <c r="U63" s="149">
        <v>0</v>
      </c>
      <c r="V63" s="149">
        <v>0</v>
      </c>
      <c r="W63" s="149">
        <v>0</v>
      </c>
      <c r="X63" s="149">
        <v>0</v>
      </c>
      <c r="Y63" s="149">
        <v>0</v>
      </c>
      <c r="Z63" s="149"/>
      <c r="AA63" s="149">
        <v>0</v>
      </c>
      <c r="AB63" s="149">
        <v>0</v>
      </c>
      <c r="AC63" s="149">
        <v>0</v>
      </c>
      <c r="AD63" s="149">
        <v>0</v>
      </c>
      <c r="AE63" s="149">
        <v>0</v>
      </c>
      <c r="AF63" s="150">
        <v>10000</v>
      </c>
      <c r="AG63" s="149">
        <v>0</v>
      </c>
      <c r="AH63" s="149">
        <v>0</v>
      </c>
      <c r="AI63" s="149">
        <v>0</v>
      </c>
      <c r="AJ63" s="149">
        <v>0</v>
      </c>
      <c r="AK63" s="150">
        <f>SUM(M63:AJ63)</f>
        <v>17165.760000000002</v>
      </c>
      <c r="AL63" s="150">
        <f>AK63</f>
        <v>17165.760000000002</v>
      </c>
      <c r="AM63" s="153"/>
      <c r="AN63" s="109">
        <f t="shared" si="0"/>
        <v>0</v>
      </c>
    </row>
    <row r="64" spans="1:40" s="110" customFormat="1" x14ac:dyDescent="0.25">
      <c r="A64" s="148"/>
      <c r="B64" s="149"/>
      <c r="C64" s="104">
        <v>48</v>
      </c>
      <c r="D64" s="149"/>
      <c r="E64" s="149"/>
      <c r="F64" s="149"/>
      <c r="G64" s="149"/>
      <c r="H64" s="105" t="s">
        <v>60</v>
      </c>
      <c r="I64" s="104">
        <v>344</v>
      </c>
      <c r="J64" s="105" t="s">
        <v>197</v>
      </c>
      <c r="K64" s="107">
        <v>0.25</v>
      </c>
      <c r="L64" s="108">
        <v>2756.06</v>
      </c>
      <c r="M64" s="150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50"/>
      <c r="AG64" s="149"/>
      <c r="AH64" s="149"/>
      <c r="AI64" s="149"/>
      <c r="AJ64" s="149"/>
      <c r="AK64" s="149"/>
      <c r="AL64" s="149"/>
      <c r="AM64" s="154"/>
      <c r="AN64" s="109">
        <f t="shared" si="0"/>
        <v>0</v>
      </c>
    </row>
    <row r="65" spans="1:40" s="67" customFormat="1" x14ac:dyDescent="0.25">
      <c r="A65" s="141">
        <v>25</v>
      </c>
      <c r="B65" s="142" t="s">
        <v>203</v>
      </c>
      <c r="C65" s="82" t="s">
        <v>522</v>
      </c>
      <c r="D65" s="142" t="s">
        <v>205</v>
      </c>
      <c r="E65" s="142" t="s">
        <v>616</v>
      </c>
      <c r="F65" s="142" t="s">
        <v>207</v>
      </c>
      <c r="G65" s="142" t="s">
        <v>194</v>
      </c>
      <c r="H65" s="83" t="s">
        <v>60</v>
      </c>
      <c r="I65" s="82">
        <v>343</v>
      </c>
      <c r="J65" s="83" t="s">
        <v>536</v>
      </c>
      <c r="K65" s="63">
        <v>0.41249999999999998</v>
      </c>
      <c r="L65" s="84">
        <v>5684.38</v>
      </c>
      <c r="M65" s="143">
        <v>8716.0499999999993</v>
      </c>
      <c r="N65" s="142">
        <v>0</v>
      </c>
      <c r="O65" s="142">
        <v>0</v>
      </c>
      <c r="P65" s="142">
        <v>0</v>
      </c>
      <c r="Q65" s="142">
        <v>0</v>
      </c>
      <c r="R65" s="142">
        <v>0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0</v>
      </c>
      <c r="Y65" s="142">
        <v>0</v>
      </c>
      <c r="Z65" s="142"/>
      <c r="AA65" s="142">
        <v>0</v>
      </c>
      <c r="AB65" s="142">
        <v>0</v>
      </c>
      <c r="AC65" s="142">
        <v>0</v>
      </c>
      <c r="AD65" s="142">
        <v>0</v>
      </c>
      <c r="AE65" s="142">
        <v>0</v>
      </c>
      <c r="AF65" s="142">
        <v>0</v>
      </c>
      <c r="AG65" s="142">
        <v>0</v>
      </c>
      <c r="AH65" s="142">
        <v>0</v>
      </c>
      <c r="AI65" s="142">
        <v>0</v>
      </c>
      <c r="AJ65" s="142">
        <v>0</v>
      </c>
      <c r="AK65" s="143">
        <f>SUM(M65:AJ65)</f>
        <v>8716.0499999999993</v>
      </c>
      <c r="AL65" s="143">
        <f>AK65</f>
        <v>8716.0499999999993</v>
      </c>
      <c r="AM65" s="132"/>
      <c r="AN65" s="91">
        <f t="shared" si="0"/>
        <v>0</v>
      </c>
    </row>
    <row r="66" spans="1:40" s="67" customFormat="1" x14ac:dyDescent="0.25">
      <c r="A66" s="141"/>
      <c r="B66" s="142"/>
      <c r="C66" s="82" t="s">
        <v>523</v>
      </c>
      <c r="D66" s="142"/>
      <c r="E66" s="142"/>
      <c r="F66" s="142"/>
      <c r="G66" s="142"/>
      <c r="H66" s="83" t="s">
        <v>60</v>
      </c>
      <c r="I66" s="82">
        <v>344</v>
      </c>
      <c r="J66" s="83" t="s">
        <v>197</v>
      </c>
      <c r="K66" s="63">
        <v>0.27500000000000002</v>
      </c>
      <c r="L66" s="84">
        <v>3031.67</v>
      </c>
      <c r="M66" s="143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33"/>
      <c r="AN66" s="91">
        <f t="shared" si="0"/>
        <v>0</v>
      </c>
    </row>
    <row r="67" spans="1:40" s="110" customFormat="1" x14ac:dyDescent="0.25">
      <c r="A67" s="148">
        <v>26</v>
      </c>
      <c r="B67" s="149" t="s">
        <v>209</v>
      </c>
      <c r="C67" s="104" t="s">
        <v>210</v>
      </c>
      <c r="D67" s="149" t="s">
        <v>211</v>
      </c>
      <c r="E67" s="149" t="s">
        <v>181</v>
      </c>
      <c r="F67" s="149" t="s">
        <v>212</v>
      </c>
      <c r="G67" s="149" t="s">
        <v>176</v>
      </c>
      <c r="H67" s="105" t="s">
        <v>60</v>
      </c>
      <c r="I67" s="104">
        <v>182</v>
      </c>
      <c r="J67" s="105" t="s">
        <v>61</v>
      </c>
      <c r="K67" s="107">
        <v>3.4649999999999999</v>
      </c>
      <c r="L67" s="108">
        <v>115500.01</v>
      </c>
      <c r="M67" s="150">
        <v>115500.01</v>
      </c>
      <c r="N67" s="149">
        <v>0</v>
      </c>
      <c r="O67" s="149">
        <v>0</v>
      </c>
      <c r="P67" s="149">
        <v>0</v>
      </c>
      <c r="Q67" s="150">
        <v>8000</v>
      </c>
      <c r="R67" s="150">
        <v>9800</v>
      </c>
      <c r="S67" s="149">
        <v>0</v>
      </c>
      <c r="T67" s="149">
        <v>0</v>
      </c>
      <c r="U67" s="149">
        <v>0</v>
      </c>
      <c r="V67" s="149">
        <v>0</v>
      </c>
      <c r="W67" s="149">
        <v>0</v>
      </c>
      <c r="X67" s="149">
        <v>0</v>
      </c>
      <c r="Y67" s="149">
        <v>0</v>
      </c>
      <c r="Z67" s="149"/>
      <c r="AA67" s="149">
        <v>0</v>
      </c>
      <c r="AB67" s="149">
        <v>0</v>
      </c>
      <c r="AC67" s="149">
        <v>0</v>
      </c>
      <c r="AD67" s="149">
        <v>0</v>
      </c>
      <c r="AE67" s="149">
        <v>0</v>
      </c>
      <c r="AF67" s="149">
        <v>0</v>
      </c>
      <c r="AG67" s="149">
        <v>0</v>
      </c>
      <c r="AH67" s="149">
        <v>0</v>
      </c>
      <c r="AI67" s="149">
        <v>0</v>
      </c>
      <c r="AJ67" s="149">
        <v>0</v>
      </c>
      <c r="AK67" s="150">
        <f>SUM(M67:AJ67)</f>
        <v>133300.01</v>
      </c>
      <c r="AL67" s="150">
        <f>AK67</f>
        <v>133300.01</v>
      </c>
      <c r="AM67" s="153"/>
      <c r="AN67" s="109">
        <f t="shared" si="0"/>
        <v>0</v>
      </c>
    </row>
    <row r="68" spans="1:40" s="110" customFormat="1" x14ac:dyDescent="0.25">
      <c r="A68" s="148"/>
      <c r="B68" s="149"/>
      <c r="C68" s="104" t="s">
        <v>213</v>
      </c>
      <c r="D68" s="149"/>
      <c r="E68" s="149"/>
      <c r="F68" s="149"/>
      <c r="G68" s="149"/>
      <c r="H68" s="105" t="s">
        <v>60</v>
      </c>
      <c r="I68" s="104">
        <v>182</v>
      </c>
      <c r="J68" s="105" t="s">
        <v>117</v>
      </c>
      <c r="K68" s="107">
        <v>0</v>
      </c>
      <c r="L68" s="108">
        <v>0</v>
      </c>
      <c r="M68" s="150"/>
      <c r="N68" s="149"/>
      <c r="O68" s="149"/>
      <c r="P68" s="149"/>
      <c r="Q68" s="150"/>
      <c r="R68" s="150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55"/>
      <c r="AN68" s="109">
        <f t="shared" si="0"/>
        <v>0</v>
      </c>
    </row>
    <row r="69" spans="1:40" s="110" customFormat="1" x14ac:dyDescent="0.25">
      <c r="A69" s="148"/>
      <c r="B69" s="149"/>
      <c r="C69" s="104" t="s">
        <v>213</v>
      </c>
      <c r="D69" s="149"/>
      <c r="E69" s="149"/>
      <c r="F69" s="149"/>
      <c r="G69" s="149"/>
      <c r="H69" s="105" t="s">
        <v>60</v>
      </c>
      <c r="I69" s="104">
        <v>182</v>
      </c>
      <c r="J69" s="105" t="s">
        <v>118</v>
      </c>
      <c r="K69" s="107">
        <v>0</v>
      </c>
      <c r="L69" s="108">
        <v>0</v>
      </c>
      <c r="M69" s="150"/>
      <c r="N69" s="149"/>
      <c r="O69" s="149"/>
      <c r="P69" s="149"/>
      <c r="Q69" s="150"/>
      <c r="R69" s="150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54"/>
      <c r="AN69" s="109">
        <f t="shared" si="0"/>
        <v>0</v>
      </c>
    </row>
    <row r="70" spans="1:40" s="67" customFormat="1" ht="25.5" x14ac:dyDescent="0.25">
      <c r="A70" s="141">
        <v>27</v>
      </c>
      <c r="B70" s="142" t="s">
        <v>214</v>
      </c>
      <c r="C70" s="82" t="s">
        <v>524</v>
      </c>
      <c r="D70" s="142" t="s">
        <v>216</v>
      </c>
      <c r="E70" s="142" t="s">
        <v>617</v>
      </c>
      <c r="F70" s="142" t="s">
        <v>218</v>
      </c>
      <c r="G70" s="142" t="s">
        <v>194</v>
      </c>
      <c r="H70" s="83" t="s">
        <v>60</v>
      </c>
      <c r="I70" s="82">
        <v>343</v>
      </c>
      <c r="J70" s="83" t="s">
        <v>536</v>
      </c>
      <c r="K70" s="63">
        <v>0.2</v>
      </c>
      <c r="L70" s="84">
        <v>2756.06</v>
      </c>
      <c r="M70" s="143">
        <v>7634.2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0</v>
      </c>
      <c r="V70" s="142">
        <v>0</v>
      </c>
      <c r="W70" s="142">
        <v>0</v>
      </c>
      <c r="X70" s="142">
        <v>0</v>
      </c>
      <c r="Y70" s="142">
        <v>0</v>
      </c>
      <c r="Z70" s="142"/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3">
        <f>SUM(M70:AJ70)</f>
        <v>7634.2</v>
      </c>
      <c r="AL70" s="143">
        <f>AK70</f>
        <v>7634.2</v>
      </c>
      <c r="AM70" s="132"/>
      <c r="AN70" s="91">
        <f t="shared" si="0"/>
        <v>0</v>
      </c>
    </row>
    <row r="71" spans="1:40" s="67" customFormat="1" ht="25.5" x14ac:dyDescent="0.25">
      <c r="A71" s="141"/>
      <c r="B71" s="142"/>
      <c r="C71" s="82" t="s">
        <v>525</v>
      </c>
      <c r="D71" s="142"/>
      <c r="E71" s="142"/>
      <c r="F71" s="142"/>
      <c r="G71" s="142"/>
      <c r="H71" s="83" t="s">
        <v>60</v>
      </c>
      <c r="I71" s="82">
        <v>344</v>
      </c>
      <c r="J71" s="83" t="s">
        <v>197</v>
      </c>
      <c r="K71" s="63">
        <v>0.23</v>
      </c>
      <c r="L71" s="84">
        <v>2535.58</v>
      </c>
      <c r="M71" s="143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34"/>
      <c r="AN71" s="91">
        <f t="shared" si="0"/>
        <v>0</v>
      </c>
    </row>
    <row r="72" spans="1:40" s="67" customFormat="1" ht="25.5" x14ac:dyDescent="0.25">
      <c r="A72" s="141"/>
      <c r="B72" s="142"/>
      <c r="C72" s="82" t="s">
        <v>524</v>
      </c>
      <c r="D72" s="142"/>
      <c r="E72" s="142"/>
      <c r="F72" s="142"/>
      <c r="G72" s="142"/>
      <c r="H72" s="83" t="s">
        <v>60</v>
      </c>
      <c r="I72" s="82">
        <v>343</v>
      </c>
      <c r="J72" s="83" t="s">
        <v>536</v>
      </c>
      <c r="K72" s="63">
        <v>0.17</v>
      </c>
      <c r="L72" s="84">
        <v>2342.56</v>
      </c>
      <c r="M72" s="143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33"/>
      <c r="AN72" s="91">
        <f t="shared" si="0"/>
        <v>0</v>
      </c>
    </row>
    <row r="73" spans="1:40" s="110" customFormat="1" ht="25.5" x14ac:dyDescent="0.25">
      <c r="A73" s="148">
        <v>28</v>
      </c>
      <c r="B73" s="149" t="s">
        <v>220</v>
      </c>
      <c r="C73" s="104" t="s">
        <v>524</v>
      </c>
      <c r="D73" s="149" t="s">
        <v>222</v>
      </c>
      <c r="E73" s="149" t="s">
        <v>192</v>
      </c>
      <c r="F73" s="149" t="s">
        <v>223</v>
      </c>
      <c r="G73" s="149" t="s">
        <v>194</v>
      </c>
      <c r="H73" s="105" t="s">
        <v>60</v>
      </c>
      <c r="I73" s="104">
        <v>343</v>
      </c>
      <c r="J73" s="105" t="s">
        <v>536</v>
      </c>
      <c r="K73" s="107">
        <v>0.5</v>
      </c>
      <c r="L73" s="108">
        <v>6890.16</v>
      </c>
      <c r="M73" s="150">
        <v>17432.099999999999</v>
      </c>
      <c r="N73" s="149">
        <v>0</v>
      </c>
      <c r="O73" s="149">
        <v>0</v>
      </c>
      <c r="P73" s="149">
        <v>0</v>
      </c>
      <c r="Q73" s="149">
        <v>0</v>
      </c>
      <c r="R73" s="149">
        <v>0</v>
      </c>
      <c r="S73" s="149">
        <v>0</v>
      </c>
      <c r="T73" s="149">
        <v>0</v>
      </c>
      <c r="U73" s="149">
        <v>0</v>
      </c>
      <c r="V73" s="149">
        <v>0</v>
      </c>
      <c r="W73" s="149">
        <v>0</v>
      </c>
      <c r="X73" s="149">
        <v>0</v>
      </c>
      <c r="Y73" s="149">
        <v>0</v>
      </c>
      <c r="Z73" s="149"/>
      <c r="AA73" s="149">
        <v>0</v>
      </c>
      <c r="AB73" s="149">
        <v>0</v>
      </c>
      <c r="AC73" s="149">
        <v>0</v>
      </c>
      <c r="AD73" s="149">
        <v>0</v>
      </c>
      <c r="AE73" s="149">
        <v>0</v>
      </c>
      <c r="AF73" s="149">
        <v>0</v>
      </c>
      <c r="AG73" s="149">
        <v>0</v>
      </c>
      <c r="AH73" s="149">
        <v>0</v>
      </c>
      <c r="AI73" s="149">
        <v>0</v>
      </c>
      <c r="AJ73" s="149">
        <v>0</v>
      </c>
      <c r="AK73" s="150">
        <f>SUM(M73:AJ73)</f>
        <v>17432.099999999999</v>
      </c>
      <c r="AL73" s="150">
        <f>AK73</f>
        <v>17432.099999999999</v>
      </c>
      <c r="AM73" s="153"/>
      <c r="AN73" s="109">
        <f t="shared" si="0"/>
        <v>0</v>
      </c>
    </row>
    <row r="74" spans="1:40" s="110" customFormat="1" x14ac:dyDescent="0.25">
      <c r="A74" s="148"/>
      <c r="B74" s="149"/>
      <c r="C74" s="104" t="s">
        <v>224</v>
      </c>
      <c r="D74" s="149"/>
      <c r="E74" s="149"/>
      <c r="F74" s="149"/>
      <c r="G74" s="149"/>
      <c r="H74" s="105" t="s">
        <v>60</v>
      </c>
      <c r="I74" s="104">
        <v>344</v>
      </c>
      <c r="J74" s="105" t="s">
        <v>197</v>
      </c>
      <c r="K74" s="107">
        <v>0.55000000000000004</v>
      </c>
      <c r="L74" s="108">
        <v>6063.34</v>
      </c>
      <c r="M74" s="150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55"/>
      <c r="AN74" s="109">
        <f t="shared" ref="AN74:AN137" si="1">AK74-AL74</f>
        <v>0</v>
      </c>
    </row>
    <row r="75" spans="1:40" s="110" customFormat="1" ht="25.5" x14ac:dyDescent="0.25">
      <c r="A75" s="148"/>
      <c r="B75" s="149"/>
      <c r="C75" s="104" t="s">
        <v>524</v>
      </c>
      <c r="D75" s="149"/>
      <c r="E75" s="149"/>
      <c r="F75" s="149"/>
      <c r="G75" s="149"/>
      <c r="H75" s="105" t="s">
        <v>60</v>
      </c>
      <c r="I75" s="104">
        <v>343</v>
      </c>
      <c r="J75" s="105" t="s">
        <v>536</v>
      </c>
      <c r="K75" s="107">
        <v>0.32500000000000001</v>
      </c>
      <c r="L75" s="108">
        <v>4478.6000000000004</v>
      </c>
      <c r="M75" s="150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54"/>
      <c r="AN75" s="109">
        <f t="shared" si="1"/>
        <v>0</v>
      </c>
    </row>
    <row r="76" spans="1:40" s="67" customFormat="1" x14ac:dyDescent="0.25">
      <c r="A76" s="141">
        <v>29</v>
      </c>
      <c r="B76" s="142" t="s">
        <v>225</v>
      </c>
      <c r="C76" s="82" t="s">
        <v>226</v>
      </c>
      <c r="D76" s="142" t="s">
        <v>227</v>
      </c>
      <c r="E76" s="142" t="s">
        <v>228</v>
      </c>
      <c r="F76" s="142" t="s">
        <v>229</v>
      </c>
      <c r="G76" s="142" t="s">
        <v>194</v>
      </c>
      <c r="H76" s="83" t="s">
        <v>60</v>
      </c>
      <c r="I76" s="82">
        <v>403</v>
      </c>
      <c r="J76" s="83" t="s">
        <v>536</v>
      </c>
      <c r="K76" s="63">
        <v>15</v>
      </c>
      <c r="L76" s="84">
        <v>206704.65</v>
      </c>
      <c r="M76" s="143">
        <v>206704.65</v>
      </c>
      <c r="N76" s="142">
        <v>0</v>
      </c>
      <c r="O76" s="142">
        <v>0</v>
      </c>
      <c r="P76" s="142">
        <v>0</v>
      </c>
      <c r="Q76" s="142">
        <v>0</v>
      </c>
      <c r="R76" s="142">
        <v>0</v>
      </c>
      <c r="S76" s="142">
        <v>0</v>
      </c>
      <c r="T76" s="142">
        <v>0</v>
      </c>
      <c r="U76" s="142">
        <v>0</v>
      </c>
      <c r="V76" s="142">
        <v>0</v>
      </c>
      <c r="W76" s="142">
        <v>0</v>
      </c>
      <c r="X76" s="142">
        <v>0</v>
      </c>
      <c r="Y76" s="142">
        <v>0</v>
      </c>
      <c r="Z76" s="142"/>
      <c r="AA76" s="142">
        <v>0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3">
        <f>SUM(M76:AJ76)</f>
        <v>206704.65</v>
      </c>
      <c r="AL76" s="143">
        <f>AK76</f>
        <v>206704.65</v>
      </c>
      <c r="AM76" s="132"/>
      <c r="AN76" s="91">
        <f t="shared" si="1"/>
        <v>0</v>
      </c>
    </row>
    <row r="77" spans="1:40" s="67" customFormat="1" x14ac:dyDescent="0.25">
      <c r="A77" s="141"/>
      <c r="B77" s="142"/>
      <c r="C77" s="82" t="s">
        <v>231</v>
      </c>
      <c r="D77" s="142"/>
      <c r="E77" s="142"/>
      <c r="F77" s="142"/>
      <c r="G77" s="142"/>
      <c r="H77" s="83" t="s">
        <v>60</v>
      </c>
      <c r="I77" s="82">
        <v>403</v>
      </c>
      <c r="J77" s="83" t="s">
        <v>118</v>
      </c>
      <c r="K77" s="63">
        <v>0</v>
      </c>
      <c r="L77" s="84">
        <v>0</v>
      </c>
      <c r="M77" s="143"/>
      <c r="N77" s="142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33"/>
      <c r="AN77" s="91">
        <f t="shared" si="1"/>
        <v>0</v>
      </c>
    </row>
    <row r="78" spans="1:40" s="110" customFormat="1" x14ac:dyDescent="0.25">
      <c r="A78" s="148">
        <v>30</v>
      </c>
      <c r="B78" s="149" t="s">
        <v>232</v>
      </c>
      <c r="C78" s="104" t="s">
        <v>233</v>
      </c>
      <c r="D78" s="149" t="s">
        <v>234</v>
      </c>
      <c r="E78" s="149" t="s">
        <v>181</v>
      </c>
      <c r="F78" s="149" t="s">
        <v>235</v>
      </c>
      <c r="G78" s="149" t="s">
        <v>176</v>
      </c>
      <c r="H78" s="105" t="s">
        <v>60</v>
      </c>
      <c r="I78" s="104">
        <v>182</v>
      </c>
      <c r="J78" s="105" t="s">
        <v>61</v>
      </c>
      <c r="K78" s="107">
        <v>3.4649999999999999</v>
      </c>
      <c r="L78" s="108">
        <v>115500.01</v>
      </c>
      <c r="M78" s="150">
        <v>115500.01</v>
      </c>
      <c r="N78" s="149">
        <v>0</v>
      </c>
      <c r="O78" s="149">
        <v>0</v>
      </c>
      <c r="P78" s="149">
        <v>0</v>
      </c>
      <c r="Q78" s="150">
        <v>8000</v>
      </c>
      <c r="R78" s="150">
        <v>9800</v>
      </c>
      <c r="S78" s="149">
        <v>0</v>
      </c>
      <c r="T78" s="149">
        <v>0</v>
      </c>
      <c r="U78" s="149">
        <v>0</v>
      </c>
      <c r="V78" s="149">
        <v>0</v>
      </c>
      <c r="W78" s="149">
        <v>0</v>
      </c>
      <c r="X78" s="149">
        <v>0</v>
      </c>
      <c r="Y78" s="149">
        <v>0</v>
      </c>
      <c r="Z78" s="149"/>
      <c r="AA78" s="149">
        <v>0</v>
      </c>
      <c r="AB78" s="149">
        <v>0</v>
      </c>
      <c r="AC78" s="149">
        <v>0</v>
      </c>
      <c r="AD78" s="149">
        <v>0</v>
      </c>
      <c r="AE78" s="149">
        <v>0</v>
      </c>
      <c r="AF78" s="149">
        <v>0</v>
      </c>
      <c r="AG78" s="149">
        <v>0</v>
      </c>
      <c r="AH78" s="149">
        <v>0</v>
      </c>
      <c r="AI78" s="149">
        <v>0</v>
      </c>
      <c r="AJ78" s="149">
        <v>0</v>
      </c>
      <c r="AK78" s="150">
        <f>SUM(M78:AJ78)</f>
        <v>133300.01</v>
      </c>
      <c r="AL78" s="150">
        <f>AK78</f>
        <v>133300.01</v>
      </c>
      <c r="AM78" s="153"/>
      <c r="AN78" s="109">
        <f t="shared" si="1"/>
        <v>0</v>
      </c>
    </row>
    <row r="79" spans="1:40" s="110" customFormat="1" x14ac:dyDescent="0.25">
      <c r="A79" s="148"/>
      <c r="B79" s="149"/>
      <c r="C79" s="104" t="s">
        <v>236</v>
      </c>
      <c r="D79" s="149"/>
      <c r="E79" s="149"/>
      <c r="F79" s="149"/>
      <c r="G79" s="149"/>
      <c r="H79" s="105" t="s">
        <v>60</v>
      </c>
      <c r="I79" s="104">
        <v>182</v>
      </c>
      <c r="J79" s="105" t="s">
        <v>117</v>
      </c>
      <c r="K79" s="107">
        <v>0</v>
      </c>
      <c r="L79" s="108">
        <v>0</v>
      </c>
      <c r="M79" s="150"/>
      <c r="N79" s="149"/>
      <c r="O79" s="149"/>
      <c r="P79" s="149"/>
      <c r="Q79" s="150"/>
      <c r="R79" s="150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55"/>
      <c r="AN79" s="109">
        <f t="shared" si="1"/>
        <v>0</v>
      </c>
    </row>
    <row r="80" spans="1:40" s="110" customFormat="1" x14ac:dyDescent="0.25">
      <c r="A80" s="148"/>
      <c r="B80" s="149"/>
      <c r="C80" s="104" t="s">
        <v>236</v>
      </c>
      <c r="D80" s="149"/>
      <c r="E80" s="149"/>
      <c r="F80" s="149"/>
      <c r="G80" s="149"/>
      <c r="H80" s="105" t="s">
        <v>60</v>
      </c>
      <c r="I80" s="104">
        <v>182</v>
      </c>
      <c r="J80" s="105" t="s">
        <v>118</v>
      </c>
      <c r="K80" s="107">
        <v>0</v>
      </c>
      <c r="L80" s="108">
        <v>0</v>
      </c>
      <c r="M80" s="150"/>
      <c r="N80" s="149"/>
      <c r="O80" s="149"/>
      <c r="P80" s="149"/>
      <c r="Q80" s="150"/>
      <c r="R80" s="150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54"/>
      <c r="AN80" s="109">
        <f t="shared" si="1"/>
        <v>0</v>
      </c>
    </row>
    <row r="81" spans="1:40" s="67" customFormat="1" ht="25.5" x14ac:dyDescent="0.25">
      <c r="A81" s="82">
        <v>31</v>
      </c>
      <c r="B81" s="83" t="s">
        <v>237</v>
      </c>
      <c r="C81" s="82" t="s">
        <v>238</v>
      </c>
      <c r="D81" s="83" t="s">
        <v>239</v>
      </c>
      <c r="E81" s="83" t="s">
        <v>547</v>
      </c>
      <c r="F81" s="83" t="s">
        <v>241</v>
      </c>
      <c r="G81" s="83" t="s">
        <v>194</v>
      </c>
      <c r="H81" s="83" t="s">
        <v>60</v>
      </c>
      <c r="I81" s="82">
        <v>420</v>
      </c>
      <c r="J81" s="83" t="s">
        <v>61</v>
      </c>
      <c r="K81" s="63">
        <v>1.34</v>
      </c>
      <c r="L81" s="84">
        <v>22158.74</v>
      </c>
      <c r="M81" s="84">
        <v>22158.74</v>
      </c>
      <c r="N81" s="83">
        <v>0</v>
      </c>
      <c r="O81" s="83">
        <v>0</v>
      </c>
      <c r="P81" s="83">
        <v>0</v>
      </c>
      <c r="Q81" s="83">
        <v>0</v>
      </c>
      <c r="R81" s="83">
        <v>0</v>
      </c>
      <c r="S81" s="83">
        <v>0</v>
      </c>
      <c r="T81" s="83">
        <v>0</v>
      </c>
      <c r="U81" s="83">
        <v>0</v>
      </c>
      <c r="V81" s="83">
        <v>0</v>
      </c>
      <c r="W81" s="83">
        <v>0</v>
      </c>
      <c r="X81" s="83">
        <v>0</v>
      </c>
      <c r="Y81" s="83">
        <v>0</v>
      </c>
      <c r="Z81" s="83"/>
      <c r="AA81" s="83">
        <v>0</v>
      </c>
      <c r="AB81" s="83">
        <v>0</v>
      </c>
      <c r="AC81" s="83">
        <v>0</v>
      </c>
      <c r="AD81" s="83">
        <v>0</v>
      </c>
      <c r="AE81" s="83">
        <v>0</v>
      </c>
      <c r="AF81" s="83">
        <v>0</v>
      </c>
      <c r="AG81" s="83">
        <v>0</v>
      </c>
      <c r="AH81" s="83">
        <v>0</v>
      </c>
      <c r="AI81" s="83">
        <v>0</v>
      </c>
      <c r="AJ81" s="83">
        <v>0</v>
      </c>
      <c r="AK81" s="84">
        <f>SUM(M81:AJ81)</f>
        <v>22158.74</v>
      </c>
      <c r="AL81" s="84">
        <f>AK81</f>
        <v>22158.74</v>
      </c>
      <c r="AM81" s="83"/>
      <c r="AN81" s="91">
        <f t="shared" si="1"/>
        <v>0</v>
      </c>
    </row>
    <row r="82" spans="1:40" s="110" customFormat="1" ht="25.5" x14ac:dyDescent="0.25">
      <c r="A82" s="104">
        <v>32</v>
      </c>
      <c r="B82" s="105" t="s">
        <v>242</v>
      </c>
      <c r="C82" s="104" t="s">
        <v>610</v>
      </c>
      <c r="D82" s="105" t="s">
        <v>244</v>
      </c>
      <c r="E82" s="105" t="s">
        <v>548</v>
      </c>
      <c r="F82" s="105" t="s">
        <v>241</v>
      </c>
      <c r="G82" s="105" t="s">
        <v>194</v>
      </c>
      <c r="H82" s="105" t="s">
        <v>60</v>
      </c>
      <c r="I82" s="104">
        <v>420</v>
      </c>
      <c r="J82" s="105" t="s">
        <v>61</v>
      </c>
      <c r="K82" s="107">
        <v>1.34</v>
      </c>
      <c r="L82" s="108">
        <v>22158.74</v>
      </c>
      <c r="M82" s="108">
        <v>22158.74</v>
      </c>
      <c r="N82" s="105">
        <v>0</v>
      </c>
      <c r="O82" s="105">
        <v>0</v>
      </c>
      <c r="P82" s="105">
        <v>0</v>
      </c>
      <c r="Q82" s="105">
        <v>0</v>
      </c>
      <c r="R82" s="105">
        <v>0</v>
      </c>
      <c r="S82" s="105">
        <v>0</v>
      </c>
      <c r="T82" s="105">
        <v>0</v>
      </c>
      <c r="U82" s="105">
        <v>0</v>
      </c>
      <c r="V82" s="105">
        <v>0</v>
      </c>
      <c r="W82" s="105">
        <v>0</v>
      </c>
      <c r="X82" s="105">
        <v>0</v>
      </c>
      <c r="Y82" s="105">
        <v>0</v>
      </c>
      <c r="Z82" s="105"/>
      <c r="AA82" s="105">
        <v>0</v>
      </c>
      <c r="AB82" s="105">
        <v>0</v>
      </c>
      <c r="AC82" s="105">
        <v>0</v>
      </c>
      <c r="AD82" s="105">
        <v>0</v>
      </c>
      <c r="AE82" s="105">
        <v>0</v>
      </c>
      <c r="AF82" s="105">
        <v>0</v>
      </c>
      <c r="AG82" s="105">
        <v>0</v>
      </c>
      <c r="AH82" s="105">
        <v>0</v>
      </c>
      <c r="AI82" s="105">
        <v>0</v>
      </c>
      <c r="AJ82" s="105">
        <v>0</v>
      </c>
      <c r="AK82" s="108">
        <f>SUM(M82:AJ82)</f>
        <v>22158.74</v>
      </c>
      <c r="AL82" s="108">
        <f>AK82</f>
        <v>22158.74</v>
      </c>
      <c r="AM82" s="105"/>
      <c r="AN82" s="109">
        <f t="shared" si="1"/>
        <v>0</v>
      </c>
    </row>
    <row r="83" spans="1:40" s="67" customFormat="1" x14ac:dyDescent="0.25">
      <c r="A83" s="141">
        <v>33</v>
      </c>
      <c r="B83" s="142" t="s">
        <v>246</v>
      </c>
      <c r="C83" s="82" t="s">
        <v>526</v>
      </c>
      <c r="D83" s="142" t="s">
        <v>248</v>
      </c>
      <c r="E83" s="142" t="s">
        <v>549</v>
      </c>
      <c r="F83" s="142" t="s">
        <v>250</v>
      </c>
      <c r="G83" s="142" t="s">
        <v>194</v>
      </c>
      <c r="H83" s="83" t="s">
        <v>60</v>
      </c>
      <c r="I83" s="82">
        <v>399</v>
      </c>
      <c r="J83" s="83" t="s">
        <v>61</v>
      </c>
      <c r="K83" s="63">
        <v>1.125</v>
      </c>
      <c r="L83" s="84">
        <v>18603.16</v>
      </c>
      <c r="M83" s="143">
        <v>66283.03</v>
      </c>
      <c r="N83" s="142">
        <v>0</v>
      </c>
      <c r="O83" s="142">
        <v>0</v>
      </c>
      <c r="P83" s="142">
        <v>0</v>
      </c>
      <c r="Q83" s="142">
        <v>0</v>
      </c>
      <c r="R83" s="142">
        <v>0</v>
      </c>
      <c r="S83" s="142">
        <v>0</v>
      </c>
      <c r="T83" s="142">
        <v>0</v>
      </c>
      <c r="U83" s="142">
        <v>0</v>
      </c>
      <c r="V83" s="142">
        <v>0</v>
      </c>
      <c r="W83" s="142">
        <v>0</v>
      </c>
      <c r="X83" s="142">
        <v>0</v>
      </c>
      <c r="Y83" s="142">
        <v>0</v>
      </c>
      <c r="Z83" s="142"/>
      <c r="AA83" s="142">
        <v>0</v>
      </c>
      <c r="AB83" s="142">
        <v>0</v>
      </c>
      <c r="AC83" s="142">
        <v>0</v>
      </c>
      <c r="AD83" s="142">
        <v>0</v>
      </c>
      <c r="AE83" s="142">
        <v>0</v>
      </c>
      <c r="AF83" s="142">
        <v>0</v>
      </c>
      <c r="AG83" s="142">
        <v>0</v>
      </c>
      <c r="AH83" s="142">
        <v>0</v>
      </c>
      <c r="AI83" s="142">
        <v>0</v>
      </c>
      <c r="AJ83" s="142">
        <v>0</v>
      </c>
      <c r="AK83" s="143">
        <f>SUM(M83:AJ83)</f>
        <v>66283.03</v>
      </c>
      <c r="AL83" s="143">
        <f>AK83</f>
        <v>66283.03</v>
      </c>
      <c r="AM83" s="132"/>
      <c r="AN83" s="91">
        <f t="shared" si="1"/>
        <v>0</v>
      </c>
    </row>
    <row r="84" spans="1:40" s="67" customFormat="1" x14ac:dyDescent="0.25">
      <c r="A84" s="141"/>
      <c r="B84" s="142"/>
      <c r="C84" s="82" t="s">
        <v>251</v>
      </c>
      <c r="D84" s="142"/>
      <c r="E84" s="142"/>
      <c r="F84" s="142"/>
      <c r="G84" s="142"/>
      <c r="H84" s="83" t="s">
        <v>60</v>
      </c>
      <c r="I84" s="82">
        <v>399</v>
      </c>
      <c r="J84" s="83" t="s">
        <v>61</v>
      </c>
      <c r="K84" s="63">
        <v>2.5</v>
      </c>
      <c r="L84" s="84">
        <v>41340.93</v>
      </c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34"/>
      <c r="AN84" s="91">
        <f t="shared" si="1"/>
        <v>0</v>
      </c>
    </row>
    <row r="85" spans="1:40" s="67" customFormat="1" x14ac:dyDescent="0.25">
      <c r="A85" s="141"/>
      <c r="B85" s="142"/>
      <c r="C85" s="82" t="s">
        <v>526</v>
      </c>
      <c r="D85" s="142"/>
      <c r="E85" s="142"/>
      <c r="F85" s="142"/>
      <c r="G85" s="142"/>
      <c r="H85" s="83" t="s">
        <v>60</v>
      </c>
      <c r="I85" s="82">
        <v>399</v>
      </c>
      <c r="J85" s="83" t="s">
        <v>197</v>
      </c>
      <c r="K85" s="63">
        <v>0.57499999999999996</v>
      </c>
      <c r="L85" s="84">
        <v>6338.94</v>
      </c>
      <c r="M85" s="143"/>
      <c r="N85" s="142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33"/>
      <c r="AN85" s="91">
        <f t="shared" si="1"/>
        <v>0</v>
      </c>
    </row>
    <row r="86" spans="1:40" s="110" customFormat="1" x14ac:dyDescent="0.25">
      <c r="A86" s="148">
        <v>34</v>
      </c>
      <c r="B86" s="149" t="s">
        <v>252</v>
      </c>
      <c r="C86" s="104" t="s">
        <v>253</v>
      </c>
      <c r="D86" s="149" t="s">
        <v>254</v>
      </c>
      <c r="E86" s="149" t="s">
        <v>255</v>
      </c>
      <c r="F86" s="149" t="s">
        <v>248</v>
      </c>
      <c r="G86" s="149" t="s">
        <v>194</v>
      </c>
      <c r="H86" s="105" t="s">
        <v>60</v>
      </c>
      <c r="I86" s="104">
        <v>399</v>
      </c>
      <c r="J86" s="105" t="s">
        <v>61</v>
      </c>
      <c r="K86" s="107">
        <v>2.5</v>
      </c>
      <c r="L86" s="108">
        <v>41340.92</v>
      </c>
      <c r="M86" s="150">
        <v>66283.03</v>
      </c>
      <c r="N86" s="149">
        <v>0</v>
      </c>
      <c r="O86" s="149">
        <v>0</v>
      </c>
      <c r="P86" s="149">
        <v>0</v>
      </c>
      <c r="Q86" s="149">
        <v>0</v>
      </c>
      <c r="R86" s="149">
        <v>0</v>
      </c>
      <c r="S86" s="149">
        <v>0</v>
      </c>
      <c r="T86" s="149">
        <v>0</v>
      </c>
      <c r="U86" s="149">
        <v>0</v>
      </c>
      <c r="V86" s="149">
        <v>0</v>
      </c>
      <c r="W86" s="149">
        <v>0</v>
      </c>
      <c r="X86" s="149">
        <v>0</v>
      </c>
      <c r="Y86" s="149">
        <v>0</v>
      </c>
      <c r="Z86" s="149"/>
      <c r="AA86" s="149">
        <v>0</v>
      </c>
      <c r="AB86" s="149">
        <v>0</v>
      </c>
      <c r="AC86" s="149">
        <v>0</v>
      </c>
      <c r="AD86" s="149">
        <v>0</v>
      </c>
      <c r="AE86" s="149">
        <v>0</v>
      </c>
      <c r="AF86" s="149">
        <v>0</v>
      </c>
      <c r="AG86" s="149">
        <v>0</v>
      </c>
      <c r="AH86" s="149">
        <v>0</v>
      </c>
      <c r="AI86" s="149">
        <v>0</v>
      </c>
      <c r="AJ86" s="149">
        <v>0</v>
      </c>
      <c r="AK86" s="150">
        <f>SUM(M86:AJ86)</f>
        <v>66283.03</v>
      </c>
      <c r="AL86" s="150">
        <f>AK86</f>
        <v>66283.03</v>
      </c>
      <c r="AM86" s="153"/>
      <c r="AN86" s="109">
        <f t="shared" si="1"/>
        <v>0</v>
      </c>
    </row>
    <row r="87" spans="1:40" s="110" customFormat="1" ht="25.5" x14ac:dyDescent="0.25">
      <c r="A87" s="148"/>
      <c r="B87" s="149"/>
      <c r="C87" s="104" t="s">
        <v>256</v>
      </c>
      <c r="D87" s="149"/>
      <c r="E87" s="149"/>
      <c r="F87" s="149"/>
      <c r="G87" s="149"/>
      <c r="H87" s="105" t="s">
        <v>60</v>
      </c>
      <c r="I87" s="104">
        <v>399</v>
      </c>
      <c r="J87" s="105" t="s">
        <v>197</v>
      </c>
      <c r="K87" s="107">
        <v>0.57499999999999996</v>
      </c>
      <c r="L87" s="108">
        <v>6338.94</v>
      </c>
      <c r="M87" s="150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55"/>
      <c r="AN87" s="109">
        <f t="shared" si="1"/>
        <v>0</v>
      </c>
    </row>
    <row r="88" spans="1:40" s="110" customFormat="1" ht="25.5" x14ac:dyDescent="0.25">
      <c r="A88" s="148"/>
      <c r="B88" s="149"/>
      <c r="C88" s="104" t="s">
        <v>256</v>
      </c>
      <c r="D88" s="149"/>
      <c r="E88" s="149"/>
      <c r="F88" s="149"/>
      <c r="G88" s="149"/>
      <c r="H88" s="105" t="s">
        <v>60</v>
      </c>
      <c r="I88" s="104">
        <v>399</v>
      </c>
      <c r="J88" s="105" t="s">
        <v>61</v>
      </c>
      <c r="K88" s="107">
        <v>1.125</v>
      </c>
      <c r="L88" s="108">
        <v>18603.169999999998</v>
      </c>
      <c r="M88" s="150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54"/>
      <c r="AN88" s="109">
        <f t="shared" si="1"/>
        <v>0</v>
      </c>
    </row>
    <row r="89" spans="1:40" s="67" customFormat="1" x14ac:dyDescent="0.25">
      <c r="A89" s="141">
        <v>35</v>
      </c>
      <c r="B89" s="142" t="s">
        <v>257</v>
      </c>
      <c r="C89" s="82" t="s">
        <v>258</v>
      </c>
      <c r="D89" s="142" t="s">
        <v>259</v>
      </c>
      <c r="E89" s="142" t="s">
        <v>260</v>
      </c>
      <c r="F89" s="142" t="s">
        <v>261</v>
      </c>
      <c r="G89" s="142" t="s">
        <v>262</v>
      </c>
      <c r="H89" s="83" t="s">
        <v>60</v>
      </c>
      <c r="I89" s="82">
        <v>299</v>
      </c>
      <c r="J89" s="83" t="s">
        <v>79</v>
      </c>
      <c r="K89" s="63">
        <v>19</v>
      </c>
      <c r="L89" s="84">
        <v>338480.44</v>
      </c>
      <c r="M89" s="143">
        <v>485452.21</v>
      </c>
      <c r="N89" s="142">
        <v>0</v>
      </c>
      <c r="O89" s="142">
        <v>0</v>
      </c>
      <c r="P89" s="142">
        <v>0</v>
      </c>
      <c r="Q89" s="142">
        <v>0</v>
      </c>
      <c r="R89" s="142">
        <v>0</v>
      </c>
      <c r="S89" s="142">
        <v>0</v>
      </c>
      <c r="T89" s="142">
        <v>0</v>
      </c>
      <c r="U89" s="142">
        <v>0</v>
      </c>
      <c r="V89" s="142">
        <v>0</v>
      </c>
      <c r="W89" s="142">
        <v>0</v>
      </c>
      <c r="X89" s="142">
        <v>0</v>
      </c>
      <c r="Y89" s="142">
        <v>0</v>
      </c>
      <c r="Z89" s="142"/>
      <c r="AA89" s="142">
        <v>0</v>
      </c>
      <c r="AB89" s="142">
        <v>0</v>
      </c>
      <c r="AC89" s="142">
        <v>0</v>
      </c>
      <c r="AD89" s="142">
        <v>0</v>
      </c>
      <c r="AE89" s="142">
        <v>0</v>
      </c>
      <c r="AF89" s="142">
        <v>0</v>
      </c>
      <c r="AG89" s="142">
        <v>0</v>
      </c>
      <c r="AH89" s="142">
        <v>0</v>
      </c>
      <c r="AI89" s="142">
        <v>0</v>
      </c>
      <c r="AJ89" s="142">
        <v>0</v>
      </c>
      <c r="AK89" s="143">
        <f>SUM(M89:AJ89)</f>
        <v>485452.21</v>
      </c>
      <c r="AL89" s="143">
        <f>AK89</f>
        <v>485452.21</v>
      </c>
      <c r="AM89" s="132"/>
      <c r="AN89" s="91">
        <f t="shared" si="1"/>
        <v>0</v>
      </c>
    </row>
    <row r="90" spans="1:40" s="67" customFormat="1" x14ac:dyDescent="0.25">
      <c r="A90" s="141"/>
      <c r="B90" s="142"/>
      <c r="C90" s="82" t="s">
        <v>258</v>
      </c>
      <c r="D90" s="142"/>
      <c r="E90" s="142"/>
      <c r="F90" s="142"/>
      <c r="G90" s="142"/>
      <c r="H90" s="83" t="s">
        <v>60</v>
      </c>
      <c r="I90" s="82">
        <v>300</v>
      </c>
      <c r="J90" s="83" t="s">
        <v>79</v>
      </c>
      <c r="K90" s="63">
        <v>8.25</v>
      </c>
      <c r="L90" s="84">
        <v>146971.76999999999</v>
      </c>
      <c r="M90" s="143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33"/>
      <c r="AN90" s="91">
        <f t="shared" si="1"/>
        <v>0</v>
      </c>
    </row>
    <row r="91" spans="1:40" s="110" customFormat="1" x14ac:dyDescent="0.25">
      <c r="A91" s="148">
        <v>36</v>
      </c>
      <c r="B91" s="149" t="s">
        <v>265</v>
      </c>
      <c r="C91" s="104" t="s">
        <v>266</v>
      </c>
      <c r="D91" s="149" t="s">
        <v>267</v>
      </c>
      <c r="E91" s="149" t="s">
        <v>268</v>
      </c>
      <c r="F91" s="149" t="s">
        <v>269</v>
      </c>
      <c r="G91" s="149" t="s">
        <v>270</v>
      </c>
      <c r="H91" s="105" t="s">
        <v>60</v>
      </c>
      <c r="I91" s="104">
        <v>2028</v>
      </c>
      <c r="J91" s="105" t="s">
        <v>117</v>
      </c>
      <c r="K91" s="107">
        <v>0</v>
      </c>
      <c r="L91" s="108">
        <v>0</v>
      </c>
      <c r="M91" s="150">
        <v>0</v>
      </c>
      <c r="N91" s="149">
        <v>0</v>
      </c>
      <c r="O91" s="149">
        <v>0</v>
      </c>
      <c r="P91" s="149">
        <v>0</v>
      </c>
      <c r="Q91" s="150">
        <v>8000</v>
      </c>
      <c r="R91" s="150">
        <v>9800</v>
      </c>
      <c r="S91" s="149">
        <v>0</v>
      </c>
      <c r="T91" s="149">
        <v>0</v>
      </c>
      <c r="U91" s="149">
        <v>0</v>
      </c>
      <c r="V91" s="149">
        <v>0</v>
      </c>
      <c r="W91" s="149">
        <v>0</v>
      </c>
      <c r="X91" s="149">
        <v>0</v>
      </c>
      <c r="Y91" s="149">
        <v>0</v>
      </c>
      <c r="Z91" s="149"/>
      <c r="AA91" s="149">
        <v>0</v>
      </c>
      <c r="AB91" s="149">
        <v>0</v>
      </c>
      <c r="AC91" s="149">
        <v>0</v>
      </c>
      <c r="AD91" s="149">
        <v>0</v>
      </c>
      <c r="AE91" s="149">
        <v>0</v>
      </c>
      <c r="AF91" s="149">
        <v>0</v>
      </c>
      <c r="AG91" s="149">
        <v>0</v>
      </c>
      <c r="AH91" s="149">
        <v>0</v>
      </c>
      <c r="AI91" s="149">
        <v>0</v>
      </c>
      <c r="AJ91" s="149">
        <v>0</v>
      </c>
      <c r="AK91" s="150">
        <f>SUM(M91:AJ91)</f>
        <v>17800</v>
      </c>
      <c r="AL91" s="150">
        <f>AK91</f>
        <v>17800</v>
      </c>
      <c r="AM91" s="153"/>
      <c r="AN91" s="109">
        <f t="shared" si="1"/>
        <v>0</v>
      </c>
    </row>
    <row r="92" spans="1:40" s="110" customFormat="1" x14ac:dyDescent="0.25">
      <c r="A92" s="148"/>
      <c r="B92" s="149"/>
      <c r="C92" s="104" t="s">
        <v>271</v>
      </c>
      <c r="D92" s="149"/>
      <c r="E92" s="149"/>
      <c r="F92" s="149"/>
      <c r="G92" s="149"/>
      <c r="H92" s="105" t="s">
        <v>60</v>
      </c>
      <c r="I92" s="104">
        <v>2028</v>
      </c>
      <c r="J92" s="105" t="s">
        <v>118</v>
      </c>
      <c r="K92" s="107">
        <v>0</v>
      </c>
      <c r="L92" s="108">
        <v>0</v>
      </c>
      <c r="M92" s="150"/>
      <c r="N92" s="149"/>
      <c r="O92" s="149"/>
      <c r="P92" s="149"/>
      <c r="Q92" s="150"/>
      <c r="R92" s="150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54"/>
      <c r="AN92" s="109">
        <f t="shared" si="1"/>
        <v>0</v>
      </c>
    </row>
    <row r="93" spans="1:40" s="67" customFormat="1" x14ac:dyDescent="0.25">
      <c r="A93" s="141">
        <v>37</v>
      </c>
      <c r="B93" s="142" t="s">
        <v>272</v>
      </c>
      <c r="C93" s="82" t="s">
        <v>273</v>
      </c>
      <c r="D93" s="142" t="s">
        <v>274</v>
      </c>
      <c r="E93" s="142" t="s">
        <v>275</v>
      </c>
      <c r="F93" s="142" t="s">
        <v>276</v>
      </c>
      <c r="G93" s="142" t="s">
        <v>270</v>
      </c>
      <c r="H93" s="83" t="s">
        <v>60</v>
      </c>
      <c r="I93" s="82">
        <v>683</v>
      </c>
      <c r="J93" s="83" t="s">
        <v>61</v>
      </c>
      <c r="K93" s="63">
        <v>7.92</v>
      </c>
      <c r="L93" s="84">
        <v>107712</v>
      </c>
      <c r="M93" s="143">
        <v>107712</v>
      </c>
      <c r="N93" s="142">
        <v>0</v>
      </c>
      <c r="O93" s="142">
        <v>0</v>
      </c>
      <c r="P93" s="142">
        <v>0</v>
      </c>
      <c r="Q93" s="143">
        <v>8000</v>
      </c>
      <c r="R93" s="143">
        <v>9800</v>
      </c>
      <c r="S93" s="142">
        <v>0</v>
      </c>
      <c r="T93" s="142">
        <v>0</v>
      </c>
      <c r="U93" s="142">
        <v>0</v>
      </c>
      <c r="V93" s="142">
        <v>0</v>
      </c>
      <c r="W93" s="142">
        <v>0</v>
      </c>
      <c r="X93" s="142">
        <v>0</v>
      </c>
      <c r="Y93" s="142">
        <v>0</v>
      </c>
      <c r="Z93" s="142"/>
      <c r="AA93" s="142">
        <v>0</v>
      </c>
      <c r="AB93" s="142">
        <v>0</v>
      </c>
      <c r="AC93" s="142">
        <v>0</v>
      </c>
      <c r="AD93" s="142">
        <v>0</v>
      </c>
      <c r="AE93" s="142">
        <v>0</v>
      </c>
      <c r="AF93" s="142">
        <v>0</v>
      </c>
      <c r="AG93" s="142">
        <v>0</v>
      </c>
      <c r="AH93" s="142">
        <v>0</v>
      </c>
      <c r="AI93" s="142">
        <v>0</v>
      </c>
      <c r="AJ93" s="142">
        <v>0</v>
      </c>
      <c r="AK93" s="143">
        <f>SUM(M93:AJ93)</f>
        <v>125512</v>
      </c>
      <c r="AL93" s="143">
        <f>AK93</f>
        <v>125512</v>
      </c>
      <c r="AM93" s="132"/>
      <c r="AN93" s="91">
        <f t="shared" si="1"/>
        <v>0</v>
      </c>
    </row>
    <row r="94" spans="1:40" s="67" customFormat="1" x14ac:dyDescent="0.25">
      <c r="A94" s="141"/>
      <c r="B94" s="142"/>
      <c r="C94" s="82" t="s">
        <v>278</v>
      </c>
      <c r="D94" s="142"/>
      <c r="E94" s="142"/>
      <c r="F94" s="142"/>
      <c r="G94" s="142"/>
      <c r="H94" s="83" t="s">
        <v>60</v>
      </c>
      <c r="I94" s="82">
        <v>683</v>
      </c>
      <c r="J94" s="83" t="s">
        <v>117</v>
      </c>
      <c r="K94" s="63">
        <v>0</v>
      </c>
      <c r="L94" s="84">
        <v>0</v>
      </c>
      <c r="M94" s="143"/>
      <c r="N94" s="142"/>
      <c r="O94" s="142"/>
      <c r="P94" s="142"/>
      <c r="Q94" s="143"/>
      <c r="R94" s="143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34"/>
      <c r="AN94" s="91">
        <f t="shared" si="1"/>
        <v>0</v>
      </c>
    </row>
    <row r="95" spans="1:40" s="67" customFormat="1" x14ac:dyDescent="0.25">
      <c r="A95" s="141"/>
      <c r="B95" s="142"/>
      <c r="C95" s="82" t="s">
        <v>278</v>
      </c>
      <c r="D95" s="142"/>
      <c r="E95" s="142"/>
      <c r="F95" s="142"/>
      <c r="G95" s="142"/>
      <c r="H95" s="83" t="s">
        <v>60</v>
      </c>
      <c r="I95" s="82">
        <v>683</v>
      </c>
      <c r="J95" s="83" t="s">
        <v>118</v>
      </c>
      <c r="K95" s="63">
        <v>0</v>
      </c>
      <c r="L95" s="84">
        <v>0</v>
      </c>
      <c r="M95" s="143"/>
      <c r="N95" s="142"/>
      <c r="O95" s="142"/>
      <c r="P95" s="142"/>
      <c r="Q95" s="143"/>
      <c r="R95" s="143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33"/>
      <c r="AN95" s="91">
        <f t="shared" si="1"/>
        <v>0</v>
      </c>
    </row>
    <row r="96" spans="1:40" s="110" customFormat="1" x14ac:dyDescent="0.25">
      <c r="A96" s="148">
        <v>38</v>
      </c>
      <c r="B96" s="149" t="s">
        <v>279</v>
      </c>
      <c r="C96" s="104" t="s">
        <v>280</v>
      </c>
      <c r="D96" s="149" t="s">
        <v>281</v>
      </c>
      <c r="E96" s="149" t="s">
        <v>282</v>
      </c>
      <c r="F96" s="149" t="s">
        <v>283</v>
      </c>
      <c r="G96" s="149" t="s">
        <v>270</v>
      </c>
      <c r="H96" s="105" t="s">
        <v>60</v>
      </c>
      <c r="I96" s="104">
        <v>606</v>
      </c>
      <c r="J96" s="105" t="s">
        <v>61</v>
      </c>
      <c r="K96" s="107">
        <v>5.25</v>
      </c>
      <c r="L96" s="108">
        <v>71400</v>
      </c>
      <c r="M96" s="150">
        <v>71400</v>
      </c>
      <c r="N96" s="149">
        <v>0</v>
      </c>
      <c r="O96" s="149">
        <v>0</v>
      </c>
      <c r="P96" s="149">
        <v>0</v>
      </c>
      <c r="Q96" s="150">
        <v>8000</v>
      </c>
      <c r="R96" s="150">
        <v>9800</v>
      </c>
      <c r="S96" s="149">
        <v>0</v>
      </c>
      <c r="T96" s="149">
        <v>0</v>
      </c>
      <c r="U96" s="149">
        <v>0</v>
      </c>
      <c r="V96" s="149">
        <v>0</v>
      </c>
      <c r="W96" s="149">
        <v>0</v>
      </c>
      <c r="X96" s="149">
        <v>0</v>
      </c>
      <c r="Y96" s="149">
        <v>0</v>
      </c>
      <c r="Z96" s="149"/>
      <c r="AA96" s="149">
        <v>0</v>
      </c>
      <c r="AB96" s="149">
        <v>0</v>
      </c>
      <c r="AC96" s="149">
        <v>0</v>
      </c>
      <c r="AD96" s="149">
        <v>0</v>
      </c>
      <c r="AE96" s="149">
        <v>0</v>
      </c>
      <c r="AF96" s="149">
        <v>0</v>
      </c>
      <c r="AG96" s="149">
        <v>0</v>
      </c>
      <c r="AH96" s="149">
        <v>0</v>
      </c>
      <c r="AI96" s="149">
        <v>0</v>
      </c>
      <c r="AJ96" s="149">
        <v>0</v>
      </c>
      <c r="AK96" s="150">
        <f>SUM(M96:AJ96)</f>
        <v>89200</v>
      </c>
      <c r="AL96" s="150">
        <f>AK96</f>
        <v>89200</v>
      </c>
      <c r="AM96" s="153"/>
      <c r="AN96" s="109">
        <f t="shared" si="1"/>
        <v>0</v>
      </c>
    </row>
    <row r="97" spans="1:40" s="110" customFormat="1" x14ac:dyDescent="0.25">
      <c r="A97" s="148"/>
      <c r="B97" s="149"/>
      <c r="C97" s="104" t="s">
        <v>284</v>
      </c>
      <c r="D97" s="149"/>
      <c r="E97" s="149"/>
      <c r="F97" s="149"/>
      <c r="G97" s="149"/>
      <c r="H97" s="105" t="s">
        <v>60</v>
      </c>
      <c r="I97" s="104">
        <v>983</v>
      </c>
      <c r="J97" s="105" t="s">
        <v>117</v>
      </c>
      <c r="K97" s="107">
        <v>0</v>
      </c>
      <c r="L97" s="108">
        <v>0</v>
      </c>
      <c r="M97" s="150"/>
      <c r="N97" s="149"/>
      <c r="O97" s="149"/>
      <c r="P97" s="149"/>
      <c r="Q97" s="150"/>
      <c r="R97" s="150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55"/>
      <c r="AN97" s="109">
        <f t="shared" si="1"/>
        <v>0</v>
      </c>
    </row>
    <row r="98" spans="1:40" s="110" customFormat="1" x14ac:dyDescent="0.25">
      <c r="A98" s="148"/>
      <c r="B98" s="149"/>
      <c r="C98" s="104" t="s">
        <v>284</v>
      </c>
      <c r="D98" s="149"/>
      <c r="E98" s="149"/>
      <c r="F98" s="149"/>
      <c r="G98" s="149"/>
      <c r="H98" s="105" t="s">
        <v>60</v>
      </c>
      <c r="I98" s="104">
        <v>683</v>
      </c>
      <c r="J98" s="105" t="s">
        <v>118</v>
      </c>
      <c r="K98" s="107">
        <v>0</v>
      </c>
      <c r="L98" s="108">
        <v>0</v>
      </c>
      <c r="M98" s="150"/>
      <c r="N98" s="149"/>
      <c r="O98" s="149"/>
      <c r="P98" s="149"/>
      <c r="Q98" s="150"/>
      <c r="R98" s="150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54"/>
      <c r="AN98" s="109">
        <f t="shared" si="1"/>
        <v>0</v>
      </c>
    </row>
    <row r="99" spans="1:40" s="67" customFormat="1" ht="38.25" x14ac:dyDescent="0.25">
      <c r="A99" s="82">
        <v>39</v>
      </c>
      <c r="B99" s="83" t="s">
        <v>285</v>
      </c>
      <c r="C99" s="82" t="s">
        <v>527</v>
      </c>
      <c r="D99" s="83" t="s">
        <v>287</v>
      </c>
      <c r="E99" s="83" t="s">
        <v>550</v>
      </c>
      <c r="F99" s="83" t="s">
        <v>289</v>
      </c>
      <c r="G99" s="83" t="s">
        <v>270</v>
      </c>
      <c r="H99" s="83" t="s">
        <v>60</v>
      </c>
      <c r="I99" s="82">
        <v>2014</v>
      </c>
      <c r="J99" s="83" t="s">
        <v>61</v>
      </c>
      <c r="K99" s="63">
        <v>5.37</v>
      </c>
      <c r="L99" s="84">
        <v>73032</v>
      </c>
      <c r="M99" s="84">
        <v>73032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0</v>
      </c>
      <c r="X99" s="83">
        <v>0</v>
      </c>
      <c r="Y99" s="83">
        <v>0</v>
      </c>
      <c r="Z99" s="83"/>
      <c r="AA99" s="83">
        <v>0</v>
      </c>
      <c r="AB99" s="83">
        <v>0</v>
      </c>
      <c r="AC99" s="83">
        <v>0</v>
      </c>
      <c r="AD99" s="83">
        <v>0</v>
      </c>
      <c r="AE99" s="83">
        <v>0</v>
      </c>
      <c r="AF99" s="83">
        <v>0</v>
      </c>
      <c r="AG99" s="83">
        <v>0</v>
      </c>
      <c r="AH99" s="83">
        <v>0</v>
      </c>
      <c r="AI99" s="83">
        <v>0</v>
      </c>
      <c r="AJ99" s="83">
        <v>0</v>
      </c>
      <c r="AK99" s="84">
        <f>SUM(M99:AJ99)</f>
        <v>73032</v>
      </c>
      <c r="AL99" s="84">
        <f>AK99</f>
        <v>73032</v>
      </c>
      <c r="AM99" s="83"/>
      <c r="AN99" s="91">
        <f t="shared" si="1"/>
        <v>0</v>
      </c>
    </row>
    <row r="100" spans="1:40" s="110" customFormat="1" ht="25.5" x14ac:dyDescent="0.25">
      <c r="A100" s="104">
        <v>40</v>
      </c>
      <c r="B100" s="105" t="s">
        <v>290</v>
      </c>
      <c r="C100" s="104" t="s">
        <v>528</v>
      </c>
      <c r="D100" s="105" t="s">
        <v>292</v>
      </c>
      <c r="E100" s="105" t="s">
        <v>618</v>
      </c>
      <c r="F100" s="105" t="s">
        <v>294</v>
      </c>
      <c r="G100" s="105" t="s">
        <v>270</v>
      </c>
      <c r="H100" s="105" t="s">
        <v>60</v>
      </c>
      <c r="I100" s="104">
        <v>2014</v>
      </c>
      <c r="J100" s="105" t="s">
        <v>61</v>
      </c>
      <c r="K100" s="107">
        <v>4.7</v>
      </c>
      <c r="L100" s="108">
        <v>63920</v>
      </c>
      <c r="M100" s="108">
        <v>63920</v>
      </c>
      <c r="N100" s="105">
        <v>0</v>
      </c>
      <c r="O100" s="105">
        <v>0</v>
      </c>
      <c r="P100" s="105">
        <v>0</v>
      </c>
      <c r="Q100" s="105">
        <v>0</v>
      </c>
      <c r="R100" s="105">
        <v>0</v>
      </c>
      <c r="S100" s="105">
        <v>0</v>
      </c>
      <c r="T100" s="105">
        <v>0</v>
      </c>
      <c r="U100" s="105">
        <v>0</v>
      </c>
      <c r="V100" s="105">
        <v>0</v>
      </c>
      <c r="W100" s="105">
        <v>0</v>
      </c>
      <c r="X100" s="105">
        <v>0</v>
      </c>
      <c r="Y100" s="105">
        <v>0</v>
      </c>
      <c r="Z100" s="105"/>
      <c r="AA100" s="105">
        <v>0</v>
      </c>
      <c r="AB100" s="105">
        <v>0</v>
      </c>
      <c r="AC100" s="105">
        <v>0</v>
      </c>
      <c r="AD100" s="105">
        <v>0</v>
      </c>
      <c r="AE100" s="105">
        <v>0</v>
      </c>
      <c r="AF100" s="105">
        <v>0</v>
      </c>
      <c r="AG100" s="105">
        <v>0</v>
      </c>
      <c r="AH100" s="105">
        <v>0</v>
      </c>
      <c r="AI100" s="105">
        <v>0</v>
      </c>
      <c r="AJ100" s="105">
        <v>0</v>
      </c>
      <c r="AK100" s="108">
        <f>SUM(M100:AJ100)</f>
        <v>63920</v>
      </c>
      <c r="AL100" s="108">
        <f>AK100</f>
        <v>63920</v>
      </c>
      <c r="AM100" s="105"/>
      <c r="AN100" s="109">
        <f t="shared" si="1"/>
        <v>0</v>
      </c>
    </row>
    <row r="101" spans="1:40" s="67" customFormat="1" x14ac:dyDescent="0.25">
      <c r="A101" s="141">
        <v>41</v>
      </c>
      <c r="B101" s="142" t="s">
        <v>295</v>
      </c>
      <c r="C101" s="82" t="s">
        <v>296</v>
      </c>
      <c r="D101" s="142" t="s">
        <v>297</v>
      </c>
      <c r="E101" s="142" t="s">
        <v>298</v>
      </c>
      <c r="F101" s="142" t="s">
        <v>299</v>
      </c>
      <c r="G101" s="142" t="s">
        <v>270</v>
      </c>
      <c r="H101" s="83" t="s">
        <v>60</v>
      </c>
      <c r="I101" s="82">
        <v>2023</v>
      </c>
      <c r="J101" s="83" t="s">
        <v>300</v>
      </c>
      <c r="K101" s="63">
        <v>0.85</v>
      </c>
      <c r="L101" s="84">
        <v>21420</v>
      </c>
      <c r="M101" s="143">
        <v>21420</v>
      </c>
      <c r="N101" s="142">
        <v>0</v>
      </c>
      <c r="O101" s="142">
        <v>0</v>
      </c>
      <c r="P101" s="142">
        <v>0</v>
      </c>
      <c r="Q101" s="143">
        <v>8000</v>
      </c>
      <c r="R101" s="143">
        <v>9800</v>
      </c>
      <c r="S101" s="142">
        <v>0</v>
      </c>
      <c r="T101" s="142">
        <v>0</v>
      </c>
      <c r="U101" s="142">
        <v>0</v>
      </c>
      <c r="V101" s="142">
        <v>0</v>
      </c>
      <c r="W101" s="142">
        <v>0</v>
      </c>
      <c r="X101" s="142">
        <v>0</v>
      </c>
      <c r="Y101" s="142">
        <v>0</v>
      </c>
      <c r="Z101" s="142"/>
      <c r="AA101" s="142">
        <v>0</v>
      </c>
      <c r="AB101" s="142">
        <v>0</v>
      </c>
      <c r="AC101" s="142">
        <v>0</v>
      </c>
      <c r="AD101" s="142">
        <v>0</v>
      </c>
      <c r="AE101" s="142">
        <v>0</v>
      </c>
      <c r="AF101" s="142">
        <v>0</v>
      </c>
      <c r="AG101" s="142">
        <v>0</v>
      </c>
      <c r="AH101" s="142">
        <v>0</v>
      </c>
      <c r="AI101" s="142">
        <v>0</v>
      </c>
      <c r="AJ101" s="142">
        <v>0</v>
      </c>
      <c r="AK101" s="143">
        <f>SUM(M101:AJ101)</f>
        <v>39220</v>
      </c>
      <c r="AL101" s="143">
        <f>AK101</f>
        <v>39220</v>
      </c>
      <c r="AM101" s="132"/>
      <c r="AN101" s="91">
        <f t="shared" si="1"/>
        <v>0</v>
      </c>
    </row>
    <row r="102" spans="1:40" s="67" customFormat="1" x14ac:dyDescent="0.25">
      <c r="A102" s="141"/>
      <c r="B102" s="142"/>
      <c r="C102" s="82" t="s">
        <v>301</v>
      </c>
      <c r="D102" s="142"/>
      <c r="E102" s="142"/>
      <c r="F102" s="142"/>
      <c r="G102" s="142"/>
      <c r="H102" s="83" t="s">
        <v>60</v>
      </c>
      <c r="I102" s="82">
        <v>2023</v>
      </c>
      <c r="J102" s="83" t="s">
        <v>117</v>
      </c>
      <c r="K102" s="63">
        <v>0</v>
      </c>
      <c r="L102" s="84">
        <v>0</v>
      </c>
      <c r="M102" s="143"/>
      <c r="N102" s="142"/>
      <c r="O102" s="142"/>
      <c r="P102" s="142"/>
      <c r="Q102" s="143"/>
      <c r="R102" s="143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34"/>
      <c r="AN102" s="91">
        <f t="shared" si="1"/>
        <v>0</v>
      </c>
    </row>
    <row r="103" spans="1:40" s="67" customFormat="1" x14ac:dyDescent="0.25">
      <c r="A103" s="141"/>
      <c r="B103" s="142"/>
      <c r="C103" s="82" t="s">
        <v>301</v>
      </c>
      <c r="D103" s="142"/>
      <c r="E103" s="142"/>
      <c r="F103" s="142"/>
      <c r="G103" s="142"/>
      <c r="H103" s="83" t="s">
        <v>60</v>
      </c>
      <c r="I103" s="82">
        <v>2023</v>
      </c>
      <c r="J103" s="83" t="s">
        <v>118</v>
      </c>
      <c r="K103" s="63">
        <v>0</v>
      </c>
      <c r="L103" s="84">
        <v>0</v>
      </c>
      <c r="M103" s="143"/>
      <c r="N103" s="142"/>
      <c r="O103" s="142"/>
      <c r="P103" s="142"/>
      <c r="Q103" s="143"/>
      <c r="R103" s="143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33"/>
      <c r="AN103" s="91">
        <f t="shared" si="1"/>
        <v>0</v>
      </c>
    </row>
    <row r="104" spans="1:40" s="110" customFormat="1" x14ac:dyDescent="0.25">
      <c r="A104" s="148">
        <v>42</v>
      </c>
      <c r="B104" s="149" t="s">
        <v>302</v>
      </c>
      <c r="C104" s="104" t="s">
        <v>303</v>
      </c>
      <c r="D104" s="149" t="s">
        <v>304</v>
      </c>
      <c r="E104" s="149" t="s">
        <v>552</v>
      </c>
      <c r="F104" s="149" t="s">
        <v>306</v>
      </c>
      <c r="G104" s="149" t="s">
        <v>270</v>
      </c>
      <c r="H104" s="105" t="s">
        <v>60</v>
      </c>
      <c r="I104" s="104">
        <v>2023</v>
      </c>
      <c r="J104" s="105" t="s">
        <v>300</v>
      </c>
      <c r="K104" s="107">
        <v>0.71</v>
      </c>
      <c r="L104" s="108">
        <v>17892</v>
      </c>
      <c r="M104" s="150">
        <v>17892</v>
      </c>
      <c r="N104" s="149">
        <v>0</v>
      </c>
      <c r="O104" s="149">
        <v>0</v>
      </c>
      <c r="P104" s="149">
        <v>0</v>
      </c>
      <c r="Q104" s="150">
        <v>8000</v>
      </c>
      <c r="R104" s="150">
        <v>9800</v>
      </c>
      <c r="S104" s="149">
        <v>0</v>
      </c>
      <c r="T104" s="149">
        <v>0</v>
      </c>
      <c r="U104" s="149">
        <v>0</v>
      </c>
      <c r="V104" s="149">
        <v>0</v>
      </c>
      <c r="W104" s="149">
        <v>0</v>
      </c>
      <c r="X104" s="149">
        <v>0</v>
      </c>
      <c r="Y104" s="149">
        <v>0</v>
      </c>
      <c r="Z104" s="149"/>
      <c r="AA104" s="149">
        <v>0</v>
      </c>
      <c r="AB104" s="149">
        <v>0</v>
      </c>
      <c r="AC104" s="149">
        <v>0</v>
      </c>
      <c r="AD104" s="149">
        <v>0</v>
      </c>
      <c r="AE104" s="149">
        <v>0</v>
      </c>
      <c r="AF104" s="149">
        <v>0</v>
      </c>
      <c r="AG104" s="149">
        <v>0</v>
      </c>
      <c r="AH104" s="149">
        <v>0</v>
      </c>
      <c r="AI104" s="149">
        <v>0</v>
      </c>
      <c r="AJ104" s="149">
        <v>0</v>
      </c>
      <c r="AK104" s="150">
        <f>SUM(M104:AJ104)</f>
        <v>35692</v>
      </c>
      <c r="AL104" s="150">
        <f>AK104</f>
        <v>35692</v>
      </c>
      <c r="AM104" s="153"/>
      <c r="AN104" s="109">
        <f t="shared" si="1"/>
        <v>0</v>
      </c>
    </row>
    <row r="105" spans="1:40" s="110" customFormat="1" x14ac:dyDescent="0.25">
      <c r="A105" s="148"/>
      <c r="B105" s="149"/>
      <c r="C105" s="104" t="s">
        <v>307</v>
      </c>
      <c r="D105" s="149"/>
      <c r="E105" s="149"/>
      <c r="F105" s="149"/>
      <c r="G105" s="149"/>
      <c r="H105" s="105" t="s">
        <v>60</v>
      </c>
      <c r="I105" s="104">
        <v>2023</v>
      </c>
      <c r="J105" s="105" t="s">
        <v>117</v>
      </c>
      <c r="K105" s="107">
        <v>0</v>
      </c>
      <c r="L105" s="108">
        <v>0</v>
      </c>
      <c r="M105" s="150"/>
      <c r="N105" s="149"/>
      <c r="O105" s="149"/>
      <c r="P105" s="149"/>
      <c r="Q105" s="150"/>
      <c r="R105" s="150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55"/>
      <c r="AN105" s="109">
        <f t="shared" si="1"/>
        <v>0</v>
      </c>
    </row>
    <row r="106" spans="1:40" s="110" customFormat="1" x14ac:dyDescent="0.25">
      <c r="A106" s="148"/>
      <c r="B106" s="149"/>
      <c r="C106" s="104" t="s">
        <v>307</v>
      </c>
      <c r="D106" s="149"/>
      <c r="E106" s="149"/>
      <c r="F106" s="149"/>
      <c r="G106" s="149"/>
      <c r="H106" s="105" t="s">
        <v>60</v>
      </c>
      <c r="I106" s="104">
        <v>2023</v>
      </c>
      <c r="J106" s="105" t="s">
        <v>118</v>
      </c>
      <c r="K106" s="107">
        <v>0</v>
      </c>
      <c r="L106" s="108">
        <v>0</v>
      </c>
      <c r="M106" s="150"/>
      <c r="N106" s="149"/>
      <c r="O106" s="149"/>
      <c r="P106" s="149"/>
      <c r="Q106" s="150"/>
      <c r="R106" s="150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54"/>
      <c r="AN106" s="109">
        <f t="shared" si="1"/>
        <v>0</v>
      </c>
    </row>
    <row r="107" spans="1:40" s="67" customFormat="1" ht="25.5" x14ac:dyDescent="0.25">
      <c r="A107" s="82">
        <v>43</v>
      </c>
      <c r="B107" s="83" t="s">
        <v>308</v>
      </c>
      <c r="C107" s="82" t="s">
        <v>309</v>
      </c>
      <c r="D107" s="83" t="s">
        <v>310</v>
      </c>
      <c r="E107" s="83" t="s">
        <v>553</v>
      </c>
      <c r="F107" s="83" t="s">
        <v>312</v>
      </c>
      <c r="G107" s="83" t="s">
        <v>270</v>
      </c>
      <c r="H107" s="83" t="s">
        <v>60</v>
      </c>
      <c r="I107" s="82">
        <v>2013</v>
      </c>
      <c r="J107" s="83" t="s">
        <v>117</v>
      </c>
      <c r="K107" s="63">
        <v>0</v>
      </c>
      <c r="L107" s="84">
        <v>0</v>
      </c>
      <c r="M107" s="84">
        <v>0</v>
      </c>
      <c r="N107" s="83">
        <v>0</v>
      </c>
      <c r="O107" s="83">
        <v>0</v>
      </c>
      <c r="P107" s="83">
        <v>0</v>
      </c>
      <c r="Q107" s="84">
        <v>8000</v>
      </c>
      <c r="R107" s="84">
        <v>9800</v>
      </c>
      <c r="S107" s="83">
        <v>0</v>
      </c>
      <c r="T107" s="83">
        <v>0</v>
      </c>
      <c r="U107" s="83">
        <v>0</v>
      </c>
      <c r="V107" s="83">
        <v>0</v>
      </c>
      <c r="W107" s="83">
        <v>0</v>
      </c>
      <c r="X107" s="83">
        <v>0</v>
      </c>
      <c r="Y107" s="83">
        <v>0</v>
      </c>
      <c r="Z107" s="83"/>
      <c r="AA107" s="83">
        <v>0</v>
      </c>
      <c r="AB107" s="83">
        <v>0</v>
      </c>
      <c r="AC107" s="83">
        <v>0</v>
      </c>
      <c r="AD107" s="83">
        <v>0</v>
      </c>
      <c r="AE107" s="83">
        <v>0</v>
      </c>
      <c r="AF107" s="83">
        <v>0</v>
      </c>
      <c r="AG107" s="83">
        <v>0</v>
      </c>
      <c r="AH107" s="83">
        <v>0</v>
      </c>
      <c r="AI107" s="83">
        <v>0</v>
      </c>
      <c r="AJ107" s="83">
        <v>0</v>
      </c>
      <c r="AK107" s="84">
        <f>SUM(M107:AJ107)</f>
        <v>17800</v>
      </c>
      <c r="AL107" s="84">
        <f>AK107</f>
        <v>17800</v>
      </c>
      <c r="AM107" s="83"/>
      <c r="AN107" s="91">
        <f t="shared" si="1"/>
        <v>0</v>
      </c>
    </row>
    <row r="108" spans="1:40" s="110" customFormat="1" x14ac:dyDescent="0.25">
      <c r="A108" s="148">
        <v>44</v>
      </c>
      <c r="B108" s="149" t="s">
        <v>313</v>
      </c>
      <c r="C108" s="104" t="s">
        <v>314</v>
      </c>
      <c r="D108" s="149" t="s">
        <v>315</v>
      </c>
      <c r="E108" s="149" t="s">
        <v>316</v>
      </c>
      <c r="F108" s="149" t="s">
        <v>312</v>
      </c>
      <c r="G108" s="149" t="s">
        <v>270</v>
      </c>
      <c r="H108" s="105" t="s">
        <v>60</v>
      </c>
      <c r="I108" s="104">
        <v>2007</v>
      </c>
      <c r="J108" s="105" t="s">
        <v>79</v>
      </c>
      <c r="K108" s="107">
        <v>0.6</v>
      </c>
      <c r="L108" s="108">
        <v>5302.54</v>
      </c>
      <c r="M108" s="150">
        <v>18902.54</v>
      </c>
      <c r="N108" s="149">
        <v>0</v>
      </c>
      <c r="O108" s="149">
        <v>0</v>
      </c>
      <c r="P108" s="149">
        <v>0</v>
      </c>
      <c r="Q108" s="150">
        <v>8000</v>
      </c>
      <c r="R108" s="150">
        <v>9800</v>
      </c>
      <c r="S108" s="149">
        <v>0</v>
      </c>
      <c r="T108" s="149">
        <v>0</v>
      </c>
      <c r="U108" s="149">
        <v>0</v>
      </c>
      <c r="V108" s="149">
        <v>0</v>
      </c>
      <c r="W108" s="149">
        <v>0</v>
      </c>
      <c r="X108" s="149">
        <v>0</v>
      </c>
      <c r="Y108" s="149">
        <v>0</v>
      </c>
      <c r="Z108" s="149"/>
      <c r="AA108" s="149">
        <v>0</v>
      </c>
      <c r="AB108" s="149">
        <v>0</v>
      </c>
      <c r="AC108" s="149">
        <v>0</v>
      </c>
      <c r="AD108" s="149">
        <v>0</v>
      </c>
      <c r="AE108" s="149">
        <v>0</v>
      </c>
      <c r="AF108" s="149">
        <v>0</v>
      </c>
      <c r="AG108" s="150">
        <v>7000</v>
      </c>
      <c r="AH108" s="149">
        <v>0</v>
      </c>
      <c r="AI108" s="149">
        <v>0</v>
      </c>
      <c r="AJ108" s="149">
        <v>0</v>
      </c>
      <c r="AK108" s="150">
        <f>SUM(M108:AJ108)</f>
        <v>43702.54</v>
      </c>
      <c r="AL108" s="150">
        <f>AK108</f>
        <v>43702.54</v>
      </c>
      <c r="AM108" s="153"/>
      <c r="AN108" s="109">
        <f t="shared" si="1"/>
        <v>0</v>
      </c>
    </row>
    <row r="109" spans="1:40" s="110" customFormat="1" x14ac:dyDescent="0.25">
      <c r="A109" s="148"/>
      <c r="B109" s="149"/>
      <c r="C109" s="104" t="s">
        <v>314</v>
      </c>
      <c r="D109" s="149"/>
      <c r="E109" s="149"/>
      <c r="F109" s="149"/>
      <c r="G109" s="149"/>
      <c r="H109" s="105" t="s">
        <v>60</v>
      </c>
      <c r="I109" s="104">
        <v>2007</v>
      </c>
      <c r="J109" s="105" t="s">
        <v>61</v>
      </c>
      <c r="K109" s="107">
        <v>1</v>
      </c>
      <c r="L109" s="108">
        <v>13600</v>
      </c>
      <c r="M109" s="150"/>
      <c r="N109" s="149"/>
      <c r="O109" s="149"/>
      <c r="P109" s="149"/>
      <c r="Q109" s="150"/>
      <c r="R109" s="150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50"/>
      <c r="AH109" s="149"/>
      <c r="AI109" s="149"/>
      <c r="AJ109" s="149"/>
      <c r="AK109" s="149"/>
      <c r="AL109" s="149"/>
      <c r="AM109" s="155"/>
      <c r="AN109" s="109">
        <f t="shared" si="1"/>
        <v>0</v>
      </c>
    </row>
    <row r="110" spans="1:40" s="110" customFormat="1" x14ac:dyDescent="0.25">
      <c r="A110" s="148"/>
      <c r="B110" s="149"/>
      <c r="C110" s="104" t="s">
        <v>317</v>
      </c>
      <c r="D110" s="149"/>
      <c r="E110" s="149"/>
      <c r="F110" s="149"/>
      <c r="G110" s="149"/>
      <c r="H110" s="105" t="s">
        <v>60</v>
      </c>
      <c r="I110" s="104">
        <v>2013</v>
      </c>
      <c r="J110" s="105" t="s">
        <v>117</v>
      </c>
      <c r="K110" s="107">
        <v>0</v>
      </c>
      <c r="L110" s="108">
        <v>0</v>
      </c>
      <c r="M110" s="150"/>
      <c r="N110" s="149"/>
      <c r="O110" s="149"/>
      <c r="P110" s="149"/>
      <c r="Q110" s="150"/>
      <c r="R110" s="150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50"/>
      <c r="AH110" s="149"/>
      <c r="AI110" s="149"/>
      <c r="AJ110" s="149"/>
      <c r="AK110" s="149"/>
      <c r="AL110" s="149"/>
      <c r="AM110" s="155"/>
      <c r="AN110" s="109">
        <f t="shared" si="1"/>
        <v>0</v>
      </c>
    </row>
    <row r="111" spans="1:40" s="110" customFormat="1" x14ac:dyDescent="0.25">
      <c r="A111" s="148"/>
      <c r="B111" s="149"/>
      <c r="C111" s="104" t="s">
        <v>318</v>
      </c>
      <c r="D111" s="149"/>
      <c r="E111" s="149"/>
      <c r="F111" s="149"/>
      <c r="G111" s="149"/>
      <c r="H111" s="105" t="s">
        <v>60</v>
      </c>
      <c r="I111" s="104">
        <v>2007</v>
      </c>
      <c r="J111" s="105" t="s">
        <v>117</v>
      </c>
      <c r="K111" s="107">
        <v>0</v>
      </c>
      <c r="L111" s="108">
        <v>0</v>
      </c>
      <c r="M111" s="150"/>
      <c r="N111" s="149"/>
      <c r="O111" s="149"/>
      <c r="P111" s="149"/>
      <c r="Q111" s="150"/>
      <c r="R111" s="150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50"/>
      <c r="AH111" s="149"/>
      <c r="AI111" s="149"/>
      <c r="AJ111" s="149"/>
      <c r="AK111" s="149"/>
      <c r="AL111" s="149"/>
      <c r="AM111" s="155"/>
      <c r="AN111" s="109">
        <f t="shared" si="1"/>
        <v>0</v>
      </c>
    </row>
    <row r="112" spans="1:40" s="110" customFormat="1" x14ac:dyDescent="0.25">
      <c r="A112" s="148"/>
      <c r="B112" s="149"/>
      <c r="C112" s="104" t="s">
        <v>318</v>
      </c>
      <c r="D112" s="149"/>
      <c r="E112" s="149"/>
      <c r="F112" s="149"/>
      <c r="G112" s="149"/>
      <c r="H112" s="105" t="s">
        <v>60</v>
      </c>
      <c r="I112" s="104">
        <v>2013</v>
      </c>
      <c r="J112" s="105" t="s">
        <v>118</v>
      </c>
      <c r="K112" s="107">
        <v>0</v>
      </c>
      <c r="L112" s="108">
        <v>0</v>
      </c>
      <c r="M112" s="150"/>
      <c r="N112" s="149"/>
      <c r="O112" s="149"/>
      <c r="P112" s="149"/>
      <c r="Q112" s="150"/>
      <c r="R112" s="150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50"/>
      <c r="AH112" s="149"/>
      <c r="AI112" s="149"/>
      <c r="AJ112" s="149"/>
      <c r="AK112" s="149"/>
      <c r="AL112" s="149"/>
      <c r="AM112" s="154"/>
      <c r="AN112" s="109">
        <f t="shared" si="1"/>
        <v>0</v>
      </c>
    </row>
    <row r="113" spans="1:40" s="67" customFormat="1" x14ac:dyDescent="0.25">
      <c r="A113" s="141">
        <v>45</v>
      </c>
      <c r="B113" s="142" t="s">
        <v>319</v>
      </c>
      <c r="C113" s="82" t="s">
        <v>320</v>
      </c>
      <c r="D113" s="142" t="s">
        <v>321</v>
      </c>
      <c r="E113" s="142" t="s">
        <v>322</v>
      </c>
      <c r="F113" s="142" t="s">
        <v>323</v>
      </c>
      <c r="G113" s="142" t="s">
        <v>270</v>
      </c>
      <c r="H113" s="83" t="s">
        <v>60</v>
      </c>
      <c r="I113" s="82">
        <v>2028</v>
      </c>
      <c r="J113" s="83" t="s">
        <v>117</v>
      </c>
      <c r="K113" s="63">
        <v>0</v>
      </c>
      <c r="L113" s="84">
        <v>0</v>
      </c>
      <c r="M113" s="143">
        <v>0</v>
      </c>
      <c r="N113" s="142">
        <v>0</v>
      </c>
      <c r="O113" s="142">
        <v>0</v>
      </c>
      <c r="P113" s="142">
        <v>0</v>
      </c>
      <c r="Q113" s="143">
        <v>8000</v>
      </c>
      <c r="R113" s="143">
        <v>9800</v>
      </c>
      <c r="S113" s="142">
        <v>0</v>
      </c>
      <c r="T113" s="142">
        <v>0</v>
      </c>
      <c r="U113" s="142">
        <v>0</v>
      </c>
      <c r="V113" s="142">
        <v>0</v>
      </c>
      <c r="W113" s="142">
        <v>0</v>
      </c>
      <c r="X113" s="142">
        <v>0</v>
      </c>
      <c r="Y113" s="142">
        <v>0</v>
      </c>
      <c r="Z113" s="142"/>
      <c r="AA113" s="142">
        <v>0</v>
      </c>
      <c r="AB113" s="142">
        <v>0</v>
      </c>
      <c r="AC113" s="142">
        <v>0</v>
      </c>
      <c r="AD113" s="142">
        <v>0</v>
      </c>
      <c r="AE113" s="142">
        <v>0</v>
      </c>
      <c r="AF113" s="142">
        <v>0</v>
      </c>
      <c r="AG113" s="142">
        <v>0</v>
      </c>
      <c r="AH113" s="142">
        <v>0</v>
      </c>
      <c r="AI113" s="142">
        <v>0</v>
      </c>
      <c r="AJ113" s="142">
        <v>0</v>
      </c>
      <c r="AK113" s="143">
        <f>SUM(M113:AJ113)</f>
        <v>17800</v>
      </c>
      <c r="AL113" s="143">
        <f>AK113</f>
        <v>17800</v>
      </c>
      <c r="AM113" s="132"/>
      <c r="AN113" s="91">
        <f t="shared" si="1"/>
        <v>0</v>
      </c>
    </row>
    <row r="114" spans="1:40" s="67" customFormat="1" x14ac:dyDescent="0.25">
      <c r="A114" s="141"/>
      <c r="B114" s="142"/>
      <c r="C114" s="82" t="s">
        <v>324</v>
      </c>
      <c r="D114" s="142"/>
      <c r="E114" s="142"/>
      <c r="F114" s="142"/>
      <c r="G114" s="142"/>
      <c r="H114" s="83" t="s">
        <v>60</v>
      </c>
      <c r="I114" s="82">
        <v>2028</v>
      </c>
      <c r="J114" s="83" t="s">
        <v>118</v>
      </c>
      <c r="K114" s="63">
        <v>0</v>
      </c>
      <c r="L114" s="84">
        <v>0</v>
      </c>
      <c r="M114" s="143"/>
      <c r="N114" s="142"/>
      <c r="O114" s="142"/>
      <c r="P114" s="142"/>
      <c r="Q114" s="143"/>
      <c r="R114" s="143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33"/>
      <c r="AN114" s="91">
        <f t="shared" si="1"/>
        <v>0</v>
      </c>
    </row>
    <row r="115" spans="1:40" s="110" customFormat="1" ht="25.5" x14ac:dyDescent="0.25">
      <c r="A115" s="104">
        <v>46</v>
      </c>
      <c r="B115" s="105" t="s">
        <v>325</v>
      </c>
      <c r="C115" s="104" t="s">
        <v>326</v>
      </c>
      <c r="D115" s="105" t="s">
        <v>327</v>
      </c>
      <c r="E115" s="105" t="s">
        <v>619</v>
      </c>
      <c r="F115" s="105" t="s">
        <v>329</v>
      </c>
      <c r="G115" s="105" t="s">
        <v>330</v>
      </c>
      <c r="H115" s="105" t="s">
        <v>60</v>
      </c>
      <c r="I115" s="104">
        <v>886</v>
      </c>
      <c r="J115" s="105" t="s">
        <v>117</v>
      </c>
      <c r="K115" s="107">
        <v>0</v>
      </c>
      <c r="L115" s="108">
        <v>0</v>
      </c>
      <c r="M115" s="108">
        <v>0</v>
      </c>
      <c r="N115" s="105">
        <v>0</v>
      </c>
      <c r="O115" s="105">
        <v>0</v>
      </c>
      <c r="P115" s="105">
        <v>0</v>
      </c>
      <c r="Q115" s="108">
        <v>8000</v>
      </c>
      <c r="R115" s="108">
        <v>9800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/>
      <c r="AA115" s="105">
        <v>0</v>
      </c>
      <c r="AB115" s="105">
        <v>0</v>
      </c>
      <c r="AC115" s="105">
        <v>0</v>
      </c>
      <c r="AD115" s="113">
        <v>0</v>
      </c>
      <c r="AE115" s="105">
        <v>0</v>
      </c>
      <c r="AF115" s="105">
        <v>0</v>
      </c>
      <c r="AG115" s="105">
        <v>0</v>
      </c>
      <c r="AH115" s="113">
        <v>30000</v>
      </c>
      <c r="AI115" s="105">
        <v>0</v>
      </c>
      <c r="AJ115" s="105">
        <v>0</v>
      </c>
      <c r="AK115" s="108">
        <f>SUM(M115:AJ115)</f>
        <v>47800</v>
      </c>
      <c r="AL115" s="108">
        <f>AK115</f>
        <v>47800</v>
      </c>
      <c r="AM115" s="105"/>
      <c r="AN115" s="109">
        <f t="shared" si="1"/>
        <v>0</v>
      </c>
    </row>
    <row r="116" spans="1:40" s="67" customFormat="1" ht="25.5" x14ac:dyDescent="0.25">
      <c r="A116" s="82">
        <v>47</v>
      </c>
      <c r="B116" s="83" t="s">
        <v>331</v>
      </c>
      <c r="C116" s="82" t="s">
        <v>332</v>
      </c>
      <c r="D116" s="83" t="s">
        <v>333</v>
      </c>
      <c r="E116" s="83" t="s">
        <v>315</v>
      </c>
      <c r="F116" s="83" t="s">
        <v>334</v>
      </c>
      <c r="G116" s="83" t="s">
        <v>270</v>
      </c>
      <c r="H116" s="83" t="s">
        <v>60</v>
      </c>
      <c r="I116" s="82">
        <v>2013</v>
      </c>
      <c r="J116" s="83" t="s">
        <v>117</v>
      </c>
      <c r="K116" s="63">
        <v>0</v>
      </c>
      <c r="L116" s="84">
        <v>0</v>
      </c>
      <c r="M116" s="84">
        <v>0</v>
      </c>
      <c r="N116" s="83">
        <v>0</v>
      </c>
      <c r="O116" s="83">
        <v>0</v>
      </c>
      <c r="P116" s="83">
        <v>0</v>
      </c>
      <c r="Q116" s="84">
        <v>8000</v>
      </c>
      <c r="R116" s="84">
        <v>9800</v>
      </c>
      <c r="S116" s="83">
        <v>0</v>
      </c>
      <c r="T116" s="83">
        <v>0</v>
      </c>
      <c r="U116" s="83">
        <v>0</v>
      </c>
      <c r="V116" s="83">
        <v>0</v>
      </c>
      <c r="W116" s="83">
        <v>0</v>
      </c>
      <c r="X116" s="83">
        <v>0</v>
      </c>
      <c r="Y116" s="83">
        <v>0</v>
      </c>
      <c r="Z116" s="83"/>
      <c r="AA116" s="83">
        <v>0</v>
      </c>
      <c r="AB116" s="83">
        <v>0</v>
      </c>
      <c r="AC116" s="83">
        <v>0</v>
      </c>
      <c r="AD116" s="83">
        <v>0</v>
      </c>
      <c r="AE116" s="83">
        <v>0</v>
      </c>
      <c r="AF116" s="83">
        <v>0</v>
      </c>
      <c r="AG116" s="83">
        <v>0</v>
      </c>
      <c r="AH116" s="83">
        <v>0</v>
      </c>
      <c r="AI116" s="83">
        <v>0</v>
      </c>
      <c r="AJ116" s="83">
        <v>0</v>
      </c>
      <c r="AK116" s="84">
        <f>SUM(M116:AJ116)</f>
        <v>17800</v>
      </c>
      <c r="AL116" s="84">
        <f>AK116</f>
        <v>17800</v>
      </c>
      <c r="AM116" s="83"/>
      <c r="AN116" s="91">
        <f t="shared" si="1"/>
        <v>0</v>
      </c>
    </row>
    <row r="117" spans="1:40" s="110" customFormat="1" x14ac:dyDescent="0.25">
      <c r="A117" s="148">
        <v>48</v>
      </c>
      <c r="B117" s="149" t="s">
        <v>335</v>
      </c>
      <c r="C117" s="104" t="s">
        <v>336</v>
      </c>
      <c r="D117" s="149" t="s">
        <v>337</v>
      </c>
      <c r="E117" s="149" t="s">
        <v>338</v>
      </c>
      <c r="F117" s="149" t="s">
        <v>339</v>
      </c>
      <c r="G117" s="149" t="s">
        <v>340</v>
      </c>
      <c r="H117" s="105" t="s">
        <v>60</v>
      </c>
      <c r="I117" s="104">
        <v>488</v>
      </c>
      <c r="J117" s="105" t="s">
        <v>117</v>
      </c>
      <c r="K117" s="107">
        <v>0</v>
      </c>
      <c r="L117" s="108">
        <v>0</v>
      </c>
      <c r="M117" s="150">
        <v>0</v>
      </c>
      <c r="N117" s="149">
        <v>0</v>
      </c>
      <c r="O117" s="149">
        <v>0</v>
      </c>
      <c r="P117" s="149">
        <v>0</v>
      </c>
      <c r="Q117" s="150">
        <v>8000</v>
      </c>
      <c r="R117" s="150">
        <v>9800</v>
      </c>
      <c r="S117" s="149">
        <v>0</v>
      </c>
      <c r="T117" s="149">
        <v>0</v>
      </c>
      <c r="U117" s="149">
        <v>0</v>
      </c>
      <c r="V117" s="149">
        <v>0</v>
      </c>
      <c r="W117" s="149">
        <v>0</v>
      </c>
      <c r="X117" s="149">
        <v>0</v>
      </c>
      <c r="Y117" s="149">
        <v>0</v>
      </c>
      <c r="Z117" s="149"/>
      <c r="AA117" s="149">
        <v>0</v>
      </c>
      <c r="AB117" s="149">
        <v>0</v>
      </c>
      <c r="AC117" s="149">
        <v>0</v>
      </c>
      <c r="AD117" s="149">
        <v>0</v>
      </c>
      <c r="AE117" s="149">
        <v>0</v>
      </c>
      <c r="AF117" s="149">
        <v>0</v>
      </c>
      <c r="AG117" s="149">
        <v>0</v>
      </c>
      <c r="AH117" s="149">
        <v>0</v>
      </c>
      <c r="AI117" s="149">
        <v>0</v>
      </c>
      <c r="AJ117" s="149">
        <v>0</v>
      </c>
      <c r="AK117" s="150">
        <f>SUM(M117:AJ117)</f>
        <v>17800</v>
      </c>
      <c r="AL117" s="150">
        <f>AK117</f>
        <v>17800</v>
      </c>
      <c r="AM117" s="153"/>
      <c r="AN117" s="109">
        <f t="shared" si="1"/>
        <v>0</v>
      </c>
    </row>
    <row r="118" spans="1:40" s="110" customFormat="1" x14ac:dyDescent="0.25">
      <c r="A118" s="148"/>
      <c r="B118" s="149"/>
      <c r="C118" s="104" t="s">
        <v>336</v>
      </c>
      <c r="D118" s="149"/>
      <c r="E118" s="149"/>
      <c r="F118" s="149"/>
      <c r="G118" s="149"/>
      <c r="H118" s="105" t="s">
        <v>60</v>
      </c>
      <c r="I118" s="104">
        <v>488</v>
      </c>
      <c r="J118" s="105" t="s">
        <v>118</v>
      </c>
      <c r="K118" s="107">
        <v>0</v>
      </c>
      <c r="L118" s="108">
        <v>0</v>
      </c>
      <c r="M118" s="150"/>
      <c r="N118" s="149"/>
      <c r="O118" s="149"/>
      <c r="P118" s="149"/>
      <c r="Q118" s="150"/>
      <c r="R118" s="150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54"/>
      <c r="AN118" s="109">
        <f t="shared" si="1"/>
        <v>0</v>
      </c>
    </row>
    <row r="119" spans="1:40" s="67" customFormat="1" ht="25.5" x14ac:dyDescent="0.25">
      <c r="A119" s="82">
        <v>49</v>
      </c>
      <c r="B119" s="83" t="s">
        <v>341</v>
      </c>
      <c r="C119" s="82" t="s">
        <v>342</v>
      </c>
      <c r="D119" s="83" t="s">
        <v>343</v>
      </c>
      <c r="E119" s="83" t="s">
        <v>344</v>
      </c>
      <c r="F119" s="83" t="s">
        <v>345</v>
      </c>
      <c r="G119" s="83" t="s">
        <v>340</v>
      </c>
      <c r="H119" s="83" t="s">
        <v>60</v>
      </c>
      <c r="I119" s="82">
        <v>14</v>
      </c>
      <c r="J119" s="83" t="s">
        <v>536</v>
      </c>
      <c r="K119" s="63">
        <v>1.375</v>
      </c>
      <c r="L119" s="84">
        <v>23433.41</v>
      </c>
      <c r="M119" s="84">
        <v>23433.41</v>
      </c>
      <c r="N119" s="83">
        <v>0</v>
      </c>
      <c r="O119" s="83">
        <v>0</v>
      </c>
      <c r="P119" s="83">
        <v>0</v>
      </c>
      <c r="Q119" s="83">
        <v>0</v>
      </c>
      <c r="R119" s="83">
        <v>0</v>
      </c>
      <c r="S119" s="83">
        <v>0</v>
      </c>
      <c r="T119" s="83">
        <v>0</v>
      </c>
      <c r="U119" s="83">
        <v>0</v>
      </c>
      <c r="V119" s="83">
        <v>0</v>
      </c>
      <c r="W119" s="83">
        <v>0</v>
      </c>
      <c r="X119" s="83">
        <v>0</v>
      </c>
      <c r="Y119" s="83">
        <v>0</v>
      </c>
      <c r="Z119" s="83"/>
      <c r="AA119" s="83">
        <v>0</v>
      </c>
      <c r="AB119" s="83">
        <v>0</v>
      </c>
      <c r="AC119" s="83">
        <v>0</v>
      </c>
      <c r="AD119" s="83">
        <v>0</v>
      </c>
      <c r="AE119" s="84">
        <v>8200</v>
      </c>
      <c r="AF119" s="83">
        <v>0</v>
      </c>
      <c r="AG119" s="83">
        <v>0</v>
      </c>
      <c r="AH119" s="83">
        <v>0</v>
      </c>
      <c r="AI119" s="83">
        <v>0</v>
      </c>
      <c r="AJ119" s="83">
        <v>0</v>
      </c>
      <c r="AK119" s="84">
        <f>SUM(M119:AJ119)</f>
        <v>31633.41</v>
      </c>
      <c r="AL119" s="84">
        <f>AK119</f>
        <v>31633.41</v>
      </c>
      <c r="AM119" s="83"/>
      <c r="AN119" s="91">
        <f t="shared" si="1"/>
        <v>0</v>
      </c>
    </row>
    <row r="120" spans="1:40" s="110" customFormat="1" ht="16.5" customHeight="1" x14ac:dyDescent="0.25">
      <c r="A120" s="148">
        <v>50</v>
      </c>
      <c r="B120" s="149" t="s">
        <v>346</v>
      </c>
      <c r="C120" s="104" t="s">
        <v>347</v>
      </c>
      <c r="D120" s="149" t="s">
        <v>348</v>
      </c>
      <c r="E120" s="149" t="s">
        <v>349</v>
      </c>
      <c r="F120" s="149" t="s">
        <v>350</v>
      </c>
      <c r="G120" s="149" t="s">
        <v>340</v>
      </c>
      <c r="H120" s="105" t="s">
        <v>60</v>
      </c>
      <c r="I120" s="104">
        <v>467</v>
      </c>
      <c r="J120" s="105" t="s">
        <v>61</v>
      </c>
      <c r="K120" s="107">
        <v>11.33</v>
      </c>
      <c r="L120" s="108">
        <v>218180.9</v>
      </c>
      <c r="M120" s="150">
        <v>218180.9</v>
      </c>
      <c r="N120" s="149">
        <v>0</v>
      </c>
      <c r="O120" s="149">
        <v>0</v>
      </c>
      <c r="P120" s="149">
        <v>0</v>
      </c>
      <c r="Q120" s="150">
        <v>8000</v>
      </c>
      <c r="R120" s="150">
        <v>9800</v>
      </c>
      <c r="S120" s="149">
        <v>0</v>
      </c>
      <c r="T120" s="149">
        <v>0</v>
      </c>
      <c r="U120" s="149">
        <v>0</v>
      </c>
      <c r="V120" s="149">
        <v>0</v>
      </c>
      <c r="W120" s="149">
        <v>0</v>
      </c>
      <c r="X120" s="149">
        <v>0</v>
      </c>
      <c r="Y120" s="149">
        <v>0</v>
      </c>
      <c r="Z120" s="149"/>
      <c r="AA120" s="149">
        <v>0</v>
      </c>
      <c r="AB120" s="149">
        <v>0</v>
      </c>
      <c r="AC120" s="149">
        <v>0</v>
      </c>
      <c r="AD120" s="149">
        <v>0</v>
      </c>
      <c r="AE120" s="149">
        <v>0</v>
      </c>
      <c r="AF120" s="149">
        <v>0</v>
      </c>
      <c r="AG120" s="150">
        <v>7000</v>
      </c>
      <c r="AH120" s="149">
        <v>0</v>
      </c>
      <c r="AI120" s="149">
        <v>0</v>
      </c>
      <c r="AJ120" s="149">
        <v>0</v>
      </c>
      <c r="AK120" s="150">
        <f>SUM(M120:AJ120)</f>
        <v>242980.9</v>
      </c>
      <c r="AL120" s="150">
        <f>AK120</f>
        <v>242980.9</v>
      </c>
      <c r="AM120" s="153"/>
      <c r="AN120" s="109">
        <f t="shared" si="1"/>
        <v>0</v>
      </c>
    </row>
    <row r="121" spans="1:40" s="110" customFormat="1" ht="16.5" customHeight="1" x14ac:dyDescent="0.25">
      <c r="A121" s="148"/>
      <c r="B121" s="149"/>
      <c r="C121" s="104" t="s">
        <v>352</v>
      </c>
      <c r="D121" s="149"/>
      <c r="E121" s="149"/>
      <c r="F121" s="149"/>
      <c r="G121" s="149"/>
      <c r="H121" s="105" t="s">
        <v>60</v>
      </c>
      <c r="I121" s="104">
        <v>467</v>
      </c>
      <c r="J121" s="105" t="s">
        <v>117</v>
      </c>
      <c r="K121" s="107">
        <v>0</v>
      </c>
      <c r="L121" s="108">
        <v>0</v>
      </c>
      <c r="M121" s="150"/>
      <c r="N121" s="149"/>
      <c r="O121" s="149"/>
      <c r="P121" s="149"/>
      <c r="Q121" s="150"/>
      <c r="R121" s="150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50"/>
      <c r="AH121" s="149"/>
      <c r="AI121" s="149"/>
      <c r="AJ121" s="149"/>
      <c r="AK121" s="149"/>
      <c r="AL121" s="149"/>
      <c r="AM121" s="155"/>
      <c r="AN121" s="109">
        <f t="shared" si="1"/>
        <v>0</v>
      </c>
    </row>
    <row r="122" spans="1:40" s="110" customFormat="1" ht="16.5" customHeight="1" x14ac:dyDescent="0.25">
      <c r="A122" s="148"/>
      <c r="B122" s="149"/>
      <c r="C122" s="104" t="s">
        <v>352</v>
      </c>
      <c r="D122" s="149"/>
      <c r="E122" s="149"/>
      <c r="F122" s="149"/>
      <c r="G122" s="149"/>
      <c r="H122" s="105" t="s">
        <v>60</v>
      </c>
      <c r="I122" s="104">
        <v>467</v>
      </c>
      <c r="J122" s="105" t="s">
        <v>117</v>
      </c>
      <c r="K122" s="107">
        <v>0</v>
      </c>
      <c r="L122" s="108">
        <v>0</v>
      </c>
      <c r="M122" s="150"/>
      <c r="N122" s="149"/>
      <c r="O122" s="149"/>
      <c r="P122" s="149"/>
      <c r="Q122" s="150"/>
      <c r="R122" s="150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50"/>
      <c r="AH122" s="149"/>
      <c r="AI122" s="149"/>
      <c r="AJ122" s="149"/>
      <c r="AK122" s="149"/>
      <c r="AL122" s="149"/>
      <c r="AM122" s="155"/>
      <c r="AN122" s="109">
        <f t="shared" si="1"/>
        <v>0</v>
      </c>
    </row>
    <row r="123" spans="1:40" s="110" customFormat="1" ht="16.5" customHeight="1" x14ac:dyDescent="0.25">
      <c r="A123" s="148"/>
      <c r="B123" s="149"/>
      <c r="C123" s="104" t="s">
        <v>353</v>
      </c>
      <c r="D123" s="149"/>
      <c r="E123" s="149"/>
      <c r="F123" s="149"/>
      <c r="G123" s="149"/>
      <c r="H123" s="105" t="s">
        <v>60</v>
      </c>
      <c r="I123" s="104">
        <v>467</v>
      </c>
      <c r="J123" s="105" t="s">
        <v>118</v>
      </c>
      <c r="K123" s="107">
        <v>0</v>
      </c>
      <c r="L123" s="108">
        <v>0</v>
      </c>
      <c r="M123" s="150"/>
      <c r="N123" s="149"/>
      <c r="O123" s="149"/>
      <c r="P123" s="149"/>
      <c r="Q123" s="150"/>
      <c r="R123" s="150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50"/>
      <c r="AH123" s="149"/>
      <c r="AI123" s="149"/>
      <c r="AJ123" s="149"/>
      <c r="AK123" s="149"/>
      <c r="AL123" s="149"/>
      <c r="AM123" s="154"/>
      <c r="AN123" s="109">
        <f t="shared" si="1"/>
        <v>0</v>
      </c>
    </row>
    <row r="124" spans="1:40" s="67" customFormat="1" ht="20.25" customHeight="1" x14ac:dyDescent="0.25">
      <c r="A124" s="141">
        <v>51</v>
      </c>
      <c r="B124" s="142" t="s">
        <v>354</v>
      </c>
      <c r="C124" s="82" t="s">
        <v>355</v>
      </c>
      <c r="D124" s="142" t="s">
        <v>356</v>
      </c>
      <c r="E124" s="142" t="s">
        <v>357</v>
      </c>
      <c r="F124" s="142" t="s">
        <v>358</v>
      </c>
      <c r="G124" s="142" t="s">
        <v>340</v>
      </c>
      <c r="H124" s="83" t="s">
        <v>60</v>
      </c>
      <c r="I124" s="82">
        <v>70</v>
      </c>
      <c r="J124" s="83" t="s">
        <v>61</v>
      </c>
      <c r="K124" s="63">
        <v>10</v>
      </c>
      <c r="L124" s="84">
        <v>192569.11</v>
      </c>
      <c r="M124" s="143">
        <v>192569.11</v>
      </c>
      <c r="N124" s="142">
        <v>0</v>
      </c>
      <c r="O124" s="142">
        <v>0</v>
      </c>
      <c r="P124" s="142">
        <v>0</v>
      </c>
      <c r="Q124" s="143">
        <v>8000</v>
      </c>
      <c r="R124" s="143">
        <v>9800</v>
      </c>
      <c r="S124" s="142">
        <v>0</v>
      </c>
      <c r="T124" s="142">
        <v>0</v>
      </c>
      <c r="U124" s="142">
        <v>0</v>
      </c>
      <c r="V124" s="142">
        <v>0</v>
      </c>
      <c r="W124" s="142">
        <v>0</v>
      </c>
      <c r="X124" s="142">
        <v>0</v>
      </c>
      <c r="Y124" s="142">
        <v>0</v>
      </c>
      <c r="Z124" s="142"/>
      <c r="AA124" s="142">
        <v>0</v>
      </c>
      <c r="AB124" s="142">
        <v>0</v>
      </c>
      <c r="AC124" s="142">
        <v>0</v>
      </c>
      <c r="AD124" s="142">
        <v>0</v>
      </c>
      <c r="AE124" s="142">
        <v>0</v>
      </c>
      <c r="AF124" s="142">
        <v>0</v>
      </c>
      <c r="AG124" s="142">
        <v>0</v>
      </c>
      <c r="AH124" s="142">
        <v>0</v>
      </c>
      <c r="AI124" s="142">
        <v>0</v>
      </c>
      <c r="AJ124" s="142">
        <v>0</v>
      </c>
      <c r="AK124" s="143">
        <f>SUM(M124:AJ124)</f>
        <v>210369.11</v>
      </c>
      <c r="AL124" s="143">
        <f>AK124</f>
        <v>210369.11</v>
      </c>
      <c r="AM124" s="132"/>
      <c r="AN124" s="91">
        <f t="shared" si="1"/>
        <v>0</v>
      </c>
    </row>
    <row r="125" spans="1:40" s="67" customFormat="1" ht="20.25" customHeight="1" x14ac:dyDescent="0.25">
      <c r="A125" s="141"/>
      <c r="B125" s="142"/>
      <c r="C125" s="82" t="s">
        <v>360</v>
      </c>
      <c r="D125" s="142"/>
      <c r="E125" s="142"/>
      <c r="F125" s="142"/>
      <c r="G125" s="142"/>
      <c r="H125" s="83" t="s">
        <v>60</v>
      </c>
      <c r="I125" s="82">
        <v>70</v>
      </c>
      <c r="J125" s="83" t="s">
        <v>117</v>
      </c>
      <c r="K125" s="63">
        <v>0</v>
      </c>
      <c r="L125" s="84">
        <v>0</v>
      </c>
      <c r="M125" s="143"/>
      <c r="N125" s="142"/>
      <c r="O125" s="142"/>
      <c r="P125" s="142"/>
      <c r="Q125" s="143"/>
      <c r="R125" s="143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34"/>
      <c r="AN125" s="91">
        <f t="shared" si="1"/>
        <v>0</v>
      </c>
    </row>
    <row r="126" spans="1:40" s="67" customFormat="1" ht="20.25" customHeight="1" x14ac:dyDescent="0.25">
      <c r="A126" s="141"/>
      <c r="B126" s="142"/>
      <c r="C126" s="82" t="s">
        <v>360</v>
      </c>
      <c r="D126" s="142"/>
      <c r="E126" s="142"/>
      <c r="F126" s="142"/>
      <c r="G126" s="142"/>
      <c r="H126" s="83" t="s">
        <v>60</v>
      </c>
      <c r="I126" s="82">
        <v>70</v>
      </c>
      <c r="J126" s="83" t="s">
        <v>118</v>
      </c>
      <c r="K126" s="63">
        <v>0</v>
      </c>
      <c r="L126" s="84">
        <v>0</v>
      </c>
      <c r="M126" s="143"/>
      <c r="N126" s="142"/>
      <c r="O126" s="142"/>
      <c r="P126" s="142"/>
      <c r="Q126" s="143"/>
      <c r="R126" s="143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33"/>
      <c r="AN126" s="91">
        <f t="shared" si="1"/>
        <v>0</v>
      </c>
    </row>
    <row r="127" spans="1:40" s="110" customFormat="1" ht="25.5" x14ac:dyDescent="0.25">
      <c r="A127" s="104">
        <v>52</v>
      </c>
      <c r="B127" s="105" t="s">
        <v>361</v>
      </c>
      <c r="C127" s="104" t="s">
        <v>362</v>
      </c>
      <c r="D127" s="105" t="s">
        <v>363</v>
      </c>
      <c r="E127" s="105" t="s">
        <v>364</v>
      </c>
      <c r="F127" s="105" t="s">
        <v>365</v>
      </c>
      <c r="G127" s="105" t="s">
        <v>340</v>
      </c>
      <c r="H127" s="105" t="s">
        <v>60</v>
      </c>
      <c r="I127" s="104">
        <v>65</v>
      </c>
      <c r="J127" s="105" t="s">
        <v>61</v>
      </c>
      <c r="K127" s="107">
        <v>4.25</v>
      </c>
      <c r="L127" s="108">
        <v>81841.91</v>
      </c>
      <c r="M127" s="108">
        <v>81841.91</v>
      </c>
      <c r="N127" s="105">
        <v>0</v>
      </c>
      <c r="O127" s="105">
        <v>0</v>
      </c>
      <c r="P127" s="105">
        <v>0</v>
      </c>
      <c r="Q127" s="105">
        <v>0</v>
      </c>
      <c r="R127" s="105">
        <v>0</v>
      </c>
      <c r="S127" s="105">
        <v>0</v>
      </c>
      <c r="T127" s="105">
        <v>0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/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8">
        <f>SUM(M127:AJ127)</f>
        <v>81841.91</v>
      </c>
      <c r="AL127" s="108">
        <f>AK127</f>
        <v>81841.91</v>
      </c>
      <c r="AM127" s="105"/>
      <c r="AN127" s="109">
        <f t="shared" si="1"/>
        <v>0</v>
      </c>
    </row>
    <row r="128" spans="1:40" s="67" customFormat="1" x14ac:dyDescent="0.25">
      <c r="A128" s="141">
        <v>53</v>
      </c>
      <c r="B128" s="142" t="s">
        <v>366</v>
      </c>
      <c r="C128" s="82" t="s">
        <v>367</v>
      </c>
      <c r="D128" s="142" t="s">
        <v>368</v>
      </c>
      <c r="E128" s="142" t="s">
        <v>369</v>
      </c>
      <c r="F128" s="142" t="s">
        <v>370</v>
      </c>
      <c r="G128" s="142" t="s">
        <v>340</v>
      </c>
      <c r="H128" s="83" t="s">
        <v>60</v>
      </c>
      <c r="I128" s="82">
        <v>514</v>
      </c>
      <c r="J128" s="83" t="s">
        <v>61</v>
      </c>
      <c r="K128" s="63">
        <v>2</v>
      </c>
      <c r="L128" s="84">
        <v>38513.82</v>
      </c>
      <c r="M128" s="143">
        <v>59696.43</v>
      </c>
      <c r="N128" s="142">
        <v>0</v>
      </c>
      <c r="O128" s="142">
        <v>0</v>
      </c>
      <c r="P128" s="142">
        <v>0</v>
      </c>
      <c r="Q128" s="143">
        <v>8000</v>
      </c>
      <c r="R128" s="143">
        <v>9800</v>
      </c>
      <c r="S128" s="142">
        <v>0</v>
      </c>
      <c r="T128" s="142">
        <v>0</v>
      </c>
      <c r="U128" s="142">
        <v>0</v>
      </c>
      <c r="V128" s="142">
        <v>0</v>
      </c>
      <c r="W128" s="142">
        <v>0</v>
      </c>
      <c r="X128" s="142">
        <v>0</v>
      </c>
      <c r="Y128" s="142">
        <v>0</v>
      </c>
      <c r="Z128" s="142"/>
      <c r="AA128" s="142">
        <v>0</v>
      </c>
      <c r="AB128" s="142">
        <v>0</v>
      </c>
      <c r="AC128" s="142">
        <v>0</v>
      </c>
      <c r="AD128" s="142">
        <v>0</v>
      </c>
      <c r="AE128" s="142">
        <v>0</v>
      </c>
      <c r="AF128" s="142">
        <v>0</v>
      </c>
      <c r="AG128" s="143">
        <v>7000</v>
      </c>
      <c r="AH128" s="142">
        <v>0</v>
      </c>
      <c r="AI128" s="142">
        <v>0</v>
      </c>
      <c r="AJ128" s="142">
        <v>0</v>
      </c>
      <c r="AK128" s="143">
        <f>SUM(M128:AJ128)</f>
        <v>84496.43</v>
      </c>
      <c r="AL128" s="143">
        <f>AK128</f>
        <v>84496.43</v>
      </c>
      <c r="AM128" s="132"/>
      <c r="AN128" s="91">
        <f t="shared" si="1"/>
        <v>0</v>
      </c>
    </row>
    <row r="129" spans="1:40" s="67" customFormat="1" x14ac:dyDescent="0.25">
      <c r="A129" s="141"/>
      <c r="B129" s="142"/>
      <c r="C129" s="82" t="s">
        <v>367</v>
      </c>
      <c r="D129" s="142"/>
      <c r="E129" s="142"/>
      <c r="F129" s="142"/>
      <c r="G129" s="142"/>
      <c r="H129" s="83" t="s">
        <v>60</v>
      </c>
      <c r="I129" s="82">
        <v>1002</v>
      </c>
      <c r="J129" s="83" t="s">
        <v>61</v>
      </c>
      <c r="K129" s="63">
        <v>1.1000000000000001</v>
      </c>
      <c r="L129" s="84">
        <v>21182.61</v>
      </c>
      <c r="M129" s="143"/>
      <c r="N129" s="142"/>
      <c r="O129" s="142"/>
      <c r="P129" s="142"/>
      <c r="Q129" s="143"/>
      <c r="R129" s="143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3"/>
      <c r="AH129" s="142"/>
      <c r="AI129" s="142"/>
      <c r="AJ129" s="142"/>
      <c r="AK129" s="142"/>
      <c r="AL129" s="142"/>
      <c r="AM129" s="134"/>
      <c r="AN129" s="91">
        <f t="shared" si="1"/>
        <v>0</v>
      </c>
    </row>
    <row r="130" spans="1:40" s="67" customFormat="1" x14ac:dyDescent="0.25">
      <c r="A130" s="141"/>
      <c r="B130" s="142"/>
      <c r="C130" s="82" t="s">
        <v>371</v>
      </c>
      <c r="D130" s="142"/>
      <c r="E130" s="142"/>
      <c r="F130" s="142"/>
      <c r="G130" s="142"/>
      <c r="H130" s="83" t="s">
        <v>60</v>
      </c>
      <c r="I130" s="82">
        <v>1002</v>
      </c>
      <c r="J130" s="83" t="s">
        <v>117</v>
      </c>
      <c r="K130" s="63">
        <v>0</v>
      </c>
      <c r="L130" s="84">
        <v>0</v>
      </c>
      <c r="M130" s="143"/>
      <c r="N130" s="142"/>
      <c r="O130" s="142"/>
      <c r="P130" s="142"/>
      <c r="Q130" s="143"/>
      <c r="R130" s="143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3"/>
      <c r="AH130" s="142"/>
      <c r="AI130" s="142"/>
      <c r="AJ130" s="142"/>
      <c r="AK130" s="142"/>
      <c r="AL130" s="142"/>
      <c r="AM130" s="134"/>
      <c r="AN130" s="91">
        <f t="shared" si="1"/>
        <v>0</v>
      </c>
    </row>
    <row r="131" spans="1:40" s="67" customFormat="1" x14ac:dyDescent="0.25">
      <c r="A131" s="141"/>
      <c r="B131" s="142"/>
      <c r="C131" s="82" t="s">
        <v>371</v>
      </c>
      <c r="D131" s="142"/>
      <c r="E131" s="142"/>
      <c r="F131" s="142"/>
      <c r="G131" s="142"/>
      <c r="H131" s="83" t="s">
        <v>60</v>
      </c>
      <c r="I131" s="82">
        <v>1002</v>
      </c>
      <c r="J131" s="83" t="s">
        <v>118</v>
      </c>
      <c r="K131" s="63">
        <v>0</v>
      </c>
      <c r="L131" s="84">
        <v>0</v>
      </c>
      <c r="M131" s="143"/>
      <c r="N131" s="142"/>
      <c r="O131" s="142"/>
      <c r="P131" s="142"/>
      <c r="Q131" s="143"/>
      <c r="R131" s="143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3"/>
      <c r="AH131" s="142"/>
      <c r="AI131" s="142"/>
      <c r="AJ131" s="142"/>
      <c r="AK131" s="142"/>
      <c r="AL131" s="142"/>
      <c r="AM131" s="133"/>
      <c r="AN131" s="91">
        <f t="shared" si="1"/>
        <v>0</v>
      </c>
    </row>
    <row r="132" spans="1:40" s="110" customFormat="1" x14ac:dyDescent="0.25">
      <c r="A132" s="148">
        <v>54</v>
      </c>
      <c r="B132" s="149" t="s">
        <v>372</v>
      </c>
      <c r="C132" s="104" t="s">
        <v>373</v>
      </c>
      <c r="D132" s="149" t="s">
        <v>374</v>
      </c>
      <c r="E132" s="149" t="s">
        <v>369</v>
      </c>
      <c r="F132" s="149" t="s">
        <v>370</v>
      </c>
      <c r="G132" s="149" t="s">
        <v>340</v>
      </c>
      <c r="H132" s="105" t="s">
        <v>60</v>
      </c>
      <c r="I132" s="104">
        <v>514</v>
      </c>
      <c r="J132" s="105" t="s">
        <v>61</v>
      </c>
      <c r="K132" s="107">
        <v>2</v>
      </c>
      <c r="L132" s="108">
        <v>38513.839999999997</v>
      </c>
      <c r="M132" s="150">
        <v>59503.88</v>
      </c>
      <c r="N132" s="149">
        <v>0</v>
      </c>
      <c r="O132" s="149">
        <v>0</v>
      </c>
      <c r="P132" s="149">
        <v>0</v>
      </c>
      <c r="Q132" s="149">
        <v>0</v>
      </c>
      <c r="R132" s="149">
        <v>0</v>
      </c>
      <c r="S132" s="149">
        <v>0</v>
      </c>
      <c r="T132" s="149">
        <v>0</v>
      </c>
      <c r="U132" s="149">
        <v>0</v>
      </c>
      <c r="V132" s="149">
        <v>0</v>
      </c>
      <c r="W132" s="149">
        <v>0</v>
      </c>
      <c r="X132" s="149">
        <v>0</v>
      </c>
      <c r="Y132" s="149">
        <v>0</v>
      </c>
      <c r="Z132" s="149"/>
      <c r="AA132" s="149">
        <v>0</v>
      </c>
      <c r="AB132" s="149">
        <v>0</v>
      </c>
      <c r="AC132" s="149">
        <v>0</v>
      </c>
      <c r="AD132" s="149">
        <v>0</v>
      </c>
      <c r="AE132" s="149">
        <v>0</v>
      </c>
      <c r="AF132" s="149">
        <v>0</v>
      </c>
      <c r="AG132" s="149">
        <v>0</v>
      </c>
      <c r="AH132" s="149">
        <v>0</v>
      </c>
      <c r="AI132" s="149">
        <v>0</v>
      </c>
      <c r="AJ132" s="149">
        <v>0</v>
      </c>
      <c r="AK132" s="150">
        <f>SUM(M132:AJ132)</f>
        <v>59503.88</v>
      </c>
      <c r="AL132" s="150">
        <f>AK132</f>
        <v>59503.88</v>
      </c>
      <c r="AM132" s="153"/>
      <c r="AN132" s="109">
        <f t="shared" si="1"/>
        <v>0</v>
      </c>
    </row>
    <row r="133" spans="1:40" s="110" customFormat="1" x14ac:dyDescent="0.25">
      <c r="A133" s="148"/>
      <c r="B133" s="149"/>
      <c r="C133" s="104" t="s">
        <v>373</v>
      </c>
      <c r="D133" s="149"/>
      <c r="E133" s="149"/>
      <c r="F133" s="149"/>
      <c r="G133" s="149"/>
      <c r="H133" s="105" t="s">
        <v>60</v>
      </c>
      <c r="I133" s="104">
        <v>1002</v>
      </c>
      <c r="J133" s="105" t="s">
        <v>61</v>
      </c>
      <c r="K133" s="107">
        <v>1.0900000000000001</v>
      </c>
      <c r="L133" s="108">
        <v>20990.04</v>
      </c>
      <c r="M133" s="150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54"/>
      <c r="AN133" s="109">
        <f t="shared" si="1"/>
        <v>0</v>
      </c>
    </row>
    <row r="134" spans="1:40" s="67" customFormat="1" x14ac:dyDescent="0.25">
      <c r="A134" s="141">
        <v>55</v>
      </c>
      <c r="B134" s="142" t="s">
        <v>375</v>
      </c>
      <c r="C134" s="82" t="s">
        <v>376</v>
      </c>
      <c r="D134" s="142" t="s">
        <v>377</v>
      </c>
      <c r="E134" s="142" t="s">
        <v>554</v>
      </c>
      <c r="F134" s="142" t="s">
        <v>379</v>
      </c>
      <c r="G134" s="142" t="s">
        <v>340</v>
      </c>
      <c r="H134" s="83" t="s">
        <v>60</v>
      </c>
      <c r="I134" s="82">
        <v>14</v>
      </c>
      <c r="J134" s="83" t="s">
        <v>61</v>
      </c>
      <c r="K134" s="63">
        <v>5</v>
      </c>
      <c r="L134" s="84">
        <v>96284.6</v>
      </c>
      <c r="M134" s="143">
        <v>96284.6</v>
      </c>
      <c r="N134" s="142">
        <v>0</v>
      </c>
      <c r="O134" s="142">
        <v>0</v>
      </c>
      <c r="P134" s="142">
        <v>0</v>
      </c>
      <c r="Q134" s="143">
        <v>8000</v>
      </c>
      <c r="R134" s="143">
        <v>9800</v>
      </c>
      <c r="S134" s="142">
        <v>0</v>
      </c>
      <c r="T134" s="142">
        <v>0</v>
      </c>
      <c r="U134" s="142">
        <v>0</v>
      </c>
      <c r="V134" s="142">
        <v>0</v>
      </c>
      <c r="W134" s="142">
        <v>0</v>
      </c>
      <c r="X134" s="142">
        <v>0</v>
      </c>
      <c r="Y134" s="142">
        <v>0</v>
      </c>
      <c r="Z134" s="142"/>
      <c r="AA134" s="142">
        <v>0</v>
      </c>
      <c r="AB134" s="142">
        <v>0</v>
      </c>
      <c r="AC134" s="142">
        <v>0</v>
      </c>
      <c r="AD134" s="142">
        <v>0</v>
      </c>
      <c r="AE134" s="142">
        <v>0</v>
      </c>
      <c r="AF134" s="143">
        <v>10000</v>
      </c>
      <c r="AG134" s="142">
        <v>0</v>
      </c>
      <c r="AH134" s="142">
        <v>0</v>
      </c>
      <c r="AI134" s="142">
        <v>0</v>
      </c>
      <c r="AJ134" s="142">
        <v>0</v>
      </c>
      <c r="AK134" s="143">
        <f>SUM(M134:AJ134)</f>
        <v>124084.6</v>
      </c>
      <c r="AL134" s="143">
        <f>AK134</f>
        <v>124084.6</v>
      </c>
      <c r="AM134" s="132"/>
      <c r="AN134" s="91">
        <f t="shared" si="1"/>
        <v>0</v>
      </c>
    </row>
    <row r="135" spans="1:40" s="67" customFormat="1" x14ac:dyDescent="0.25">
      <c r="A135" s="141"/>
      <c r="B135" s="142"/>
      <c r="C135" s="82" t="s">
        <v>380</v>
      </c>
      <c r="D135" s="142"/>
      <c r="E135" s="142"/>
      <c r="F135" s="142"/>
      <c r="G135" s="142"/>
      <c r="H135" s="83" t="s">
        <v>60</v>
      </c>
      <c r="I135" s="82">
        <v>14</v>
      </c>
      <c r="J135" s="83" t="s">
        <v>117</v>
      </c>
      <c r="K135" s="63">
        <v>0</v>
      </c>
      <c r="L135" s="84">
        <v>0</v>
      </c>
      <c r="M135" s="143"/>
      <c r="N135" s="142"/>
      <c r="O135" s="142"/>
      <c r="P135" s="142"/>
      <c r="Q135" s="143"/>
      <c r="R135" s="143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3"/>
      <c r="AG135" s="142"/>
      <c r="AH135" s="142"/>
      <c r="AI135" s="142"/>
      <c r="AJ135" s="142"/>
      <c r="AK135" s="142"/>
      <c r="AL135" s="142"/>
      <c r="AM135" s="134"/>
      <c r="AN135" s="91">
        <f t="shared" si="1"/>
        <v>0</v>
      </c>
    </row>
    <row r="136" spans="1:40" s="67" customFormat="1" x14ac:dyDescent="0.25">
      <c r="A136" s="141"/>
      <c r="B136" s="142"/>
      <c r="C136" s="82" t="s">
        <v>380</v>
      </c>
      <c r="D136" s="142"/>
      <c r="E136" s="142"/>
      <c r="F136" s="142"/>
      <c r="G136" s="142"/>
      <c r="H136" s="83" t="s">
        <v>60</v>
      </c>
      <c r="I136" s="82">
        <v>14</v>
      </c>
      <c r="J136" s="83" t="s">
        <v>118</v>
      </c>
      <c r="K136" s="63">
        <v>0</v>
      </c>
      <c r="L136" s="84">
        <v>0</v>
      </c>
      <c r="M136" s="143"/>
      <c r="N136" s="142"/>
      <c r="O136" s="142"/>
      <c r="P136" s="142"/>
      <c r="Q136" s="143"/>
      <c r="R136" s="143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3"/>
      <c r="AG136" s="142"/>
      <c r="AH136" s="142"/>
      <c r="AI136" s="142"/>
      <c r="AJ136" s="142"/>
      <c r="AK136" s="142"/>
      <c r="AL136" s="142"/>
      <c r="AM136" s="133"/>
      <c r="AN136" s="91">
        <f t="shared" si="1"/>
        <v>0</v>
      </c>
    </row>
    <row r="137" spans="1:40" s="110" customFormat="1" x14ac:dyDescent="0.25">
      <c r="A137" s="148">
        <v>56</v>
      </c>
      <c r="B137" s="149" t="s">
        <v>381</v>
      </c>
      <c r="C137" s="104" t="s">
        <v>382</v>
      </c>
      <c r="D137" s="149" t="s">
        <v>287</v>
      </c>
      <c r="E137" s="149" t="s">
        <v>555</v>
      </c>
      <c r="F137" s="149" t="s">
        <v>384</v>
      </c>
      <c r="G137" s="149" t="s">
        <v>340</v>
      </c>
      <c r="H137" s="105" t="s">
        <v>60</v>
      </c>
      <c r="I137" s="104">
        <v>67</v>
      </c>
      <c r="J137" s="105" t="s">
        <v>61</v>
      </c>
      <c r="K137" s="107">
        <v>4</v>
      </c>
      <c r="L137" s="108">
        <v>77027.679999999993</v>
      </c>
      <c r="M137" s="150">
        <v>77027.679999999993</v>
      </c>
      <c r="N137" s="149">
        <v>0</v>
      </c>
      <c r="O137" s="149">
        <v>0</v>
      </c>
      <c r="P137" s="149">
        <v>0</v>
      </c>
      <c r="Q137" s="150">
        <v>8000</v>
      </c>
      <c r="R137" s="150">
        <v>9800</v>
      </c>
      <c r="S137" s="149">
        <v>0</v>
      </c>
      <c r="T137" s="149">
        <v>0</v>
      </c>
      <c r="U137" s="149">
        <v>0</v>
      </c>
      <c r="V137" s="149">
        <v>0</v>
      </c>
      <c r="W137" s="149">
        <v>0</v>
      </c>
      <c r="X137" s="149">
        <v>0</v>
      </c>
      <c r="Y137" s="149">
        <v>0</v>
      </c>
      <c r="Z137" s="149"/>
      <c r="AA137" s="149">
        <v>0</v>
      </c>
      <c r="AB137" s="149">
        <v>0</v>
      </c>
      <c r="AC137" s="149">
        <v>0</v>
      </c>
      <c r="AD137" s="149">
        <v>0</v>
      </c>
      <c r="AE137" s="149">
        <v>0</v>
      </c>
      <c r="AF137" s="150">
        <v>10000</v>
      </c>
      <c r="AG137" s="149">
        <v>0</v>
      </c>
      <c r="AH137" s="149">
        <v>0</v>
      </c>
      <c r="AI137" s="149">
        <v>0</v>
      </c>
      <c r="AJ137" s="149">
        <v>0</v>
      </c>
      <c r="AK137" s="150">
        <f>SUM(M137:AJ137)</f>
        <v>104827.68</v>
      </c>
      <c r="AL137" s="150">
        <f>AK137</f>
        <v>104827.68</v>
      </c>
      <c r="AM137" s="153"/>
      <c r="AN137" s="109">
        <f t="shared" si="1"/>
        <v>0</v>
      </c>
    </row>
    <row r="138" spans="1:40" s="110" customFormat="1" x14ac:dyDescent="0.25">
      <c r="A138" s="148"/>
      <c r="B138" s="149"/>
      <c r="C138" s="104" t="s">
        <v>385</v>
      </c>
      <c r="D138" s="149"/>
      <c r="E138" s="149"/>
      <c r="F138" s="149"/>
      <c r="G138" s="149"/>
      <c r="H138" s="105" t="s">
        <v>60</v>
      </c>
      <c r="I138" s="104">
        <v>67</v>
      </c>
      <c r="J138" s="105" t="s">
        <v>117</v>
      </c>
      <c r="K138" s="107">
        <v>0</v>
      </c>
      <c r="L138" s="108">
        <v>0</v>
      </c>
      <c r="M138" s="150"/>
      <c r="N138" s="149"/>
      <c r="O138" s="149"/>
      <c r="P138" s="149"/>
      <c r="Q138" s="150"/>
      <c r="R138" s="150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50"/>
      <c r="AG138" s="149"/>
      <c r="AH138" s="149"/>
      <c r="AI138" s="149"/>
      <c r="AJ138" s="149"/>
      <c r="AK138" s="149"/>
      <c r="AL138" s="149"/>
      <c r="AM138" s="155"/>
      <c r="AN138" s="109">
        <f t="shared" ref="AN138:AN173" si="2">AK138-AL138</f>
        <v>0</v>
      </c>
    </row>
    <row r="139" spans="1:40" s="110" customFormat="1" x14ac:dyDescent="0.25">
      <c r="A139" s="148"/>
      <c r="B139" s="149"/>
      <c r="C139" s="104" t="s">
        <v>385</v>
      </c>
      <c r="D139" s="149"/>
      <c r="E139" s="149"/>
      <c r="F139" s="149"/>
      <c r="G139" s="149"/>
      <c r="H139" s="105" t="s">
        <v>60</v>
      </c>
      <c r="I139" s="104">
        <v>67</v>
      </c>
      <c r="J139" s="105" t="s">
        <v>118</v>
      </c>
      <c r="K139" s="107">
        <v>0</v>
      </c>
      <c r="L139" s="108">
        <v>0</v>
      </c>
      <c r="M139" s="150"/>
      <c r="N139" s="149"/>
      <c r="O139" s="149"/>
      <c r="P139" s="149"/>
      <c r="Q139" s="150"/>
      <c r="R139" s="150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50"/>
      <c r="AG139" s="149"/>
      <c r="AH139" s="149"/>
      <c r="AI139" s="149"/>
      <c r="AJ139" s="149"/>
      <c r="AK139" s="149"/>
      <c r="AL139" s="149"/>
      <c r="AM139" s="154"/>
      <c r="AN139" s="109">
        <f t="shared" si="2"/>
        <v>0</v>
      </c>
    </row>
    <row r="140" spans="1:40" s="67" customFormat="1" ht="25.5" x14ac:dyDescent="0.25">
      <c r="A140" s="82">
        <v>57</v>
      </c>
      <c r="B140" s="83" t="s">
        <v>386</v>
      </c>
      <c r="C140" s="82" t="s">
        <v>387</v>
      </c>
      <c r="D140" s="83" t="s">
        <v>388</v>
      </c>
      <c r="E140" s="83" t="s">
        <v>556</v>
      </c>
      <c r="F140" s="83" t="s">
        <v>390</v>
      </c>
      <c r="G140" s="83" t="s">
        <v>340</v>
      </c>
      <c r="H140" s="83" t="s">
        <v>60</v>
      </c>
      <c r="I140" s="82">
        <v>457</v>
      </c>
      <c r="J140" s="83" t="s">
        <v>536</v>
      </c>
      <c r="K140" s="63">
        <v>1.375</v>
      </c>
      <c r="L140" s="84">
        <v>23433.41</v>
      </c>
      <c r="M140" s="84">
        <v>23433.41</v>
      </c>
      <c r="N140" s="83">
        <v>0</v>
      </c>
      <c r="O140" s="83">
        <v>0</v>
      </c>
      <c r="P140" s="83">
        <v>0</v>
      </c>
      <c r="Q140" s="83">
        <v>0</v>
      </c>
      <c r="R140" s="83">
        <v>0</v>
      </c>
      <c r="S140" s="83">
        <v>0</v>
      </c>
      <c r="T140" s="83">
        <v>0</v>
      </c>
      <c r="U140" s="83">
        <v>0</v>
      </c>
      <c r="V140" s="83">
        <v>0</v>
      </c>
      <c r="W140" s="83">
        <v>0</v>
      </c>
      <c r="X140" s="83">
        <v>0</v>
      </c>
      <c r="Y140" s="83">
        <v>0</v>
      </c>
      <c r="Z140" s="83"/>
      <c r="AA140" s="83">
        <v>0</v>
      </c>
      <c r="AB140" s="83">
        <v>0</v>
      </c>
      <c r="AC140" s="83">
        <v>0</v>
      </c>
      <c r="AD140" s="83">
        <v>0</v>
      </c>
      <c r="AE140" s="83">
        <v>0</v>
      </c>
      <c r="AF140" s="83">
        <v>0</v>
      </c>
      <c r="AG140" s="83">
        <v>0</v>
      </c>
      <c r="AH140" s="83">
        <v>0</v>
      </c>
      <c r="AI140" s="83">
        <v>0</v>
      </c>
      <c r="AJ140" s="83">
        <v>0</v>
      </c>
      <c r="AK140" s="84">
        <f>SUM(M140:AJ140)</f>
        <v>23433.41</v>
      </c>
      <c r="AL140" s="84">
        <f>AK140</f>
        <v>23433.41</v>
      </c>
      <c r="AM140" s="83"/>
      <c r="AN140" s="91">
        <f t="shared" si="2"/>
        <v>0</v>
      </c>
    </row>
    <row r="141" spans="1:40" s="110" customFormat="1" x14ac:dyDescent="0.25">
      <c r="A141" s="148">
        <v>58</v>
      </c>
      <c r="B141" s="149" t="s">
        <v>391</v>
      </c>
      <c r="C141" s="104" t="s">
        <v>392</v>
      </c>
      <c r="D141" s="149" t="s">
        <v>393</v>
      </c>
      <c r="E141" s="149" t="s">
        <v>620</v>
      </c>
      <c r="F141" s="149" t="s">
        <v>395</v>
      </c>
      <c r="G141" s="149" t="s">
        <v>340</v>
      </c>
      <c r="H141" s="105" t="s">
        <v>60</v>
      </c>
      <c r="I141" s="104">
        <v>514</v>
      </c>
      <c r="J141" s="105" t="s">
        <v>61</v>
      </c>
      <c r="K141" s="107">
        <v>1</v>
      </c>
      <c r="L141" s="108">
        <v>19256.830000000002</v>
      </c>
      <c r="M141" s="150">
        <v>29655.47</v>
      </c>
      <c r="N141" s="149">
        <v>0</v>
      </c>
      <c r="O141" s="149">
        <v>0</v>
      </c>
      <c r="P141" s="149">
        <v>0</v>
      </c>
      <c r="Q141" s="149">
        <v>0</v>
      </c>
      <c r="R141" s="149">
        <v>0</v>
      </c>
      <c r="S141" s="149">
        <v>0</v>
      </c>
      <c r="T141" s="149">
        <v>0</v>
      </c>
      <c r="U141" s="149">
        <v>0</v>
      </c>
      <c r="V141" s="149">
        <v>0</v>
      </c>
      <c r="W141" s="149">
        <v>0</v>
      </c>
      <c r="X141" s="149">
        <v>0</v>
      </c>
      <c r="Y141" s="149">
        <v>0</v>
      </c>
      <c r="Z141" s="149"/>
      <c r="AA141" s="149">
        <v>0</v>
      </c>
      <c r="AB141" s="149">
        <v>0</v>
      </c>
      <c r="AC141" s="149">
        <v>0</v>
      </c>
      <c r="AD141" s="149">
        <v>0</v>
      </c>
      <c r="AE141" s="149">
        <v>0</v>
      </c>
      <c r="AF141" s="149">
        <v>0</v>
      </c>
      <c r="AG141" s="149">
        <v>0</v>
      </c>
      <c r="AH141" s="149">
        <v>0</v>
      </c>
      <c r="AI141" s="149">
        <v>0</v>
      </c>
      <c r="AJ141" s="149">
        <v>0</v>
      </c>
      <c r="AK141" s="150">
        <f>SUM(M141:AJ141)</f>
        <v>29655.47</v>
      </c>
      <c r="AL141" s="150">
        <f>AK141</f>
        <v>29655.47</v>
      </c>
      <c r="AM141" s="153"/>
      <c r="AN141" s="109">
        <f t="shared" si="2"/>
        <v>0</v>
      </c>
    </row>
    <row r="142" spans="1:40" s="110" customFormat="1" x14ac:dyDescent="0.25">
      <c r="A142" s="148"/>
      <c r="B142" s="149"/>
      <c r="C142" s="104" t="s">
        <v>392</v>
      </c>
      <c r="D142" s="149"/>
      <c r="E142" s="149"/>
      <c r="F142" s="149"/>
      <c r="G142" s="149"/>
      <c r="H142" s="105" t="s">
        <v>60</v>
      </c>
      <c r="I142" s="104">
        <v>1002</v>
      </c>
      <c r="J142" s="105" t="s">
        <v>61</v>
      </c>
      <c r="K142" s="107">
        <v>0.54</v>
      </c>
      <c r="L142" s="108">
        <v>10398.64</v>
      </c>
      <c r="M142" s="150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54"/>
      <c r="AN142" s="109">
        <f t="shared" si="2"/>
        <v>0</v>
      </c>
    </row>
    <row r="143" spans="1:40" s="67" customFormat="1" ht="25.5" x14ac:dyDescent="0.25">
      <c r="A143" s="82">
        <v>59</v>
      </c>
      <c r="B143" s="83" t="s">
        <v>396</v>
      </c>
      <c r="C143" s="82" t="s">
        <v>397</v>
      </c>
      <c r="D143" s="83" t="s">
        <v>398</v>
      </c>
      <c r="E143" s="83" t="s">
        <v>399</v>
      </c>
      <c r="F143" s="83" t="s">
        <v>400</v>
      </c>
      <c r="G143" s="83" t="s">
        <v>340</v>
      </c>
      <c r="H143" s="83" t="s">
        <v>60</v>
      </c>
      <c r="I143" s="82">
        <v>96</v>
      </c>
      <c r="J143" s="83" t="s">
        <v>117</v>
      </c>
      <c r="K143" s="63">
        <v>0</v>
      </c>
      <c r="L143" s="84">
        <v>0</v>
      </c>
      <c r="M143" s="84">
        <v>0</v>
      </c>
      <c r="N143" s="83">
        <v>0</v>
      </c>
      <c r="O143" s="83">
        <v>0</v>
      </c>
      <c r="P143" s="83">
        <v>0</v>
      </c>
      <c r="Q143" s="84">
        <v>8000</v>
      </c>
      <c r="R143" s="84">
        <v>9800</v>
      </c>
      <c r="S143" s="83">
        <v>0</v>
      </c>
      <c r="T143" s="83">
        <v>0</v>
      </c>
      <c r="U143" s="83">
        <v>0</v>
      </c>
      <c r="V143" s="83">
        <v>0</v>
      </c>
      <c r="W143" s="83">
        <v>0</v>
      </c>
      <c r="X143" s="83">
        <v>0</v>
      </c>
      <c r="Y143" s="83">
        <v>0</v>
      </c>
      <c r="Z143" s="83"/>
      <c r="AA143" s="83">
        <v>0</v>
      </c>
      <c r="AB143" s="83">
        <v>0</v>
      </c>
      <c r="AC143" s="83">
        <v>0</v>
      </c>
      <c r="AD143" s="83">
        <v>0</v>
      </c>
      <c r="AE143" s="83">
        <v>0</v>
      </c>
      <c r="AF143" s="83">
        <v>0</v>
      </c>
      <c r="AG143" s="83">
        <v>0</v>
      </c>
      <c r="AH143" s="83">
        <v>0</v>
      </c>
      <c r="AI143" s="83">
        <v>0</v>
      </c>
      <c r="AJ143" s="83">
        <v>0</v>
      </c>
      <c r="AK143" s="84">
        <f>SUM(M143:AJ143)</f>
        <v>17800</v>
      </c>
      <c r="AL143" s="84">
        <f>AK143</f>
        <v>17800</v>
      </c>
      <c r="AM143" s="83"/>
      <c r="AN143" s="91">
        <f t="shared" si="2"/>
        <v>0</v>
      </c>
    </row>
    <row r="144" spans="1:40" s="110" customFormat="1" x14ac:dyDescent="0.25">
      <c r="A144" s="148">
        <v>60</v>
      </c>
      <c r="B144" s="149" t="s">
        <v>401</v>
      </c>
      <c r="C144" s="104" t="s">
        <v>402</v>
      </c>
      <c r="D144" s="149" t="s">
        <v>403</v>
      </c>
      <c r="E144" s="149" t="s">
        <v>404</v>
      </c>
      <c r="F144" s="149" t="s">
        <v>405</v>
      </c>
      <c r="G144" s="149" t="s">
        <v>340</v>
      </c>
      <c r="H144" s="105" t="s">
        <v>60</v>
      </c>
      <c r="I144" s="104">
        <v>457</v>
      </c>
      <c r="J144" s="105" t="s">
        <v>536</v>
      </c>
      <c r="K144" s="107">
        <v>2.625</v>
      </c>
      <c r="L144" s="108">
        <v>44736.51</v>
      </c>
      <c r="M144" s="150">
        <v>44736.51</v>
      </c>
      <c r="N144" s="149">
        <v>0</v>
      </c>
      <c r="O144" s="149">
        <v>0</v>
      </c>
      <c r="P144" s="149">
        <v>0</v>
      </c>
      <c r="Q144" s="149">
        <v>0</v>
      </c>
      <c r="R144" s="149">
        <v>0</v>
      </c>
      <c r="S144" s="149">
        <v>0</v>
      </c>
      <c r="T144" s="149">
        <v>0</v>
      </c>
      <c r="U144" s="149">
        <v>0</v>
      </c>
      <c r="V144" s="149">
        <v>0</v>
      </c>
      <c r="W144" s="149">
        <v>0</v>
      </c>
      <c r="X144" s="149">
        <v>0</v>
      </c>
      <c r="Y144" s="149">
        <v>0</v>
      </c>
      <c r="Z144" s="149"/>
      <c r="AA144" s="149">
        <v>0</v>
      </c>
      <c r="AB144" s="149">
        <v>0</v>
      </c>
      <c r="AC144" s="149">
        <v>0</v>
      </c>
      <c r="AD144" s="149">
        <v>0</v>
      </c>
      <c r="AE144" s="149">
        <v>0</v>
      </c>
      <c r="AF144" s="149">
        <v>0</v>
      </c>
      <c r="AG144" s="149">
        <v>0</v>
      </c>
      <c r="AH144" s="149">
        <v>0</v>
      </c>
      <c r="AI144" s="149">
        <v>0</v>
      </c>
      <c r="AJ144" s="149">
        <v>0</v>
      </c>
      <c r="AK144" s="150">
        <f>SUM(M144:AJ144)</f>
        <v>44736.51</v>
      </c>
      <c r="AL144" s="150">
        <f>AK144</f>
        <v>44736.51</v>
      </c>
      <c r="AM144" s="153"/>
      <c r="AN144" s="109">
        <f t="shared" si="2"/>
        <v>0</v>
      </c>
    </row>
    <row r="145" spans="1:40" s="110" customFormat="1" x14ac:dyDescent="0.25">
      <c r="A145" s="148"/>
      <c r="B145" s="149"/>
      <c r="C145" s="104" t="s">
        <v>406</v>
      </c>
      <c r="D145" s="149"/>
      <c r="E145" s="149"/>
      <c r="F145" s="149"/>
      <c r="G145" s="149"/>
      <c r="H145" s="105" t="s">
        <v>60</v>
      </c>
      <c r="I145" s="104">
        <v>457</v>
      </c>
      <c r="J145" s="105" t="s">
        <v>118</v>
      </c>
      <c r="K145" s="107">
        <v>0</v>
      </c>
      <c r="L145" s="108">
        <v>0</v>
      </c>
      <c r="M145" s="150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54"/>
      <c r="AN145" s="109">
        <f t="shared" si="2"/>
        <v>0</v>
      </c>
    </row>
    <row r="146" spans="1:40" s="67" customFormat="1" x14ac:dyDescent="0.25">
      <c r="A146" s="141">
        <v>61</v>
      </c>
      <c r="B146" s="142" t="s">
        <v>407</v>
      </c>
      <c r="C146" s="82" t="s">
        <v>408</v>
      </c>
      <c r="D146" s="142" t="s">
        <v>409</v>
      </c>
      <c r="E146" s="142" t="s">
        <v>557</v>
      </c>
      <c r="F146" s="142" t="s">
        <v>411</v>
      </c>
      <c r="G146" s="142" t="s">
        <v>340</v>
      </c>
      <c r="H146" s="83" t="s">
        <v>60</v>
      </c>
      <c r="I146" s="82">
        <v>58</v>
      </c>
      <c r="J146" s="83" t="s">
        <v>61</v>
      </c>
      <c r="K146" s="63">
        <v>2.25</v>
      </c>
      <c r="L146" s="84">
        <v>43328.06</v>
      </c>
      <c r="M146" s="143">
        <v>43328.06</v>
      </c>
      <c r="N146" s="142">
        <v>0</v>
      </c>
      <c r="O146" s="142">
        <v>0</v>
      </c>
      <c r="P146" s="142">
        <v>0</v>
      </c>
      <c r="Q146" s="143">
        <v>8000</v>
      </c>
      <c r="R146" s="143">
        <v>9800</v>
      </c>
      <c r="S146" s="142">
        <v>0</v>
      </c>
      <c r="T146" s="142">
        <v>0</v>
      </c>
      <c r="U146" s="142">
        <v>0</v>
      </c>
      <c r="V146" s="142">
        <v>0</v>
      </c>
      <c r="W146" s="142">
        <v>0</v>
      </c>
      <c r="X146" s="142">
        <v>0</v>
      </c>
      <c r="Y146" s="142">
        <v>0</v>
      </c>
      <c r="Z146" s="142"/>
      <c r="AA146" s="142">
        <v>0</v>
      </c>
      <c r="AB146" s="142">
        <v>0</v>
      </c>
      <c r="AC146" s="142">
        <v>0</v>
      </c>
      <c r="AD146" s="142">
        <v>0</v>
      </c>
      <c r="AE146" s="142">
        <v>0</v>
      </c>
      <c r="AF146" s="143">
        <v>10000</v>
      </c>
      <c r="AG146" s="142">
        <v>0</v>
      </c>
      <c r="AH146" s="142">
        <v>0</v>
      </c>
      <c r="AI146" s="142">
        <v>0</v>
      </c>
      <c r="AJ146" s="142">
        <v>0</v>
      </c>
      <c r="AK146" s="143">
        <f>SUM(M146:AJ146)</f>
        <v>71128.06</v>
      </c>
      <c r="AL146" s="143">
        <f>AK146</f>
        <v>71128.06</v>
      </c>
      <c r="AM146" s="132"/>
      <c r="AN146" s="91">
        <f t="shared" si="2"/>
        <v>0</v>
      </c>
    </row>
    <row r="147" spans="1:40" s="67" customFormat="1" x14ac:dyDescent="0.25">
      <c r="A147" s="141"/>
      <c r="B147" s="142"/>
      <c r="C147" s="82" t="s">
        <v>412</v>
      </c>
      <c r="D147" s="142"/>
      <c r="E147" s="142"/>
      <c r="F147" s="142"/>
      <c r="G147" s="142"/>
      <c r="H147" s="83" t="s">
        <v>60</v>
      </c>
      <c r="I147" s="82">
        <v>58</v>
      </c>
      <c r="J147" s="83" t="s">
        <v>117</v>
      </c>
      <c r="K147" s="63">
        <v>0</v>
      </c>
      <c r="L147" s="84">
        <v>0</v>
      </c>
      <c r="M147" s="143"/>
      <c r="N147" s="142"/>
      <c r="O147" s="142"/>
      <c r="P147" s="142"/>
      <c r="Q147" s="143"/>
      <c r="R147" s="143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3"/>
      <c r="AG147" s="142"/>
      <c r="AH147" s="142"/>
      <c r="AI147" s="142"/>
      <c r="AJ147" s="142"/>
      <c r="AK147" s="142"/>
      <c r="AL147" s="142"/>
      <c r="AM147" s="133"/>
      <c r="AN147" s="91">
        <f t="shared" si="2"/>
        <v>0</v>
      </c>
    </row>
    <row r="148" spans="1:40" s="110" customFormat="1" ht="25.5" x14ac:dyDescent="0.25">
      <c r="A148" s="104">
        <v>62</v>
      </c>
      <c r="B148" s="105" t="s">
        <v>413</v>
      </c>
      <c r="C148" s="104" t="s">
        <v>414</v>
      </c>
      <c r="D148" s="105" t="s">
        <v>415</v>
      </c>
      <c r="E148" s="105" t="s">
        <v>621</v>
      </c>
      <c r="F148" s="105" t="s">
        <v>416</v>
      </c>
      <c r="G148" s="105" t="s">
        <v>340</v>
      </c>
      <c r="H148" s="105" t="s">
        <v>60</v>
      </c>
      <c r="I148" s="104">
        <v>14</v>
      </c>
      <c r="J148" s="105" t="s">
        <v>536</v>
      </c>
      <c r="K148" s="107">
        <v>0.751</v>
      </c>
      <c r="L148" s="108">
        <v>12798.9</v>
      </c>
      <c r="M148" s="108">
        <v>12798.9</v>
      </c>
      <c r="N148" s="105">
        <v>0</v>
      </c>
      <c r="O148" s="105">
        <v>0</v>
      </c>
      <c r="P148" s="105">
        <v>0</v>
      </c>
      <c r="Q148" s="105">
        <v>0</v>
      </c>
      <c r="R148" s="105">
        <v>0</v>
      </c>
      <c r="S148" s="105">
        <v>0</v>
      </c>
      <c r="T148" s="105">
        <v>0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/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8">
        <f>SUM(M148:AJ148)</f>
        <v>12798.9</v>
      </c>
      <c r="AL148" s="108">
        <f>AK148</f>
        <v>12798.9</v>
      </c>
      <c r="AM148" s="105"/>
      <c r="AN148" s="109">
        <f t="shared" si="2"/>
        <v>0</v>
      </c>
    </row>
    <row r="149" spans="1:40" s="67" customFormat="1" ht="25.5" x14ac:dyDescent="0.25">
      <c r="A149" s="82">
        <v>63</v>
      </c>
      <c r="B149" s="83" t="s">
        <v>417</v>
      </c>
      <c r="C149" s="82" t="s">
        <v>418</v>
      </c>
      <c r="D149" s="83" t="s">
        <v>419</v>
      </c>
      <c r="E149" s="83" t="s">
        <v>420</v>
      </c>
      <c r="F149" s="83" t="s">
        <v>395</v>
      </c>
      <c r="G149" s="83" t="s">
        <v>340</v>
      </c>
      <c r="H149" s="83" t="s">
        <v>60</v>
      </c>
      <c r="I149" s="82">
        <v>109</v>
      </c>
      <c r="J149" s="83" t="s">
        <v>79</v>
      </c>
      <c r="K149" s="63">
        <v>1.67</v>
      </c>
      <c r="L149" s="84">
        <v>22768.75</v>
      </c>
      <c r="M149" s="84">
        <v>22768.75</v>
      </c>
      <c r="N149" s="83">
        <v>0</v>
      </c>
      <c r="O149" s="83">
        <v>0</v>
      </c>
      <c r="P149" s="83">
        <v>0</v>
      </c>
      <c r="Q149" s="83">
        <v>0</v>
      </c>
      <c r="R149" s="83">
        <v>0</v>
      </c>
      <c r="S149" s="83">
        <v>0</v>
      </c>
      <c r="T149" s="83">
        <v>0</v>
      </c>
      <c r="U149" s="83">
        <v>0</v>
      </c>
      <c r="V149" s="83">
        <v>0</v>
      </c>
      <c r="W149" s="83">
        <v>0</v>
      </c>
      <c r="X149" s="83">
        <v>0</v>
      </c>
      <c r="Y149" s="83">
        <v>0</v>
      </c>
      <c r="Z149" s="83"/>
      <c r="AA149" s="83">
        <v>0</v>
      </c>
      <c r="AB149" s="83">
        <v>0</v>
      </c>
      <c r="AC149" s="83">
        <v>0</v>
      </c>
      <c r="AD149" s="83">
        <v>0</v>
      </c>
      <c r="AE149" s="83">
        <v>0</v>
      </c>
      <c r="AF149" s="83">
        <v>0</v>
      </c>
      <c r="AG149" s="83">
        <v>0</v>
      </c>
      <c r="AH149" s="83">
        <v>0</v>
      </c>
      <c r="AI149" s="83">
        <v>0</v>
      </c>
      <c r="AJ149" s="83">
        <v>0</v>
      </c>
      <c r="AK149" s="84">
        <f>SUM(M149:AJ149)</f>
        <v>22768.75</v>
      </c>
      <c r="AL149" s="84">
        <f>AK149</f>
        <v>22768.75</v>
      </c>
      <c r="AM149" s="83"/>
      <c r="AN149" s="91">
        <f t="shared" si="2"/>
        <v>0</v>
      </c>
    </row>
    <row r="150" spans="1:40" s="110" customFormat="1" ht="25.5" x14ac:dyDescent="0.25">
      <c r="A150" s="104">
        <v>64</v>
      </c>
      <c r="B150" s="105" t="s">
        <v>421</v>
      </c>
      <c r="C150" s="104" t="s">
        <v>422</v>
      </c>
      <c r="D150" s="105" t="s">
        <v>423</v>
      </c>
      <c r="E150" s="105" t="s">
        <v>424</v>
      </c>
      <c r="F150" s="105" t="s">
        <v>425</v>
      </c>
      <c r="G150" s="105" t="s">
        <v>340</v>
      </c>
      <c r="H150" s="105" t="s">
        <v>60</v>
      </c>
      <c r="I150" s="104">
        <v>59</v>
      </c>
      <c r="J150" s="105" t="s">
        <v>117</v>
      </c>
      <c r="K150" s="107">
        <v>0</v>
      </c>
      <c r="L150" s="108">
        <v>0</v>
      </c>
      <c r="M150" s="108">
        <v>0</v>
      </c>
      <c r="N150" s="105">
        <v>0</v>
      </c>
      <c r="O150" s="105">
        <v>0</v>
      </c>
      <c r="P150" s="105">
        <v>0</v>
      </c>
      <c r="Q150" s="108">
        <v>8000</v>
      </c>
      <c r="R150" s="108">
        <v>9800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/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8">
        <f>SUM(M150:AJ150)</f>
        <v>17800</v>
      </c>
      <c r="AL150" s="108">
        <f>AK150</f>
        <v>17800</v>
      </c>
      <c r="AM150" s="105"/>
      <c r="AN150" s="109">
        <f t="shared" si="2"/>
        <v>0</v>
      </c>
    </row>
    <row r="151" spans="1:40" s="67" customFormat="1" x14ac:dyDescent="0.25">
      <c r="A151" s="141">
        <v>65</v>
      </c>
      <c r="B151" s="142" t="s">
        <v>426</v>
      </c>
      <c r="C151" s="82" t="s">
        <v>529</v>
      </c>
      <c r="D151" s="142" t="s">
        <v>428</v>
      </c>
      <c r="E151" s="142" t="s">
        <v>559</v>
      </c>
      <c r="F151" s="142" t="s">
        <v>430</v>
      </c>
      <c r="G151" s="142" t="s">
        <v>431</v>
      </c>
      <c r="H151" s="83" t="s">
        <v>60</v>
      </c>
      <c r="I151" s="82">
        <v>651</v>
      </c>
      <c r="J151" s="83" t="s">
        <v>79</v>
      </c>
      <c r="K151" s="63">
        <v>0.316</v>
      </c>
      <c r="L151" s="84">
        <v>7274.69</v>
      </c>
      <c r="M151" s="143">
        <v>50876.6</v>
      </c>
      <c r="N151" s="142">
        <v>0</v>
      </c>
      <c r="O151" s="142">
        <v>0</v>
      </c>
      <c r="P151" s="142">
        <v>0</v>
      </c>
      <c r="Q151" s="142">
        <v>0</v>
      </c>
      <c r="R151" s="142">
        <v>0</v>
      </c>
      <c r="S151" s="142">
        <v>0</v>
      </c>
      <c r="T151" s="142">
        <v>0</v>
      </c>
      <c r="U151" s="142">
        <v>0</v>
      </c>
      <c r="V151" s="142">
        <v>0</v>
      </c>
      <c r="W151" s="142">
        <v>0</v>
      </c>
      <c r="X151" s="142">
        <v>0</v>
      </c>
      <c r="Y151" s="142">
        <v>0</v>
      </c>
      <c r="Z151" s="142"/>
      <c r="AA151" s="142">
        <v>0</v>
      </c>
      <c r="AB151" s="142">
        <v>0</v>
      </c>
      <c r="AC151" s="142">
        <v>0</v>
      </c>
      <c r="AD151" s="142">
        <v>0</v>
      </c>
      <c r="AE151" s="142">
        <v>0</v>
      </c>
      <c r="AF151" s="143">
        <v>10000</v>
      </c>
      <c r="AG151" s="142">
        <v>0</v>
      </c>
      <c r="AH151" s="142">
        <v>0</v>
      </c>
      <c r="AI151" s="142">
        <v>0</v>
      </c>
      <c r="AJ151" s="142">
        <v>0</v>
      </c>
      <c r="AK151" s="143">
        <f>SUM(M151:AJ151)</f>
        <v>60876.6</v>
      </c>
      <c r="AL151" s="143">
        <f>AK151</f>
        <v>60876.6</v>
      </c>
      <c r="AM151" s="132"/>
      <c r="AN151" s="91">
        <f t="shared" si="2"/>
        <v>0</v>
      </c>
    </row>
    <row r="152" spans="1:40" s="67" customFormat="1" x14ac:dyDescent="0.25">
      <c r="A152" s="141"/>
      <c r="B152" s="142"/>
      <c r="C152" s="82" t="s">
        <v>529</v>
      </c>
      <c r="D152" s="142"/>
      <c r="E152" s="142"/>
      <c r="F152" s="142"/>
      <c r="G152" s="142"/>
      <c r="H152" s="83" t="s">
        <v>60</v>
      </c>
      <c r="I152" s="82">
        <v>652</v>
      </c>
      <c r="J152" s="83" t="s">
        <v>79</v>
      </c>
      <c r="K152" s="63">
        <v>0.92400000000000004</v>
      </c>
      <c r="L152" s="84">
        <v>21271.56</v>
      </c>
      <c r="M152" s="143"/>
      <c r="N152" s="142"/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3"/>
      <c r="AG152" s="142"/>
      <c r="AH152" s="142"/>
      <c r="AI152" s="142"/>
      <c r="AJ152" s="142"/>
      <c r="AK152" s="142"/>
      <c r="AL152" s="142"/>
      <c r="AM152" s="134"/>
      <c r="AN152" s="91">
        <f t="shared" si="2"/>
        <v>0</v>
      </c>
    </row>
    <row r="153" spans="1:40" s="67" customFormat="1" ht="25.5" x14ac:dyDescent="0.25">
      <c r="A153" s="141"/>
      <c r="B153" s="142"/>
      <c r="C153" s="82" t="s">
        <v>530</v>
      </c>
      <c r="D153" s="142"/>
      <c r="E153" s="142"/>
      <c r="F153" s="142"/>
      <c r="G153" s="142"/>
      <c r="H153" s="83" t="s">
        <v>60</v>
      </c>
      <c r="I153" s="82">
        <v>905</v>
      </c>
      <c r="J153" s="83" t="s">
        <v>79</v>
      </c>
      <c r="K153" s="63">
        <v>0.97</v>
      </c>
      <c r="L153" s="84">
        <v>22330.35</v>
      </c>
      <c r="M153" s="143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3"/>
      <c r="AG153" s="142"/>
      <c r="AH153" s="142"/>
      <c r="AI153" s="142"/>
      <c r="AJ153" s="142"/>
      <c r="AK153" s="142"/>
      <c r="AL153" s="142"/>
      <c r="AM153" s="133"/>
      <c r="AN153" s="91">
        <f t="shared" si="2"/>
        <v>0</v>
      </c>
    </row>
    <row r="154" spans="1:40" s="110" customFormat="1" ht="25.5" x14ac:dyDescent="0.25">
      <c r="A154" s="104">
        <v>66</v>
      </c>
      <c r="B154" s="105" t="s">
        <v>433</v>
      </c>
      <c r="C154" s="104" t="s">
        <v>611</v>
      </c>
      <c r="D154" s="105" t="s">
        <v>435</v>
      </c>
      <c r="E154" s="105" t="s">
        <v>560</v>
      </c>
      <c r="F154" s="105" t="s">
        <v>437</v>
      </c>
      <c r="G154" s="105" t="s">
        <v>438</v>
      </c>
      <c r="H154" s="105" t="s">
        <v>60</v>
      </c>
      <c r="I154" s="104">
        <v>1108</v>
      </c>
      <c r="J154" s="105" t="s">
        <v>79</v>
      </c>
      <c r="K154" s="107">
        <v>0.36299999999999999</v>
      </c>
      <c r="L154" s="108">
        <v>8693.0300000000007</v>
      </c>
      <c r="M154" s="108">
        <v>8693.0300000000007</v>
      </c>
      <c r="N154" s="105">
        <v>0</v>
      </c>
      <c r="O154" s="105">
        <v>0</v>
      </c>
      <c r="P154" s="105">
        <v>0</v>
      </c>
      <c r="Q154" s="105">
        <v>0</v>
      </c>
      <c r="R154" s="105">
        <v>0</v>
      </c>
      <c r="S154" s="105">
        <v>0</v>
      </c>
      <c r="T154" s="105">
        <v>0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/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8">
        <v>10000</v>
      </c>
      <c r="AG154" s="105">
        <v>0</v>
      </c>
      <c r="AH154" s="105">
        <v>0</v>
      </c>
      <c r="AI154" s="105">
        <v>0</v>
      </c>
      <c r="AJ154" s="105">
        <v>0</v>
      </c>
      <c r="AK154" s="108">
        <f>SUM(M154:AJ154)</f>
        <v>18693.03</v>
      </c>
      <c r="AL154" s="108">
        <f>AK154</f>
        <v>18693.03</v>
      </c>
      <c r="AM154" s="105"/>
      <c r="AN154" s="109">
        <f t="shared" si="2"/>
        <v>0</v>
      </c>
    </row>
    <row r="155" spans="1:40" s="67" customFormat="1" ht="25.5" x14ac:dyDescent="0.25">
      <c r="A155" s="82">
        <v>67</v>
      </c>
      <c r="B155" s="83" t="s">
        <v>439</v>
      </c>
      <c r="C155" s="82" t="s">
        <v>128</v>
      </c>
      <c r="D155" s="83" t="s">
        <v>440</v>
      </c>
      <c r="E155" s="83" t="s">
        <v>561</v>
      </c>
      <c r="F155" s="83" t="s">
        <v>442</v>
      </c>
      <c r="G155" s="83" t="s">
        <v>438</v>
      </c>
      <c r="H155" s="83" t="s">
        <v>60</v>
      </c>
      <c r="I155" s="82">
        <v>1108</v>
      </c>
      <c r="J155" s="83" t="s">
        <v>79</v>
      </c>
      <c r="K155" s="63">
        <v>3.3889999999999998</v>
      </c>
      <c r="L155" s="84">
        <v>81158.89</v>
      </c>
      <c r="M155" s="84">
        <v>81158.89</v>
      </c>
      <c r="N155" s="83">
        <v>0</v>
      </c>
      <c r="O155" s="83">
        <v>0</v>
      </c>
      <c r="P155" s="83">
        <v>0</v>
      </c>
      <c r="Q155" s="83">
        <v>0</v>
      </c>
      <c r="R155" s="83">
        <v>0</v>
      </c>
      <c r="S155" s="83">
        <v>0</v>
      </c>
      <c r="T155" s="83">
        <v>0</v>
      </c>
      <c r="U155" s="83">
        <v>0</v>
      </c>
      <c r="V155" s="83">
        <v>0</v>
      </c>
      <c r="W155" s="83">
        <v>0</v>
      </c>
      <c r="X155" s="83">
        <v>0</v>
      </c>
      <c r="Y155" s="83">
        <v>0</v>
      </c>
      <c r="Z155" s="83"/>
      <c r="AA155" s="83">
        <v>0</v>
      </c>
      <c r="AB155" s="83">
        <v>0</v>
      </c>
      <c r="AC155" s="83">
        <v>0</v>
      </c>
      <c r="AD155" s="83">
        <v>0</v>
      </c>
      <c r="AE155" s="83">
        <v>0</v>
      </c>
      <c r="AF155" s="84">
        <v>10000</v>
      </c>
      <c r="AG155" s="83">
        <v>0</v>
      </c>
      <c r="AH155" s="83">
        <v>0</v>
      </c>
      <c r="AI155" s="83">
        <v>0</v>
      </c>
      <c r="AJ155" s="83">
        <v>0</v>
      </c>
      <c r="AK155" s="84">
        <f>SUM(M155:AJ155)</f>
        <v>91158.89</v>
      </c>
      <c r="AL155" s="84">
        <f>AK155</f>
        <v>91158.89</v>
      </c>
      <c r="AM155" s="83"/>
      <c r="AN155" s="91">
        <f t="shared" si="2"/>
        <v>0</v>
      </c>
    </row>
    <row r="156" spans="1:40" s="110" customFormat="1" ht="25.5" x14ac:dyDescent="0.25">
      <c r="A156" s="104">
        <v>68</v>
      </c>
      <c r="B156" s="105" t="s">
        <v>443</v>
      </c>
      <c r="C156" s="104" t="s">
        <v>444</v>
      </c>
      <c r="D156" s="105" t="s">
        <v>445</v>
      </c>
      <c r="E156" s="105" t="s">
        <v>562</v>
      </c>
      <c r="F156" s="105" t="s">
        <v>358</v>
      </c>
      <c r="G156" s="105" t="s">
        <v>438</v>
      </c>
      <c r="H156" s="105" t="s">
        <v>60</v>
      </c>
      <c r="I156" s="104">
        <v>1108</v>
      </c>
      <c r="J156" s="105" t="s">
        <v>79</v>
      </c>
      <c r="K156" s="107">
        <v>3.3889999999999998</v>
      </c>
      <c r="L156" s="108">
        <v>81158.89</v>
      </c>
      <c r="M156" s="108">
        <v>81158.89</v>
      </c>
      <c r="N156" s="105">
        <v>0</v>
      </c>
      <c r="O156" s="105">
        <v>0</v>
      </c>
      <c r="P156" s="105">
        <v>0</v>
      </c>
      <c r="Q156" s="105">
        <v>0</v>
      </c>
      <c r="R156" s="105">
        <v>0</v>
      </c>
      <c r="S156" s="105">
        <v>0</v>
      </c>
      <c r="T156" s="105">
        <v>0</v>
      </c>
      <c r="U156" s="105">
        <v>0</v>
      </c>
      <c r="V156" s="105">
        <v>0</v>
      </c>
      <c r="W156" s="105">
        <v>0</v>
      </c>
      <c r="X156" s="105">
        <v>0</v>
      </c>
      <c r="Y156" s="105">
        <v>0</v>
      </c>
      <c r="Z156" s="105"/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8">
        <f>SUM(M156:AJ156)</f>
        <v>81158.89</v>
      </c>
      <c r="AL156" s="108">
        <f>AK156</f>
        <v>81158.89</v>
      </c>
      <c r="AM156" s="105"/>
      <c r="AN156" s="109">
        <f t="shared" si="2"/>
        <v>0</v>
      </c>
    </row>
    <row r="157" spans="1:40" s="67" customFormat="1" ht="25.5" x14ac:dyDescent="0.25">
      <c r="A157" s="82">
        <v>69</v>
      </c>
      <c r="B157" s="83" t="s">
        <v>447</v>
      </c>
      <c r="C157" s="82" t="s">
        <v>531</v>
      </c>
      <c r="D157" s="83" t="s">
        <v>449</v>
      </c>
      <c r="E157" s="83" t="s">
        <v>563</v>
      </c>
      <c r="F157" s="83" t="s">
        <v>451</v>
      </c>
      <c r="G157" s="83" t="s">
        <v>438</v>
      </c>
      <c r="H157" s="83" t="s">
        <v>60</v>
      </c>
      <c r="I157" s="82">
        <v>1108</v>
      </c>
      <c r="J157" s="83" t="s">
        <v>79</v>
      </c>
      <c r="K157" s="63">
        <v>0.36299999999999999</v>
      </c>
      <c r="L157" s="84">
        <v>8693.0300000000007</v>
      </c>
      <c r="M157" s="84">
        <v>8693.0300000000007</v>
      </c>
      <c r="N157" s="83">
        <v>0</v>
      </c>
      <c r="O157" s="83">
        <v>0</v>
      </c>
      <c r="P157" s="83">
        <v>0</v>
      </c>
      <c r="Q157" s="83">
        <v>0</v>
      </c>
      <c r="R157" s="83">
        <v>0</v>
      </c>
      <c r="S157" s="83">
        <v>0</v>
      </c>
      <c r="T157" s="83">
        <v>0</v>
      </c>
      <c r="U157" s="83">
        <v>0</v>
      </c>
      <c r="V157" s="83">
        <v>0</v>
      </c>
      <c r="W157" s="83">
        <v>0</v>
      </c>
      <c r="X157" s="83">
        <v>0</v>
      </c>
      <c r="Y157" s="83">
        <v>0</v>
      </c>
      <c r="Z157" s="83"/>
      <c r="AA157" s="83">
        <v>0</v>
      </c>
      <c r="AB157" s="83">
        <v>0</v>
      </c>
      <c r="AC157" s="83">
        <v>0</v>
      </c>
      <c r="AD157" s="83">
        <v>0</v>
      </c>
      <c r="AE157" s="83">
        <v>0</v>
      </c>
      <c r="AF157" s="83">
        <v>0</v>
      </c>
      <c r="AG157" s="83">
        <v>0</v>
      </c>
      <c r="AH157" s="83">
        <v>0</v>
      </c>
      <c r="AI157" s="83">
        <v>0</v>
      </c>
      <c r="AJ157" s="83">
        <v>0</v>
      </c>
      <c r="AK157" s="84">
        <f>SUM(M157:AJ157)</f>
        <v>8693.0300000000007</v>
      </c>
      <c r="AL157" s="84">
        <f>AK157</f>
        <v>8693.0300000000007</v>
      </c>
      <c r="AM157" s="83"/>
      <c r="AN157" s="91">
        <f t="shared" si="2"/>
        <v>0</v>
      </c>
    </row>
    <row r="158" spans="1:40" s="110" customFormat="1" x14ac:dyDescent="0.25">
      <c r="A158" s="148">
        <v>70</v>
      </c>
      <c r="B158" s="149" t="s">
        <v>452</v>
      </c>
      <c r="C158" s="104" t="s">
        <v>453</v>
      </c>
      <c r="D158" s="149" t="s">
        <v>454</v>
      </c>
      <c r="E158" s="149" t="s">
        <v>564</v>
      </c>
      <c r="F158" s="149" t="s">
        <v>456</v>
      </c>
      <c r="G158" s="149" t="s">
        <v>438</v>
      </c>
      <c r="H158" s="105" t="s">
        <v>60</v>
      </c>
      <c r="I158" s="104">
        <v>410</v>
      </c>
      <c r="J158" s="105" t="s">
        <v>79</v>
      </c>
      <c r="K158" s="107">
        <v>2.74</v>
      </c>
      <c r="L158" s="108">
        <v>64619.94</v>
      </c>
      <c r="M158" s="150">
        <v>69708.83</v>
      </c>
      <c r="N158" s="149">
        <v>0</v>
      </c>
      <c r="O158" s="149">
        <v>0</v>
      </c>
      <c r="P158" s="149">
        <v>0</v>
      </c>
      <c r="Q158" s="149">
        <v>0</v>
      </c>
      <c r="R158" s="149">
        <v>0</v>
      </c>
      <c r="S158" s="149">
        <v>0</v>
      </c>
      <c r="T158" s="149">
        <v>0</v>
      </c>
      <c r="U158" s="149">
        <v>0</v>
      </c>
      <c r="V158" s="149">
        <v>0</v>
      </c>
      <c r="W158" s="149">
        <v>0</v>
      </c>
      <c r="X158" s="149">
        <v>0</v>
      </c>
      <c r="Y158" s="149">
        <v>0</v>
      </c>
      <c r="Z158" s="149"/>
      <c r="AA158" s="149">
        <v>0</v>
      </c>
      <c r="AB158" s="149">
        <v>0</v>
      </c>
      <c r="AC158" s="149">
        <v>0</v>
      </c>
      <c r="AD158" s="149">
        <v>0</v>
      </c>
      <c r="AE158" s="149">
        <v>0</v>
      </c>
      <c r="AF158" s="149">
        <v>0</v>
      </c>
      <c r="AG158" s="149">
        <v>0</v>
      </c>
      <c r="AH158" s="149">
        <v>0</v>
      </c>
      <c r="AI158" s="149">
        <v>0</v>
      </c>
      <c r="AJ158" s="149">
        <v>0</v>
      </c>
      <c r="AK158" s="150">
        <f>SUM(M158:AJ158)</f>
        <v>69708.83</v>
      </c>
      <c r="AL158" s="150">
        <f>AK158</f>
        <v>69708.83</v>
      </c>
      <c r="AM158" s="153"/>
      <c r="AN158" s="109">
        <f t="shared" si="2"/>
        <v>0</v>
      </c>
    </row>
    <row r="159" spans="1:40" s="110" customFormat="1" x14ac:dyDescent="0.25">
      <c r="A159" s="148"/>
      <c r="B159" s="149"/>
      <c r="C159" s="104" t="s">
        <v>453</v>
      </c>
      <c r="D159" s="149"/>
      <c r="E159" s="149"/>
      <c r="F159" s="149"/>
      <c r="G159" s="149"/>
      <c r="H159" s="105" t="s">
        <v>60</v>
      </c>
      <c r="I159" s="104">
        <v>410</v>
      </c>
      <c r="J159" s="105" t="s">
        <v>536</v>
      </c>
      <c r="K159" s="107">
        <v>0.17</v>
      </c>
      <c r="L159" s="108">
        <v>5088.8900000000003</v>
      </c>
      <c r="M159" s="150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54"/>
      <c r="AN159" s="109">
        <f t="shared" si="2"/>
        <v>0</v>
      </c>
    </row>
    <row r="160" spans="1:40" s="67" customFormat="1" x14ac:dyDescent="0.25">
      <c r="A160" s="141">
        <v>71</v>
      </c>
      <c r="B160" s="142" t="s">
        <v>457</v>
      </c>
      <c r="C160" s="82" t="s">
        <v>458</v>
      </c>
      <c r="D160" s="142" t="s">
        <v>459</v>
      </c>
      <c r="E160" s="142" t="s">
        <v>460</v>
      </c>
      <c r="F160" s="142" t="s">
        <v>532</v>
      </c>
      <c r="G160" s="142" t="s">
        <v>438</v>
      </c>
      <c r="H160" s="83" t="s">
        <v>60</v>
      </c>
      <c r="I160" s="82">
        <v>409</v>
      </c>
      <c r="J160" s="83" t="s">
        <v>79</v>
      </c>
      <c r="K160" s="63">
        <v>7.5</v>
      </c>
      <c r="L160" s="84">
        <v>179608.05</v>
      </c>
      <c r="M160" s="143">
        <v>817216.64</v>
      </c>
      <c r="N160" s="142">
        <v>0</v>
      </c>
      <c r="O160" s="142">
        <v>0</v>
      </c>
      <c r="P160" s="142">
        <v>0</v>
      </c>
      <c r="Q160" s="142">
        <v>0</v>
      </c>
      <c r="R160" s="142">
        <v>0</v>
      </c>
      <c r="S160" s="142">
        <v>0</v>
      </c>
      <c r="T160" s="142">
        <v>0</v>
      </c>
      <c r="U160" s="142">
        <v>0</v>
      </c>
      <c r="V160" s="142">
        <v>0</v>
      </c>
      <c r="W160" s="142">
        <v>0</v>
      </c>
      <c r="X160" s="142">
        <v>0</v>
      </c>
      <c r="Y160" s="142">
        <v>0</v>
      </c>
      <c r="Z160" s="142"/>
      <c r="AA160" s="142">
        <v>0</v>
      </c>
      <c r="AB160" s="142">
        <v>0</v>
      </c>
      <c r="AC160" s="142">
        <v>0</v>
      </c>
      <c r="AD160" s="142">
        <v>0</v>
      </c>
      <c r="AE160" s="142">
        <v>0</v>
      </c>
      <c r="AF160" s="142">
        <v>0</v>
      </c>
      <c r="AG160" s="142">
        <v>0</v>
      </c>
      <c r="AH160" s="142">
        <v>0</v>
      </c>
      <c r="AI160" s="142">
        <v>0</v>
      </c>
      <c r="AJ160" s="142">
        <v>0</v>
      </c>
      <c r="AK160" s="143">
        <f>SUM(M160:AJ160)</f>
        <v>817216.64</v>
      </c>
      <c r="AL160" s="143">
        <f>AK160</f>
        <v>817216.64</v>
      </c>
      <c r="AM160" s="132"/>
      <c r="AN160" s="91">
        <f t="shared" si="2"/>
        <v>0</v>
      </c>
    </row>
    <row r="161" spans="1:40" s="67" customFormat="1" x14ac:dyDescent="0.25">
      <c r="A161" s="141"/>
      <c r="B161" s="142"/>
      <c r="C161" s="82" t="s">
        <v>463</v>
      </c>
      <c r="D161" s="142"/>
      <c r="E161" s="142"/>
      <c r="F161" s="142"/>
      <c r="G161" s="142"/>
      <c r="H161" s="83" t="s">
        <v>60</v>
      </c>
      <c r="I161" s="82">
        <v>410</v>
      </c>
      <c r="J161" s="83" t="s">
        <v>536</v>
      </c>
      <c r="K161" s="63">
        <v>1.5</v>
      </c>
      <c r="L161" s="84">
        <v>44902.02</v>
      </c>
      <c r="M161" s="143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34"/>
      <c r="AN161" s="91">
        <f t="shared" si="2"/>
        <v>0</v>
      </c>
    </row>
    <row r="162" spans="1:40" s="67" customFormat="1" x14ac:dyDescent="0.25">
      <c r="A162" s="141"/>
      <c r="B162" s="142"/>
      <c r="C162" s="82" t="s">
        <v>464</v>
      </c>
      <c r="D162" s="142"/>
      <c r="E162" s="142"/>
      <c r="F162" s="142"/>
      <c r="G162" s="142"/>
      <c r="H162" s="83" t="s">
        <v>60</v>
      </c>
      <c r="I162" s="82">
        <v>410</v>
      </c>
      <c r="J162" s="83" t="s">
        <v>79</v>
      </c>
      <c r="K162" s="63">
        <v>24.75</v>
      </c>
      <c r="L162" s="84">
        <v>592706.56999999995</v>
      </c>
      <c r="M162" s="143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33"/>
      <c r="AN162" s="91">
        <f t="shared" si="2"/>
        <v>0</v>
      </c>
    </row>
    <row r="163" spans="1:40" s="110" customFormat="1" ht="25.5" x14ac:dyDescent="0.25">
      <c r="A163" s="104">
        <v>72</v>
      </c>
      <c r="B163" s="105" t="s">
        <v>466</v>
      </c>
      <c r="C163" s="104">
        <v>369</v>
      </c>
      <c r="D163" s="105" t="s">
        <v>468</v>
      </c>
      <c r="E163" s="105" t="s">
        <v>469</v>
      </c>
      <c r="F163" s="105" t="s">
        <v>202</v>
      </c>
      <c r="G163" s="105" t="s">
        <v>438</v>
      </c>
      <c r="H163" s="105" t="s">
        <v>60</v>
      </c>
      <c r="I163" s="104">
        <v>1108</v>
      </c>
      <c r="J163" s="105" t="s">
        <v>79</v>
      </c>
      <c r="K163" s="107">
        <v>11.48</v>
      </c>
      <c r="L163" s="108">
        <v>274920.06</v>
      </c>
      <c r="M163" s="108">
        <v>274920.06</v>
      </c>
      <c r="N163" s="105">
        <v>0</v>
      </c>
      <c r="O163" s="105">
        <v>0</v>
      </c>
      <c r="P163" s="105">
        <v>0</v>
      </c>
      <c r="Q163" s="105">
        <v>0</v>
      </c>
      <c r="R163" s="105">
        <v>0</v>
      </c>
      <c r="S163" s="105">
        <v>0</v>
      </c>
      <c r="T163" s="105">
        <v>0</v>
      </c>
      <c r="U163" s="105">
        <v>0</v>
      </c>
      <c r="V163" s="105">
        <v>0</v>
      </c>
      <c r="W163" s="105">
        <v>0</v>
      </c>
      <c r="X163" s="105">
        <v>0</v>
      </c>
      <c r="Y163" s="105">
        <v>0</v>
      </c>
      <c r="Z163" s="105"/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8">
        <f>SUM(M163:AJ163)</f>
        <v>274920.06</v>
      </c>
      <c r="AL163" s="108">
        <f>AK163</f>
        <v>274920.06</v>
      </c>
      <c r="AM163" s="105"/>
      <c r="AN163" s="109">
        <f t="shared" si="2"/>
        <v>0</v>
      </c>
    </row>
    <row r="164" spans="1:40" s="67" customFormat="1" ht="25.5" x14ac:dyDescent="0.25">
      <c r="A164" s="141">
        <v>73</v>
      </c>
      <c r="B164" s="142" t="s">
        <v>471</v>
      </c>
      <c r="C164" s="82" t="s">
        <v>472</v>
      </c>
      <c r="D164" s="142" t="s">
        <v>473</v>
      </c>
      <c r="E164" s="142" t="s">
        <v>565</v>
      </c>
      <c r="F164" s="142" t="s">
        <v>509</v>
      </c>
      <c r="G164" s="142" t="s">
        <v>438</v>
      </c>
      <c r="H164" s="83" t="s">
        <v>60</v>
      </c>
      <c r="I164" s="82">
        <v>1109</v>
      </c>
      <c r="J164" s="83" t="s">
        <v>79</v>
      </c>
      <c r="K164" s="63">
        <v>0.32500000000000001</v>
      </c>
      <c r="L164" s="84">
        <v>7783.01</v>
      </c>
      <c r="M164" s="143">
        <v>13769.95</v>
      </c>
      <c r="N164" s="142">
        <v>0</v>
      </c>
      <c r="O164" s="142">
        <v>0</v>
      </c>
      <c r="P164" s="142">
        <v>0</v>
      </c>
      <c r="Q164" s="142">
        <v>0</v>
      </c>
      <c r="R164" s="142">
        <v>0</v>
      </c>
      <c r="S164" s="142">
        <v>0</v>
      </c>
      <c r="T164" s="142">
        <v>0</v>
      </c>
      <c r="U164" s="142">
        <v>0</v>
      </c>
      <c r="V164" s="142">
        <v>0</v>
      </c>
      <c r="W164" s="142">
        <v>0</v>
      </c>
      <c r="X164" s="142">
        <v>0</v>
      </c>
      <c r="Y164" s="142">
        <v>0</v>
      </c>
      <c r="Z164" s="142"/>
      <c r="AA164" s="142">
        <v>0</v>
      </c>
      <c r="AB164" s="142">
        <v>0</v>
      </c>
      <c r="AC164" s="142">
        <v>0</v>
      </c>
      <c r="AD164" s="142">
        <v>0</v>
      </c>
      <c r="AE164" s="142">
        <v>0</v>
      </c>
      <c r="AF164" s="142">
        <v>0</v>
      </c>
      <c r="AG164" s="142">
        <v>0</v>
      </c>
      <c r="AH164" s="142">
        <v>0</v>
      </c>
      <c r="AI164" s="142">
        <v>0</v>
      </c>
      <c r="AJ164" s="142">
        <v>0</v>
      </c>
      <c r="AK164" s="143">
        <f>SUM(M164:AJ164)</f>
        <v>13769.95</v>
      </c>
      <c r="AL164" s="143">
        <f>AK164</f>
        <v>13769.95</v>
      </c>
      <c r="AM164" s="132"/>
      <c r="AN164" s="91">
        <f t="shared" si="2"/>
        <v>0</v>
      </c>
    </row>
    <row r="165" spans="1:40" s="67" customFormat="1" ht="25.5" x14ac:dyDescent="0.25">
      <c r="A165" s="141"/>
      <c r="B165" s="142"/>
      <c r="C165" s="82" t="s">
        <v>472</v>
      </c>
      <c r="D165" s="142"/>
      <c r="E165" s="142"/>
      <c r="F165" s="142"/>
      <c r="G165" s="142"/>
      <c r="H165" s="83" t="s">
        <v>60</v>
      </c>
      <c r="I165" s="82">
        <v>701</v>
      </c>
      <c r="J165" s="83" t="s">
        <v>79</v>
      </c>
      <c r="K165" s="63">
        <v>0.25</v>
      </c>
      <c r="L165" s="84">
        <v>5986.94</v>
      </c>
      <c r="M165" s="143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33"/>
      <c r="AN165" s="91">
        <f t="shared" si="2"/>
        <v>0</v>
      </c>
    </row>
    <row r="166" spans="1:40" s="110" customFormat="1" ht="25.5" x14ac:dyDescent="0.25">
      <c r="A166" s="104">
        <v>74</v>
      </c>
      <c r="B166" s="105" t="s">
        <v>476</v>
      </c>
      <c r="C166" s="104" t="s">
        <v>477</v>
      </c>
      <c r="D166" s="105" t="s">
        <v>533</v>
      </c>
      <c r="E166" s="105" t="s">
        <v>534</v>
      </c>
      <c r="F166" s="105" t="s">
        <v>479</v>
      </c>
      <c r="G166" s="105" t="s">
        <v>438</v>
      </c>
      <c r="H166" s="105" t="s">
        <v>60</v>
      </c>
      <c r="I166" s="104">
        <v>1108</v>
      </c>
      <c r="J166" s="105" t="s">
        <v>79</v>
      </c>
      <c r="K166" s="107">
        <v>0.83199999999999996</v>
      </c>
      <c r="L166" s="108">
        <v>19924.52</v>
      </c>
      <c r="M166" s="108">
        <v>19924.52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0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/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8">
        <f t="shared" ref="AK166:AK172" si="3">SUM(M166:AJ166)</f>
        <v>19924.52</v>
      </c>
      <c r="AL166" s="108">
        <f t="shared" ref="AL166:AL172" si="4">AK166</f>
        <v>19924.52</v>
      </c>
      <c r="AM166" s="105"/>
      <c r="AN166" s="109">
        <f t="shared" si="2"/>
        <v>0</v>
      </c>
    </row>
    <row r="167" spans="1:40" s="67" customFormat="1" ht="25.5" x14ac:dyDescent="0.25">
      <c r="A167" s="82">
        <v>75</v>
      </c>
      <c r="B167" s="83" t="s">
        <v>480</v>
      </c>
      <c r="C167" s="82" t="s">
        <v>481</v>
      </c>
      <c r="D167" s="83" t="s">
        <v>482</v>
      </c>
      <c r="E167" s="83" t="s">
        <v>566</v>
      </c>
      <c r="F167" s="83" t="s">
        <v>484</v>
      </c>
      <c r="G167" s="83" t="s">
        <v>438</v>
      </c>
      <c r="H167" s="83" t="s">
        <v>60</v>
      </c>
      <c r="I167" s="82">
        <v>1108</v>
      </c>
      <c r="J167" s="83" t="s">
        <v>79</v>
      </c>
      <c r="K167" s="63">
        <v>2.2400000000000002</v>
      </c>
      <c r="L167" s="84">
        <v>53642.94</v>
      </c>
      <c r="M167" s="84">
        <v>53642.94</v>
      </c>
      <c r="N167" s="83">
        <v>0</v>
      </c>
      <c r="O167" s="83">
        <v>0</v>
      </c>
      <c r="P167" s="83">
        <v>0</v>
      </c>
      <c r="Q167" s="83">
        <v>0</v>
      </c>
      <c r="R167" s="83">
        <v>0</v>
      </c>
      <c r="S167" s="83">
        <v>0</v>
      </c>
      <c r="T167" s="83">
        <v>0</v>
      </c>
      <c r="U167" s="83">
        <v>0</v>
      </c>
      <c r="V167" s="83">
        <v>0</v>
      </c>
      <c r="W167" s="83">
        <v>0</v>
      </c>
      <c r="X167" s="83">
        <v>0</v>
      </c>
      <c r="Y167" s="83">
        <v>0</v>
      </c>
      <c r="Z167" s="83"/>
      <c r="AA167" s="83">
        <v>0</v>
      </c>
      <c r="AB167" s="83">
        <v>0</v>
      </c>
      <c r="AC167" s="83">
        <v>0</v>
      </c>
      <c r="AD167" s="83">
        <v>0</v>
      </c>
      <c r="AE167" s="83">
        <v>0</v>
      </c>
      <c r="AF167" s="84">
        <v>10000</v>
      </c>
      <c r="AG167" s="83">
        <v>0</v>
      </c>
      <c r="AH167" s="83">
        <v>0</v>
      </c>
      <c r="AI167" s="83">
        <v>0</v>
      </c>
      <c r="AJ167" s="83">
        <v>0</v>
      </c>
      <c r="AK167" s="84">
        <f t="shared" si="3"/>
        <v>63642.94</v>
      </c>
      <c r="AL167" s="84">
        <f t="shared" si="4"/>
        <v>63642.94</v>
      </c>
      <c r="AM167" s="83"/>
      <c r="AN167" s="91">
        <f t="shared" si="2"/>
        <v>0</v>
      </c>
    </row>
    <row r="168" spans="1:40" s="110" customFormat="1" ht="25.5" x14ac:dyDescent="0.25">
      <c r="A168" s="104">
        <v>76</v>
      </c>
      <c r="B168" s="105" t="s">
        <v>485</v>
      </c>
      <c r="C168" s="104" t="s">
        <v>486</v>
      </c>
      <c r="D168" s="105" t="s">
        <v>511</v>
      </c>
      <c r="E168" s="105" t="s">
        <v>487</v>
      </c>
      <c r="F168" s="105" t="s">
        <v>488</v>
      </c>
      <c r="G168" s="105" t="s">
        <v>489</v>
      </c>
      <c r="H168" s="105" t="s">
        <v>60</v>
      </c>
      <c r="I168" s="104">
        <v>654</v>
      </c>
      <c r="J168" s="105" t="s">
        <v>79</v>
      </c>
      <c r="K168" s="107">
        <v>2.72</v>
      </c>
      <c r="L168" s="108">
        <v>98482.77</v>
      </c>
      <c r="M168" s="108">
        <v>98482.77</v>
      </c>
      <c r="N168" s="105">
        <v>0</v>
      </c>
      <c r="O168" s="105">
        <v>0</v>
      </c>
      <c r="P168" s="105">
        <v>0</v>
      </c>
      <c r="Q168" s="105">
        <v>0</v>
      </c>
      <c r="R168" s="105">
        <v>0</v>
      </c>
      <c r="S168" s="105">
        <v>0</v>
      </c>
      <c r="T168" s="105">
        <v>0</v>
      </c>
      <c r="U168" s="105">
        <v>0</v>
      </c>
      <c r="V168" s="105">
        <v>0</v>
      </c>
      <c r="W168" s="105">
        <v>0</v>
      </c>
      <c r="X168" s="105">
        <v>0</v>
      </c>
      <c r="Y168" s="105">
        <v>0</v>
      </c>
      <c r="Z168" s="105"/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8">
        <f t="shared" si="3"/>
        <v>98482.77</v>
      </c>
      <c r="AL168" s="108">
        <f t="shared" si="4"/>
        <v>98482.77</v>
      </c>
      <c r="AM168" s="105"/>
      <c r="AN168" s="109">
        <f t="shared" si="2"/>
        <v>0</v>
      </c>
    </row>
    <row r="169" spans="1:40" s="67" customFormat="1" ht="25.5" x14ac:dyDescent="0.25">
      <c r="A169" s="82">
        <v>77</v>
      </c>
      <c r="B169" s="83" t="s">
        <v>490</v>
      </c>
      <c r="C169" s="82" t="s">
        <v>491</v>
      </c>
      <c r="D169" s="83" t="s">
        <v>492</v>
      </c>
      <c r="E169" s="83" t="s">
        <v>567</v>
      </c>
      <c r="F169" s="83" t="s">
        <v>494</v>
      </c>
      <c r="G169" s="83" t="s">
        <v>489</v>
      </c>
      <c r="H169" s="83" t="s">
        <v>60</v>
      </c>
      <c r="I169" s="82">
        <v>654</v>
      </c>
      <c r="J169" s="83" t="s">
        <v>79</v>
      </c>
      <c r="K169" s="63">
        <v>1.34</v>
      </c>
      <c r="L169" s="84">
        <v>48516.93</v>
      </c>
      <c r="M169" s="84">
        <v>48516.93</v>
      </c>
      <c r="N169" s="83">
        <v>0</v>
      </c>
      <c r="O169" s="83">
        <v>0</v>
      </c>
      <c r="P169" s="83">
        <v>0</v>
      </c>
      <c r="Q169" s="83">
        <v>0</v>
      </c>
      <c r="R169" s="83">
        <v>0</v>
      </c>
      <c r="S169" s="83">
        <v>0</v>
      </c>
      <c r="T169" s="83">
        <v>0</v>
      </c>
      <c r="U169" s="83">
        <v>0</v>
      </c>
      <c r="V169" s="83">
        <v>0</v>
      </c>
      <c r="W169" s="83">
        <v>0</v>
      </c>
      <c r="X169" s="83">
        <v>0</v>
      </c>
      <c r="Y169" s="83">
        <v>0</v>
      </c>
      <c r="Z169" s="83"/>
      <c r="AA169" s="83">
        <v>0</v>
      </c>
      <c r="AB169" s="83">
        <v>0</v>
      </c>
      <c r="AC169" s="83">
        <v>0</v>
      </c>
      <c r="AD169" s="83">
        <v>0</v>
      </c>
      <c r="AE169" s="83">
        <v>0</v>
      </c>
      <c r="AF169" s="84">
        <v>10000</v>
      </c>
      <c r="AG169" s="83">
        <v>0</v>
      </c>
      <c r="AH169" s="83">
        <v>0</v>
      </c>
      <c r="AI169" s="83">
        <v>0</v>
      </c>
      <c r="AJ169" s="83">
        <v>0</v>
      </c>
      <c r="AK169" s="84">
        <f t="shared" si="3"/>
        <v>58516.93</v>
      </c>
      <c r="AL169" s="84">
        <f t="shared" si="4"/>
        <v>58516.93</v>
      </c>
      <c r="AM169" s="83"/>
      <c r="AN169" s="91">
        <f t="shared" si="2"/>
        <v>0</v>
      </c>
    </row>
    <row r="170" spans="1:40" s="110" customFormat="1" ht="25.5" x14ac:dyDescent="0.25">
      <c r="A170" s="104">
        <v>78</v>
      </c>
      <c r="B170" s="105" t="s">
        <v>495</v>
      </c>
      <c r="C170" s="104" t="s">
        <v>496</v>
      </c>
      <c r="D170" s="105" t="s">
        <v>497</v>
      </c>
      <c r="E170" s="105" t="s">
        <v>622</v>
      </c>
      <c r="F170" s="105" t="s">
        <v>499</v>
      </c>
      <c r="G170" s="105" t="s">
        <v>431</v>
      </c>
      <c r="H170" s="105" t="s">
        <v>60</v>
      </c>
      <c r="I170" s="104">
        <v>880</v>
      </c>
      <c r="J170" s="105" t="s">
        <v>79</v>
      </c>
      <c r="K170" s="107">
        <v>4</v>
      </c>
      <c r="L170" s="108">
        <v>92084.68</v>
      </c>
      <c r="M170" s="108">
        <v>92084.68</v>
      </c>
      <c r="N170" s="105">
        <v>0</v>
      </c>
      <c r="O170" s="105">
        <v>0</v>
      </c>
      <c r="P170" s="105">
        <v>0</v>
      </c>
      <c r="Q170" s="105">
        <v>0</v>
      </c>
      <c r="R170" s="105">
        <v>0</v>
      </c>
      <c r="S170" s="105">
        <v>0</v>
      </c>
      <c r="T170" s="105">
        <v>0</v>
      </c>
      <c r="U170" s="105">
        <v>0</v>
      </c>
      <c r="V170" s="105">
        <v>0</v>
      </c>
      <c r="W170" s="105">
        <v>0</v>
      </c>
      <c r="X170" s="105">
        <v>0</v>
      </c>
      <c r="Y170" s="105">
        <v>0</v>
      </c>
      <c r="Z170" s="105"/>
      <c r="AA170" s="105">
        <v>0</v>
      </c>
      <c r="AB170" s="105">
        <v>0</v>
      </c>
      <c r="AC170" s="105">
        <v>0</v>
      </c>
      <c r="AD170" s="105">
        <v>0</v>
      </c>
      <c r="AE170" s="105">
        <v>0</v>
      </c>
      <c r="AF170" s="105">
        <v>0</v>
      </c>
      <c r="AG170" s="105">
        <v>0</v>
      </c>
      <c r="AH170" s="105">
        <v>0</v>
      </c>
      <c r="AI170" s="105">
        <v>0</v>
      </c>
      <c r="AJ170" s="105">
        <v>0</v>
      </c>
      <c r="AK170" s="108">
        <f t="shared" si="3"/>
        <v>92084.68</v>
      </c>
      <c r="AL170" s="108">
        <f t="shared" si="4"/>
        <v>92084.68</v>
      </c>
      <c r="AM170" s="105"/>
      <c r="AN170" s="109">
        <f t="shared" si="2"/>
        <v>0</v>
      </c>
    </row>
    <row r="171" spans="1:40" s="67" customFormat="1" ht="25.5" x14ac:dyDescent="0.25">
      <c r="A171" s="82">
        <v>79</v>
      </c>
      <c r="B171" s="83" t="s">
        <v>500</v>
      </c>
      <c r="C171" s="82" t="s">
        <v>501</v>
      </c>
      <c r="D171" s="83" t="s">
        <v>502</v>
      </c>
      <c r="E171" s="83" t="s">
        <v>503</v>
      </c>
      <c r="F171" s="83" t="s">
        <v>504</v>
      </c>
      <c r="G171" s="83" t="s">
        <v>431</v>
      </c>
      <c r="H171" s="83" t="s">
        <v>60</v>
      </c>
      <c r="I171" s="82">
        <v>908</v>
      </c>
      <c r="J171" s="83" t="s">
        <v>79</v>
      </c>
      <c r="K171" s="63">
        <v>5</v>
      </c>
      <c r="L171" s="84">
        <v>115105.8</v>
      </c>
      <c r="M171" s="84">
        <v>115105.8</v>
      </c>
      <c r="N171" s="83">
        <v>0</v>
      </c>
      <c r="O171" s="83">
        <v>0</v>
      </c>
      <c r="P171" s="83">
        <v>0</v>
      </c>
      <c r="Q171" s="83">
        <v>0</v>
      </c>
      <c r="R171" s="83">
        <v>0</v>
      </c>
      <c r="S171" s="83">
        <v>0</v>
      </c>
      <c r="T171" s="83">
        <v>0</v>
      </c>
      <c r="U171" s="83">
        <v>0</v>
      </c>
      <c r="V171" s="83">
        <v>0</v>
      </c>
      <c r="W171" s="83">
        <v>0</v>
      </c>
      <c r="X171" s="83">
        <v>0</v>
      </c>
      <c r="Y171" s="83">
        <v>0</v>
      </c>
      <c r="Z171" s="83"/>
      <c r="AA171" s="83">
        <v>0</v>
      </c>
      <c r="AB171" s="83">
        <v>0</v>
      </c>
      <c r="AC171" s="83">
        <v>0</v>
      </c>
      <c r="AD171" s="83">
        <v>0</v>
      </c>
      <c r="AE171" s="84">
        <v>8200</v>
      </c>
      <c r="AF171" s="83">
        <v>0</v>
      </c>
      <c r="AG171" s="83">
        <v>0</v>
      </c>
      <c r="AH171" s="83">
        <v>0</v>
      </c>
      <c r="AI171" s="83">
        <v>0</v>
      </c>
      <c r="AJ171" s="83">
        <v>0</v>
      </c>
      <c r="AK171" s="84">
        <f t="shared" si="3"/>
        <v>123305.8</v>
      </c>
      <c r="AL171" s="84">
        <f t="shared" si="4"/>
        <v>123305.8</v>
      </c>
      <c r="AM171" s="83"/>
      <c r="AN171" s="91">
        <f t="shared" si="2"/>
        <v>0</v>
      </c>
    </row>
    <row r="172" spans="1:40" s="110" customFormat="1" ht="25.5" x14ac:dyDescent="0.25">
      <c r="A172" s="104">
        <v>80</v>
      </c>
      <c r="B172" s="105" t="s">
        <v>506</v>
      </c>
      <c r="C172" s="104" t="s">
        <v>376</v>
      </c>
      <c r="D172" s="105" t="s">
        <v>507</v>
      </c>
      <c r="E172" s="105" t="s">
        <v>508</v>
      </c>
      <c r="F172" s="105" t="s">
        <v>509</v>
      </c>
      <c r="G172" s="105" t="s">
        <v>438</v>
      </c>
      <c r="H172" s="105" t="s">
        <v>60</v>
      </c>
      <c r="I172" s="104">
        <v>377</v>
      </c>
      <c r="J172" s="105" t="s">
        <v>79</v>
      </c>
      <c r="K172" s="107">
        <v>1.2935000000000001</v>
      </c>
      <c r="L172" s="108">
        <v>30976.28</v>
      </c>
      <c r="M172" s="108">
        <v>30976.28</v>
      </c>
      <c r="N172" s="105">
        <v>0</v>
      </c>
      <c r="O172" s="105">
        <v>0</v>
      </c>
      <c r="P172" s="105">
        <v>0</v>
      </c>
      <c r="Q172" s="105">
        <v>0</v>
      </c>
      <c r="R172" s="105">
        <v>0</v>
      </c>
      <c r="S172" s="105">
        <v>0</v>
      </c>
      <c r="T172" s="105">
        <v>0</v>
      </c>
      <c r="U172" s="105">
        <v>0</v>
      </c>
      <c r="V172" s="105">
        <v>0</v>
      </c>
      <c r="W172" s="105">
        <v>0</v>
      </c>
      <c r="X172" s="105">
        <v>0</v>
      </c>
      <c r="Y172" s="105">
        <v>0</v>
      </c>
      <c r="Z172" s="105"/>
      <c r="AA172" s="105">
        <v>0</v>
      </c>
      <c r="AB172" s="105">
        <v>0</v>
      </c>
      <c r="AC172" s="105">
        <v>0</v>
      </c>
      <c r="AD172" s="105">
        <v>0</v>
      </c>
      <c r="AE172" s="105">
        <v>0</v>
      </c>
      <c r="AF172" s="105">
        <v>0</v>
      </c>
      <c r="AG172" s="105">
        <v>0</v>
      </c>
      <c r="AH172" s="105">
        <v>0</v>
      </c>
      <c r="AI172" s="105">
        <v>0</v>
      </c>
      <c r="AJ172" s="105">
        <v>0</v>
      </c>
      <c r="AK172" s="108">
        <f t="shared" si="3"/>
        <v>30976.28</v>
      </c>
      <c r="AL172" s="108">
        <f t="shared" si="4"/>
        <v>30976.28</v>
      </c>
      <c r="AM172" s="105"/>
      <c r="AN172" s="109">
        <f t="shared" si="2"/>
        <v>0</v>
      </c>
    </row>
    <row r="173" spans="1:40" s="90" customFormat="1" ht="12.75" customHeight="1" x14ac:dyDescent="0.25">
      <c r="A173" s="89"/>
      <c r="B173" s="159" t="s">
        <v>624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96">
        <f>SUM(L9:L172)</f>
        <v>9405356.4799999949</v>
      </c>
      <c r="M173" s="96">
        <f>SUM(M9:M172)</f>
        <v>9405356.4799999967</v>
      </c>
      <c r="N173" s="96">
        <f t="shared" ref="N173:AJ173" si="5">SUM(N9:N172)</f>
        <v>0</v>
      </c>
      <c r="O173" s="96">
        <f t="shared" si="5"/>
        <v>0</v>
      </c>
      <c r="P173" s="96">
        <f t="shared" si="5"/>
        <v>0</v>
      </c>
      <c r="Q173" s="96">
        <f t="shared" si="5"/>
        <v>208000</v>
      </c>
      <c r="R173" s="96">
        <f t="shared" si="5"/>
        <v>254800</v>
      </c>
      <c r="S173" s="96">
        <f t="shared" si="5"/>
        <v>0</v>
      </c>
      <c r="T173" s="96">
        <f t="shared" si="5"/>
        <v>0</v>
      </c>
      <c r="U173" s="96">
        <f t="shared" si="5"/>
        <v>0</v>
      </c>
      <c r="V173" s="96">
        <f t="shared" si="5"/>
        <v>0</v>
      </c>
      <c r="W173" s="96">
        <f t="shared" si="5"/>
        <v>0</v>
      </c>
      <c r="X173" s="96">
        <f t="shared" si="5"/>
        <v>0</v>
      </c>
      <c r="Y173" s="96">
        <f t="shared" si="5"/>
        <v>0</v>
      </c>
      <c r="Z173" s="96">
        <f t="shared" si="5"/>
        <v>0</v>
      </c>
      <c r="AA173" s="96">
        <f t="shared" si="5"/>
        <v>0</v>
      </c>
      <c r="AB173" s="96">
        <f t="shared" si="5"/>
        <v>0</v>
      </c>
      <c r="AC173" s="96">
        <f t="shared" si="5"/>
        <v>0</v>
      </c>
      <c r="AD173" s="96">
        <f t="shared" si="5"/>
        <v>0</v>
      </c>
      <c r="AE173" s="96">
        <f t="shared" si="5"/>
        <v>24600</v>
      </c>
      <c r="AF173" s="96">
        <f t="shared" si="5"/>
        <v>90000</v>
      </c>
      <c r="AG173" s="96">
        <f t="shared" si="5"/>
        <v>35000</v>
      </c>
      <c r="AH173" s="96">
        <f t="shared" si="5"/>
        <v>30000</v>
      </c>
      <c r="AI173" s="96">
        <f t="shared" si="5"/>
        <v>0</v>
      </c>
      <c r="AJ173" s="96">
        <f t="shared" si="5"/>
        <v>0</v>
      </c>
      <c r="AK173" s="96">
        <f>SUM(M173:AJ173)</f>
        <v>10047756.479999997</v>
      </c>
      <c r="AL173" s="96">
        <f>SUM(AL9:AL172)</f>
        <v>10047756.479999997</v>
      </c>
      <c r="AM173" s="96"/>
      <c r="AN173" s="90">
        <f t="shared" si="2"/>
        <v>0</v>
      </c>
    </row>
    <row r="176" spans="1:40" x14ac:dyDescent="0.25">
      <c r="AD176">
        <f>AD173/3000</f>
        <v>0</v>
      </c>
      <c r="AE176">
        <f>AE173/8200</f>
        <v>3</v>
      </c>
      <c r="AF176">
        <f>AF173/10000</f>
        <v>9</v>
      </c>
      <c r="AG176">
        <f>AG173/7000</f>
        <v>5</v>
      </c>
      <c r="AH176">
        <f>AH173/30000</f>
        <v>1</v>
      </c>
    </row>
    <row r="177" spans="17:38" x14ac:dyDescent="0.25">
      <c r="Q177">
        <f>Q173/8000</f>
        <v>26</v>
      </c>
      <c r="R177">
        <f>R173/9800</f>
        <v>26</v>
      </c>
      <c r="AK177" s="57">
        <f>AK173-AL173</f>
        <v>0</v>
      </c>
      <c r="AL177" s="57">
        <f>AK173-AL173</f>
        <v>0</v>
      </c>
    </row>
    <row r="179" spans="17:38" x14ac:dyDescent="0.25">
      <c r="AL179" s="57">
        <f>AK173-AL173</f>
        <v>0</v>
      </c>
    </row>
  </sheetData>
  <mergeCells count="1525">
    <mergeCell ref="AM43:AM50"/>
    <mergeCell ref="AM39:AM41"/>
    <mergeCell ref="AM35:AM36"/>
    <mergeCell ref="AM33:AM34"/>
    <mergeCell ref="AM29:AM32"/>
    <mergeCell ref="AM27:AM28"/>
    <mergeCell ref="AM23:AM26"/>
    <mergeCell ref="AM21:AM22"/>
    <mergeCell ref="AM17:AM20"/>
    <mergeCell ref="AM9:AM10"/>
    <mergeCell ref="AM11:AM12"/>
    <mergeCell ref="AM13:AM14"/>
    <mergeCell ref="B173:K173"/>
    <mergeCell ref="AM101:AM103"/>
    <mergeCell ref="AM96:AM98"/>
    <mergeCell ref="AM93:AM95"/>
    <mergeCell ref="AM91:AM92"/>
    <mergeCell ref="AM89:AM90"/>
    <mergeCell ref="AM86:AM88"/>
    <mergeCell ref="AM83:AM85"/>
    <mergeCell ref="AM78:AM80"/>
    <mergeCell ref="AM73:AM75"/>
    <mergeCell ref="AM76:AM77"/>
    <mergeCell ref="AM70:AM72"/>
    <mergeCell ref="AM67:AM69"/>
    <mergeCell ref="AM65:AM66"/>
    <mergeCell ref="AM63:AM64"/>
    <mergeCell ref="AM60:AM62"/>
    <mergeCell ref="AM57:AM59"/>
    <mergeCell ref="AM54:AM56"/>
    <mergeCell ref="AM164:AM165"/>
    <mergeCell ref="AM160:AM162"/>
    <mergeCell ref="AM158:AM159"/>
    <mergeCell ref="AM151:AM153"/>
    <mergeCell ref="AM144:AM145"/>
    <mergeCell ref="AM146:AM147"/>
    <mergeCell ref="AM141:AM142"/>
    <mergeCell ref="AM137:AM139"/>
    <mergeCell ref="AM134:AM136"/>
    <mergeCell ref="AM132:AM133"/>
    <mergeCell ref="AM128:AM131"/>
    <mergeCell ref="AM120:AM123"/>
    <mergeCell ref="AM124:AM126"/>
    <mergeCell ref="AM117:AM118"/>
    <mergeCell ref="AM113:AM114"/>
    <mergeCell ref="AM108:AM112"/>
    <mergeCell ref="AM104:AM106"/>
    <mergeCell ref="AG43:AG50"/>
    <mergeCell ref="AH43:AH50"/>
    <mergeCell ref="AI43:AI50"/>
    <mergeCell ref="AJ43:AJ50"/>
    <mergeCell ref="AK43:AK50"/>
    <mergeCell ref="AL43:AL50"/>
    <mergeCell ref="AK158:AK159"/>
    <mergeCell ref="AL158:AL159"/>
    <mergeCell ref="AK146:AK147"/>
    <mergeCell ref="AL146:AL147"/>
    <mergeCell ref="AK141:AK142"/>
    <mergeCell ref="AL141:AL142"/>
    <mergeCell ref="AK134:AK136"/>
    <mergeCell ref="AL134:AL136"/>
    <mergeCell ref="AK128:AK131"/>
    <mergeCell ref="AL128:AL131"/>
    <mergeCell ref="AK120:AK123"/>
    <mergeCell ref="AA43:AA50"/>
    <mergeCell ref="AB43:AB50"/>
    <mergeCell ref="AC43:AC50"/>
    <mergeCell ref="AD43:AD50"/>
    <mergeCell ref="AE43:AE50"/>
    <mergeCell ref="AF43:AF50"/>
    <mergeCell ref="U43:U50"/>
    <mergeCell ref="V43:V50"/>
    <mergeCell ref="W43:W50"/>
    <mergeCell ref="X43:X50"/>
    <mergeCell ref="Y43:Y50"/>
    <mergeCell ref="Z43:Z50"/>
    <mergeCell ref="O43:O50"/>
    <mergeCell ref="P43:P50"/>
    <mergeCell ref="Q43:Q50"/>
    <mergeCell ref="R43:R50"/>
    <mergeCell ref="S43:S50"/>
    <mergeCell ref="T43:T50"/>
    <mergeCell ref="AK164:AK165"/>
    <mergeCell ref="AL164:AL165"/>
    <mergeCell ref="A43:A50"/>
    <mergeCell ref="B43:B50"/>
    <mergeCell ref="D43:D50"/>
    <mergeCell ref="E43:E50"/>
    <mergeCell ref="F43:F50"/>
    <mergeCell ref="G43:G50"/>
    <mergeCell ref="M43:M50"/>
    <mergeCell ref="N43:N50"/>
    <mergeCell ref="AE164:AE165"/>
    <mergeCell ref="AF164:AF165"/>
    <mergeCell ref="AG164:AG165"/>
    <mergeCell ref="AH164:AH165"/>
    <mergeCell ref="AI164:AI165"/>
    <mergeCell ref="AJ164:AJ165"/>
    <mergeCell ref="Y164:Y165"/>
    <mergeCell ref="Z164:Z165"/>
    <mergeCell ref="AA164:AA165"/>
    <mergeCell ref="AB164:AB165"/>
    <mergeCell ref="AC164:AC165"/>
    <mergeCell ref="AD164:AD165"/>
    <mergeCell ref="S164:S165"/>
    <mergeCell ref="T164:T165"/>
    <mergeCell ref="U164:U165"/>
    <mergeCell ref="V164:V165"/>
    <mergeCell ref="W164:W165"/>
    <mergeCell ref="X164:X165"/>
    <mergeCell ref="M164:M165"/>
    <mergeCell ref="N164:N165"/>
    <mergeCell ref="O164:O165"/>
    <mergeCell ref="P164:P165"/>
    <mergeCell ref="Q164:Q165"/>
    <mergeCell ref="R164:R165"/>
    <mergeCell ref="A164:A165"/>
    <mergeCell ref="B164:B165"/>
    <mergeCell ref="D164:D165"/>
    <mergeCell ref="E164:E165"/>
    <mergeCell ref="F164:F165"/>
    <mergeCell ref="G164:G165"/>
    <mergeCell ref="AG160:AG162"/>
    <mergeCell ref="AH160:AH162"/>
    <mergeCell ref="AI160:AI162"/>
    <mergeCell ref="AJ160:AJ162"/>
    <mergeCell ref="AK160:AK162"/>
    <mergeCell ref="AL160:AL162"/>
    <mergeCell ref="AA160:AA162"/>
    <mergeCell ref="AB160:AB162"/>
    <mergeCell ref="AC160:AC162"/>
    <mergeCell ref="AD160:AD162"/>
    <mergeCell ref="AE160:AE162"/>
    <mergeCell ref="AF160:AF162"/>
    <mergeCell ref="U160:U162"/>
    <mergeCell ref="V160:V162"/>
    <mergeCell ref="W160:W162"/>
    <mergeCell ref="X160:X162"/>
    <mergeCell ref="Y160:Y162"/>
    <mergeCell ref="Z160:Z162"/>
    <mergeCell ref="O160:O162"/>
    <mergeCell ref="P160:P162"/>
    <mergeCell ref="Q160:Q162"/>
    <mergeCell ref="R160:R162"/>
    <mergeCell ref="S160:S162"/>
    <mergeCell ref="T160:T162"/>
    <mergeCell ref="A160:A162"/>
    <mergeCell ref="B160:B162"/>
    <mergeCell ref="D160:D162"/>
    <mergeCell ref="E160:E162"/>
    <mergeCell ref="F160:F162"/>
    <mergeCell ref="G160:G162"/>
    <mergeCell ref="M160:M162"/>
    <mergeCell ref="N160:N162"/>
    <mergeCell ref="AE158:AE159"/>
    <mergeCell ref="AF158:AF159"/>
    <mergeCell ref="AG158:AG159"/>
    <mergeCell ref="AH158:AH159"/>
    <mergeCell ref="AI158:AI159"/>
    <mergeCell ref="AJ158:AJ159"/>
    <mergeCell ref="Y158:Y159"/>
    <mergeCell ref="Z158:Z159"/>
    <mergeCell ref="AA158:AA159"/>
    <mergeCell ref="AB158:AB159"/>
    <mergeCell ref="AC158:AC159"/>
    <mergeCell ref="AD158:AD159"/>
    <mergeCell ref="S158:S159"/>
    <mergeCell ref="T158:T159"/>
    <mergeCell ref="U158:U159"/>
    <mergeCell ref="V158:V159"/>
    <mergeCell ref="W158:W159"/>
    <mergeCell ref="X158:X159"/>
    <mergeCell ref="M158:M159"/>
    <mergeCell ref="N158:N159"/>
    <mergeCell ref="O158:O159"/>
    <mergeCell ref="P158:P159"/>
    <mergeCell ref="Q158:Q159"/>
    <mergeCell ref="R158:R159"/>
    <mergeCell ref="A158:A159"/>
    <mergeCell ref="B158:B159"/>
    <mergeCell ref="D158:D159"/>
    <mergeCell ref="E158:E159"/>
    <mergeCell ref="F158:F159"/>
    <mergeCell ref="G158:G159"/>
    <mergeCell ref="AG151:AG153"/>
    <mergeCell ref="AH151:AH153"/>
    <mergeCell ref="AI151:AI153"/>
    <mergeCell ref="AJ151:AJ153"/>
    <mergeCell ref="AK151:AK153"/>
    <mergeCell ref="AL151:AL153"/>
    <mergeCell ref="AA151:AA153"/>
    <mergeCell ref="AB151:AB153"/>
    <mergeCell ref="AC151:AC153"/>
    <mergeCell ref="AD151:AD153"/>
    <mergeCell ref="AE151:AE153"/>
    <mergeCell ref="AF151:AF153"/>
    <mergeCell ref="U151:U153"/>
    <mergeCell ref="V151:V153"/>
    <mergeCell ref="W151:W153"/>
    <mergeCell ref="X151:X153"/>
    <mergeCell ref="Y151:Y153"/>
    <mergeCell ref="Z151:Z153"/>
    <mergeCell ref="O151:O153"/>
    <mergeCell ref="P151:P153"/>
    <mergeCell ref="Q151:Q153"/>
    <mergeCell ref="R151:R153"/>
    <mergeCell ref="S151:S153"/>
    <mergeCell ref="T151:T153"/>
    <mergeCell ref="A151:A153"/>
    <mergeCell ref="B151:B153"/>
    <mergeCell ref="D151:D153"/>
    <mergeCell ref="E151:E153"/>
    <mergeCell ref="F151:F153"/>
    <mergeCell ref="G151:G153"/>
    <mergeCell ref="M151:M153"/>
    <mergeCell ref="N151:N153"/>
    <mergeCell ref="AE146:AE147"/>
    <mergeCell ref="AF146:AF147"/>
    <mergeCell ref="AG146:AG147"/>
    <mergeCell ref="AH146:AH147"/>
    <mergeCell ref="AI146:AI147"/>
    <mergeCell ref="AJ146:AJ147"/>
    <mergeCell ref="Y146:Y147"/>
    <mergeCell ref="Z146:Z147"/>
    <mergeCell ref="AA146:AA147"/>
    <mergeCell ref="AB146:AB147"/>
    <mergeCell ref="AC146:AC147"/>
    <mergeCell ref="AD146:AD147"/>
    <mergeCell ref="S146:S147"/>
    <mergeCell ref="T146:T147"/>
    <mergeCell ref="U146:U147"/>
    <mergeCell ref="V146:V147"/>
    <mergeCell ref="W146:W147"/>
    <mergeCell ref="X146:X147"/>
    <mergeCell ref="M146:M147"/>
    <mergeCell ref="N146:N147"/>
    <mergeCell ref="O146:O147"/>
    <mergeCell ref="P146:P147"/>
    <mergeCell ref="Q146:Q147"/>
    <mergeCell ref="R146:R147"/>
    <mergeCell ref="A146:A147"/>
    <mergeCell ref="B146:B147"/>
    <mergeCell ref="D146:D147"/>
    <mergeCell ref="E146:E147"/>
    <mergeCell ref="F146:F147"/>
    <mergeCell ref="G146:G147"/>
    <mergeCell ref="AG144:AG145"/>
    <mergeCell ref="AH144:AH145"/>
    <mergeCell ref="AI144:AI145"/>
    <mergeCell ref="AJ144:AJ145"/>
    <mergeCell ref="AK144:AK145"/>
    <mergeCell ref="AL144:AL145"/>
    <mergeCell ref="AA144:AA145"/>
    <mergeCell ref="AB144:AB145"/>
    <mergeCell ref="AC144:AC145"/>
    <mergeCell ref="AD144:AD145"/>
    <mergeCell ref="AE144:AE145"/>
    <mergeCell ref="AF144:AF145"/>
    <mergeCell ref="U144:U145"/>
    <mergeCell ref="V144:V145"/>
    <mergeCell ref="W144:W145"/>
    <mergeCell ref="X144:X145"/>
    <mergeCell ref="Y144:Y145"/>
    <mergeCell ref="Z144:Z145"/>
    <mergeCell ref="O144:O145"/>
    <mergeCell ref="P144:P145"/>
    <mergeCell ref="Q144:Q145"/>
    <mergeCell ref="R144:R145"/>
    <mergeCell ref="S144:S145"/>
    <mergeCell ref="T144:T145"/>
    <mergeCell ref="A144:A145"/>
    <mergeCell ref="B144:B145"/>
    <mergeCell ref="D144:D145"/>
    <mergeCell ref="E144:E145"/>
    <mergeCell ref="F144:F145"/>
    <mergeCell ref="G144:G145"/>
    <mergeCell ref="M144:M145"/>
    <mergeCell ref="N144:N145"/>
    <mergeCell ref="AE141:AE142"/>
    <mergeCell ref="AF141:AF142"/>
    <mergeCell ref="AG141:AG142"/>
    <mergeCell ref="AH141:AH142"/>
    <mergeCell ref="AI141:AI142"/>
    <mergeCell ref="AJ141:AJ142"/>
    <mergeCell ref="Y141:Y142"/>
    <mergeCell ref="Z141:Z142"/>
    <mergeCell ref="AA141:AA142"/>
    <mergeCell ref="AB141:AB142"/>
    <mergeCell ref="AC141:AC142"/>
    <mergeCell ref="AD141:AD142"/>
    <mergeCell ref="S141:S142"/>
    <mergeCell ref="T141:T142"/>
    <mergeCell ref="U141:U142"/>
    <mergeCell ref="V141:V142"/>
    <mergeCell ref="W141:W142"/>
    <mergeCell ref="X141:X142"/>
    <mergeCell ref="M141:M142"/>
    <mergeCell ref="N141:N142"/>
    <mergeCell ref="O141:O142"/>
    <mergeCell ref="P141:P142"/>
    <mergeCell ref="Q141:Q142"/>
    <mergeCell ref="R141:R142"/>
    <mergeCell ref="A141:A142"/>
    <mergeCell ref="B141:B142"/>
    <mergeCell ref="D141:D142"/>
    <mergeCell ref="E141:E142"/>
    <mergeCell ref="F141:F142"/>
    <mergeCell ref="G141:G142"/>
    <mergeCell ref="AG137:AG139"/>
    <mergeCell ref="AH137:AH139"/>
    <mergeCell ref="AI137:AI139"/>
    <mergeCell ref="AJ137:AJ139"/>
    <mergeCell ref="AK137:AK139"/>
    <mergeCell ref="AL137:AL139"/>
    <mergeCell ref="AA137:AA139"/>
    <mergeCell ref="AB137:AB139"/>
    <mergeCell ref="AC137:AC139"/>
    <mergeCell ref="AD137:AD139"/>
    <mergeCell ref="AE137:AE139"/>
    <mergeCell ref="AF137:AF139"/>
    <mergeCell ref="U137:U139"/>
    <mergeCell ref="V137:V139"/>
    <mergeCell ref="W137:W139"/>
    <mergeCell ref="X137:X139"/>
    <mergeCell ref="Y137:Y139"/>
    <mergeCell ref="Z137:Z139"/>
    <mergeCell ref="O137:O139"/>
    <mergeCell ref="P137:P139"/>
    <mergeCell ref="Q137:Q139"/>
    <mergeCell ref="R137:R139"/>
    <mergeCell ref="S137:S139"/>
    <mergeCell ref="T137:T139"/>
    <mergeCell ref="A137:A139"/>
    <mergeCell ref="B137:B139"/>
    <mergeCell ref="D137:D139"/>
    <mergeCell ref="E137:E139"/>
    <mergeCell ref="F137:F139"/>
    <mergeCell ref="G137:G139"/>
    <mergeCell ref="M137:M139"/>
    <mergeCell ref="N137:N139"/>
    <mergeCell ref="AE134:AE136"/>
    <mergeCell ref="AF134:AF136"/>
    <mergeCell ref="AG134:AG136"/>
    <mergeCell ref="AH134:AH136"/>
    <mergeCell ref="AI134:AI136"/>
    <mergeCell ref="AJ134:AJ136"/>
    <mergeCell ref="Y134:Y136"/>
    <mergeCell ref="Z134:Z136"/>
    <mergeCell ref="AA134:AA136"/>
    <mergeCell ref="AB134:AB136"/>
    <mergeCell ref="AC134:AC136"/>
    <mergeCell ref="AD134:AD136"/>
    <mergeCell ref="S134:S136"/>
    <mergeCell ref="T134:T136"/>
    <mergeCell ref="U134:U136"/>
    <mergeCell ref="V134:V136"/>
    <mergeCell ref="W134:W136"/>
    <mergeCell ref="X134:X136"/>
    <mergeCell ref="M134:M136"/>
    <mergeCell ref="N134:N136"/>
    <mergeCell ref="O134:O136"/>
    <mergeCell ref="P134:P136"/>
    <mergeCell ref="Q134:Q136"/>
    <mergeCell ref="R134:R136"/>
    <mergeCell ref="A134:A136"/>
    <mergeCell ref="B134:B136"/>
    <mergeCell ref="D134:D136"/>
    <mergeCell ref="E134:E136"/>
    <mergeCell ref="F134:F136"/>
    <mergeCell ref="G134:G136"/>
    <mergeCell ref="AG132:AG133"/>
    <mergeCell ref="AH132:AH133"/>
    <mergeCell ref="AI132:AI133"/>
    <mergeCell ref="AJ132:AJ133"/>
    <mergeCell ref="AK132:AK133"/>
    <mergeCell ref="AL132:AL133"/>
    <mergeCell ref="AA132:AA133"/>
    <mergeCell ref="AB132:AB133"/>
    <mergeCell ref="AC132:AC133"/>
    <mergeCell ref="AD132:AD133"/>
    <mergeCell ref="AE132:AE133"/>
    <mergeCell ref="AF132:AF133"/>
    <mergeCell ref="U132:U133"/>
    <mergeCell ref="V132:V133"/>
    <mergeCell ref="W132:W133"/>
    <mergeCell ref="X132:X133"/>
    <mergeCell ref="Y132:Y133"/>
    <mergeCell ref="Z132:Z133"/>
    <mergeCell ref="O132:O133"/>
    <mergeCell ref="P132:P133"/>
    <mergeCell ref="Q132:Q133"/>
    <mergeCell ref="R132:R133"/>
    <mergeCell ref="S132:S133"/>
    <mergeCell ref="T132:T133"/>
    <mergeCell ref="A132:A133"/>
    <mergeCell ref="B132:B133"/>
    <mergeCell ref="D132:D133"/>
    <mergeCell ref="E132:E133"/>
    <mergeCell ref="F132:F133"/>
    <mergeCell ref="G132:G133"/>
    <mergeCell ref="M132:M133"/>
    <mergeCell ref="N132:N133"/>
    <mergeCell ref="AE128:AE131"/>
    <mergeCell ref="AF128:AF131"/>
    <mergeCell ref="AG128:AG131"/>
    <mergeCell ref="AH128:AH131"/>
    <mergeCell ref="AI128:AI131"/>
    <mergeCell ref="AJ128:AJ131"/>
    <mergeCell ref="Y128:Y131"/>
    <mergeCell ref="Z128:Z131"/>
    <mergeCell ref="AA128:AA131"/>
    <mergeCell ref="AB128:AB131"/>
    <mergeCell ref="AC128:AC131"/>
    <mergeCell ref="AD128:AD131"/>
    <mergeCell ref="S128:S131"/>
    <mergeCell ref="T128:T131"/>
    <mergeCell ref="U128:U131"/>
    <mergeCell ref="V128:V131"/>
    <mergeCell ref="W128:W131"/>
    <mergeCell ref="X128:X131"/>
    <mergeCell ref="M128:M131"/>
    <mergeCell ref="N128:N131"/>
    <mergeCell ref="O128:O131"/>
    <mergeCell ref="P128:P131"/>
    <mergeCell ref="Q128:Q131"/>
    <mergeCell ref="R128:R131"/>
    <mergeCell ref="A128:A131"/>
    <mergeCell ref="B128:B131"/>
    <mergeCell ref="D128:D131"/>
    <mergeCell ref="E128:E131"/>
    <mergeCell ref="F128:F131"/>
    <mergeCell ref="G128:G131"/>
    <mergeCell ref="AG124:AG126"/>
    <mergeCell ref="AH124:AH126"/>
    <mergeCell ref="AI124:AI126"/>
    <mergeCell ref="AJ124:AJ126"/>
    <mergeCell ref="AK124:AK126"/>
    <mergeCell ref="AL124:AL126"/>
    <mergeCell ref="AA124:AA126"/>
    <mergeCell ref="AB124:AB126"/>
    <mergeCell ref="AC124:AC126"/>
    <mergeCell ref="AD124:AD126"/>
    <mergeCell ref="AE124:AE126"/>
    <mergeCell ref="AF124:AF126"/>
    <mergeCell ref="U124:U126"/>
    <mergeCell ref="V124:V126"/>
    <mergeCell ref="W124:W126"/>
    <mergeCell ref="X124:X126"/>
    <mergeCell ref="Y124:Y126"/>
    <mergeCell ref="Z124:Z126"/>
    <mergeCell ref="O124:O126"/>
    <mergeCell ref="P124:P126"/>
    <mergeCell ref="Q124:Q126"/>
    <mergeCell ref="R124:R126"/>
    <mergeCell ref="S124:S126"/>
    <mergeCell ref="T124:T126"/>
    <mergeCell ref="A124:A126"/>
    <mergeCell ref="B124:B126"/>
    <mergeCell ref="D124:D126"/>
    <mergeCell ref="E124:E126"/>
    <mergeCell ref="F124:F126"/>
    <mergeCell ref="G124:G126"/>
    <mergeCell ref="M124:M126"/>
    <mergeCell ref="N124:N126"/>
    <mergeCell ref="AE120:AE123"/>
    <mergeCell ref="AF120:AF123"/>
    <mergeCell ref="AG120:AG123"/>
    <mergeCell ref="AH120:AH123"/>
    <mergeCell ref="AI120:AI123"/>
    <mergeCell ref="AJ120:AJ123"/>
    <mergeCell ref="Y120:Y123"/>
    <mergeCell ref="Z120:Z123"/>
    <mergeCell ref="AA120:AA123"/>
    <mergeCell ref="AB120:AB123"/>
    <mergeCell ref="AC120:AC123"/>
    <mergeCell ref="AD120:AD123"/>
    <mergeCell ref="S120:S123"/>
    <mergeCell ref="T120:T123"/>
    <mergeCell ref="U120:U123"/>
    <mergeCell ref="V120:V123"/>
    <mergeCell ref="W120:W123"/>
    <mergeCell ref="X120:X123"/>
    <mergeCell ref="M120:M123"/>
    <mergeCell ref="N120:N123"/>
    <mergeCell ref="O120:O123"/>
    <mergeCell ref="P120:P123"/>
    <mergeCell ref="Q120:Q123"/>
    <mergeCell ref="R120:R123"/>
    <mergeCell ref="A120:A123"/>
    <mergeCell ref="B120:B123"/>
    <mergeCell ref="D120:D123"/>
    <mergeCell ref="E120:E123"/>
    <mergeCell ref="F120:F123"/>
    <mergeCell ref="G120:G123"/>
    <mergeCell ref="AG117:AG118"/>
    <mergeCell ref="AH117:AH118"/>
    <mergeCell ref="AI117:AI118"/>
    <mergeCell ref="AJ117:AJ118"/>
    <mergeCell ref="AK117:AK118"/>
    <mergeCell ref="AL117:AL118"/>
    <mergeCell ref="AA117:AA118"/>
    <mergeCell ref="AB117:AB118"/>
    <mergeCell ref="AC117:AC118"/>
    <mergeCell ref="AD117:AD118"/>
    <mergeCell ref="AE117:AE118"/>
    <mergeCell ref="AF117:AF118"/>
    <mergeCell ref="U117:U118"/>
    <mergeCell ref="V117:V118"/>
    <mergeCell ref="W117:W118"/>
    <mergeCell ref="X117:X118"/>
    <mergeCell ref="Y117:Y118"/>
    <mergeCell ref="Z117:Z118"/>
    <mergeCell ref="O117:O118"/>
    <mergeCell ref="P117:P118"/>
    <mergeCell ref="Q117:Q118"/>
    <mergeCell ref="R117:R118"/>
    <mergeCell ref="S117:S118"/>
    <mergeCell ref="T117:T118"/>
    <mergeCell ref="AL120:AL123"/>
    <mergeCell ref="AK113:AK114"/>
    <mergeCell ref="AL113:AL114"/>
    <mergeCell ref="A117:A118"/>
    <mergeCell ref="B117:B118"/>
    <mergeCell ref="D117:D118"/>
    <mergeCell ref="E117:E118"/>
    <mergeCell ref="F117:F118"/>
    <mergeCell ref="G117:G118"/>
    <mergeCell ref="M117:M118"/>
    <mergeCell ref="N117:N118"/>
    <mergeCell ref="AE113:AE114"/>
    <mergeCell ref="AF113:AF114"/>
    <mergeCell ref="AG113:AG114"/>
    <mergeCell ref="AH113:AH114"/>
    <mergeCell ref="AI113:AI114"/>
    <mergeCell ref="AJ113:AJ114"/>
    <mergeCell ref="Y113:Y114"/>
    <mergeCell ref="Z113:Z114"/>
    <mergeCell ref="AA113:AA114"/>
    <mergeCell ref="AB113:AB114"/>
    <mergeCell ref="AC113:AC114"/>
    <mergeCell ref="AD113:AD114"/>
    <mergeCell ref="S113:S114"/>
    <mergeCell ref="T113:T114"/>
    <mergeCell ref="U113:U114"/>
    <mergeCell ref="V113:V114"/>
    <mergeCell ref="W113:W114"/>
    <mergeCell ref="X113:X114"/>
    <mergeCell ref="M113:M114"/>
    <mergeCell ref="N113:N114"/>
    <mergeCell ref="O113:O114"/>
    <mergeCell ref="P113:P114"/>
    <mergeCell ref="Q113:Q114"/>
    <mergeCell ref="R113:R114"/>
    <mergeCell ref="A113:A114"/>
    <mergeCell ref="B113:B114"/>
    <mergeCell ref="D113:D114"/>
    <mergeCell ref="E113:E114"/>
    <mergeCell ref="F113:F114"/>
    <mergeCell ref="G113:G114"/>
    <mergeCell ref="AG108:AG112"/>
    <mergeCell ref="AH108:AH112"/>
    <mergeCell ref="AI108:AI112"/>
    <mergeCell ref="AJ108:AJ112"/>
    <mergeCell ref="AK108:AK112"/>
    <mergeCell ref="AL108:AL112"/>
    <mergeCell ref="AA108:AA112"/>
    <mergeCell ref="AB108:AB112"/>
    <mergeCell ref="AC108:AC112"/>
    <mergeCell ref="AD108:AD112"/>
    <mergeCell ref="AE108:AE112"/>
    <mergeCell ref="AF108:AF112"/>
    <mergeCell ref="U108:U112"/>
    <mergeCell ref="V108:V112"/>
    <mergeCell ref="W108:W112"/>
    <mergeCell ref="X108:X112"/>
    <mergeCell ref="Y108:Y112"/>
    <mergeCell ref="Z108:Z112"/>
    <mergeCell ref="O108:O112"/>
    <mergeCell ref="P108:P112"/>
    <mergeCell ref="Q108:Q112"/>
    <mergeCell ref="R108:R112"/>
    <mergeCell ref="S108:S112"/>
    <mergeCell ref="T108:T112"/>
    <mergeCell ref="AK104:AK106"/>
    <mergeCell ref="AL104:AL106"/>
    <mergeCell ref="A108:A112"/>
    <mergeCell ref="B108:B112"/>
    <mergeCell ref="D108:D112"/>
    <mergeCell ref="E108:E112"/>
    <mergeCell ref="F108:F112"/>
    <mergeCell ref="G108:G112"/>
    <mergeCell ref="M108:M112"/>
    <mergeCell ref="N108:N112"/>
    <mergeCell ref="AE104:AE106"/>
    <mergeCell ref="AF104:AF106"/>
    <mergeCell ref="AG104:AG106"/>
    <mergeCell ref="AH104:AH106"/>
    <mergeCell ref="AI104:AI106"/>
    <mergeCell ref="AJ104:AJ106"/>
    <mergeCell ref="Y104:Y106"/>
    <mergeCell ref="Z104:Z106"/>
    <mergeCell ref="AA104:AA106"/>
    <mergeCell ref="AB104:AB106"/>
    <mergeCell ref="AC104:AC106"/>
    <mergeCell ref="AD104:AD106"/>
    <mergeCell ref="S104:S106"/>
    <mergeCell ref="T104:T106"/>
    <mergeCell ref="U104:U106"/>
    <mergeCell ref="V104:V106"/>
    <mergeCell ref="W104:W106"/>
    <mergeCell ref="X104:X106"/>
    <mergeCell ref="M104:M106"/>
    <mergeCell ref="N104:N106"/>
    <mergeCell ref="O104:O106"/>
    <mergeCell ref="P104:P106"/>
    <mergeCell ref="Q104:Q106"/>
    <mergeCell ref="R104:R106"/>
    <mergeCell ref="A104:A106"/>
    <mergeCell ref="B104:B106"/>
    <mergeCell ref="D104:D106"/>
    <mergeCell ref="E104:E106"/>
    <mergeCell ref="F104:F106"/>
    <mergeCell ref="G104:G106"/>
    <mergeCell ref="AG101:AG103"/>
    <mergeCell ref="AH101:AH103"/>
    <mergeCell ref="AI101:AI103"/>
    <mergeCell ref="AJ101:AJ103"/>
    <mergeCell ref="AK101:AK103"/>
    <mergeCell ref="AL101:AL103"/>
    <mergeCell ref="AA101:AA103"/>
    <mergeCell ref="AB101:AB103"/>
    <mergeCell ref="AC101:AC103"/>
    <mergeCell ref="AD101:AD103"/>
    <mergeCell ref="AE101:AE103"/>
    <mergeCell ref="AF101:AF103"/>
    <mergeCell ref="U101:U103"/>
    <mergeCell ref="V101:V103"/>
    <mergeCell ref="W101:W103"/>
    <mergeCell ref="X101:X103"/>
    <mergeCell ref="Y101:Y103"/>
    <mergeCell ref="Z101:Z103"/>
    <mergeCell ref="O101:O103"/>
    <mergeCell ref="P101:P103"/>
    <mergeCell ref="Q101:Q103"/>
    <mergeCell ref="R101:R103"/>
    <mergeCell ref="S101:S103"/>
    <mergeCell ref="T101:T103"/>
    <mergeCell ref="AK96:AK98"/>
    <mergeCell ref="AL96:AL98"/>
    <mergeCell ref="A101:A103"/>
    <mergeCell ref="B101:B103"/>
    <mergeCell ref="D101:D103"/>
    <mergeCell ref="E101:E103"/>
    <mergeCell ref="F101:F103"/>
    <mergeCell ref="G101:G103"/>
    <mergeCell ref="M101:M103"/>
    <mergeCell ref="N101:N103"/>
    <mergeCell ref="AE96:AE98"/>
    <mergeCell ref="AF96:AF98"/>
    <mergeCell ref="AG96:AG98"/>
    <mergeCell ref="AH96:AH98"/>
    <mergeCell ref="AI96:AI98"/>
    <mergeCell ref="AJ96:AJ98"/>
    <mergeCell ref="Y96:Y98"/>
    <mergeCell ref="Z96:Z98"/>
    <mergeCell ref="AA96:AA98"/>
    <mergeCell ref="AB96:AB98"/>
    <mergeCell ref="AC96:AC98"/>
    <mergeCell ref="AD96:AD98"/>
    <mergeCell ref="S96:S98"/>
    <mergeCell ref="T96:T98"/>
    <mergeCell ref="U96:U98"/>
    <mergeCell ref="V96:V98"/>
    <mergeCell ref="W96:W98"/>
    <mergeCell ref="X96:X98"/>
    <mergeCell ref="M96:M98"/>
    <mergeCell ref="N96:N98"/>
    <mergeCell ref="O96:O98"/>
    <mergeCell ref="P96:P98"/>
    <mergeCell ref="Q96:Q98"/>
    <mergeCell ref="R96:R98"/>
    <mergeCell ref="A96:A98"/>
    <mergeCell ref="B96:B98"/>
    <mergeCell ref="D96:D98"/>
    <mergeCell ref="E96:E98"/>
    <mergeCell ref="F96:F98"/>
    <mergeCell ref="G96:G98"/>
    <mergeCell ref="AG93:AG95"/>
    <mergeCell ref="AH93:AH95"/>
    <mergeCell ref="AI93:AI95"/>
    <mergeCell ref="AJ93:AJ95"/>
    <mergeCell ref="AK93:AK95"/>
    <mergeCell ref="AL93:AL95"/>
    <mergeCell ref="AA93:AA95"/>
    <mergeCell ref="AB93:AB95"/>
    <mergeCell ref="AC93:AC95"/>
    <mergeCell ref="AD93:AD95"/>
    <mergeCell ref="AE93:AE95"/>
    <mergeCell ref="AF93:AF95"/>
    <mergeCell ref="U93:U95"/>
    <mergeCell ref="V93:V95"/>
    <mergeCell ref="W93:W95"/>
    <mergeCell ref="X93:X95"/>
    <mergeCell ref="Y93:Y95"/>
    <mergeCell ref="Z93:Z95"/>
    <mergeCell ref="O93:O95"/>
    <mergeCell ref="P93:P95"/>
    <mergeCell ref="Q93:Q95"/>
    <mergeCell ref="R93:R95"/>
    <mergeCell ref="S93:S95"/>
    <mergeCell ref="T93:T95"/>
    <mergeCell ref="AK91:AK92"/>
    <mergeCell ref="AL91:AL92"/>
    <mergeCell ref="A93:A95"/>
    <mergeCell ref="B93:B95"/>
    <mergeCell ref="D93:D95"/>
    <mergeCell ref="E93:E95"/>
    <mergeCell ref="F93:F95"/>
    <mergeCell ref="G93:G95"/>
    <mergeCell ref="M93:M95"/>
    <mergeCell ref="N93:N95"/>
    <mergeCell ref="AE91:AE92"/>
    <mergeCell ref="AF91:AF92"/>
    <mergeCell ref="AG91:AG92"/>
    <mergeCell ref="AH91:AH92"/>
    <mergeCell ref="AI91:AI92"/>
    <mergeCell ref="AJ91:AJ92"/>
    <mergeCell ref="Y91:Y92"/>
    <mergeCell ref="Z91:Z92"/>
    <mergeCell ref="AA91:AA92"/>
    <mergeCell ref="AB91:AB92"/>
    <mergeCell ref="AC91:AC92"/>
    <mergeCell ref="AD91:AD92"/>
    <mergeCell ref="S91:S92"/>
    <mergeCell ref="T91:T92"/>
    <mergeCell ref="U91:U92"/>
    <mergeCell ref="V91:V92"/>
    <mergeCell ref="W91:W92"/>
    <mergeCell ref="X91:X92"/>
    <mergeCell ref="M91:M92"/>
    <mergeCell ref="N91:N92"/>
    <mergeCell ref="O91:O92"/>
    <mergeCell ref="P91:P92"/>
    <mergeCell ref="Q91:Q92"/>
    <mergeCell ref="R91:R92"/>
    <mergeCell ref="A91:A92"/>
    <mergeCell ref="B91:B92"/>
    <mergeCell ref="D91:D92"/>
    <mergeCell ref="E91:E92"/>
    <mergeCell ref="F91:F92"/>
    <mergeCell ref="G91:G92"/>
    <mergeCell ref="AG89:AG90"/>
    <mergeCell ref="AH89:AH90"/>
    <mergeCell ref="AI89:AI90"/>
    <mergeCell ref="AJ89:AJ90"/>
    <mergeCell ref="AK89:AK90"/>
    <mergeCell ref="AL89:AL90"/>
    <mergeCell ref="AA89:AA90"/>
    <mergeCell ref="AB89:AB90"/>
    <mergeCell ref="AC89:AC90"/>
    <mergeCell ref="AD89:AD90"/>
    <mergeCell ref="AE89:AE90"/>
    <mergeCell ref="AF89:AF90"/>
    <mergeCell ref="U89:U90"/>
    <mergeCell ref="V89:V90"/>
    <mergeCell ref="W89:W90"/>
    <mergeCell ref="X89:X90"/>
    <mergeCell ref="Y89:Y90"/>
    <mergeCell ref="Z89:Z90"/>
    <mergeCell ref="O89:O90"/>
    <mergeCell ref="P89:P90"/>
    <mergeCell ref="Q89:Q90"/>
    <mergeCell ref="R89:R90"/>
    <mergeCell ref="S89:S90"/>
    <mergeCell ref="T89:T90"/>
    <mergeCell ref="AK86:AK88"/>
    <mergeCell ref="AL86:AL88"/>
    <mergeCell ref="A89:A90"/>
    <mergeCell ref="B89:B90"/>
    <mergeCell ref="D89:D90"/>
    <mergeCell ref="E89:E90"/>
    <mergeCell ref="F89:F90"/>
    <mergeCell ref="G89:G90"/>
    <mergeCell ref="M89:M90"/>
    <mergeCell ref="N89:N90"/>
    <mergeCell ref="AE86:AE88"/>
    <mergeCell ref="AF86:AF88"/>
    <mergeCell ref="AG86:AG88"/>
    <mergeCell ref="AH86:AH88"/>
    <mergeCell ref="AI86:AI88"/>
    <mergeCell ref="AJ86:AJ88"/>
    <mergeCell ref="Y86:Y88"/>
    <mergeCell ref="Z86:Z88"/>
    <mergeCell ref="AA86:AA88"/>
    <mergeCell ref="AB86:AB88"/>
    <mergeCell ref="AC86:AC88"/>
    <mergeCell ref="AD86:AD88"/>
    <mergeCell ref="S86:S88"/>
    <mergeCell ref="T86:T88"/>
    <mergeCell ref="U86:U88"/>
    <mergeCell ref="V86:V88"/>
    <mergeCell ref="W86:W88"/>
    <mergeCell ref="X86:X88"/>
    <mergeCell ref="M86:M88"/>
    <mergeCell ref="N86:N88"/>
    <mergeCell ref="O86:O88"/>
    <mergeCell ref="P86:P88"/>
    <mergeCell ref="Q86:Q88"/>
    <mergeCell ref="R86:R88"/>
    <mergeCell ref="A86:A88"/>
    <mergeCell ref="B86:B88"/>
    <mergeCell ref="D86:D88"/>
    <mergeCell ref="E86:E88"/>
    <mergeCell ref="F86:F88"/>
    <mergeCell ref="G86:G88"/>
    <mergeCell ref="AG83:AG85"/>
    <mergeCell ref="AH83:AH85"/>
    <mergeCell ref="AI83:AI85"/>
    <mergeCell ref="AJ83:AJ85"/>
    <mergeCell ref="AK83:AK85"/>
    <mergeCell ref="AL83:AL85"/>
    <mergeCell ref="AA83:AA85"/>
    <mergeCell ref="AB83:AB85"/>
    <mergeCell ref="AC83:AC85"/>
    <mergeCell ref="AD83:AD85"/>
    <mergeCell ref="AE83:AE85"/>
    <mergeCell ref="AF83:AF85"/>
    <mergeCell ref="U83:U85"/>
    <mergeCell ref="V83:V85"/>
    <mergeCell ref="W83:W85"/>
    <mergeCell ref="X83:X85"/>
    <mergeCell ref="Y83:Y85"/>
    <mergeCell ref="Z83:Z85"/>
    <mergeCell ref="O83:O85"/>
    <mergeCell ref="P83:P85"/>
    <mergeCell ref="Q83:Q85"/>
    <mergeCell ref="R83:R85"/>
    <mergeCell ref="S83:S85"/>
    <mergeCell ref="T83:T85"/>
    <mergeCell ref="AK78:AK80"/>
    <mergeCell ref="AL78:AL80"/>
    <mergeCell ref="A83:A85"/>
    <mergeCell ref="B83:B85"/>
    <mergeCell ref="D83:D85"/>
    <mergeCell ref="E83:E85"/>
    <mergeCell ref="F83:F85"/>
    <mergeCell ref="G83:G85"/>
    <mergeCell ref="M83:M85"/>
    <mergeCell ref="N83:N85"/>
    <mergeCell ref="AE78:AE80"/>
    <mergeCell ref="AF78:AF80"/>
    <mergeCell ref="AG78:AG80"/>
    <mergeCell ref="AH78:AH80"/>
    <mergeCell ref="AI78:AI80"/>
    <mergeCell ref="AJ78:AJ80"/>
    <mergeCell ref="Y78:Y80"/>
    <mergeCell ref="Z78:Z80"/>
    <mergeCell ref="AA78:AA80"/>
    <mergeCell ref="AB78:AB80"/>
    <mergeCell ref="AC78:AC80"/>
    <mergeCell ref="AD78:AD80"/>
    <mergeCell ref="S78:S80"/>
    <mergeCell ref="T78:T80"/>
    <mergeCell ref="U78:U80"/>
    <mergeCell ref="V78:V80"/>
    <mergeCell ref="W78:W80"/>
    <mergeCell ref="X78:X80"/>
    <mergeCell ref="M78:M80"/>
    <mergeCell ref="N78:N80"/>
    <mergeCell ref="O78:O80"/>
    <mergeCell ref="P78:P80"/>
    <mergeCell ref="Q78:Q80"/>
    <mergeCell ref="R78:R80"/>
    <mergeCell ref="A78:A80"/>
    <mergeCell ref="B78:B80"/>
    <mergeCell ref="D78:D80"/>
    <mergeCell ref="E78:E80"/>
    <mergeCell ref="F78:F80"/>
    <mergeCell ref="G78:G80"/>
    <mergeCell ref="AG76:AG77"/>
    <mergeCell ref="AH76:AH77"/>
    <mergeCell ref="AI76:AI77"/>
    <mergeCell ref="AJ76:AJ77"/>
    <mergeCell ref="AK76:AK77"/>
    <mergeCell ref="AL76:AL77"/>
    <mergeCell ref="AA76:AA77"/>
    <mergeCell ref="AB76:AB77"/>
    <mergeCell ref="AC76:AC77"/>
    <mergeCell ref="AD76:AD77"/>
    <mergeCell ref="AE76:AE77"/>
    <mergeCell ref="AF76:AF77"/>
    <mergeCell ref="U76:U77"/>
    <mergeCell ref="V76:V77"/>
    <mergeCell ref="W76:W77"/>
    <mergeCell ref="X76:X77"/>
    <mergeCell ref="Y76:Y77"/>
    <mergeCell ref="Z76:Z77"/>
    <mergeCell ref="O76:O77"/>
    <mergeCell ref="P76:P77"/>
    <mergeCell ref="Q76:Q77"/>
    <mergeCell ref="R76:R77"/>
    <mergeCell ref="S76:S77"/>
    <mergeCell ref="T76:T77"/>
    <mergeCell ref="AK73:AK75"/>
    <mergeCell ref="AL73:AL75"/>
    <mergeCell ref="A76:A77"/>
    <mergeCell ref="B76:B77"/>
    <mergeCell ref="D76:D77"/>
    <mergeCell ref="E76:E77"/>
    <mergeCell ref="F76:F77"/>
    <mergeCell ref="G76:G77"/>
    <mergeCell ref="M76:M77"/>
    <mergeCell ref="N76:N77"/>
    <mergeCell ref="AE73:AE75"/>
    <mergeCell ref="AF73:AF75"/>
    <mergeCell ref="AG73:AG75"/>
    <mergeCell ref="AH73:AH75"/>
    <mergeCell ref="AI73:AI75"/>
    <mergeCell ref="AJ73:AJ75"/>
    <mergeCell ref="Y73:Y75"/>
    <mergeCell ref="Z73:Z75"/>
    <mergeCell ref="AA73:AA75"/>
    <mergeCell ref="AB73:AB75"/>
    <mergeCell ref="AC73:AC75"/>
    <mergeCell ref="AD73:AD75"/>
    <mergeCell ref="S73:S75"/>
    <mergeCell ref="T73:T75"/>
    <mergeCell ref="U73:U75"/>
    <mergeCell ref="V73:V75"/>
    <mergeCell ref="W73:W75"/>
    <mergeCell ref="X73:X75"/>
    <mergeCell ref="M73:M75"/>
    <mergeCell ref="N73:N75"/>
    <mergeCell ref="O73:O75"/>
    <mergeCell ref="P73:P75"/>
    <mergeCell ref="Q73:Q75"/>
    <mergeCell ref="R73:R75"/>
    <mergeCell ref="A73:A75"/>
    <mergeCell ref="B73:B75"/>
    <mergeCell ref="D73:D75"/>
    <mergeCell ref="E73:E75"/>
    <mergeCell ref="F73:F75"/>
    <mergeCell ref="G73:G75"/>
    <mergeCell ref="AG70:AG72"/>
    <mergeCell ref="AH70:AH72"/>
    <mergeCell ref="AI70:AI72"/>
    <mergeCell ref="AJ70:AJ72"/>
    <mergeCell ref="AK70:AK72"/>
    <mergeCell ref="AL70:AL72"/>
    <mergeCell ref="AA70:AA72"/>
    <mergeCell ref="AB70:AB72"/>
    <mergeCell ref="AC70:AC72"/>
    <mergeCell ref="AD70:AD72"/>
    <mergeCell ref="AE70:AE72"/>
    <mergeCell ref="AF70:AF72"/>
    <mergeCell ref="U70:U72"/>
    <mergeCell ref="V70:V72"/>
    <mergeCell ref="W70:W72"/>
    <mergeCell ref="X70:X72"/>
    <mergeCell ref="Y70:Y72"/>
    <mergeCell ref="Z70:Z72"/>
    <mergeCell ref="O70:O72"/>
    <mergeCell ref="P70:P72"/>
    <mergeCell ref="Q70:Q72"/>
    <mergeCell ref="R70:R72"/>
    <mergeCell ref="S70:S72"/>
    <mergeCell ref="T70:T72"/>
    <mergeCell ref="AK67:AK69"/>
    <mergeCell ref="AL67:AL69"/>
    <mergeCell ref="A70:A72"/>
    <mergeCell ref="B70:B72"/>
    <mergeCell ref="D70:D72"/>
    <mergeCell ref="E70:E72"/>
    <mergeCell ref="F70:F72"/>
    <mergeCell ref="G70:G72"/>
    <mergeCell ref="M70:M72"/>
    <mergeCell ref="N70:N72"/>
    <mergeCell ref="AE67:AE69"/>
    <mergeCell ref="AF67:AF69"/>
    <mergeCell ref="AG67:AG69"/>
    <mergeCell ref="AH67:AH69"/>
    <mergeCell ref="AI67:AI69"/>
    <mergeCell ref="AJ67:AJ69"/>
    <mergeCell ref="Y67:Y69"/>
    <mergeCell ref="Z67:Z69"/>
    <mergeCell ref="AA67:AA69"/>
    <mergeCell ref="AB67:AB69"/>
    <mergeCell ref="AC67:AC69"/>
    <mergeCell ref="AD67:AD69"/>
    <mergeCell ref="S67:S69"/>
    <mergeCell ref="T67:T69"/>
    <mergeCell ref="U67:U69"/>
    <mergeCell ref="V67:V69"/>
    <mergeCell ref="W67:W69"/>
    <mergeCell ref="X67:X69"/>
    <mergeCell ref="M67:M69"/>
    <mergeCell ref="N67:N69"/>
    <mergeCell ref="O67:O69"/>
    <mergeCell ref="P67:P69"/>
    <mergeCell ref="Q67:Q69"/>
    <mergeCell ref="R67:R69"/>
    <mergeCell ref="A67:A69"/>
    <mergeCell ref="B67:B69"/>
    <mergeCell ref="D67:D69"/>
    <mergeCell ref="E67:E69"/>
    <mergeCell ref="F67:F69"/>
    <mergeCell ref="G67:G69"/>
    <mergeCell ref="AG65:AG66"/>
    <mergeCell ref="AH65:AH66"/>
    <mergeCell ref="AI65:AI66"/>
    <mergeCell ref="AJ65:AJ66"/>
    <mergeCell ref="AK65:AK66"/>
    <mergeCell ref="AL65:AL66"/>
    <mergeCell ref="AA65:AA66"/>
    <mergeCell ref="AB65:AB66"/>
    <mergeCell ref="AC65:AC66"/>
    <mergeCell ref="AD65:AD66"/>
    <mergeCell ref="AE65:AE66"/>
    <mergeCell ref="AF65:AF66"/>
    <mergeCell ref="U65:U66"/>
    <mergeCell ref="V65:V66"/>
    <mergeCell ref="W65:W66"/>
    <mergeCell ref="X65:X66"/>
    <mergeCell ref="Y65:Y66"/>
    <mergeCell ref="Z65:Z66"/>
    <mergeCell ref="O65:O66"/>
    <mergeCell ref="P65:P66"/>
    <mergeCell ref="Q65:Q66"/>
    <mergeCell ref="R65:R66"/>
    <mergeCell ref="S65:S66"/>
    <mergeCell ref="T65:T66"/>
    <mergeCell ref="AK63:AK64"/>
    <mergeCell ref="AL63:AL64"/>
    <mergeCell ref="A65:A66"/>
    <mergeCell ref="B65:B66"/>
    <mergeCell ref="D65:D66"/>
    <mergeCell ref="E65:E66"/>
    <mergeCell ref="F65:F66"/>
    <mergeCell ref="G65:G66"/>
    <mergeCell ref="M65:M66"/>
    <mergeCell ref="N65:N66"/>
    <mergeCell ref="AE63:AE64"/>
    <mergeCell ref="AF63:AF64"/>
    <mergeCell ref="AG63:AG64"/>
    <mergeCell ref="AH63:AH64"/>
    <mergeCell ref="AI63:AI64"/>
    <mergeCell ref="AJ63:AJ64"/>
    <mergeCell ref="Y63:Y64"/>
    <mergeCell ref="Z63:Z64"/>
    <mergeCell ref="AA63:AA64"/>
    <mergeCell ref="AB63:AB64"/>
    <mergeCell ref="AC63:AC64"/>
    <mergeCell ref="AD63:AD64"/>
    <mergeCell ref="S63:S64"/>
    <mergeCell ref="T63:T64"/>
    <mergeCell ref="U63:U64"/>
    <mergeCell ref="V63:V64"/>
    <mergeCell ref="W63:W64"/>
    <mergeCell ref="X63:X64"/>
    <mergeCell ref="M63:M64"/>
    <mergeCell ref="N63:N64"/>
    <mergeCell ref="O63:O64"/>
    <mergeCell ref="P63:P64"/>
    <mergeCell ref="Q63:Q64"/>
    <mergeCell ref="R63:R64"/>
    <mergeCell ref="A63:A64"/>
    <mergeCell ref="B63:B64"/>
    <mergeCell ref="D63:D64"/>
    <mergeCell ref="E63:E64"/>
    <mergeCell ref="F63:F64"/>
    <mergeCell ref="G63:G64"/>
    <mergeCell ref="AG60:AG62"/>
    <mergeCell ref="AH60:AH62"/>
    <mergeCell ref="AI60:AI62"/>
    <mergeCell ref="AJ60:AJ62"/>
    <mergeCell ref="AK60:AK62"/>
    <mergeCell ref="AL60:AL62"/>
    <mergeCell ref="AA60:AA62"/>
    <mergeCell ref="AB60:AB62"/>
    <mergeCell ref="AC60:AC62"/>
    <mergeCell ref="AD60:AD62"/>
    <mergeCell ref="AE60:AE62"/>
    <mergeCell ref="AF60:AF62"/>
    <mergeCell ref="U60:U62"/>
    <mergeCell ref="V60:V62"/>
    <mergeCell ref="W60:W62"/>
    <mergeCell ref="X60:X62"/>
    <mergeCell ref="Y60:Y62"/>
    <mergeCell ref="Z60:Z62"/>
    <mergeCell ref="O60:O62"/>
    <mergeCell ref="P60:P62"/>
    <mergeCell ref="Q60:Q62"/>
    <mergeCell ref="R60:R62"/>
    <mergeCell ref="S60:S62"/>
    <mergeCell ref="T60:T62"/>
    <mergeCell ref="AK57:AK59"/>
    <mergeCell ref="AL57:AL59"/>
    <mergeCell ref="A60:A62"/>
    <mergeCell ref="B60:B62"/>
    <mergeCell ref="D60:D62"/>
    <mergeCell ref="E60:E62"/>
    <mergeCell ref="F60:F62"/>
    <mergeCell ref="G60:G62"/>
    <mergeCell ref="M60:M62"/>
    <mergeCell ref="N60:N62"/>
    <mergeCell ref="AE57:AE59"/>
    <mergeCell ref="AF57:AF59"/>
    <mergeCell ref="AG57:AG59"/>
    <mergeCell ref="AH57:AH59"/>
    <mergeCell ref="AI57:AI59"/>
    <mergeCell ref="AJ57:AJ59"/>
    <mergeCell ref="Y57:Y59"/>
    <mergeCell ref="Z57:Z59"/>
    <mergeCell ref="AA57:AA59"/>
    <mergeCell ref="AB57:AB59"/>
    <mergeCell ref="AC57:AC59"/>
    <mergeCell ref="AD57:AD59"/>
    <mergeCell ref="S57:S59"/>
    <mergeCell ref="T57:T59"/>
    <mergeCell ref="U57:U59"/>
    <mergeCell ref="V57:V59"/>
    <mergeCell ref="W57:W59"/>
    <mergeCell ref="X57:X59"/>
    <mergeCell ref="M57:M59"/>
    <mergeCell ref="N57:N59"/>
    <mergeCell ref="O57:O59"/>
    <mergeCell ref="P57:P59"/>
    <mergeCell ref="Q57:Q59"/>
    <mergeCell ref="R57:R59"/>
    <mergeCell ref="A57:A59"/>
    <mergeCell ref="B57:B59"/>
    <mergeCell ref="D57:D59"/>
    <mergeCell ref="E57:E59"/>
    <mergeCell ref="F57:F59"/>
    <mergeCell ref="G57:G59"/>
    <mergeCell ref="AG54:AG56"/>
    <mergeCell ref="AH54:AH56"/>
    <mergeCell ref="AI54:AI56"/>
    <mergeCell ref="AJ54:AJ56"/>
    <mergeCell ref="AK54:AK56"/>
    <mergeCell ref="AL54:AL56"/>
    <mergeCell ref="AA54:AA56"/>
    <mergeCell ref="AB54:AB56"/>
    <mergeCell ref="AC54:AC56"/>
    <mergeCell ref="AD54:AD56"/>
    <mergeCell ref="AE54:AE56"/>
    <mergeCell ref="AF54:AF56"/>
    <mergeCell ref="U54:U56"/>
    <mergeCell ref="V54:V56"/>
    <mergeCell ref="W54:W56"/>
    <mergeCell ref="X54:X56"/>
    <mergeCell ref="Y54:Y56"/>
    <mergeCell ref="Z54:Z56"/>
    <mergeCell ref="O54:O56"/>
    <mergeCell ref="P54:P56"/>
    <mergeCell ref="Q54:Q56"/>
    <mergeCell ref="R54:R56"/>
    <mergeCell ref="S54:S56"/>
    <mergeCell ref="T54:T56"/>
    <mergeCell ref="AK39:AK41"/>
    <mergeCell ref="AL39:AL41"/>
    <mergeCell ref="A54:A56"/>
    <mergeCell ref="B54:B56"/>
    <mergeCell ref="D54:D56"/>
    <mergeCell ref="E54:E56"/>
    <mergeCell ref="F54:F56"/>
    <mergeCell ref="G54:G56"/>
    <mergeCell ref="M54:M56"/>
    <mergeCell ref="N54:N56"/>
    <mergeCell ref="AE39:AE41"/>
    <mergeCell ref="AF39:AF41"/>
    <mergeCell ref="AG39:AG41"/>
    <mergeCell ref="AH39:AH41"/>
    <mergeCell ref="AI39:AI41"/>
    <mergeCell ref="AJ39:AJ41"/>
    <mergeCell ref="Y39:Y41"/>
    <mergeCell ref="Z39:Z41"/>
    <mergeCell ref="AA39:AA41"/>
    <mergeCell ref="AB39:AB41"/>
    <mergeCell ref="AC39:AC41"/>
    <mergeCell ref="AD39:AD41"/>
    <mergeCell ref="S39:S41"/>
    <mergeCell ref="T39:T41"/>
    <mergeCell ref="U39:U41"/>
    <mergeCell ref="V39:V41"/>
    <mergeCell ref="W39:W41"/>
    <mergeCell ref="X39:X41"/>
    <mergeCell ref="M39:M41"/>
    <mergeCell ref="N39:N41"/>
    <mergeCell ref="O39:O41"/>
    <mergeCell ref="P39:P41"/>
    <mergeCell ref="Q39:Q41"/>
    <mergeCell ref="R39:R41"/>
    <mergeCell ref="A39:A41"/>
    <mergeCell ref="B39:B41"/>
    <mergeCell ref="D39:D41"/>
    <mergeCell ref="E39:E41"/>
    <mergeCell ref="F39:F41"/>
    <mergeCell ref="G39:G41"/>
    <mergeCell ref="AG35:AG36"/>
    <mergeCell ref="AH35:AH36"/>
    <mergeCell ref="AI35:AI36"/>
    <mergeCell ref="AJ35:AJ36"/>
    <mergeCell ref="AK35:AK36"/>
    <mergeCell ref="AL35:AL36"/>
    <mergeCell ref="AA35:AA36"/>
    <mergeCell ref="AB35:AB36"/>
    <mergeCell ref="AC35:AC36"/>
    <mergeCell ref="AD35:AD36"/>
    <mergeCell ref="AE35:AE36"/>
    <mergeCell ref="AF35:AF36"/>
    <mergeCell ref="U35:U36"/>
    <mergeCell ref="V35:V36"/>
    <mergeCell ref="W35:W36"/>
    <mergeCell ref="X35:X36"/>
    <mergeCell ref="Y35:Y36"/>
    <mergeCell ref="Z35:Z36"/>
    <mergeCell ref="O35:O36"/>
    <mergeCell ref="P35:P36"/>
    <mergeCell ref="Q35:Q36"/>
    <mergeCell ref="R35:R36"/>
    <mergeCell ref="S35:S36"/>
    <mergeCell ref="T35:T36"/>
    <mergeCell ref="AK33:AK34"/>
    <mergeCell ref="AL33:AL34"/>
    <mergeCell ref="A35:A36"/>
    <mergeCell ref="B35:B36"/>
    <mergeCell ref="D35:D36"/>
    <mergeCell ref="E35:E36"/>
    <mergeCell ref="F35:F36"/>
    <mergeCell ref="G35:G36"/>
    <mergeCell ref="M35:M36"/>
    <mergeCell ref="N35:N36"/>
    <mergeCell ref="AE33:AE34"/>
    <mergeCell ref="AF33:AF34"/>
    <mergeCell ref="AG33:AG34"/>
    <mergeCell ref="AH33:AH34"/>
    <mergeCell ref="AI33:AI34"/>
    <mergeCell ref="AJ33:AJ34"/>
    <mergeCell ref="Y33:Y34"/>
    <mergeCell ref="Z33:Z34"/>
    <mergeCell ref="AA33:AA34"/>
    <mergeCell ref="AB33:AB34"/>
    <mergeCell ref="AC33:AC34"/>
    <mergeCell ref="AD33:AD34"/>
    <mergeCell ref="S33:S34"/>
    <mergeCell ref="T33:T34"/>
    <mergeCell ref="U33:U34"/>
    <mergeCell ref="V33:V34"/>
    <mergeCell ref="W33:W34"/>
    <mergeCell ref="X33:X34"/>
    <mergeCell ref="M33:M34"/>
    <mergeCell ref="N33:N34"/>
    <mergeCell ref="O33:O34"/>
    <mergeCell ref="P33:P34"/>
    <mergeCell ref="Q33:Q34"/>
    <mergeCell ref="R33:R34"/>
    <mergeCell ref="A33:A34"/>
    <mergeCell ref="B33:B34"/>
    <mergeCell ref="D33:D34"/>
    <mergeCell ref="E33:E34"/>
    <mergeCell ref="F33:F34"/>
    <mergeCell ref="G33:G34"/>
    <mergeCell ref="AG29:AG32"/>
    <mergeCell ref="AH29:AH32"/>
    <mergeCell ref="AI29:AI32"/>
    <mergeCell ref="AJ29:AJ32"/>
    <mergeCell ref="AK29:AK32"/>
    <mergeCell ref="AL29:AL32"/>
    <mergeCell ref="AA29:AA32"/>
    <mergeCell ref="AB29:AB32"/>
    <mergeCell ref="AC29:AC32"/>
    <mergeCell ref="AD29:AD32"/>
    <mergeCell ref="AE29:AE32"/>
    <mergeCell ref="AF29:AF32"/>
    <mergeCell ref="U29:U32"/>
    <mergeCell ref="V29:V32"/>
    <mergeCell ref="W29:W32"/>
    <mergeCell ref="X29:X32"/>
    <mergeCell ref="Y29:Y32"/>
    <mergeCell ref="Z29:Z32"/>
    <mergeCell ref="O29:O32"/>
    <mergeCell ref="P29:P32"/>
    <mergeCell ref="Q29:Q32"/>
    <mergeCell ref="R29:R32"/>
    <mergeCell ref="S29:S32"/>
    <mergeCell ref="T29:T32"/>
    <mergeCell ref="AK27:AK28"/>
    <mergeCell ref="AL27:AL28"/>
    <mergeCell ref="A29:A32"/>
    <mergeCell ref="B29:B32"/>
    <mergeCell ref="D29:D32"/>
    <mergeCell ref="E29:E32"/>
    <mergeCell ref="F29:F32"/>
    <mergeCell ref="G29:G32"/>
    <mergeCell ref="M29:M32"/>
    <mergeCell ref="N29:N32"/>
    <mergeCell ref="AE27:AE28"/>
    <mergeCell ref="AF27:AF28"/>
    <mergeCell ref="AG27:AG28"/>
    <mergeCell ref="AH27:AH28"/>
    <mergeCell ref="AI27:AI28"/>
    <mergeCell ref="AJ27:AJ28"/>
    <mergeCell ref="Y27:Y28"/>
    <mergeCell ref="Z27:Z28"/>
    <mergeCell ref="AA27:AA28"/>
    <mergeCell ref="AB27:AB28"/>
    <mergeCell ref="AC27:AC28"/>
    <mergeCell ref="AD27:AD28"/>
    <mergeCell ref="S27:S28"/>
    <mergeCell ref="T27:T28"/>
    <mergeCell ref="U27:U28"/>
    <mergeCell ref="V27:V28"/>
    <mergeCell ref="W27:W28"/>
    <mergeCell ref="X27:X28"/>
    <mergeCell ref="M27:M28"/>
    <mergeCell ref="N27:N28"/>
    <mergeCell ref="O27:O28"/>
    <mergeCell ref="P27:P28"/>
    <mergeCell ref="Q27:Q28"/>
    <mergeCell ref="R27:R28"/>
    <mergeCell ref="A27:A28"/>
    <mergeCell ref="B27:B28"/>
    <mergeCell ref="D27:D28"/>
    <mergeCell ref="E27:E28"/>
    <mergeCell ref="F27:F28"/>
    <mergeCell ref="G27:G28"/>
    <mergeCell ref="AG23:AG26"/>
    <mergeCell ref="AH23:AH26"/>
    <mergeCell ref="AI23:AI26"/>
    <mergeCell ref="AJ23:AJ26"/>
    <mergeCell ref="AK23:AK26"/>
    <mergeCell ref="AL23:AL26"/>
    <mergeCell ref="AA23:AA26"/>
    <mergeCell ref="AB23:AB26"/>
    <mergeCell ref="AC23:AC26"/>
    <mergeCell ref="AD23:AD26"/>
    <mergeCell ref="AE23:AE26"/>
    <mergeCell ref="AF23:AF26"/>
    <mergeCell ref="U23:U26"/>
    <mergeCell ref="V23:V26"/>
    <mergeCell ref="W23:W26"/>
    <mergeCell ref="X23:X26"/>
    <mergeCell ref="Y23:Y26"/>
    <mergeCell ref="Z23:Z26"/>
    <mergeCell ref="O23:O26"/>
    <mergeCell ref="P23:P26"/>
    <mergeCell ref="Q23:Q26"/>
    <mergeCell ref="R23:R26"/>
    <mergeCell ref="S23:S26"/>
    <mergeCell ref="T23:T26"/>
    <mergeCell ref="AK21:AK22"/>
    <mergeCell ref="AL21:AL22"/>
    <mergeCell ref="A23:A26"/>
    <mergeCell ref="B23:B26"/>
    <mergeCell ref="D23:D26"/>
    <mergeCell ref="E23:E26"/>
    <mergeCell ref="F23:F26"/>
    <mergeCell ref="G23:G26"/>
    <mergeCell ref="M23:M26"/>
    <mergeCell ref="N23:N26"/>
    <mergeCell ref="AE21:AE22"/>
    <mergeCell ref="AF21:AF22"/>
    <mergeCell ref="AG21:AG22"/>
    <mergeCell ref="AH21:AH22"/>
    <mergeCell ref="AI21:AI22"/>
    <mergeCell ref="AJ21:AJ22"/>
    <mergeCell ref="Y21:Y22"/>
    <mergeCell ref="Z21:Z22"/>
    <mergeCell ref="AA21:AA22"/>
    <mergeCell ref="AB21:AB22"/>
    <mergeCell ref="AC21:AC22"/>
    <mergeCell ref="AD21:AD22"/>
    <mergeCell ref="S21:S22"/>
    <mergeCell ref="T21:T22"/>
    <mergeCell ref="U21:U22"/>
    <mergeCell ref="V21:V22"/>
    <mergeCell ref="W21:W22"/>
    <mergeCell ref="X21:X22"/>
    <mergeCell ref="M21:M22"/>
    <mergeCell ref="N21:N22"/>
    <mergeCell ref="O21:O22"/>
    <mergeCell ref="P21:P22"/>
    <mergeCell ref="Q21:Q22"/>
    <mergeCell ref="R21:R22"/>
    <mergeCell ref="A21:A22"/>
    <mergeCell ref="B21:B22"/>
    <mergeCell ref="D21:D22"/>
    <mergeCell ref="E21:E22"/>
    <mergeCell ref="F21:F22"/>
    <mergeCell ref="G21:G22"/>
    <mergeCell ref="AG17:AG20"/>
    <mergeCell ref="AH17:AH20"/>
    <mergeCell ref="AI17:AI20"/>
    <mergeCell ref="AJ17:AJ20"/>
    <mergeCell ref="AK17:AK20"/>
    <mergeCell ref="AL17:AL20"/>
    <mergeCell ref="AA17:AA20"/>
    <mergeCell ref="AB17:AB20"/>
    <mergeCell ref="AC17:AC20"/>
    <mergeCell ref="AD17:AD20"/>
    <mergeCell ref="AE17:AE20"/>
    <mergeCell ref="AF17:AF20"/>
    <mergeCell ref="U17:U20"/>
    <mergeCell ref="V17:V20"/>
    <mergeCell ref="W17:W20"/>
    <mergeCell ref="X17:X20"/>
    <mergeCell ref="Y17:Y20"/>
    <mergeCell ref="Z17:Z20"/>
    <mergeCell ref="O17:O20"/>
    <mergeCell ref="P17:P20"/>
    <mergeCell ref="Q17:Q20"/>
    <mergeCell ref="R17:R20"/>
    <mergeCell ref="S17:S20"/>
    <mergeCell ref="T17:T20"/>
    <mergeCell ref="AK13:AK14"/>
    <mergeCell ref="AL13:AL14"/>
    <mergeCell ref="A17:A20"/>
    <mergeCell ref="B17:B20"/>
    <mergeCell ref="D17:D20"/>
    <mergeCell ref="E17:E20"/>
    <mergeCell ref="F17:F20"/>
    <mergeCell ref="G17:G20"/>
    <mergeCell ref="M17:M20"/>
    <mergeCell ref="N17:N20"/>
    <mergeCell ref="AE13:AE14"/>
    <mergeCell ref="AF13:AF14"/>
    <mergeCell ref="AG13:AG14"/>
    <mergeCell ref="AH13:AH14"/>
    <mergeCell ref="AI13:AI14"/>
    <mergeCell ref="AJ13:AJ14"/>
    <mergeCell ref="Y13:Y14"/>
    <mergeCell ref="Z13:Z14"/>
    <mergeCell ref="AA13:AA14"/>
    <mergeCell ref="AB13:AB14"/>
    <mergeCell ref="AC13:AC14"/>
    <mergeCell ref="AD13:AD14"/>
    <mergeCell ref="S13:S14"/>
    <mergeCell ref="T13:T14"/>
    <mergeCell ref="U13:U14"/>
    <mergeCell ref="V13:V14"/>
    <mergeCell ref="W13:W14"/>
    <mergeCell ref="X13:X14"/>
    <mergeCell ref="M13:M14"/>
    <mergeCell ref="N13:N14"/>
    <mergeCell ref="O13:O14"/>
    <mergeCell ref="P13:P14"/>
    <mergeCell ref="AG11:AG12"/>
    <mergeCell ref="AH11:AH12"/>
    <mergeCell ref="AI11:AI12"/>
    <mergeCell ref="AJ11:AJ12"/>
    <mergeCell ref="AK11:AK12"/>
    <mergeCell ref="AL11:AL12"/>
    <mergeCell ref="AA11:AA12"/>
    <mergeCell ref="AB11:AB12"/>
    <mergeCell ref="AC11:AC12"/>
    <mergeCell ref="AD11:AD12"/>
    <mergeCell ref="AE11:AE12"/>
    <mergeCell ref="AF11:AF12"/>
    <mergeCell ref="U11:U12"/>
    <mergeCell ref="V11:V12"/>
    <mergeCell ref="W11:W12"/>
    <mergeCell ref="X11:X12"/>
    <mergeCell ref="Y11:Y12"/>
    <mergeCell ref="Z11:Z12"/>
    <mergeCell ref="W9:W10"/>
    <mergeCell ref="X9:X10"/>
    <mergeCell ref="M9:M10"/>
    <mergeCell ref="N9:N10"/>
    <mergeCell ref="O9:O10"/>
    <mergeCell ref="P9:P10"/>
    <mergeCell ref="Q13:Q14"/>
    <mergeCell ref="R13:R14"/>
    <mergeCell ref="A13:A14"/>
    <mergeCell ref="B13:B14"/>
    <mergeCell ref="D13:D14"/>
    <mergeCell ref="E13:E14"/>
    <mergeCell ref="F13:F14"/>
    <mergeCell ref="G13:G14"/>
    <mergeCell ref="O11:O12"/>
    <mergeCell ref="P11:P12"/>
    <mergeCell ref="Q11:Q12"/>
    <mergeCell ref="R11:R12"/>
    <mergeCell ref="S11:S12"/>
    <mergeCell ref="T11:T12"/>
    <mergeCell ref="Q9:Q10"/>
    <mergeCell ref="R9:R10"/>
    <mergeCell ref="A9:A10"/>
    <mergeCell ref="B9:B10"/>
    <mergeCell ref="D9:D10"/>
    <mergeCell ref="E9:E10"/>
    <mergeCell ref="F9:F10"/>
    <mergeCell ref="G9:G10"/>
    <mergeCell ref="A1:AM1"/>
    <mergeCell ref="A2:AM2"/>
    <mergeCell ref="A3:AM3"/>
    <mergeCell ref="A4:AM4"/>
    <mergeCell ref="A5:AM5"/>
    <mergeCell ref="A6:AM6"/>
    <mergeCell ref="AK9:AK10"/>
    <mergeCell ref="AL9:AL10"/>
    <mergeCell ref="A11:A12"/>
    <mergeCell ref="B11:B12"/>
    <mergeCell ref="D11:D12"/>
    <mergeCell ref="E11:E12"/>
    <mergeCell ref="F11:F12"/>
    <mergeCell ref="G11:G12"/>
    <mergeCell ref="M11:M12"/>
    <mergeCell ref="N11:N12"/>
    <mergeCell ref="AE9:AE10"/>
    <mergeCell ref="AF9:AF10"/>
    <mergeCell ref="AG9:AG10"/>
    <mergeCell ref="AH9:AH10"/>
    <mergeCell ref="AI9:AI10"/>
    <mergeCell ref="AJ9:AJ10"/>
    <mergeCell ref="Y9:Y10"/>
    <mergeCell ref="Z9:Z10"/>
    <mergeCell ref="AA9:AA10"/>
    <mergeCell ref="AB9:AB10"/>
    <mergeCell ref="AC9:AC10"/>
    <mergeCell ref="AD9:AD10"/>
    <mergeCell ref="S9:S10"/>
    <mergeCell ref="T9:T10"/>
    <mergeCell ref="U9:U10"/>
    <mergeCell ref="V9:V10"/>
  </mergeCells>
  <pageMargins left="0.3" right="0.2" top="0.5" bottom="1.5" header="0.3" footer="0.3"/>
  <pageSetup paperSize="5" scale="5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Лист1</vt:lpstr>
      <vt:lpstr>Caculation</vt:lpstr>
      <vt:lpstr>Estimate </vt:lpstr>
      <vt:lpstr>Caculation!Print_Area</vt:lpstr>
      <vt:lpstr>'Estimate '!Print_Area</vt:lpstr>
      <vt:lpstr>Caculation!Print_Titles</vt:lpstr>
      <vt:lpstr>'Estimate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2019-03-03T07:19:46Z</dcterms:modified>
</cp:coreProperties>
</file>