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7560" windowHeight="1530" firstSheet="1" activeTab="2"/>
  </bookViews>
  <sheets>
    <sheet name="Лист1" sheetId="1" r:id="rId1"/>
    <sheet name="Calculation" sheetId="2" r:id="rId2"/>
    <sheet name="Estimate" sheetId="3" r:id="rId3"/>
    <sheet name="Bangla List" sheetId="4" r:id="rId4"/>
  </sheets>
  <definedNames>
    <definedName name="_xlnm.Print_Area" localSheetId="1">Calculation!$A$1:$Y$173</definedName>
    <definedName name="_xlnm.Print_Area" localSheetId="2">Estimate!$A$1:$AM$174</definedName>
    <definedName name="_xlnm.Print_Titles" localSheetId="1">Calculation!$7:$8</definedName>
    <definedName name="_xlnm.Print_Titles" localSheetId="2">Estimate!$7:$8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79" i="3" l="1"/>
  <c r="AF179" i="3"/>
  <c r="R179" i="3"/>
  <c r="Q179" i="3"/>
  <c r="Z10" i="2" l="1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9" i="2"/>
  <c r="AK166" i="3" l="1"/>
  <c r="R131" i="2"/>
  <c r="T131" i="2" s="1"/>
  <c r="R129" i="2"/>
  <c r="T129" i="2" s="1"/>
  <c r="R119" i="2"/>
  <c r="T119" i="2" s="1"/>
  <c r="R114" i="2"/>
  <c r="T114" i="2" s="1"/>
  <c r="R62" i="2"/>
  <c r="T62" i="2" s="1"/>
  <c r="X145" i="2"/>
  <c r="X141" i="2"/>
  <c r="X21" i="2"/>
  <c r="X16" i="2"/>
  <c r="X9" i="2"/>
  <c r="X174" i="2" l="1"/>
  <c r="M145" i="3"/>
  <c r="AK145" i="3" s="1"/>
  <c r="M141" i="3"/>
  <c r="AK141" i="3" s="1"/>
  <c r="M126" i="3"/>
  <c r="AK126" i="3" s="1"/>
  <c r="M124" i="3"/>
  <c r="AK124" i="3" s="1"/>
  <c r="M122" i="3"/>
  <c r="AK122" i="3" s="1"/>
  <c r="M120" i="3"/>
  <c r="AK120" i="3" s="1"/>
  <c r="M115" i="3"/>
  <c r="AK115" i="3" s="1"/>
  <c r="M110" i="3"/>
  <c r="AK110" i="3" s="1"/>
  <c r="M101" i="3"/>
  <c r="AK101" i="3" s="1"/>
  <c r="M98" i="3"/>
  <c r="AK98" i="3" s="1"/>
  <c r="M69" i="3"/>
  <c r="AK69" i="3" s="1"/>
  <c r="M67" i="3"/>
  <c r="AK67" i="3" s="1"/>
  <c r="M57" i="3"/>
  <c r="AK57" i="3" s="1"/>
  <c r="M53" i="3"/>
  <c r="AK53" i="3" s="1"/>
  <c r="M51" i="3"/>
  <c r="AK51" i="3" s="1"/>
  <c r="M48" i="3"/>
  <c r="AK48" i="3" s="1"/>
  <c r="M38" i="3"/>
  <c r="AK38" i="3" s="1"/>
  <c r="M33" i="3"/>
  <c r="AK33" i="3" s="1"/>
  <c r="M26" i="3"/>
  <c r="AK26" i="3" s="1"/>
  <c r="M21" i="3"/>
  <c r="AK21" i="3" s="1"/>
  <c r="M16" i="3"/>
  <c r="AK16" i="3" s="1"/>
  <c r="M9" i="3"/>
  <c r="AK9" i="3" s="1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L174" i="3"/>
  <c r="AK173" i="3"/>
  <c r="AK171" i="3"/>
  <c r="AK172" i="3"/>
  <c r="AK170" i="3"/>
  <c r="AK163" i="3"/>
  <c r="AK162" i="3"/>
  <c r="AK157" i="3"/>
  <c r="AK152" i="3"/>
  <c r="AK151" i="3"/>
  <c r="AK149" i="3"/>
  <c r="AK139" i="3"/>
  <c r="AK138" i="3"/>
  <c r="AK135" i="3"/>
  <c r="AK134" i="3"/>
  <c r="AK108" i="3"/>
  <c r="AK105" i="3"/>
  <c r="AK106" i="3"/>
  <c r="AK107" i="3"/>
  <c r="AK104" i="3"/>
  <c r="AK95" i="3"/>
  <c r="AK88" i="3"/>
  <c r="AK89" i="3"/>
  <c r="AK90" i="3"/>
  <c r="AK91" i="3"/>
  <c r="AK92" i="3"/>
  <c r="AK93" i="3"/>
  <c r="AK94" i="3"/>
  <c r="AK96" i="3"/>
  <c r="AK97" i="3"/>
  <c r="AK87" i="3"/>
  <c r="AK85" i="3"/>
  <c r="AK82" i="3"/>
  <c r="AK79" i="3"/>
  <c r="AK77" i="3"/>
  <c r="AK75" i="3"/>
  <c r="AK76" i="3"/>
  <c r="AK78" i="3"/>
  <c r="AK74" i="3"/>
  <c r="AK71" i="3"/>
  <c r="AK66" i="3"/>
  <c r="AK64" i="3"/>
  <c r="AK65" i="3"/>
  <c r="AK63" i="3"/>
  <c r="AK56" i="3"/>
  <c r="AK55" i="3"/>
  <c r="AK47" i="3"/>
  <c r="AK46" i="3"/>
  <c r="AK43" i="3"/>
  <c r="AK40" i="3"/>
  <c r="AK31" i="3"/>
  <c r="AL9" i="3" l="1"/>
  <c r="AL85" i="3"/>
  <c r="AL48" i="3"/>
  <c r="AL166" i="3"/>
  <c r="AL115" i="3"/>
  <c r="AL101" i="3"/>
  <c r="AL63" i="3"/>
  <c r="AL75" i="3"/>
  <c r="AL89" i="3"/>
  <c r="AL92" i="3"/>
  <c r="M174" i="3"/>
  <c r="AK179" i="3" s="1"/>
  <c r="AK174" i="3"/>
  <c r="AK180" i="3" s="1"/>
  <c r="T169" i="2"/>
  <c r="T168" i="2"/>
  <c r="T165" i="2"/>
  <c r="T162" i="2"/>
  <c r="T148" i="2"/>
  <c r="T147" i="2"/>
  <c r="T144" i="2"/>
  <c r="T143" i="2"/>
  <c r="T140" i="2"/>
  <c r="T139" i="2"/>
  <c r="T137" i="2"/>
  <c r="T136" i="2"/>
  <c r="T133" i="2"/>
  <c r="T132" i="2"/>
  <c r="T118" i="2"/>
  <c r="T117" i="2"/>
  <c r="T112" i="2"/>
  <c r="T113" i="2"/>
  <c r="T109" i="2"/>
  <c r="T103" i="2"/>
  <c r="T102" i="2"/>
  <c r="T86" i="2"/>
  <c r="T83" i="2"/>
  <c r="T84" i="2"/>
  <c r="T81" i="2"/>
  <c r="T80" i="2"/>
  <c r="T73" i="2"/>
  <c r="T72" i="2"/>
  <c r="T61" i="2"/>
  <c r="T60" i="2"/>
  <c r="T50" i="2"/>
  <c r="T45" i="2"/>
  <c r="T44" i="2"/>
  <c r="T42" i="2"/>
  <c r="T41" i="2"/>
  <c r="T37" i="2"/>
  <c r="T36" i="2"/>
  <c r="T32" i="2"/>
  <c r="T15" i="2"/>
  <c r="T14" i="2"/>
  <c r="W174" i="2"/>
  <c r="L179" i="3" l="1"/>
  <c r="AL174" i="3"/>
  <c r="AL177" i="3" s="1"/>
  <c r="X177" i="2"/>
  <c r="K161" i="1"/>
  <c r="N263" i="1"/>
  <c r="K263" i="1"/>
  <c r="N256" i="1"/>
  <c r="N249" i="1"/>
  <c r="K249" i="1"/>
  <c r="N243" i="1"/>
  <c r="K243" i="1"/>
  <c r="S213" i="1"/>
  <c r="N211" i="1"/>
  <c r="N203" i="1" l="1"/>
  <c r="N202" i="1"/>
  <c r="K203" i="1"/>
  <c r="K202" i="1"/>
  <c r="K183" i="1"/>
  <c r="N183" i="1"/>
  <c r="N179" i="1"/>
  <c r="K179" i="1"/>
  <c r="N169" i="1"/>
  <c r="K169" i="1"/>
  <c r="N166" i="1"/>
  <c r="K166" i="1"/>
  <c r="N161" i="1"/>
  <c r="N141" i="1" l="1"/>
  <c r="K141" i="1"/>
  <c r="AA127" i="1"/>
  <c r="AA128" i="1"/>
  <c r="AA129" i="1"/>
  <c r="AA130" i="1"/>
  <c r="AA131" i="1"/>
  <c r="AA132" i="1"/>
  <c r="AA133" i="1"/>
  <c r="O92" i="1"/>
  <c r="K105" i="1"/>
  <c r="N105" i="1"/>
  <c r="N82" i="1"/>
  <c r="N81" i="1"/>
  <c r="K82" i="1"/>
  <c r="K81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8" i="1"/>
  <c r="AA39" i="1"/>
  <c r="AA40" i="1"/>
  <c r="AA41" i="1"/>
  <c r="AA42" i="1"/>
  <c r="AA48" i="1"/>
  <c r="AA49" i="1"/>
  <c r="AA53" i="1"/>
  <c r="AA54" i="1"/>
  <c r="AA55" i="1"/>
  <c r="AA60" i="1"/>
  <c r="AA61" i="1"/>
  <c r="AA62" i="1"/>
  <c r="AA66" i="1"/>
  <c r="AA72" i="1"/>
  <c r="AA74" i="1"/>
  <c r="AA75" i="1"/>
  <c r="AA76" i="1"/>
  <c r="AA77" i="1"/>
  <c r="AA78" i="1"/>
  <c r="AA79" i="1"/>
  <c r="AA80" i="1"/>
  <c r="AA83" i="1"/>
  <c r="AA87" i="1"/>
  <c r="AA92" i="1"/>
  <c r="AA93" i="1"/>
  <c r="AA94" i="1"/>
  <c r="AA95" i="1"/>
  <c r="AA96" i="1"/>
  <c r="AA101" i="1"/>
  <c r="AA102" i="1"/>
  <c r="AA103" i="1"/>
  <c r="AA104" i="1"/>
  <c r="AA113" i="1"/>
  <c r="AA114" i="1"/>
  <c r="AA119" i="1"/>
  <c r="AA120" i="1"/>
  <c r="AA125" i="1"/>
  <c r="AA126" i="1"/>
  <c r="AA137" i="1"/>
  <c r="AA138" i="1"/>
  <c r="AA139" i="1"/>
  <c r="AA140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2" i="1"/>
  <c r="AA163" i="1"/>
  <c r="AA164" i="1"/>
  <c r="AA165" i="1"/>
  <c r="AA167" i="1"/>
  <c r="AA168" i="1"/>
  <c r="AA170" i="1"/>
  <c r="AA171" i="1"/>
  <c r="AA172" i="1"/>
  <c r="AA174" i="1"/>
  <c r="AA175" i="1"/>
  <c r="AA176" i="1"/>
  <c r="AA177" i="1"/>
  <c r="AA178" i="1"/>
  <c r="AA180" i="1"/>
  <c r="AA181" i="1"/>
  <c r="AA184" i="1"/>
  <c r="AA185" i="1"/>
  <c r="AA187" i="1"/>
  <c r="AA188" i="1"/>
  <c r="AA189" i="1"/>
  <c r="AA190" i="1"/>
  <c r="AA192" i="1"/>
  <c r="AA193" i="1"/>
  <c r="AA194" i="1"/>
  <c r="AA195" i="1"/>
  <c r="AA196" i="1"/>
  <c r="AA197" i="1"/>
  <c r="AA198" i="1"/>
  <c r="AA199" i="1"/>
  <c r="AA200" i="1"/>
  <c r="AA201" i="1"/>
  <c r="AA205" i="1"/>
  <c r="AA206" i="1"/>
  <c r="AA207" i="1"/>
  <c r="AA208" i="1"/>
  <c r="AA209" i="1"/>
  <c r="AA210" i="1"/>
  <c r="AA215" i="1"/>
  <c r="AA217" i="1"/>
  <c r="AA218" i="1"/>
  <c r="AA219" i="1"/>
  <c r="AA221" i="1"/>
  <c r="AA222" i="1"/>
  <c r="AA223" i="1"/>
  <c r="AA224" i="1"/>
  <c r="AA225" i="1"/>
  <c r="AA226" i="1"/>
  <c r="AA227" i="1"/>
  <c r="AA229" i="1"/>
  <c r="AA230" i="1"/>
  <c r="AA231" i="1"/>
  <c r="AA232" i="1"/>
  <c r="AA234" i="1"/>
  <c r="AA235" i="1"/>
  <c r="AA237" i="1"/>
  <c r="AA238" i="1"/>
  <c r="AA239" i="1"/>
  <c r="AA240" i="1"/>
  <c r="AA241" i="1"/>
  <c r="AA242" i="1"/>
  <c r="AA244" i="1"/>
  <c r="AA245" i="1"/>
  <c r="AA246" i="1"/>
  <c r="AA247" i="1"/>
  <c r="AA248" i="1"/>
  <c r="AA251" i="1"/>
  <c r="AA252" i="1"/>
  <c r="AA254" i="1"/>
  <c r="AA255" i="1"/>
  <c r="AA257" i="1"/>
  <c r="AA258" i="1"/>
  <c r="AA259" i="1"/>
  <c r="AA260" i="1"/>
  <c r="AA261" i="1"/>
  <c r="AA262" i="1"/>
  <c r="AA265" i="1"/>
  <c r="AA266" i="1"/>
  <c r="AA3" i="1"/>
  <c r="N25" i="1"/>
  <c r="N29" i="1" l="1"/>
  <c r="N28" i="1"/>
  <c r="N27" i="1"/>
  <c r="N26" i="1"/>
  <c r="K26" i="1"/>
  <c r="K27" i="1"/>
  <c r="K28" i="1"/>
  <c r="K29" i="1"/>
  <c r="K25" i="1"/>
  <c r="O26" i="1" l="1"/>
  <c r="N30" i="1"/>
</calcChain>
</file>

<file path=xl/sharedStrings.xml><?xml version="1.0" encoding="utf-8"?>
<sst xmlns="http://schemas.openxmlformats.org/spreadsheetml/2006/main" count="3439" uniqueCount="774">
  <si>
    <t>Sl No</t>
  </si>
  <si>
    <t>ID No.</t>
  </si>
  <si>
    <t>Award Book No.</t>
  </si>
  <si>
    <t>EP's Name</t>
  </si>
  <si>
    <t>Father's/Husband Name</t>
  </si>
  <si>
    <t>Mother's Name</t>
  </si>
  <si>
    <t>Mouza</t>
  </si>
  <si>
    <t>LA Case No.</t>
  </si>
  <si>
    <t>Plot No.</t>
  </si>
  <si>
    <t>Land Type</t>
  </si>
  <si>
    <t>Land Affected (Decimal)</t>
  </si>
  <si>
    <t>Cheque No.</t>
  </si>
  <si>
    <t>Cheque Received date</t>
  </si>
  <si>
    <t>CCL Land (TK.)</t>
  </si>
  <si>
    <t>CCL Structure (TK.)</t>
  </si>
  <si>
    <t>CCL Tree (TK.)</t>
  </si>
  <si>
    <t>Tax Deduct (TK.)</t>
  </si>
  <si>
    <t>Difference of CCL (TK.)</t>
  </si>
  <si>
    <t>DC Rate</t>
  </si>
  <si>
    <t>PVAC Rate</t>
  </si>
  <si>
    <t>Additional</t>
  </si>
  <si>
    <t>CCL Value</t>
  </si>
  <si>
    <t>PVAC Rate Per Decimal</t>
  </si>
  <si>
    <t>Replacement Value</t>
  </si>
  <si>
    <t>Additional Grand For Land(AGL)</t>
  </si>
  <si>
    <t>Total AGL</t>
  </si>
  <si>
    <t>Remarks</t>
  </si>
  <si>
    <t>Col 0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</si>
  <si>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</si>
  <si>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</si>
  <si>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</si>
  <si>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</si>
  <si>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</si>
  <si>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</si>
  <si>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</si>
  <si>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</si>
  <si>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</si>
  <si>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</si>
  <si>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</si>
  <si>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</si>
  <si>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</si>
  <si>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Col 14</t>
  </si>
  <si>
    <t>Col 15</t>
  </si>
  <si>
    <t>Col 16</t>
  </si>
  <si>
    <t>Col 17</t>
  </si>
  <si>
    <t>Col 18</t>
  </si>
  <si>
    <t>Col 19</t>
  </si>
  <si>
    <t>Col 20</t>
  </si>
  <si>
    <t>Col 21</t>
  </si>
  <si>
    <t>Col 22</t>
  </si>
  <si>
    <t>Col 23</t>
  </si>
  <si>
    <t>Col 24</t>
  </si>
  <si>
    <t>Col 25</t>
  </si>
  <si>
    <t>Col 26</t>
  </si>
  <si>
    <t>45111#02289</t>
  </si>
  <si>
    <t>2 </t>
  </si>
  <si>
    <t>MD EUSUF RAHMAN</t>
  </si>
  <si>
    <t>LATE MD. LUTFAR RAHMAN</t>
  </si>
  <si>
    <t>MST. SAMSUN NAHAR</t>
  </si>
  <si>
    <t>Hasara</t>
  </si>
  <si>
    <t>06/15-16</t>
  </si>
  <si>
    <t>Nall</t>
  </si>
  <si>
    <t>1,15,303.13</t>
  </si>
  <si>
    <t>44 </t>
  </si>
  <si>
    <t>2,14,134.38</t>
  </si>
  <si>
    <t>50 </t>
  </si>
  <si>
    <t>2,47,078.13</t>
  </si>
  <si>
    <t>Viti</t>
  </si>
  <si>
    <t>51 </t>
  </si>
  <si>
    <t>Structure</t>
  </si>
  <si>
    <t>30 </t>
  </si>
  <si>
    <t>Tree</t>
  </si>
  <si>
    <t>45121#02292</t>
  </si>
  <si>
    <t>LATE LUTFAR RAHMAN</t>
  </si>
  <si>
    <t>LATE SAMELA KHATUN</t>
  </si>
  <si>
    <t>45111#02290</t>
  </si>
  <si>
    <t>MD SOLEMAN HOSSAIN</t>
  </si>
  <si>
    <t>MST. SHAMSUN NAHAR</t>
  </si>
  <si>
    <t>45121#02291</t>
  </si>
  <si>
    <t>SHARMIN RAHMAN LIZA</t>
  </si>
  <si>
    <t>MST. SAMSUNNAHAR</t>
  </si>
  <si>
    <t>1,07,067.19</t>
  </si>
  <si>
    <t>1,23,539.06</t>
  </si>
  <si>
    <t>45111#02273</t>
  </si>
  <si>
    <t>14/KA </t>
  </si>
  <si>
    <t>SHEKH MOHAMMAD MOHIUDDIN</t>
  </si>
  <si>
    <t>LATE SHEKH YAJ UDDIN</t>
  </si>
  <si>
    <t>LATE HAZERA KHATUN</t>
  </si>
  <si>
    <t>8,70,656.25</t>
  </si>
  <si>
    <t>24 </t>
  </si>
  <si>
    <t>45111#02256</t>
  </si>
  <si>
    <t>ABDUL AZIZ MORAL</t>
  </si>
  <si>
    <t>LATE MST LOTIFA BEGUM</t>
  </si>
  <si>
    <t>Pond</t>
  </si>
  <si>
    <t>3,29,437.5</t>
  </si>
  <si>
    <t>63 </t>
  </si>
  <si>
    <t>Commercial Land</t>
  </si>
  <si>
    <t>6,61,500</t>
  </si>
  <si>
    <t>83 </t>
  </si>
  <si>
    <t>6,02,842.6</t>
  </si>
  <si>
    <t>16 </t>
  </si>
  <si>
    <t>15 </t>
  </si>
  <si>
    <t>45111#02215</t>
  </si>
  <si>
    <t>61/KA </t>
  </si>
  <si>
    <t>ABUL HOSSAIN</t>
  </si>
  <si>
    <t>LATE SHEIKH HAFEZ</t>
  </si>
  <si>
    <t>LATE MOLLIKA BEGUM</t>
  </si>
  <si>
    <t>1,00,373.13</t>
  </si>
  <si>
    <t>62/KA </t>
  </si>
  <si>
    <t>45121#01866</t>
  </si>
  <si>
    <t>15/KHA </t>
  </si>
  <si>
    <t>AKLIMA BEGUM</t>
  </si>
  <si>
    <t>SUFIYA KHATUN</t>
  </si>
  <si>
    <t>Keutkhali</t>
  </si>
  <si>
    <t>28 </t>
  </si>
  <si>
    <t>25 </t>
  </si>
  <si>
    <t>45111#00512</t>
  </si>
  <si>
    <t>47 </t>
  </si>
  <si>
    <t>MD. ASLAM</t>
  </si>
  <si>
    <t>LATE SHEIKH KASHEM ALI</t>
  </si>
  <si>
    <t>LATE AMENA KHATUN</t>
  </si>
  <si>
    <t>Choto Bejgaon</t>
  </si>
  <si>
    <t>Bari</t>
  </si>
  <si>
    <t>7,89,794.78</t>
  </si>
  <si>
    <t>46111#02744</t>
  </si>
  <si>
    <t>MD. YOUSUF ALI</t>
  </si>
  <si>
    <t>MD. YAKUB ALI</t>
  </si>
  <si>
    <t>TAHERUN NESA</t>
  </si>
  <si>
    <t>Shoilpur</t>
  </si>
  <si>
    <t>23,38,563.48</t>
  </si>
  <si>
    <t>45111#01071</t>
  </si>
  <si>
    <t>MD. NURUL ISLAM</t>
  </si>
  <si>
    <t>LATE HUKUM ALI</t>
  </si>
  <si>
    <t>MOMELA KHATUN</t>
  </si>
  <si>
    <t>Harpara</t>
  </si>
  <si>
    <t>45121#01091</t>
  </si>
  <si>
    <t>FATAMA AKTER AKHI</t>
  </si>
  <si>
    <t>LATE MD. JAKIR HOSSEN</t>
  </si>
  <si>
    <t>SABINA EYASMIN</t>
  </si>
  <si>
    <t>31 </t>
  </si>
  <si>
    <t>45121#01092</t>
  </si>
  <si>
    <t>JANNATUL FERDAUS AFRIN</t>
  </si>
  <si>
    <t>LATE JAKIR HOSSEN</t>
  </si>
  <si>
    <t>45111#01093</t>
  </si>
  <si>
    <t>ADHIB AHAMED</t>
  </si>
  <si>
    <t>45111#01058</t>
  </si>
  <si>
    <t>04/CHA </t>
  </si>
  <si>
    <t>LATE YOUSUB HAWLADER</t>
  </si>
  <si>
    <t>LATE KHATUN BIBI</t>
  </si>
  <si>
    <t>11,56,005</t>
  </si>
  <si>
    <t>46111#02859</t>
  </si>
  <si>
    <t>08 </t>
  </si>
  <si>
    <t>HUBERT ROZARIO</t>
  </si>
  <si>
    <t>LATE SHIRIL ROZARIO</t>
  </si>
  <si>
    <t>MACTELENA ROZARIO</t>
  </si>
  <si>
    <t>Hazigaon</t>
  </si>
  <si>
    <t>4,94,802</t>
  </si>
  <si>
    <t>46111#02857</t>
  </si>
  <si>
    <t>7 </t>
  </si>
  <si>
    <t>MAKSUD</t>
  </si>
  <si>
    <t>MIYA CHAN</t>
  </si>
  <si>
    <t>MORJINA BIBI</t>
  </si>
  <si>
    <t>18,95,780.25</t>
  </si>
  <si>
    <t>3,71,101.5</t>
  </si>
  <si>
    <t>35 </t>
  </si>
  <si>
    <t>Barihazi</t>
  </si>
  <si>
    <t>1 </t>
  </si>
  <si>
    <t>46121#03128</t>
  </si>
  <si>
    <t>JAHANARA</t>
  </si>
  <si>
    <t>MUKHSHED ALI</t>
  </si>
  <si>
    <t>JIBON NECHA</t>
  </si>
  <si>
    <t>46121#03129</t>
  </si>
  <si>
    <t>MIM AKTER</t>
  </si>
  <si>
    <t>MUKSED ALI SEIKH</t>
  </si>
  <si>
    <t>JAHANARA BEGUM</t>
  </si>
  <si>
    <t>46121#03131</t>
  </si>
  <si>
    <t>JANNATUL</t>
  </si>
  <si>
    <t>MUKSED ALI</t>
  </si>
  <si>
    <t>46111#03130</t>
  </si>
  <si>
    <t>MD. ABDULLA</t>
  </si>
  <si>
    <t>MD. MUKSHED ALI</t>
  </si>
  <si>
    <t>2,25,812.58</t>
  </si>
  <si>
    <t>45111#01086</t>
  </si>
  <si>
    <t>27 </t>
  </si>
  <si>
    <t>AFIZ UDDIN MIAH</t>
  </si>
  <si>
    <t>LATE ROMIJ UDDIN</t>
  </si>
  <si>
    <t>LATE SHAHJAHAN NECHA</t>
  </si>
  <si>
    <t>11,22,954.9</t>
  </si>
  <si>
    <t>3,83,793.66</t>
  </si>
  <si>
    <t>45111#01052</t>
  </si>
  <si>
    <t>25/KA </t>
  </si>
  <si>
    <t>MD. ALI ASHRAF</t>
  </si>
  <si>
    <t>FIROJA BEGUM</t>
  </si>
  <si>
    <t>4,13,318.61</t>
  </si>
  <si>
    <t>2,43,540.05</t>
  </si>
  <si>
    <t>44121#00094</t>
  </si>
  <si>
    <t>SALEHA BEGUM</t>
  </si>
  <si>
    <t>ABDUL ALI</t>
  </si>
  <si>
    <t>BANURA BEGUM</t>
  </si>
  <si>
    <t>Kazir Pagla</t>
  </si>
  <si>
    <t>3,37,951.96</t>
  </si>
  <si>
    <t>52 </t>
  </si>
  <si>
    <t>26 </t>
  </si>
  <si>
    <t>44111#00105</t>
  </si>
  <si>
    <t>52/KHA </t>
  </si>
  <si>
    <t>SHAJIB</t>
  </si>
  <si>
    <t>KODDUS SHEIKH</t>
  </si>
  <si>
    <t>LATE NAJU BEGUM</t>
  </si>
  <si>
    <t>44111#00099</t>
  </si>
  <si>
    <t>13 </t>
  </si>
  <si>
    <t>MOHAMMAD SHAMIN</t>
  </si>
  <si>
    <t>MD. SHAHJAHAN</t>
  </si>
  <si>
    <t>ROWSHON ARA BEGUM</t>
  </si>
  <si>
    <t>44111#00100</t>
  </si>
  <si>
    <t>MD. NASIM</t>
  </si>
  <si>
    <t>44121#00070</t>
  </si>
  <si>
    <t>SHAHANAJ BEGUM</t>
  </si>
  <si>
    <t>SHAHJAHAN SIDDIK</t>
  </si>
  <si>
    <t>44121#00102</t>
  </si>
  <si>
    <t>ASHMA BEGUM</t>
  </si>
  <si>
    <t>MIR JAHANGHIR ALI</t>
  </si>
  <si>
    <t>ROWSHON ARA</t>
  </si>
  <si>
    <t>45121#00413</t>
  </si>
  <si>
    <t>2/KHA </t>
  </si>
  <si>
    <t>PARUL BEGUM</t>
  </si>
  <si>
    <t>LATE MD. SIDDIK SHEIKH</t>
  </si>
  <si>
    <t>AMENA BEGUM</t>
  </si>
  <si>
    <t>Jusurgaon</t>
  </si>
  <si>
    <t>2,19,689.5</t>
  </si>
  <si>
    <t>45111#00412</t>
  </si>
  <si>
    <t>ABDUL AWAL</t>
  </si>
  <si>
    <t>LATE AHAMMAD BEPARI</t>
  </si>
  <si>
    <t>LATE ANOWARA BEGUM</t>
  </si>
  <si>
    <t>2,82,458.14</t>
  </si>
  <si>
    <t>46121#04266</t>
  </si>
  <si>
    <t>05 </t>
  </si>
  <si>
    <t>BINA BEGUM</t>
  </si>
  <si>
    <t>LATE IDRESH MOLLAH</t>
  </si>
  <si>
    <t>MOJUDHA BEGUM</t>
  </si>
  <si>
    <t>Borobarta</t>
  </si>
  <si>
    <t>46111#04257</t>
  </si>
  <si>
    <t>5 </t>
  </si>
  <si>
    <t>RAKIB MOLLAH</t>
  </si>
  <si>
    <t>BINA AKTER</t>
  </si>
  <si>
    <t>3,81,507</t>
  </si>
  <si>
    <t>46121#04256</t>
  </si>
  <si>
    <t>MST. RUPA AKTER</t>
  </si>
  <si>
    <t>1,90,753.5</t>
  </si>
  <si>
    <t>46111#04052</t>
  </si>
  <si>
    <t>6 </t>
  </si>
  <si>
    <t>TOFAZZAL BEPARI</t>
  </si>
  <si>
    <t>LATE RAZZAK BEPARI</t>
  </si>
  <si>
    <t>LATE MEHERUN NECHA</t>
  </si>
  <si>
    <t>Kaain</t>
  </si>
  <si>
    <t>1,72,881.18</t>
  </si>
  <si>
    <t>46111#04053</t>
  </si>
  <si>
    <t>MOFIJUDDIN BEPARY</t>
  </si>
  <si>
    <t>46121#04054</t>
  </si>
  <si>
    <t>MONOWARA BEGUM</t>
  </si>
  <si>
    <t>ASIA BEGUM</t>
  </si>
  <si>
    <t>46121#04166</t>
  </si>
  <si>
    <t>SAMSUNNAHAR BEGUM</t>
  </si>
  <si>
    <t>LATE OJUFA BEGUM</t>
  </si>
  <si>
    <t>Kuchiamara</t>
  </si>
  <si>
    <t>1,05,109.88</t>
  </si>
  <si>
    <t>46111#04169</t>
  </si>
  <si>
    <t>MD. MOSTAFA KHAN</t>
  </si>
  <si>
    <t>LATE ALAUDDIN KHAN</t>
  </si>
  <si>
    <t>LATE OJUFA BIBI</t>
  </si>
  <si>
    <t>2,10,219.76</t>
  </si>
  <si>
    <t>46121#04168</t>
  </si>
  <si>
    <t>KULSUM BEGUM</t>
  </si>
  <si>
    <t>LATE HAKIM KHAN</t>
  </si>
  <si>
    <t>46121#04167</t>
  </si>
  <si>
    <t>JOHURA BEGUM</t>
  </si>
  <si>
    <t>SIRAJ KHAN</t>
  </si>
  <si>
    <t>LATE AZUFA BEGUM</t>
  </si>
  <si>
    <t>46111#03731</t>
  </si>
  <si>
    <t>SANCHOY MONDAL</t>
  </si>
  <si>
    <t>MONI BALA MONDAL</t>
  </si>
  <si>
    <t>Shikharpur</t>
  </si>
  <si>
    <t>46111#03732</t>
  </si>
  <si>
    <t>BRINDABON MONDAL</t>
  </si>
  <si>
    <t>LATE JOTINDRO MONDAL</t>
  </si>
  <si>
    <t>MONI MONDAL</t>
  </si>
  <si>
    <t>46111#03097</t>
  </si>
  <si>
    <t>4 </t>
  </si>
  <si>
    <t>MD. DELOWAR HOSSAIN MORAL</t>
  </si>
  <si>
    <t>LATE ABDUL GHOFUR MORAL</t>
  </si>
  <si>
    <t>11,03,849.46</t>
  </si>
  <si>
    <t>29,92,500.35</t>
  </si>
  <si>
    <t>48 </t>
  </si>
  <si>
    <t>46111#03019</t>
  </si>
  <si>
    <t>10 </t>
  </si>
  <si>
    <t>MD. MONIR HOSSAIN</t>
  </si>
  <si>
    <t>ABDUL MANNAN BEPARI</t>
  </si>
  <si>
    <t>BASONA AKTER</t>
  </si>
  <si>
    <t>2,48,366.02</t>
  </si>
  <si>
    <t>46111#03020</t>
  </si>
  <si>
    <t>KAMRUL HASAN</t>
  </si>
  <si>
    <t>1,18,269.59</t>
  </si>
  <si>
    <t>46111#03021</t>
  </si>
  <si>
    <t>LITON HOSSAIN</t>
  </si>
  <si>
    <t>MANNAN MADBAR</t>
  </si>
  <si>
    <t>BASONA BEGUM</t>
  </si>
  <si>
    <t>1,18,269.2</t>
  </si>
  <si>
    <t>46111#03010</t>
  </si>
  <si>
    <t>ALAUDDIN AHAMED</t>
  </si>
  <si>
    <t>LATE DIL MOHAMMOD MADBOR</t>
  </si>
  <si>
    <t>LATE SAMIRUN NESA</t>
  </si>
  <si>
    <t>46111#03012</t>
  </si>
  <si>
    <t>ASRAFUZZAMAN RASEL</t>
  </si>
  <si>
    <t>ALAUDDIN AHMED</t>
  </si>
  <si>
    <t>SHAMIMA AKTER</t>
  </si>
  <si>
    <t>46111#03011</t>
  </si>
  <si>
    <t>38/KHA </t>
  </si>
  <si>
    <t>MD. ABDUL BASHED</t>
  </si>
  <si>
    <t>LATE AK AM FOJLUL KARIM</t>
  </si>
  <si>
    <t>LATE HAJERA KHATUN</t>
  </si>
  <si>
    <t>2,57,670</t>
  </si>
  <si>
    <t>45111#01359</t>
  </si>
  <si>
    <t>MD. MOAZZEM HOWLADER</t>
  </si>
  <si>
    <t>LATE SHORIOT HOWLADER</t>
  </si>
  <si>
    <t>TARA BANU</t>
  </si>
  <si>
    <t>Shologhar</t>
  </si>
  <si>
    <t>8,92,571.78</t>
  </si>
  <si>
    <t>73 </t>
  </si>
  <si>
    <t>71 </t>
  </si>
  <si>
    <t>45121#01355</t>
  </si>
  <si>
    <t>RENU BEGUM</t>
  </si>
  <si>
    <t>LATE MD. MONU HAOLADER</t>
  </si>
  <si>
    <t>LATE ROJIA BEGUM</t>
  </si>
  <si>
    <t>72 </t>
  </si>
  <si>
    <t>70 </t>
  </si>
  <si>
    <t>45121#01370</t>
  </si>
  <si>
    <t>RIVA BEGUM</t>
  </si>
  <si>
    <t>MD. CHANMIA SHEIKH</t>
  </si>
  <si>
    <t>1,28,555.72</t>
  </si>
  <si>
    <t>45121#01371</t>
  </si>
  <si>
    <t>LIZA AKTER</t>
  </si>
  <si>
    <t>45111#01372</t>
  </si>
  <si>
    <t>MD. BILLAL</t>
  </si>
  <si>
    <t>2,57,111.43</t>
  </si>
  <si>
    <t>45121#01394</t>
  </si>
  <si>
    <t>75 </t>
  </si>
  <si>
    <t>ANGURA BEGUM</t>
  </si>
  <si>
    <t>AB. KHALEK DEOWAN</t>
  </si>
  <si>
    <t>LATE TARA BANU</t>
  </si>
  <si>
    <t>9,85,636.13</t>
  </si>
  <si>
    <t>3,87,063.12</t>
  </si>
  <si>
    <t>1,08,463.96</t>
  </si>
  <si>
    <t>81 </t>
  </si>
  <si>
    <t>79 </t>
  </si>
  <si>
    <t>45111#01344</t>
  </si>
  <si>
    <t>51/KHA </t>
  </si>
  <si>
    <t>MD. MAMUN HOSSION</t>
  </si>
  <si>
    <t>LATE DIDARUL ISLAM</t>
  </si>
  <si>
    <t>SAHIDA BEGUM</t>
  </si>
  <si>
    <t>1,77,668.32</t>
  </si>
  <si>
    <t>45111#01400</t>
  </si>
  <si>
    <t>53 </t>
  </si>
  <si>
    <t>ATIKUL ISLAM NAYAN</t>
  </si>
  <si>
    <t>LATE SHAMSUL HOQUE MIRDHA</t>
  </si>
  <si>
    <t>LATE RAHIMA BEGUM</t>
  </si>
  <si>
    <t>12,69,059.4</t>
  </si>
  <si>
    <t>14 </t>
  </si>
  <si>
    <t>18 </t>
  </si>
  <si>
    <t>45121#01346</t>
  </si>
  <si>
    <t>ROKAYA BEGUM</t>
  </si>
  <si>
    <t>MIJANUR RAHMAN</t>
  </si>
  <si>
    <t>SHAHIDA BEGUM</t>
  </si>
  <si>
    <t>45122#01345</t>
  </si>
  <si>
    <t>SAHEDA BEGUM</t>
  </si>
  <si>
    <t>20 </t>
  </si>
  <si>
    <t>45111#00505</t>
  </si>
  <si>
    <t>45/CHA </t>
  </si>
  <si>
    <t>MD. AZIZUL ISLAM MUKUL</t>
  </si>
  <si>
    <t>LATE MD. AWLAD HOSSEN</t>
  </si>
  <si>
    <t>LATE NURJAHAN BEGUM</t>
  </si>
  <si>
    <t>5,02,596.68</t>
  </si>
  <si>
    <t>54/CHA </t>
  </si>
  <si>
    <t>22 </t>
  </si>
  <si>
    <t>06/15-16007916</t>
  </si>
  <si>
    <t>45111#00506</t>
  </si>
  <si>
    <t>45/UMO </t>
  </si>
  <si>
    <t>MD. SHAFIQUL ISLAM</t>
  </si>
  <si>
    <t>54/UMO </t>
  </si>
  <si>
    <t>17 </t>
  </si>
  <si>
    <t>45111#00457</t>
  </si>
  <si>
    <t>MD. ASIF AHAMMED TURAG</t>
  </si>
  <si>
    <t>LATE MONSUR AHMED</t>
  </si>
  <si>
    <t>LUTFON NAHAR</t>
  </si>
  <si>
    <t>1,07,699.29</t>
  </si>
  <si>
    <t>1,79,498.81</t>
  </si>
  <si>
    <t>45111#00847</t>
  </si>
  <si>
    <t>MD. SHAHIN SHEKH</t>
  </si>
  <si>
    <t>LATE NOWAB ALI SHEIKH</t>
  </si>
  <si>
    <t>ROKEYA BEGUM</t>
  </si>
  <si>
    <t>Sreenagar</t>
  </si>
  <si>
    <t>7,03,279.54</t>
  </si>
  <si>
    <t>45111#00863</t>
  </si>
  <si>
    <t>SHEIKH LIMON</t>
  </si>
  <si>
    <t>LATE SHEIKH TOFIL UDDIN</t>
  </si>
  <si>
    <t>SHAMSUR NAHAR</t>
  </si>
  <si>
    <t>8,92,113.84</t>
  </si>
  <si>
    <t>45111#00862</t>
  </si>
  <si>
    <t>SHEIKH SUMAN</t>
  </si>
  <si>
    <t>LATE SHEIK TOFIL UDDIN</t>
  </si>
  <si>
    <t>SHAMSON NAHAR</t>
  </si>
  <si>
    <t>46122#04352</t>
  </si>
  <si>
    <t>9 </t>
  </si>
  <si>
    <t>SALINA BEGUM</t>
  </si>
  <si>
    <t>IDRIS ALI</t>
  </si>
  <si>
    <t>Ghoramara</t>
  </si>
  <si>
    <t>46111#04379</t>
  </si>
  <si>
    <t>19/GA </t>
  </si>
  <si>
    <t>MD. MINNOT ALI</t>
  </si>
  <si>
    <t>CHONDRO BANU</t>
  </si>
  <si>
    <t>46111#04363</t>
  </si>
  <si>
    <t>MD. HAKIM MIAH</t>
  </si>
  <si>
    <t>LATE JAMAL UDDIN</t>
  </si>
  <si>
    <t>MST SAMSUN NAHAR</t>
  </si>
  <si>
    <t>1,87,041.96</t>
  </si>
  <si>
    <t>46111#04377</t>
  </si>
  <si>
    <t>MD. KASHEM MIA</t>
  </si>
  <si>
    <t>SAMSON NAHAR</t>
  </si>
  <si>
    <t>46111#04378</t>
  </si>
  <si>
    <t>JOYNAL ABEDIN</t>
  </si>
  <si>
    <t>LATE JAMAL UDDIN MIA</t>
  </si>
  <si>
    <t>45111#00542</t>
  </si>
  <si>
    <t>15/GA </t>
  </si>
  <si>
    <t>MD. SAIFUL ISLAM</t>
  </si>
  <si>
    <t>LATE MOJAHAR ALI</t>
  </si>
  <si>
    <t>MST AMENA KHATUN</t>
  </si>
  <si>
    <t>3,94,959.6</t>
  </si>
  <si>
    <t>45121#00543</t>
  </si>
  <si>
    <t>MST SHAMSUNNAHAR KOBITA</t>
  </si>
  <si>
    <t>MD. HAMIDUR RAHMAN SIDDIKI</t>
  </si>
  <si>
    <t>LATE KHOSHON ARA KHONDOKAR</t>
  </si>
  <si>
    <t>3,66,748.2</t>
  </si>
  <si>
    <t>5063 4779 5061 5060</t>
  </si>
  <si>
    <t xml:space="preserve">5063 4779 5061 5060 </t>
  </si>
  <si>
    <t>MST SUMSUNNAHAR</t>
  </si>
  <si>
    <t>H. LATE LUTFAR RAHMAN</t>
  </si>
  <si>
    <t>H. MD. EMRAN HOSSEN</t>
  </si>
  <si>
    <t>5474 5476 5477</t>
  </si>
  <si>
    <t>LATE MD. LALU MORAL</t>
  </si>
  <si>
    <t>H. AB. RAHIM SHEIKH</t>
  </si>
  <si>
    <t>12 </t>
  </si>
  <si>
    <t>21/ </t>
  </si>
  <si>
    <t>GG65:L93</t>
  </si>
  <si>
    <t>LATE KOSIMUDDIN SHEIKH</t>
  </si>
  <si>
    <t>4,85,805.94</t>
  </si>
  <si>
    <t>LATE MEHERUNNECHA BEGUM</t>
  </si>
  <si>
    <r>
      <rPr>
        <sz val="11"/>
        <color rgb="FFFF0000"/>
        <rFont val="Calibri"/>
        <family val="2"/>
        <scheme val="minor"/>
      </rPr>
      <t>H.</t>
    </r>
    <r>
      <rPr>
        <sz val="11"/>
        <color theme="1"/>
        <rFont val="Calibri"/>
        <family val="2"/>
        <scheme val="minor"/>
      </rPr>
      <t xml:space="preserve"> MUBARAK BEPARI</t>
    </r>
  </si>
  <si>
    <t>H. MD. BILLAL HOSSEN</t>
  </si>
  <si>
    <t>LATE SOTINDRO MONDAL</t>
  </si>
  <si>
    <t>F LATE MD MONU HAOLADER</t>
  </si>
  <si>
    <t>LATE LALU MORAL</t>
  </si>
  <si>
    <t>75/KA </t>
  </si>
  <si>
    <t>79/KA </t>
  </si>
  <si>
    <t>105 153</t>
  </si>
  <si>
    <t>AGWB</t>
  </si>
  <si>
    <t>RRC</t>
  </si>
  <si>
    <t>AGS</t>
  </si>
  <si>
    <t>TG</t>
  </si>
  <si>
    <t>RG</t>
  </si>
  <si>
    <t>AGT</t>
  </si>
  <si>
    <t>CGVFT</t>
  </si>
  <si>
    <t>CGSCFS</t>
  </si>
  <si>
    <t>CGSLL</t>
  </si>
  <si>
    <t>RVS</t>
  </si>
  <si>
    <t>CGBIT</t>
  </si>
  <si>
    <t>CGEE</t>
  </si>
  <si>
    <t>RARO</t>
  </si>
  <si>
    <t>RARI</t>
  </si>
  <si>
    <t>MG</t>
  </si>
  <si>
    <t>CGVMH</t>
  </si>
  <si>
    <t>CGVFH</t>
  </si>
  <si>
    <t>CGNUC</t>
  </si>
  <si>
    <t>CGIDCIP</t>
  </si>
  <si>
    <t>CGLIP</t>
  </si>
  <si>
    <t>CGUAI</t>
  </si>
  <si>
    <t>Total Amount</t>
  </si>
  <si>
    <t>Payable Amount</t>
  </si>
  <si>
    <t>Col 27</t>
  </si>
  <si>
    <t>Col 28</t>
  </si>
  <si>
    <t>Col 29</t>
  </si>
  <si>
    <t>Col 30</t>
  </si>
  <si>
    <t>Col 31</t>
  </si>
  <si>
    <t>Col 32</t>
  </si>
  <si>
    <t>Col 33</t>
  </si>
  <si>
    <t>Col 34</t>
  </si>
  <si>
    <t>Col 35</t>
  </si>
  <si>
    <t>Col 36</t>
  </si>
  <si>
    <t>Col 37</t>
  </si>
  <si>
    <t>21 </t>
  </si>
  <si>
    <t>40 </t>
  </si>
  <si>
    <t>38 </t>
  </si>
  <si>
    <t>23 </t>
  </si>
  <si>
    <t>Father'sHusband Name</t>
  </si>
  <si>
    <t>TG PCRCPR</t>
  </si>
  <si>
    <t>DRG PCRCPR</t>
  </si>
  <si>
    <t>04CHA </t>
  </si>
  <si>
    <t>8 </t>
  </si>
  <si>
    <t>11 </t>
  </si>
  <si>
    <t>Padma Bridge Rail Link Project (PBRLP)</t>
  </si>
  <si>
    <t>Estimate of Resettlement Grant for Titled EPs, Munshiganj</t>
  </si>
  <si>
    <t>LA-Case 06/2015-2016</t>
  </si>
  <si>
    <t>Construction Supervisition Consultant (CSC), Cell Corps of Engineers, Bangladesh Army</t>
  </si>
  <si>
    <t>Development Organisation of the Rural Poor (DORP)</t>
  </si>
  <si>
    <t xml:space="preserve">                                                                                                                                                                                                               District : Munshiganj</t>
  </si>
  <si>
    <t xml:space="preserve">Calculation Sheet of Estimate </t>
  </si>
  <si>
    <t xml:space="preserve">                                                                                                                                                                                                                        District : Munshiganj</t>
  </si>
  <si>
    <t>Power        EP</t>
  </si>
  <si>
    <t>CCL Digging ponds (TK.)</t>
  </si>
  <si>
    <t>Digging ponds</t>
  </si>
  <si>
    <t>Bari/Viti</t>
  </si>
  <si>
    <t>digging ponds</t>
  </si>
  <si>
    <t>20,20,868.2</t>
  </si>
  <si>
    <t>3,44,609.24</t>
  </si>
  <si>
    <t>4,75,394.91</t>
  </si>
  <si>
    <t>1,33,631.7</t>
  </si>
  <si>
    <t>6,88,811.89</t>
  </si>
  <si>
    <t>5,18,643.54</t>
  </si>
  <si>
    <t>5,25,549.4</t>
  </si>
  <si>
    <t>5,09,704.81</t>
  </si>
  <si>
    <t>6,79,414.92</t>
  </si>
  <si>
    <t>3,20,948.84</t>
  </si>
  <si>
    <t>TOTAL AMOUNT (TK.)</t>
  </si>
  <si>
    <t>HUSBAND: LATE LUTFAR RAHMAN</t>
  </si>
  <si>
    <t>HUSBAND: MD. EMRAN HOSSEN</t>
  </si>
  <si>
    <t>HUSBAND: AB. RAHIM SHEIKH</t>
  </si>
  <si>
    <t>HUSBAND: LATE MD. JAKIR HOSSEN</t>
  </si>
  <si>
    <t>FATHER: LATE JAKIR HOSSEN</t>
  </si>
  <si>
    <t>HUSBAND: MUKHSHED ALI</t>
  </si>
  <si>
    <t>FATHER: MUKSED ALI SEIKH</t>
  </si>
  <si>
    <t>FATHER: MUKSED ALI</t>
  </si>
  <si>
    <t>HUSBAND: ABDUL ALI</t>
  </si>
  <si>
    <t>HUSBAND: SHAHJAHAN SIDDIK</t>
  </si>
  <si>
    <t>HUSBAND: MIR JAHANGHIR ALI</t>
  </si>
  <si>
    <t>HUSBAND: LATE MD. SIDDIK SHEIKH</t>
  </si>
  <si>
    <t>HUSBAND: LATE IDRESH MOLLAH</t>
  </si>
  <si>
    <t>HUSBAND: MUBARAK BEPARI</t>
  </si>
  <si>
    <t>HUSBAND: MD. BILLAL HOSSEN</t>
  </si>
  <si>
    <t>HUSBAND: LATE HAKIM KHAN</t>
  </si>
  <si>
    <t>HUSBAND: SIRAJ KHAN</t>
  </si>
  <si>
    <t>HUSBAND: LATE MD. MONU HAOLADER</t>
  </si>
  <si>
    <t>HUSBAND: MD. CHANMIA SHEIKH</t>
  </si>
  <si>
    <t>FATHER: LATE MD MONU HAOLADER</t>
  </si>
  <si>
    <t>HUSBAND: AB. KHALEK DEOWAN</t>
  </si>
  <si>
    <t>HUSBAND: MIJANUR RAHMAN</t>
  </si>
  <si>
    <t>HUSBAND: LATE DIDARUL ISLAM</t>
  </si>
  <si>
    <t>HUSBAND: MD. HAMIDUR RAHMAN SIDDIKI</t>
  </si>
  <si>
    <t>FATHER: LATE IDRESH MOLLAH</t>
  </si>
  <si>
    <t>HUSBAND: IDRIS ALI</t>
  </si>
  <si>
    <t>008217</t>
  </si>
  <si>
    <t>007976</t>
  </si>
  <si>
    <t>008980</t>
  </si>
  <si>
    <t>057355</t>
  </si>
  <si>
    <t>008822</t>
  </si>
  <si>
    <t>007973</t>
  </si>
  <si>
    <t>008174</t>
  </si>
  <si>
    <t>0057466</t>
  </si>
  <si>
    <t>007850</t>
  </si>
  <si>
    <t>008370</t>
  </si>
  <si>
    <t>007785</t>
  </si>
  <si>
    <t>008112</t>
  </si>
  <si>
    <t>008291</t>
  </si>
  <si>
    <t>057980</t>
  </si>
  <si>
    <t>007948</t>
  </si>
  <si>
    <t>008778</t>
  </si>
  <si>
    <t>008693</t>
  </si>
  <si>
    <t>008582</t>
  </si>
  <si>
    <t>008479</t>
  </si>
  <si>
    <t>057449</t>
  </si>
  <si>
    <t>008119</t>
  </si>
  <si>
    <t>057513</t>
  </si>
  <si>
    <t>008144</t>
  </si>
  <si>
    <t>008873</t>
  </si>
  <si>
    <t>008452</t>
  </si>
  <si>
    <t>008876</t>
  </si>
  <si>
    <t>008658</t>
  </si>
  <si>
    <t>008762</t>
  </si>
  <si>
    <t>008349</t>
  </si>
  <si>
    <t>057410</t>
  </si>
  <si>
    <t>008418</t>
  </si>
  <si>
    <t>008352</t>
  </si>
  <si>
    <t>008304</t>
  </si>
  <si>
    <t>057038</t>
  </si>
  <si>
    <t>008043</t>
  </si>
  <si>
    <t>008045</t>
  </si>
  <si>
    <t>007943</t>
  </si>
  <si>
    <t>008282</t>
  </si>
  <si>
    <t>008283</t>
  </si>
  <si>
    <t>008277</t>
  </si>
  <si>
    <t>057829</t>
  </si>
  <si>
    <t>008278</t>
  </si>
  <si>
    <t>057828</t>
  </si>
  <si>
    <t>008176</t>
  </si>
  <si>
    <t>008272</t>
  </si>
  <si>
    <t>057826</t>
  </si>
  <si>
    <t>057825</t>
  </si>
  <si>
    <t>007995</t>
  </si>
  <si>
    <t>057657</t>
  </si>
  <si>
    <t>008455</t>
  </si>
  <si>
    <t>008216</t>
  </si>
  <si>
    <t>057658</t>
  </si>
  <si>
    <t>008466</t>
  </si>
  <si>
    <t>008410</t>
  </si>
  <si>
    <t>007916</t>
  </si>
  <si>
    <t>0007916</t>
  </si>
  <si>
    <t>008411</t>
  </si>
  <si>
    <t>007913</t>
  </si>
  <si>
    <t>008367</t>
  </si>
  <si>
    <t>007960</t>
  </si>
  <si>
    <t>007815</t>
  </si>
  <si>
    <t>007835</t>
  </si>
  <si>
    <t>007926</t>
  </si>
  <si>
    <t>057620</t>
  </si>
  <si>
    <t>057480</t>
  </si>
  <si>
    <t>008008</t>
  </si>
  <si>
    <t>008900</t>
  </si>
  <si>
    <t>057100</t>
  </si>
  <si>
    <t xml:space="preserve">          cÙv †mZz †ij ms‡hvM cÖKí (wcweAviGjwc)            </t>
  </si>
  <si>
    <t>wi‡m‡Uj‡g›U  BDwbU</t>
  </si>
  <si>
    <t>kÖxbMi Gwiqv Awdm, gyÝxMÄ</t>
  </si>
  <si>
    <t>µwgK bs</t>
  </si>
  <si>
    <t xml:space="preserve">Bwci bvg I wcZv/ ¯^vgxi bvg </t>
  </si>
  <si>
    <t>‡gŠRvi bvg</t>
  </si>
  <si>
    <t>Bwc AvB wW bs</t>
  </si>
  <si>
    <t xml:space="preserve">ÿwZi aib </t>
  </si>
  <si>
    <t>gšÍe¨</t>
  </si>
  <si>
    <t xml:space="preserve">‡gvt BDmyd ingvb                                wcZvt g„Z ‡gvt jyyrdi ingvb </t>
  </si>
  <si>
    <t>nvumvov</t>
  </si>
  <si>
    <t xml:space="preserve"> TG, RG AGL, </t>
  </si>
  <si>
    <t xml:space="preserve"> †gvmvt mvgmybœvnvi                                                  ¯^vgxt g„Z jyyrdi ingvb</t>
  </si>
  <si>
    <t>AGL</t>
  </si>
  <si>
    <t>‡gvt BDmyd ingvb‡K ÿgZv cÖ`vb Kiv n‡q‡Q|</t>
  </si>
  <si>
    <t>‡gvt ‡mv‡jgvb †nv‡mb                                   wcZvt g„Z jyyrdi ingvb</t>
  </si>
  <si>
    <t>kvigxb ingvb wjRv                                     ¯^vgxt ‡gvt Bgivb †nv‡mb</t>
  </si>
  <si>
    <t>‡kL †gvt gwnDwÏb                                     wcZvt g„Z ‡kL BqvRDwÏb</t>
  </si>
  <si>
    <t xml:space="preserve"> AGL</t>
  </si>
  <si>
    <t>N‡ii gvwjK, Rwgi gvwjK AvwRR †gvoj, 45111#02256</t>
  </si>
  <si>
    <t>Avt AvwRR †gvoj                                    wcZvt g„Z ‡gvt jvjy †gvoj</t>
  </si>
  <si>
    <t>nuvmvov</t>
  </si>
  <si>
    <t xml:space="preserve">TG, RG AGL, </t>
  </si>
  <si>
    <t>Aveyj †nv‡mb                                              wcZvt g„Z ‡kL nv‡Dr</t>
  </si>
  <si>
    <t xml:space="preserve">AGL, RRC  </t>
  </si>
  <si>
    <t>AvKwjgv †eMg                                     ¯^vgxt Avt iwng †kL</t>
  </si>
  <si>
    <t>‡KqULvjx</t>
  </si>
  <si>
    <t>TG, RG, AGL</t>
  </si>
  <si>
    <t xml:space="preserve"> †gvt AvQjvg                                       wcZvt g„Z ‡kL Kv‡kg Avjx</t>
  </si>
  <si>
    <t>‡QvU‡eRMvuI</t>
  </si>
  <si>
    <t xml:space="preserve"> TG, RG,  AGL, CGNUC(Elect)</t>
  </si>
  <si>
    <t>‡gvt Bdmyd Avjx                                            wcZvt ‡gvt BqvKze Avjx</t>
  </si>
  <si>
    <t>ïjcyi</t>
  </si>
  <si>
    <t xml:space="preserve"> AGL </t>
  </si>
  <si>
    <t>‡gvt byiæj Bmjvg                                    wcZvt g„Z ûKzg Avjx</t>
  </si>
  <si>
    <t>nicvov</t>
  </si>
  <si>
    <t>dv‡Zgv Av³vi AvwL                                    ¯^vgxt g„Z ‡gvt RvwKi †nv‡mb</t>
  </si>
  <si>
    <t xml:space="preserve"> TG, RG, AGL, CGNUC(Elect),  CGVFH </t>
  </si>
  <si>
    <t xml:space="preserve">SzuwKc~b© cwievi,  </t>
  </si>
  <si>
    <t>RvbœvZzj †di‡`Šm Avdwib                                  wcZvt g„Z RvwKi †nv‡mb</t>
  </si>
  <si>
    <t>AGL,</t>
  </si>
  <si>
    <t>AwffveK mb` †`vIqv n‡q‡Q|</t>
  </si>
  <si>
    <t>Avw`e Avn‡g`                                                  wcZvt g„Z RvwKi †nv‡mb</t>
  </si>
  <si>
    <t>‡gvt byiæj Bmjvg                                              wcZvt g„Z BDmye nvIjv`vi</t>
  </si>
  <si>
    <t>wnDevU© †ivRvwiI                                     wcZvt g„Z wkwij †ivRvwiI</t>
  </si>
  <si>
    <t>nvRxMvuI</t>
  </si>
  <si>
    <t xml:space="preserve">‡PK MÖn‡bi Rb¨ ¯¿x Rcgvjv †ivRvwiI †K ÿgZv ‡`Iqv n‡q‡Q| </t>
  </si>
  <si>
    <t>gvKmy`                                                  wcZvt wgqv Pvb</t>
  </si>
  <si>
    <t>nvRxMvuI, ewinvRx</t>
  </si>
  <si>
    <t>‡PK MÖn‡bi Rb¨ ¯¿x gy³v Av³vi‡K ÿgZv ‡`Iqv n‡q‡Q|</t>
  </si>
  <si>
    <t>Rvnvbviv                                                 ¯^vgxt ‡gvL‡k` Avjx</t>
  </si>
  <si>
    <t>ewinvRx</t>
  </si>
  <si>
    <t xml:space="preserve">AGL </t>
  </si>
  <si>
    <t>wgg Av³vi                                                   wcZvt ‡gvK‡m` Avjx †mK</t>
  </si>
  <si>
    <t>Rvnvbviv‡K ÿgZv cÖ`vb Kiv n‡q‡Q|</t>
  </si>
  <si>
    <t>RvbœvZzj                                              wcZvt ‡gvK‡m` Avjx</t>
  </si>
  <si>
    <t>‡gvt Avãyjøvn&amp;                                            wcZvt †gvt †gvK‡k` Avjx</t>
  </si>
  <si>
    <t>AvwdR DwÏb wgqv                                         wcZvt g„Z iwgR DwÏb</t>
  </si>
  <si>
    <t xml:space="preserve">  AGL </t>
  </si>
  <si>
    <t xml:space="preserve"> †gvt Avjx AvkÖvd                                  wcZvt g„Z  KwQgDwÏb †kL</t>
  </si>
  <si>
    <t>mv‡jnv †eMg                                         ¯^vgxt Avt Avjx</t>
  </si>
  <si>
    <t>KvwRicvMjv</t>
  </si>
  <si>
    <t xml:space="preserve">TG, RG, AGL  </t>
  </si>
  <si>
    <t>mwRe                                                       wcZvt KzÏym †kL</t>
  </si>
  <si>
    <t xml:space="preserve">AGL  </t>
  </si>
  <si>
    <t>‡gvnv¤§` kvgxg                                         wcZvt ‡gvt kvnRvnvb</t>
  </si>
  <si>
    <t>‡gvt bvwmg                                    wcZvt ‡gvt kvn&amp;Rvnvb</t>
  </si>
  <si>
    <t>‡gvnv¤§` kvgxg‡K ÿgZv cÖ`vb Kiv n‡q‡Q|</t>
  </si>
  <si>
    <t>kvnbvR †eMg                                       ¯^vgxt ‡gvt kvnRvnvb wmÏxK</t>
  </si>
  <si>
    <t>Avmgv †eMg                                             ¯^vgxt gxi Rvnvw½i Avjx</t>
  </si>
  <si>
    <t>cviæj  †eMg                                              ¯^vgxt g„Z †gvt wmwÏK †kL</t>
  </si>
  <si>
    <t>RïiMvuI</t>
  </si>
  <si>
    <t xml:space="preserve">TG,  RG, AGL,CGVFH,   </t>
  </si>
  <si>
    <t>SzuwKc~b© cwievi</t>
  </si>
  <si>
    <t>Avãyj AvDqvj                                       wcZvt g„Z Avnv¤§` †ecvix</t>
  </si>
  <si>
    <t xml:space="preserve">TG,  RG, AGL, CGNUC(Elect)  </t>
  </si>
  <si>
    <t>webv †eMg                                             ¯^vgxt g„Z Bw`ªm †gvjøv</t>
  </si>
  <si>
    <t>eoeË©v</t>
  </si>
  <si>
    <t xml:space="preserve">TG, RG, AGL, CGVFH,CGNUC(Elect) </t>
  </si>
  <si>
    <t>ivwKe †gvjøv                                        wcZvt g„Z Bw`ªm †gvjøv</t>
  </si>
  <si>
    <t>‡gvmvt iæcv Av³vi                                  wcZvt g„Z †gvt Bw`ªm †gvjøv</t>
  </si>
  <si>
    <t>‡Zvdv¾j †ecvix                                        wcZvt g„Z iv¾vK †ecvix</t>
  </si>
  <si>
    <t>KzwPqv‡gvov</t>
  </si>
  <si>
    <t>gwdDRDwÏb †ecvix                                          wcZvt g„Z iv¾vK †ecvix</t>
  </si>
  <si>
    <t>‡Zvdv¾j †ecvix ‡K ÿgZv cÖ`vb Kiv n‡q‡Q|</t>
  </si>
  <si>
    <t>g‡bvqviv †eMg                                         ¯^vgxt †gveviK †ecvix</t>
  </si>
  <si>
    <t>mvgQzbœvnvi †eMg                                              ¯^vgxt ‡gvt wejøvj †nv‡mb</t>
  </si>
  <si>
    <t>‡gvt †gv¯Ídv Lvb                                 wcZvt g„Z AvjvDwÏb Lvb</t>
  </si>
  <si>
    <t>mvgQzbœvnvi †eMg‡K ÿgZv cÖ`vb Kiv n‡q‡Q|</t>
  </si>
  <si>
    <t>Kzjmyg †eMg                                               ¯^vgxt g„Z nvwKg Lvb</t>
  </si>
  <si>
    <t>Rûiv †eMg                                              ¯^vgxt wmivR Lvb</t>
  </si>
  <si>
    <t>mÄq gÛj                                        wcZvt g„Z hZx›`ª gÛj</t>
  </si>
  <si>
    <t>wkKvicyi</t>
  </si>
  <si>
    <t>e„›`veb gÛj                                                   wcZvt g„Z hZx›`ª gÛj</t>
  </si>
  <si>
    <t>‡gvt †`‡jvqvi †nv‡mb †gvoj                           wcZvt g„Z Avãyj Mdzi †gvoj</t>
  </si>
  <si>
    <t>eoBnvRx</t>
  </si>
  <si>
    <t>TG,RG,AGL,CGNUC(Elect)</t>
  </si>
  <si>
    <t xml:space="preserve"> ‡gvt gwbi †nv‡mb                                       wcZvt Ave`yj gvbœvb †ecvix</t>
  </si>
  <si>
    <t xml:space="preserve">TG, RG, AGL, CGNUC (Elect) </t>
  </si>
  <si>
    <t xml:space="preserve"> Kvgiæj nvmvb                                        wcZvt Ave`yj gvbœvb †ecvix</t>
  </si>
  <si>
    <t xml:space="preserve"> ‡gvt gwbi †nv‡mb‡K ÿgZv cÖ`vb Kiv n‡q‡Q|</t>
  </si>
  <si>
    <t xml:space="preserve">  wjUb †nv‡mb                                          wcZvt gvbœvb gv`ei</t>
  </si>
  <si>
    <t xml:space="preserve"> AvjvDwÏb Avn‡¤§`                               wcZvt g„Z `xj †gvnv¤§` gv`ei</t>
  </si>
  <si>
    <t xml:space="preserve"> Avkivd D¾vgvb iv‡mj                                      wcZvt AvjvDwÏb Avn‡g`</t>
  </si>
  <si>
    <t xml:space="preserve"> ‡gvt Avãyj ev‡Q`                                   wcZvt g„Z G‡K Gg dRjyj Kwig</t>
  </si>
  <si>
    <t>‡gvt †gvqv‡¾g nvIjv`vi                        wcZvt g„Z kwiqZ nvIjv`vi</t>
  </si>
  <si>
    <t>‡lvjNi</t>
  </si>
  <si>
    <t xml:space="preserve"> TG, RG AGL, CGNUC (Elect), RRC </t>
  </si>
  <si>
    <t>‡iby †eMg                                                           ¯^vgxt  g„Z ‡gvt gby nvIjv`vi</t>
  </si>
  <si>
    <t xml:space="preserve"> TG, RG, AGL,  CGNUC (Elect), CGVFH, RRC</t>
  </si>
  <si>
    <t>wifv †eMg                                                 ¯^vgxt  ‡gvt Puvb wgqv †kL</t>
  </si>
  <si>
    <t>‡iby †eMg‡K ÿgZv cÖ`vb Kiv n‡q‡Q|</t>
  </si>
  <si>
    <t>wjRv Av³vi                                         wcZvt g„Z  ‡gvt gby nvIjv`vi</t>
  </si>
  <si>
    <t>‡gvt wejøvj                                         wcZvt g„Z  ‡gvt gby nvIjv`vi</t>
  </si>
  <si>
    <t>Av½yiv †eMg                                         ¯^vgxt Avt Lv‡jK †`Iqvb</t>
  </si>
  <si>
    <t xml:space="preserve"> TG, RG, AGL,  CGNUC (Elect),  RRC </t>
  </si>
  <si>
    <t>‡gvt gvgyb †nv‡mb                                    wcZvt g„Z w``viæj Bmjvg</t>
  </si>
  <si>
    <t xml:space="preserve">   AGL </t>
  </si>
  <si>
    <t>AvwZKzj Bmjvg bqb                             wcZvt g„Z kvgmyj nK g„av</t>
  </si>
  <si>
    <t xml:space="preserve"> TG, RG, AGL, CGNUC(Elect)</t>
  </si>
  <si>
    <t>‡iv‡Kqv †eMg                                        ¯^vgxt wgRvbyi ingvb</t>
  </si>
  <si>
    <t xml:space="preserve">  AGL</t>
  </si>
  <si>
    <t>mvwn`v †eMg                                             ¯^vgxt g„Z w``viæi Bmjvg</t>
  </si>
  <si>
    <t xml:space="preserve"> TG, RG, CGVFH, </t>
  </si>
  <si>
    <t xml:space="preserve"> N‡ii gvwjK, SzuwKc~b© cwievi,Rwgi gvwjK †gv: gvgyb †nv‡mb,Bwc AvBwW bs 45111#01344</t>
  </si>
  <si>
    <t xml:space="preserve"> †gvt AvwRRyj Bmjvg gyKzj                              wcZvt g„Z ‡gvt AvIjv` †nv‡mb</t>
  </si>
  <si>
    <t>‡QvU ‡eRMuvI</t>
  </si>
  <si>
    <t xml:space="preserve">TG, RG, CGNUC(Elect),   AGL </t>
  </si>
  <si>
    <t xml:space="preserve"> †gvt kwdKzj Bmjvg                             wcZvt g„Z ‡gvt AvIjv` †nv‡mb</t>
  </si>
  <si>
    <t xml:space="preserve">TG, RG,    AGL </t>
  </si>
  <si>
    <t xml:space="preserve"> †gvt Avwmd Avn‡¤§` (ZzivM)                    wcZvt g„Z gybmyi Avn‡¤§`</t>
  </si>
  <si>
    <t>‡PK MÖn‡bi Rb¨ fvB e`i DwÏb Avng`‡K ÿgZv cÖ`vb Kiv n‡q‡Q|</t>
  </si>
  <si>
    <t>‡gvt kvwnb †kL                                   wcZvt g„Z  bIqve Avjx †kL</t>
  </si>
  <si>
    <t>kÖxbMi</t>
  </si>
  <si>
    <t>‡kL wjgb                                          wcZvt g„Z ‡kL Zwdj DwÏb</t>
  </si>
  <si>
    <t>‡kL mygb                                            wcZvt g„Z  ‡kL Zwdj DwÏb</t>
  </si>
  <si>
    <t xml:space="preserve"> †PK MÖn‡bi Rb¨ fvB †gvvt †mwjg †nv‡mb‡K ÿgZv cÖ`vb Kiv n‡q‡Q|</t>
  </si>
  <si>
    <t>‡mwjbv †eMg                                          ¯^vgxt  BwÏªm Avjx</t>
  </si>
  <si>
    <t>‡Nvivgvov</t>
  </si>
  <si>
    <t xml:space="preserve">TG, RG, CGNUC(Elect),      </t>
  </si>
  <si>
    <t>N‡ii gvwjK, Rwgi gvwjK Bw`ªm Avjx, 46111#04379</t>
  </si>
  <si>
    <t>Bw`ªm Avjx                                        wcZvt  ‡gvt wgbœZ Avjx</t>
  </si>
  <si>
    <t>‡gvt nvwKg wgqv                                      wcZvt g„Z Rvgvj DwÏb</t>
  </si>
  <si>
    <t>TG, RG,    AGL, CGNUC(Elect),,</t>
  </si>
  <si>
    <t>‡gvt Kv‡kg  wgqv, wcZvt g„Z  Rvgvj DwÏb</t>
  </si>
  <si>
    <t>‡gvt nvwKg wgqv‡K ÿgZv cÖ`vb Kiv n‡q‡Q|</t>
  </si>
  <si>
    <t>Rqbvj Av‡e`xb                                           wcZvt g„Z  Rvgvj DwÏb wgqv</t>
  </si>
  <si>
    <t>‡gvt mvBdzj Bmjvg                                        wcZvt g„Z  †gvRvnvi Avjx</t>
  </si>
  <si>
    <t xml:space="preserve"> †gvQvt kvgQzbœvnvi KweZv                                ¯^vgxt †gvt nvwg`yi ingvb wmwÏwK</t>
  </si>
  <si>
    <t>cÙv †mZz †ij ms‡hvM cÖK‡íi AvIZvq gyÝxMÄ †Rjvi 48 wU dvB‡ji 73 Rb UvB‡UjW BwcÕi ZvwjKv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</si>
</sst>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  <font>
      <b/>
      <sz val="12"/>
      <color rgb="FF333333"/>
      <name val="Verdana"/>
      <family val="2"/>
    </font>
    <font>
      <sz val="9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4"/>
      <name val="SutonnyMJ"/>
    </font>
    <font>
      <sz val="10"/>
      <name val="SutonnyMJ"/>
    </font>
    <font>
      <b/>
      <sz val="12"/>
      <color theme="1"/>
      <name val="SutonnyMJ"/>
    </font>
    <font>
      <sz val="12"/>
      <color theme="1"/>
      <name val="SutonnyMJ"/>
    </font>
    <font>
      <b/>
      <sz val="11"/>
      <name val="SutonnyMJ"/>
    </font>
    <font>
      <sz val="11"/>
      <color theme="1"/>
      <name val="SutonnyMJ"/>
    </font>
    <font>
      <sz val="11"/>
      <name val="SutonnyMJ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SutonnyMJ"/>
    </font>
    <font>
      <b/>
      <sz val="13"/>
      <name val="SutonnyMJ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4" fontId="0" fillId="2" borderId="1" xfId="0" applyNumberFormat="1" applyFill="1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3" fillId="0" borderId="1" xfId="0" applyNumberFormat="1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2" fontId="4" fillId="5" borderId="1" xfId="0" applyNumberFormat="1" applyFont="1" applyFill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0" fillId="0" borderId="0" xfId="0" applyBorder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3" fontId="0" fillId="3" borderId="1" xfId="0" applyNumberForma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43" fontId="0" fillId="0" borderId="0" xfId="1" applyFont="1" applyAlignment="1">
      <alignment vertical="center"/>
    </xf>
    <xf numFmtId="0" fontId="1" fillId="0" borderId="0" xfId="0" applyFont="1"/>
    <xf numFmtId="0" fontId="0" fillId="0" borderId="1" xfId="0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5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10" fillId="0" borderId="0" xfId="0" applyFont="1"/>
    <xf numFmtId="0" fontId="10" fillId="7" borderId="6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vertical="center" wrapText="1"/>
    </xf>
    <xf numFmtId="2" fontId="0" fillId="0" borderId="0" xfId="1" applyNumberFormat="1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1" fontId="0" fillId="0" borderId="1" xfId="1" applyNumberFormat="1" applyFont="1" applyBorder="1" applyAlignment="1">
      <alignment horizontal="center" vertical="center" wrapText="1"/>
    </xf>
    <xf numFmtId="2" fontId="12" fillId="0" borderId="0" xfId="0" applyNumberFormat="1" applyFont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49" fontId="0" fillId="0" borderId="1" xfId="1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43" fontId="0" fillId="0" borderId="2" xfId="1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Fill="1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5" fillId="8" borderId="0" xfId="0" applyNumberFormat="1" applyFont="1" applyFill="1" applyAlignment="1">
      <alignment horizontal="center" vertical="center"/>
    </xf>
    <xf numFmtId="0" fontId="15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8" borderId="1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center"/>
    </xf>
    <xf numFmtId="0" fontId="26" fillId="8" borderId="0" xfId="0" applyFont="1" applyFill="1" applyBorder="1" applyAlignment="1">
      <alignment horizontal="center" vertical="top"/>
    </xf>
    <xf numFmtId="2" fontId="1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5A4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6"/>
  <sheetViews>
    <sheetView workbookViewId="0">
      <pane xSplit="12255" ySplit="1425" topLeftCell="Q208" activePane="bottomRight"/>
      <selection activeCell="V205" sqref="V205"/>
      <selection pane="topRight" activeCell="O1" sqref="O1:O1048576"/>
      <selection pane="bottomLeft" activeCell="C151" sqref="A151:XFD153"/>
      <selection pane="bottomRight" activeCell="O152" sqref="O152:P153"/>
    </sheetView>
  </sheetViews>
  <sheetFormatPr defaultRowHeight="15" x14ac:dyDescent="0.25"/>
  <cols>
    <col min="1" max="1" width="5.5703125" style="2" bestFit="1" customWidth="1"/>
    <col min="2" max="2" width="12" style="2" bestFit="1" customWidth="1"/>
    <col min="3" max="3" width="7.28515625" style="2" customWidth="1"/>
    <col min="4" max="4" width="15.85546875" style="2" customWidth="1"/>
    <col min="5" max="5" width="16.42578125" style="2" customWidth="1"/>
    <col min="6" max="6" width="11.5703125" style="2" customWidth="1"/>
    <col min="7" max="7" width="14.5703125" style="2" bestFit="1" customWidth="1"/>
    <col min="8" max="8" width="11.42578125" style="2" customWidth="1"/>
    <col min="9" max="9" width="7.85546875" style="2" customWidth="1"/>
    <col min="10" max="10" width="10.42578125" style="2" customWidth="1"/>
    <col min="11" max="11" width="22.7109375" style="2" bestFit="1" customWidth="1"/>
    <col min="12" max="12" width="11.42578125" style="2" bestFit="1" customWidth="1"/>
    <col min="13" max="13" width="21.140625" style="2" bestFit="1" customWidth="1"/>
    <col min="14" max="14" width="13.42578125" style="2" bestFit="1" customWidth="1"/>
    <col min="15" max="15" width="17.5703125" style="2" bestFit="1" customWidth="1"/>
    <col min="16" max="16" width="13.28515625" style="2" bestFit="1" customWidth="1"/>
    <col min="17" max="17" width="15.42578125" style="2" bestFit="1" customWidth="1"/>
    <col min="18" max="18" width="21.140625" style="2" bestFit="1" customWidth="1"/>
    <col min="19" max="19" width="10" style="2" bestFit="1" customWidth="1"/>
    <col min="20" max="22" width="11" style="2" bestFit="1" customWidth="1"/>
    <col min="23" max="23" width="12.42578125" style="2" customWidth="1"/>
    <col min="24" max="24" width="11.85546875" style="2" customWidth="1"/>
    <col min="25" max="25" width="14.5703125" style="2" customWidth="1"/>
    <col min="26" max="26" width="11" style="2" bestFit="1" customWidth="1"/>
    <col min="27" max="27" width="11.5703125" style="2" bestFit="1" customWidth="1"/>
    <col min="28" max="16384" width="9.140625" style="2"/>
  </cols>
  <sheetData>
    <row r="1" spans="1:2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4" customFormat="1" ht="11.25" x14ac:dyDescent="0.2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</row>
    <row r="3" spans="1:27" s="20" customFormat="1" x14ac:dyDescent="0.25">
      <c r="A3" s="123">
        <v>1</v>
      </c>
      <c r="B3" s="123" t="s">
        <v>54</v>
      </c>
      <c r="C3" s="17" t="s">
        <v>55</v>
      </c>
      <c r="D3" s="123" t="s">
        <v>56</v>
      </c>
      <c r="E3" s="123" t="s">
        <v>57</v>
      </c>
      <c r="F3" s="123" t="s">
        <v>58</v>
      </c>
      <c r="G3" s="17" t="s">
        <v>59</v>
      </c>
      <c r="H3" s="17" t="s">
        <v>60</v>
      </c>
      <c r="I3" s="17">
        <v>5062</v>
      </c>
      <c r="J3" s="17" t="s">
        <v>61</v>
      </c>
      <c r="K3" s="23">
        <v>1.75</v>
      </c>
      <c r="L3" s="17">
        <v>8217</v>
      </c>
      <c r="M3" s="18">
        <v>43130</v>
      </c>
      <c r="N3" s="27">
        <v>163071.53</v>
      </c>
      <c r="O3" s="17">
        <v>0</v>
      </c>
      <c r="P3" s="17">
        <v>0</v>
      </c>
      <c r="Q3" s="17">
        <v>1647.19</v>
      </c>
      <c r="R3" s="24">
        <v>0</v>
      </c>
      <c r="S3" s="17">
        <v>94125</v>
      </c>
      <c r="T3" s="17">
        <v>141187.5</v>
      </c>
      <c r="U3" s="17">
        <v>82359.38</v>
      </c>
      <c r="V3" s="17">
        <v>164718.75</v>
      </c>
      <c r="W3" s="17">
        <v>141187.5</v>
      </c>
      <c r="X3" s="17">
        <v>247078.13</v>
      </c>
      <c r="Y3" s="19">
        <v>82359.38</v>
      </c>
      <c r="Z3" s="123">
        <v>701074.02</v>
      </c>
      <c r="AA3" s="17">
        <f>U3/V3*100</f>
        <v>50.00000303547715</v>
      </c>
    </row>
    <row r="4" spans="1:27" s="20" customFormat="1" x14ac:dyDescent="0.25">
      <c r="A4" s="123"/>
      <c r="B4" s="123"/>
      <c r="C4" s="17" t="s">
        <v>55</v>
      </c>
      <c r="D4" s="123"/>
      <c r="E4" s="123"/>
      <c r="F4" s="123"/>
      <c r="G4" s="17" t="s">
        <v>59</v>
      </c>
      <c r="H4" s="17" t="s">
        <v>60</v>
      </c>
      <c r="I4" s="17">
        <v>5087</v>
      </c>
      <c r="J4" s="17" t="s">
        <v>61</v>
      </c>
      <c r="K4" s="23">
        <v>2.4500000000000002</v>
      </c>
      <c r="L4" s="17">
        <v>8217</v>
      </c>
      <c r="M4" s="18">
        <v>43130</v>
      </c>
      <c r="N4" s="24">
        <v>228300.18</v>
      </c>
      <c r="O4" s="17">
        <v>0</v>
      </c>
      <c r="P4" s="17">
        <v>0</v>
      </c>
      <c r="Q4" s="17">
        <v>2306.06</v>
      </c>
      <c r="R4" s="24">
        <v>0.01</v>
      </c>
      <c r="S4" s="17">
        <v>94125</v>
      </c>
      <c r="T4" s="17">
        <v>141187.5</v>
      </c>
      <c r="U4" s="17">
        <v>115303.13</v>
      </c>
      <c r="V4" s="17">
        <v>230606.25</v>
      </c>
      <c r="W4" s="17">
        <v>141187.5</v>
      </c>
      <c r="X4" s="17">
        <v>345909.38</v>
      </c>
      <c r="Y4" s="17" t="s">
        <v>62</v>
      </c>
      <c r="Z4" s="123"/>
      <c r="AA4" s="17">
        <f t="shared" ref="AA4:AA113" si="0">U4/V4*100</f>
        <v>50.000002168197952</v>
      </c>
    </row>
    <row r="5" spans="1:27" s="20" customFormat="1" x14ac:dyDescent="0.25">
      <c r="A5" s="123"/>
      <c r="B5" s="123"/>
      <c r="C5" s="17" t="s">
        <v>63</v>
      </c>
      <c r="D5" s="123"/>
      <c r="E5" s="123"/>
      <c r="F5" s="123"/>
      <c r="G5" s="17" t="s">
        <v>59</v>
      </c>
      <c r="H5" s="17" t="s">
        <v>60</v>
      </c>
      <c r="I5" s="17">
        <v>5088</v>
      </c>
      <c r="J5" s="17" t="s">
        <v>61</v>
      </c>
      <c r="K5" s="23">
        <v>4.55</v>
      </c>
      <c r="L5" s="17">
        <v>8217</v>
      </c>
      <c r="M5" s="18">
        <v>43130</v>
      </c>
      <c r="N5" s="27">
        <v>423986.32</v>
      </c>
      <c r="O5" s="17">
        <v>0</v>
      </c>
      <c r="P5" s="17">
        <v>0</v>
      </c>
      <c r="Q5" s="17">
        <v>4282.6899999999996</v>
      </c>
      <c r="R5" s="24">
        <v>0</v>
      </c>
      <c r="S5" s="17">
        <v>94125</v>
      </c>
      <c r="T5" s="17">
        <v>141187.5</v>
      </c>
      <c r="U5" s="17">
        <v>214134.38</v>
      </c>
      <c r="V5" s="17">
        <v>428268.75</v>
      </c>
      <c r="W5" s="17">
        <v>141187.5</v>
      </c>
      <c r="X5" s="17">
        <v>642403.13</v>
      </c>
      <c r="Y5" s="17" t="s">
        <v>64</v>
      </c>
      <c r="Z5" s="123"/>
      <c r="AA5" s="17">
        <f t="shared" si="0"/>
        <v>50.000001167491206</v>
      </c>
    </row>
    <row r="6" spans="1:27" s="20" customFormat="1" x14ac:dyDescent="0.25">
      <c r="A6" s="123"/>
      <c r="B6" s="123"/>
      <c r="C6" s="17" t="s">
        <v>65</v>
      </c>
      <c r="D6" s="123"/>
      <c r="E6" s="123"/>
      <c r="F6" s="123"/>
      <c r="G6" s="17" t="s">
        <v>59</v>
      </c>
      <c r="H6" s="17" t="s">
        <v>60</v>
      </c>
      <c r="I6" s="17">
        <v>5183</v>
      </c>
      <c r="J6" s="17" t="s">
        <v>61</v>
      </c>
      <c r="K6" s="23">
        <v>5.25</v>
      </c>
      <c r="L6" s="17">
        <v>8217</v>
      </c>
      <c r="M6" s="18">
        <v>43130</v>
      </c>
      <c r="N6" s="27">
        <v>489214.45</v>
      </c>
      <c r="O6" s="17">
        <v>0</v>
      </c>
      <c r="P6" s="17">
        <v>0</v>
      </c>
      <c r="Q6" s="17">
        <v>4941.5600000000004</v>
      </c>
      <c r="R6" s="24">
        <v>0.01</v>
      </c>
      <c r="S6" s="17">
        <v>94125</v>
      </c>
      <c r="T6" s="17">
        <v>141187.5</v>
      </c>
      <c r="U6" s="17">
        <v>247078.13</v>
      </c>
      <c r="V6" s="17">
        <v>494156.25</v>
      </c>
      <c r="W6" s="17">
        <v>141187.5</v>
      </c>
      <c r="X6" s="17">
        <v>741234.38</v>
      </c>
      <c r="Y6" s="17" t="s">
        <v>66</v>
      </c>
      <c r="Z6" s="123"/>
      <c r="AA6" s="17">
        <f t="shared" si="0"/>
        <v>50.000001011825709</v>
      </c>
    </row>
    <row r="7" spans="1:27" s="20" customFormat="1" x14ac:dyDescent="0.25">
      <c r="A7" s="123"/>
      <c r="B7" s="123"/>
      <c r="C7" s="17" t="s">
        <v>55</v>
      </c>
      <c r="D7" s="123"/>
      <c r="E7" s="123"/>
      <c r="F7" s="123"/>
      <c r="G7" s="17" t="s">
        <v>59</v>
      </c>
      <c r="H7" s="17" t="s">
        <v>60</v>
      </c>
      <c r="I7" s="17">
        <v>5063</v>
      </c>
      <c r="J7" s="17" t="s">
        <v>67</v>
      </c>
      <c r="K7" s="23">
        <v>1.4</v>
      </c>
      <c r="L7" s="17">
        <v>8217</v>
      </c>
      <c r="M7" s="18">
        <v>43130</v>
      </c>
      <c r="N7" s="24">
        <v>298407.18</v>
      </c>
      <c r="O7" s="17">
        <v>0</v>
      </c>
      <c r="P7" s="17">
        <v>0</v>
      </c>
      <c r="Q7" s="17">
        <v>3014.21</v>
      </c>
      <c r="R7" s="24">
        <v>0.01</v>
      </c>
      <c r="S7" s="17">
        <v>215301</v>
      </c>
      <c r="T7" s="17">
        <v>245443.14</v>
      </c>
      <c r="U7" s="17">
        <v>42199</v>
      </c>
      <c r="V7" s="17">
        <v>301421.40000000002</v>
      </c>
      <c r="W7" s="17">
        <v>245443.14</v>
      </c>
      <c r="X7" s="17">
        <v>343620.4</v>
      </c>
      <c r="Y7" s="21">
        <v>42199</v>
      </c>
      <c r="Z7" s="123"/>
      <c r="AA7" s="17">
        <f t="shared" si="0"/>
        <v>14.000001327045789</v>
      </c>
    </row>
    <row r="8" spans="1:27" s="20" customFormat="1" ht="60" x14ac:dyDescent="0.25">
      <c r="A8" s="123"/>
      <c r="B8" s="123"/>
      <c r="C8" s="17" t="s">
        <v>68</v>
      </c>
      <c r="D8" s="123"/>
      <c r="E8" s="123"/>
      <c r="F8" s="123"/>
      <c r="G8" s="17" t="s">
        <v>59</v>
      </c>
      <c r="H8" s="17" t="s">
        <v>60</v>
      </c>
      <c r="I8" s="21" t="s">
        <v>440</v>
      </c>
      <c r="J8" s="17" t="s">
        <v>69</v>
      </c>
      <c r="K8" s="23">
        <v>0</v>
      </c>
      <c r="L8" s="17">
        <v>7976</v>
      </c>
      <c r="M8" s="18">
        <v>43101</v>
      </c>
      <c r="N8" s="24">
        <v>0</v>
      </c>
      <c r="O8" s="17">
        <v>745951</v>
      </c>
      <c r="P8" s="17">
        <v>0</v>
      </c>
      <c r="Q8" s="17">
        <v>7534.86</v>
      </c>
      <c r="R8" s="24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23"/>
      <c r="AA8" s="17" t="e">
        <f t="shared" si="0"/>
        <v>#DIV/0!</v>
      </c>
    </row>
    <row r="9" spans="1:27" s="20" customFormat="1" ht="60" x14ac:dyDescent="0.25">
      <c r="A9" s="123"/>
      <c r="B9" s="123"/>
      <c r="C9" s="17" t="s">
        <v>70</v>
      </c>
      <c r="D9" s="123"/>
      <c r="E9" s="123"/>
      <c r="F9" s="123"/>
      <c r="G9" s="17" t="s">
        <v>59</v>
      </c>
      <c r="H9" s="17" t="s">
        <v>60</v>
      </c>
      <c r="I9" s="21" t="s">
        <v>441</v>
      </c>
      <c r="J9" s="17" t="s">
        <v>71</v>
      </c>
      <c r="K9" s="23">
        <v>0</v>
      </c>
      <c r="L9" s="17">
        <v>7976</v>
      </c>
      <c r="M9" s="18">
        <v>43101</v>
      </c>
      <c r="N9" s="24">
        <v>0</v>
      </c>
      <c r="O9" s="17">
        <v>0</v>
      </c>
      <c r="P9" s="17">
        <v>114598</v>
      </c>
      <c r="Q9" s="17">
        <v>1157.56</v>
      </c>
      <c r="R9" s="24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23"/>
      <c r="AA9" s="17" t="e">
        <f t="shared" si="0"/>
        <v>#DIV/0!</v>
      </c>
    </row>
    <row r="10" spans="1:27" s="22" customFormat="1" x14ac:dyDescent="0.25">
      <c r="A10" s="123">
        <v>2</v>
      </c>
      <c r="B10" s="123" t="s">
        <v>72</v>
      </c>
      <c r="C10" s="17" t="s">
        <v>55</v>
      </c>
      <c r="D10" s="124" t="s">
        <v>442</v>
      </c>
      <c r="E10" s="124" t="s">
        <v>443</v>
      </c>
      <c r="F10" s="123" t="s">
        <v>74</v>
      </c>
      <c r="G10" s="17" t="s">
        <v>59</v>
      </c>
      <c r="H10" s="17" t="s">
        <v>60</v>
      </c>
      <c r="I10" s="17">
        <v>5062</v>
      </c>
      <c r="J10" s="17" t="s">
        <v>61</v>
      </c>
      <c r="K10" s="23">
        <v>0.625</v>
      </c>
      <c r="L10" s="17">
        <v>8217</v>
      </c>
      <c r="M10" s="18">
        <v>43130</v>
      </c>
      <c r="N10" s="24">
        <v>58239.839999999997</v>
      </c>
      <c r="O10" s="17">
        <v>0</v>
      </c>
      <c r="P10" s="17">
        <v>0</v>
      </c>
      <c r="Q10" s="17">
        <v>588.28</v>
      </c>
      <c r="R10" s="24">
        <v>5.0000000000000001E-3</v>
      </c>
      <c r="S10" s="17">
        <v>94125</v>
      </c>
      <c r="T10" s="17">
        <v>141187.5</v>
      </c>
      <c r="U10" s="17">
        <v>29414.06</v>
      </c>
      <c r="V10" s="17">
        <v>58828.13</v>
      </c>
      <c r="W10" s="17">
        <v>141187.5</v>
      </c>
      <c r="X10" s="17">
        <v>88242.19</v>
      </c>
      <c r="Y10" s="19">
        <v>29414.06</v>
      </c>
      <c r="Z10" s="123">
        <v>250383.45</v>
      </c>
      <c r="AA10" s="17">
        <f t="shared" si="0"/>
        <v>49.999991500664734</v>
      </c>
    </row>
    <row r="11" spans="1:27" s="22" customFormat="1" x14ac:dyDescent="0.25">
      <c r="A11" s="123"/>
      <c r="B11" s="123"/>
      <c r="C11" s="17" t="s">
        <v>55</v>
      </c>
      <c r="D11" s="124"/>
      <c r="E11" s="123"/>
      <c r="F11" s="123"/>
      <c r="G11" s="17" t="s">
        <v>59</v>
      </c>
      <c r="H11" s="17" t="s">
        <v>60</v>
      </c>
      <c r="I11" s="17">
        <v>5087</v>
      </c>
      <c r="J11" s="17" t="s">
        <v>61</v>
      </c>
      <c r="K11" s="23">
        <v>0.875</v>
      </c>
      <c r="L11" s="17">
        <v>8217</v>
      </c>
      <c r="M11" s="18">
        <v>43130</v>
      </c>
      <c r="N11" s="24">
        <v>81535.899999999994</v>
      </c>
      <c r="O11" s="17">
        <v>0</v>
      </c>
      <c r="P11" s="17">
        <v>0</v>
      </c>
      <c r="Q11" s="17">
        <v>823.59</v>
      </c>
      <c r="R11" s="24">
        <v>-0.115</v>
      </c>
      <c r="S11" s="17">
        <v>94125</v>
      </c>
      <c r="T11" s="17">
        <v>141187.5</v>
      </c>
      <c r="U11" s="17">
        <v>41179.57</v>
      </c>
      <c r="V11" s="17">
        <v>82359.38</v>
      </c>
      <c r="W11" s="17">
        <v>141187.5</v>
      </c>
      <c r="X11" s="17">
        <v>123539.06</v>
      </c>
      <c r="Y11" s="19">
        <v>41179.57</v>
      </c>
      <c r="Z11" s="123"/>
      <c r="AA11" s="17">
        <f t="shared" si="0"/>
        <v>49.999854297106168</v>
      </c>
    </row>
    <row r="12" spans="1:27" s="22" customFormat="1" x14ac:dyDescent="0.25">
      <c r="A12" s="123"/>
      <c r="B12" s="123"/>
      <c r="C12" s="17" t="s">
        <v>63</v>
      </c>
      <c r="D12" s="124"/>
      <c r="E12" s="123"/>
      <c r="F12" s="123"/>
      <c r="G12" s="17" t="s">
        <v>59</v>
      </c>
      <c r="H12" s="17" t="s">
        <v>60</v>
      </c>
      <c r="I12" s="17">
        <v>5088</v>
      </c>
      <c r="J12" s="17" t="s">
        <v>61</v>
      </c>
      <c r="K12" s="23">
        <v>1.625</v>
      </c>
      <c r="L12" s="17">
        <v>8217</v>
      </c>
      <c r="M12" s="18">
        <v>43130</v>
      </c>
      <c r="N12" s="24">
        <v>151423.59</v>
      </c>
      <c r="O12" s="17">
        <v>0</v>
      </c>
      <c r="P12" s="17">
        <v>0</v>
      </c>
      <c r="Q12" s="17">
        <v>1529.53</v>
      </c>
      <c r="R12" s="24">
        <v>5.0000000000000001E-3</v>
      </c>
      <c r="S12" s="17">
        <v>94125</v>
      </c>
      <c r="T12" s="17">
        <v>141187.5</v>
      </c>
      <c r="U12" s="17">
        <v>76476.56</v>
      </c>
      <c r="V12" s="17">
        <v>152953.13</v>
      </c>
      <c r="W12" s="17">
        <v>141187.5</v>
      </c>
      <c r="X12" s="17">
        <v>229429.69</v>
      </c>
      <c r="Y12" s="19">
        <v>76476.56</v>
      </c>
      <c r="Z12" s="123"/>
      <c r="AA12" s="17">
        <f t="shared" si="0"/>
        <v>49.999996731024723</v>
      </c>
    </row>
    <row r="13" spans="1:27" s="22" customFormat="1" x14ac:dyDescent="0.25">
      <c r="A13" s="123"/>
      <c r="B13" s="123"/>
      <c r="C13" s="17" t="s">
        <v>65</v>
      </c>
      <c r="D13" s="124"/>
      <c r="E13" s="123"/>
      <c r="F13" s="123"/>
      <c r="G13" s="17" t="s">
        <v>59</v>
      </c>
      <c r="H13" s="17" t="s">
        <v>60</v>
      </c>
      <c r="I13" s="17">
        <v>5183</v>
      </c>
      <c r="J13" s="17" t="s">
        <v>61</v>
      </c>
      <c r="K13" s="23">
        <v>1.875</v>
      </c>
      <c r="L13" s="17">
        <v>8217</v>
      </c>
      <c r="M13" s="18">
        <v>43130</v>
      </c>
      <c r="N13" s="24">
        <v>174719.53</v>
      </c>
      <c r="O13" s="17">
        <v>0</v>
      </c>
      <c r="P13" s="17">
        <v>0</v>
      </c>
      <c r="Q13" s="17">
        <v>1764.84</v>
      </c>
      <c r="R13" s="24">
        <v>5.0000000000000001E-3</v>
      </c>
      <c r="S13" s="17">
        <v>94125</v>
      </c>
      <c r="T13" s="17">
        <v>141187.5</v>
      </c>
      <c r="U13" s="17">
        <v>88242.19</v>
      </c>
      <c r="V13" s="17">
        <v>176484.38</v>
      </c>
      <c r="W13" s="17">
        <v>141187.5</v>
      </c>
      <c r="X13" s="17">
        <v>264726.56</v>
      </c>
      <c r="Y13" s="19">
        <v>88242.19</v>
      </c>
      <c r="Z13" s="123"/>
      <c r="AA13" s="17">
        <f t="shared" si="0"/>
        <v>50</v>
      </c>
    </row>
    <row r="14" spans="1:27" s="22" customFormat="1" x14ac:dyDescent="0.25">
      <c r="A14" s="123"/>
      <c r="B14" s="123"/>
      <c r="C14" s="17" t="s">
        <v>55</v>
      </c>
      <c r="D14" s="124"/>
      <c r="E14" s="123"/>
      <c r="F14" s="123"/>
      <c r="G14" s="17" t="s">
        <v>59</v>
      </c>
      <c r="H14" s="17" t="s">
        <v>60</v>
      </c>
      <c r="I14" s="17">
        <v>5063</v>
      </c>
      <c r="J14" s="17" t="s">
        <v>67</v>
      </c>
      <c r="K14" s="23">
        <v>0.5</v>
      </c>
      <c r="L14" s="17">
        <v>8217</v>
      </c>
      <c r="M14" s="18">
        <v>43130</v>
      </c>
      <c r="N14" s="24">
        <v>106573.99</v>
      </c>
      <c r="O14" s="17">
        <v>0</v>
      </c>
      <c r="P14" s="17">
        <v>0</v>
      </c>
      <c r="Q14" s="17">
        <v>1076.5</v>
      </c>
      <c r="R14" s="24">
        <v>0.01</v>
      </c>
      <c r="S14" s="17">
        <v>215301</v>
      </c>
      <c r="T14" s="17">
        <v>245443.14</v>
      </c>
      <c r="U14" s="17">
        <v>15071.07</v>
      </c>
      <c r="V14" s="17">
        <v>107650.5</v>
      </c>
      <c r="W14" s="17">
        <v>245443.14</v>
      </c>
      <c r="X14" s="17">
        <v>122721.57</v>
      </c>
      <c r="Y14" s="19">
        <v>15071.07</v>
      </c>
      <c r="Z14" s="123"/>
      <c r="AA14" s="17">
        <f t="shared" si="0"/>
        <v>13.999999999999998</v>
      </c>
    </row>
    <row r="15" spans="1:27" s="20" customFormat="1" x14ac:dyDescent="0.25">
      <c r="A15" s="123">
        <v>3</v>
      </c>
      <c r="B15" s="123" t="s">
        <v>75</v>
      </c>
      <c r="C15" s="17" t="s">
        <v>55</v>
      </c>
      <c r="D15" s="123" t="s">
        <v>76</v>
      </c>
      <c r="E15" s="123" t="s">
        <v>73</v>
      </c>
      <c r="F15" s="123" t="s">
        <v>77</v>
      </c>
      <c r="G15" s="17" t="s">
        <v>59</v>
      </c>
      <c r="H15" s="17" t="s">
        <v>60</v>
      </c>
      <c r="I15" s="17">
        <v>5062</v>
      </c>
      <c r="J15" s="17" t="s">
        <v>61</v>
      </c>
      <c r="K15" s="23">
        <v>1.75</v>
      </c>
      <c r="L15" s="17">
        <v>8217</v>
      </c>
      <c r="M15" s="18">
        <v>43130</v>
      </c>
      <c r="N15" s="24">
        <v>163071.56</v>
      </c>
      <c r="O15" s="17">
        <v>0</v>
      </c>
      <c r="P15" s="17">
        <v>0</v>
      </c>
      <c r="Q15" s="17">
        <v>1647.19</v>
      </c>
      <c r="R15" s="24">
        <v>0</v>
      </c>
      <c r="S15" s="17">
        <v>94125</v>
      </c>
      <c r="T15" s="17">
        <v>141187.5</v>
      </c>
      <c r="U15" s="17">
        <v>82359.38</v>
      </c>
      <c r="V15" s="17">
        <v>164718.75</v>
      </c>
      <c r="W15" s="17">
        <v>141187.5</v>
      </c>
      <c r="X15" s="17">
        <v>247078.13</v>
      </c>
      <c r="Y15" s="19">
        <v>82359.38</v>
      </c>
      <c r="Z15" s="123">
        <v>701074.02</v>
      </c>
      <c r="AA15" s="17">
        <f t="shared" si="0"/>
        <v>50.00000303547715</v>
      </c>
    </row>
    <row r="16" spans="1:27" s="20" customFormat="1" x14ac:dyDescent="0.25">
      <c r="A16" s="123"/>
      <c r="B16" s="123"/>
      <c r="C16" s="17" t="s">
        <v>55</v>
      </c>
      <c r="D16" s="123"/>
      <c r="E16" s="123"/>
      <c r="F16" s="123"/>
      <c r="G16" s="17" t="s">
        <v>59</v>
      </c>
      <c r="H16" s="17" t="s">
        <v>60</v>
      </c>
      <c r="I16" s="17">
        <v>5087</v>
      </c>
      <c r="J16" s="17" t="s">
        <v>61</v>
      </c>
      <c r="K16" s="23">
        <v>2.4500000000000002</v>
      </c>
      <c r="L16" s="17">
        <v>8217</v>
      </c>
      <c r="M16" s="18">
        <v>43130</v>
      </c>
      <c r="N16" s="24">
        <v>228300.18</v>
      </c>
      <c r="O16" s="17">
        <v>0</v>
      </c>
      <c r="P16" s="17">
        <v>0</v>
      </c>
      <c r="Q16" s="17">
        <v>2306.06</v>
      </c>
      <c r="R16" s="24">
        <v>0.01</v>
      </c>
      <c r="S16" s="17">
        <v>94125</v>
      </c>
      <c r="T16" s="17">
        <v>141187.5</v>
      </c>
      <c r="U16" s="17">
        <v>115303.13</v>
      </c>
      <c r="V16" s="17">
        <v>230606.25</v>
      </c>
      <c r="W16" s="17">
        <v>141187.5</v>
      </c>
      <c r="X16" s="17">
        <v>345909.38</v>
      </c>
      <c r="Y16" s="17" t="s">
        <v>62</v>
      </c>
      <c r="Z16" s="123"/>
      <c r="AA16" s="17">
        <f t="shared" si="0"/>
        <v>50.000002168197952</v>
      </c>
    </row>
    <row r="17" spans="1:27" s="20" customFormat="1" x14ac:dyDescent="0.25">
      <c r="A17" s="123"/>
      <c r="B17" s="123"/>
      <c r="C17" s="17" t="s">
        <v>63</v>
      </c>
      <c r="D17" s="123"/>
      <c r="E17" s="123"/>
      <c r="F17" s="123"/>
      <c r="G17" s="17" t="s">
        <v>59</v>
      </c>
      <c r="H17" s="17" t="s">
        <v>60</v>
      </c>
      <c r="I17" s="17">
        <v>5088</v>
      </c>
      <c r="J17" s="17" t="s">
        <v>61</v>
      </c>
      <c r="K17" s="23">
        <v>4.55</v>
      </c>
      <c r="L17" s="17">
        <v>8217</v>
      </c>
      <c r="M17" s="18">
        <v>43130</v>
      </c>
      <c r="N17" s="24">
        <v>423986.06</v>
      </c>
      <c r="O17" s="17">
        <v>0</v>
      </c>
      <c r="P17" s="17">
        <v>0</v>
      </c>
      <c r="Q17" s="17">
        <v>4282.6899999999996</v>
      </c>
      <c r="R17" s="24">
        <v>0</v>
      </c>
      <c r="S17" s="17">
        <v>94125</v>
      </c>
      <c r="T17" s="17">
        <v>141187.5</v>
      </c>
      <c r="U17" s="17">
        <v>214134.38</v>
      </c>
      <c r="V17" s="17">
        <v>428268.75</v>
      </c>
      <c r="W17" s="17">
        <v>141187.5</v>
      </c>
      <c r="X17" s="17">
        <v>642403.13</v>
      </c>
      <c r="Y17" s="17" t="s">
        <v>64</v>
      </c>
      <c r="Z17" s="123"/>
      <c r="AA17" s="17">
        <f t="shared" si="0"/>
        <v>50.000001167491206</v>
      </c>
    </row>
    <row r="18" spans="1:27" s="20" customFormat="1" x14ac:dyDescent="0.25">
      <c r="A18" s="123"/>
      <c r="B18" s="123"/>
      <c r="C18" s="17" t="s">
        <v>65</v>
      </c>
      <c r="D18" s="123"/>
      <c r="E18" s="123"/>
      <c r="F18" s="123"/>
      <c r="G18" s="17" t="s">
        <v>59</v>
      </c>
      <c r="H18" s="17" t="s">
        <v>60</v>
      </c>
      <c r="I18" s="17">
        <v>5183</v>
      </c>
      <c r="J18" s="17" t="s">
        <v>61</v>
      </c>
      <c r="K18" s="23">
        <v>5.25</v>
      </c>
      <c r="L18" s="17">
        <v>8217</v>
      </c>
      <c r="M18" s="18">
        <v>43130</v>
      </c>
      <c r="N18" s="24">
        <v>489214.68</v>
      </c>
      <c r="O18" s="17">
        <v>0</v>
      </c>
      <c r="P18" s="17">
        <v>0</v>
      </c>
      <c r="Q18" s="17">
        <v>4941.5600000000004</v>
      </c>
      <c r="R18" s="24">
        <v>0.01</v>
      </c>
      <c r="S18" s="17">
        <v>94125</v>
      </c>
      <c r="T18" s="17">
        <v>141187.5</v>
      </c>
      <c r="U18" s="17">
        <v>247078.13</v>
      </c>
      <c r="V18" s="17">
        <v>494156.25</v>
      </c>
      <c r="W18" s="17">
        <v>141187.5</v>
      </c>
      <c r="X18" s="17">
        <v>741234.38</v>
      </c>
      <c r="Y18" s="17" t="s">
        <v>66</v>
      </c>
      <c r="Z18" s="123"/>
      <c r="AA18" s="17">
        <f t="shared" si="0"/>
        <v>50.000001011825709</v>
      </c>
    </row>
    <row r="19" spans="1:27" s="20" customFormat="1" x14ac:dyDescent="0.25">
      <c r="A19" s="123"/>
      <c r="B19" s="123"/>
      <c r="C19" s="17" t="s">
        <v>55</v>
      </c>
      <c r="D19" s="123"/>
      <c r="E19" s="123"/>
      <c r="F19" s="123"/>
      <c r="G19" s="17" t="s">
        <v>59</v>
      </c>
      <c r="H19" s="17" t="s">
        <v>60</v>
      </c>
      <c r="I19" s="17">
        <v>5063</v>
      </c>
      <c r="J19" s="17" t="s">
        <v>67</v>
      </c>
      <c r="K19" s="23">
        <v>1.4</v>
      </c>
      <c r="L19" s="17">
        <v>8217</v>
      </c>
      <c r="M19" s="18">
        <v>43130</v>
      </c>
      <c r="N19" s="24">
        <v>298407.18</v>
      </c>
      <c r="O19" s="17">
        <v>0</v>
      </c>
      <c r="P19" s="17">
        <v>0</v>
      </c>
      <c r="Q19" s="17">
        <v>3014.21</v>
      </c>
      <c r="R19" s="24">
        <v>0.01</v>
      </c>
      <c r="S19" s="17">
        <v>215301</v>
      </c>
      <c r="T19" s="17">
        <v>245443.14</v>
      </c>
      <c r="U19" s="17">
        <v>42199</v>
      </c>
      <c r="V19" s="17">
        <v>301421.40000000002</v>
      </c>
      <c r="W19" s="17">
        <v>245443.14</v>
      </c>
      <c r="X19" s="17">
        <v>343620.4</v>
      </c>
      <c r="Y19" s="21">
        <v>42199</v>
      </c>
      <c r="Z19" s="123"/>
      <c r="AA19" s="17">
        <f t="shared" si="0"/>
        <v>14.000001327045789</v>
      </c>
    </row>
    <row r="20" spans="1:27" s="20" customFormat="1" x14ac:dyDescent="0.25">
      <c r="A20" s="123">
        <v>4</v>
      </c>
      <c r="B20" s="123" t="s">
        <v>78</v>
      </c>
      <c r="C20" s="17" t="s">
        <v>55</v>
      </c>
      <c r="D20" s="123" t="s">
        <v>79</v>
      </c>
      <c r="E20" s="124" t="s">
        <v>444</v>
      </c>
      <c r="F20" s="123" t="s">
        <v>80</v>
      </c>
      <c r="G20" s="17" t="s">
        <v>59</v>
      </c>
      <c r="H20" s="17" t="s">
        <v>60</v>
      </c>
      <c r="I20" s="17">
        <v>5062</v>
      </c>
      <c r="J20" s="17" t="s">
        <v>61</v>
      </c>
      <c r="K20" s="23">
        <v>0.875</v>
      </c>
      <c r="L20" s="17">
        <v>8217</v>
      </c>
      <c r="M20" s="18">
        <v>43130</v>
      </c>
      <c r="N20" s="24">
        <v>81535.78</v>
      </c>
      <c r="O20" s="17">
        <v>0</v>
      </c>
      <c r="P20" s="17">
        <v>0</v>
      </c>
      <c r="Q20" s="17">
        <v>823.59</v>
      </c>
      <c r="R20" s="24">
        <v>5.0000000000000001E-3</v>
      </c>
      <c r="S20" s="17">
        <v>94125</v>
      </c>
      <c r="T20" s="17">
        <v>141187.5</v>
      </c>
      <c r="U20" s="17">
        <v>41179.69</v>
      </c>
      <c r="V20" s="17">
        <v>82359.38</v>
      </c>
      <c r="W20" s="17">
        <v>141187.5</v>
      </c>
      <c r="X20" s="17">
        <v>123539.06</v>
      </c>
      <c r="Y20" s="19">
        <v>41179.69</v>
      </c>
      <c r="Z20" s="123">
        <v>350537</v>
      </c>
      <c r="AA20" s="17">
        <f t="shared" si="0"/>
        <v>50</v>
      </c>
    </row>
    <row r="21" spans="1:27" s="20" customFormat="1" x14ac:dyDescent="0.25">
      <c r="A21" s="123"/>
      <c r="B21" s="123"/>
      <c r="C21" s="17" t="s">
        <v>55</v>
      </c>
      <c r="D21" s="123"/>
      <c r="E21" s="123"/>
      <c r="F21" s="123"/>
      <c r="G21" s="17" t="s">
        <v>59</v>
      </c>
      <c r="H21" s="17" t="s">
        <v>60</v>
      </c>
      <c r="I21" s="17">
        <v>5087</v>
      </c>
      <c r="J21" s="17" t="s">
        <v>61</v>
      </c>
      <c r="K21" s="23">
        <v>1.2250000000000001</v>
      </c>
      <c r="L21" s="17">
        <v>8217</v>
      </c>
      <c r="M21" s="18">
        <v>43130</v>
      </c>
      <c r="N21" s="24">
        <v>114150.09</v>
      </c>
      <c r="O21" s="17">
        <v>0</v>
      </c>
      <c r="P21" s="17">
        <v>0</v>
      </c>
      <c r="Q21" s="17">
        <v>1153.03</v>
      </c>
      <c r="R21" s="24">
        <v>5.0000000000000001E-3</v>
      </c>
      <c r="S21" s="17">
        <v>94125</v>
      </c>
      <c r="T21" s="17">
        <v>141187.5</v>
      </c>
      <c r="U21" s="17">
        <v>57651.56</v>
      </c>
      <c r="V21" s="17">
        <v>115303.13</v>
      </c>
      <c r="W21" s="17">
        <v>141187.5</v>
      </c>
      <c r="X21" s="17">
        <v>172954.69</v>
      </c>
      <c r="Y21" s="19">
        <v>57651.56</v>
      </c>
      <c r="Z21" s="123"/>
      <c r="AA21" s="17">
        <f t="shared" si="0"/>
        <v>49.999995663604267</v>
      </c>
    </row>
    <row r="22" spans="1:27" s="20" customFormat="1" x14ac:dyDescent="0.25">
      <c r="A22" s="123"/>
      <c r="B22" s="123"/>
      <c r="C22" s="17" t="s">
        <v>63</v>
      </c>
      <c r="D22" s="123"/>
      <c r="E22" s="123"/>
      <c r="F22" s="123"/>
      <c r="G22" s="17" t="s">
        <v>59</v>
      </c>
      <c r="H22" s="17" t="s">
        <v>60</v>
      </c>
      <c r="I22" s="17">
        <v>5088</v>
      </c>
      <c r="J22" s="17" t="s">
        <v>61</v>
      </c>
      <c r="K22" s="23">
        <v>2.2749999999999999</v>
      </c>
      <c r="L22" s="17">
        <v>8217</v>
      </c>
      <c r="M22" s="18">
        <v>43130</v>
      </c>
      <c r="N22" s="24">
        <v>211993.03</v>
      </c>
      <c r="O22" s="17">
        <v>0</v>
      </c>
      <c r="P22" s="17">
        <v>0</v>
      </c>
      <c r="Q22" s="17">
        <v>2141.34</v>
      </c>
      <c r="R22" s="24">
        <v>5.0000000000000001E-3</v>
      </c>
      <c r="S22" s="17">
        <v>94125</v>
      </c>
      <c r="T22" s="17">
        <v>141187.5</v>
      </c>
      <c r="U22" s="17">
        <v>107067.19</v>
      </c>
      <c r="V22" s="17">
        <v>214134.38</v>
      </c>
      <c r="W22" s="17">
        <v>141187.5</v>
      </c>
      <c r="X22" s="17">
        <v>321201.56</v>
      </c>
      <c r="Y22" s="17" t="s">
        <v>81</v>
      </c>
      <c r="Z22" s="123"/>
      <c r="AA22" s="17">
        <f t="shared" si="0"/>
        <v>50</v>
      </c>
    </row>
    <row r="23" spans="1:27" s="20" customFormat="1" x14ac:dyDescent="0.25">
      <c r="A23" s="123"/>
      <c r="B23" s="123"/>
      <c r="C23" s="17" t="s">
        <v>65</v>
      </c>
      <c r="D23" s="123"/>
      <c r="E23" s="123"/>
      <c r="F23" s="123"/>
      <c r="G23" s="17" t="s">
        <v>59</v>
      </c>
      <c r="H23" s="17" t="s">
        <v>60</v>
      </c>
      <c r="I23" s="17">
        <v>5183</v>
      </c>
      <c r="J23" s="17" t="s">
        <v>61</v>
      </c>
      <c r="K23" s="23">
        <v>2.625</v>
      </c>
      <c r="L23" s="17">
        <v>8217</v>
      </c>
      <c r="M23" s="18">
        <v>43130</v>
      </c>
      <c r="N23" s="24">
        <v>244607.34</v>
      </c>
      <c r="O23" s="17">
        <v>0</v>
      </c>
      <c r="P23" s="17">
        <v>0</v>
      </c>
      <c r="Q23" s="17">
        <v>2470.7800000000002</v>
      </c>
      <c r="R23" s="24">
        <v>5.0000000000000001E-3</v>
      </c>
      <c r="S23" s="17">
        <v>94125</v>
      </c>
      <c r="T23" s="17">
        <v>141187.5</v>
      </c>
      <c r="U23" s="17">
        <v>123539.06</v>
      </c>
      <c r="V23" s="17">
        <v>247078.13</v>
      </c>
      <c r="W23" s="17">
        <v>141187.5</v>
      </c>
      <c r="X23" s="17">
        <v>370617.19</v>
      </c>
      <c r="Y23" s="17" t="s">
        <v>82</v>
      </c>
      <c r="Z23" s="123"/>
      <c r="AA23" s="17">
        <f t="shared" si="0"/>
        <v>49.999997976348617</v>
      </c>
    </row>
    <row r="24" spans="1:27" s="20" customFormat="1" x14ac:dyDescent="0.25">
      <c r="A24" s="123"/>
      <c r="B24" s="123"/>
      <c r="C24" s="17" t="s">
        <v>55</v>
      </c>
      <c r="D24" s="123"/>
      <c r="E24" s="123"/>
      <c r="F24" s="123"/>
      <c r="G24" s="17" t="s">
        <v>59</v>
      </c>
      <c r="H24" s="17" t="s">
        <v>60</v>
      </c>
      <c r="I24" s="17">
        <v>5063</v>
      </c>
      <c r="J24" s="17" t="s">
        <v>67</v>
      </c>
      <c r="K24" s="23">
        <v>0.7</v>
      </c>
      <c r="L24" s="17">
        <v>8217</v>
      </c>
      <c r="M24" s="18">
        <v>43130</v>
      </c>
      <c r="N24" s="24">
        <v>149203.59</v>
      </c>
      <c r="O24" s="17">
        <v>0</v>
      </c>
      <c r="P24" s="17">
        <v>0</v>
      </c>
      <c r="Q24" s="17">
        <v>1507.11</v>
      </c>
      <c r="R24" s="24">
        <v>0</v>
      </c>
      <c r="S24" s="17">
        <v>215301</v>
      </c>
      <c r="T24" s="17">
        <v>245443.14</v>
      </c>
      <c r="U24" s="17">
        <v>21099.5</v>
      </c>
      <c r="V24" s="17">
        <v>150710.70000000001</v>
      </c>
      <c r="W24" s="17">
        <v>245443.14</v>
      </c>
      <c r="X24" s="17">
        <v>171810.2</v>
      </c>
      <c r="Y24" s="19">
        <v>21099.5</v>
      </c>
      <c r="Z24" s="123"/>
      <c r="AA24" s="17">
        <f t="shared" si="0"/>
        <v>14.000001327045789</v>
      </c>
    </row>
    <row r="25" spans="1:27" s="16" customFormat="1" x14ac:dyDescent="0.25">
      <c r="A25" s="11"/>
      <c r="B25" s="11"/>
      <c r="C25" s="11"/>
      <c r="D25" s="11"/>
      <c r="E25" s="11"/>
      <c r="F25" s="11"/>
      <c r="G25" s="11"/>
      <c r="H25" s="11"/>
      <c r="I25" s="11">
        <v>5062</v>
      </c>
      <c r="J25" s="11" t="s">
        <v>61</v>
      </c>
      <c r="K25" s="12">
        <f>K3+K10+K15+K20</f>
        <v>5</v>
      </c>
      <c r="L25" s="11"/>
      <c r="M25" s="13"/>
      <c r="N25" s="14">
        <f>N3+N10+N15+N20</f>
        <v>465918.70999999996</v>
      </c>
      <c r="O25" s="11"/>
      <c r="P25" s="11"/>
      <c r="Q25" s="11"/>
      <c r="R25" s="14"/>
      <c r="S25" s="11"/>
      <c r="T25" s="11"/>
      <c r="U25" s="11"/>
      <c r="V25" s="11"/>
      <c r="W25" s="11"/>
      <c r="X25" s="11"/>
      <c r="Y25" s="15"/>
      <c r="Z25" s="11"/>
      <c r="AA25" s="17" t="e">
        <f t="shared" si="0"/>
        <v>#DIV/0!</v>
      </c>
    </row>
    <row r="26" spans="1:27" s="16" customFormat="1" x14ac:dyDescent="0.25">
      <c r="A26" s="11"/>
      <c r="B26" s="11"/>
      <c r="C26" s="11"/>
      <c r="D26" s="11"/>
      <c r="E26" s="11"/>
      <c r="F26" s="11"/>
      <c r="G26" s="11"/>
      <c r="H26" s="11"/>
      <c r="I26" s="11">
        <v>5087</v>
      </c>
      <c r="J26" s="11" t="s">
        <v>61</v>
      </c>
      <c r="K26" s="12">
        <f t="shared" ref="K26:K29" si="1">K4+K11+K16+K21</f>
        <v>7</v>
      </c>
      <c r="L26" s="11"/>
      <c r="M26" s="13"/>
      <c r="N26" s="14">
        <f t="shared" ref="N26:N29" si="2">N4+N11+N16+N21</f>
        <v>652286.35</v>
      </c>
      <c r="O26" s="14">
        <f>N25+N26+N29</f>
        <v>1970797</v>
      </c>
      <c r="P26" s="11"/>
      <c r="Q26" s="11"/>
      <c r="R26" s="14"/>
      <c r="S26" s="11"/>
      <c r="T26" s="11"/>
      <c r="U26" s="11"/>
      <c r="V26" s="11"/>
      <c r="W26" s="11"/>
      <c r="X26" s="11"/>
      <c r="Y26" s="15"/>
      <c r="Z26" s="11"/>
      <c r="AA26" s="17" t="e">
        <f t="shared" si="0"/>
        <v>#DIV/0!</v>
      </c>
    </row>
    <row r="27" spans="1:27" s="16" customFormat="1" x14ac:dyDescent="0.25">
      <c r="A27" s="11"/>
      <c r="B27" s="11"/>
      <c r="C27" s="11"/>
      <c r="D27" s="11"/>
      <c r="E27" s="11"/>
      <c r="F27" s="11"/>
      <c r="G27" s="11"/>
      <c r="H27" s="11"/>
      <c r="I27" s="11">
        <v>5088</v>
      </c>
      <c r="J27" s="11" t="s">
        <v>61</v>
      </c>
      <c r="K27" s="12">
        <f t="shared" si="1"/>
        <v>13</v>
      </c>
      <c r="L27" s="11"/>
      <c r="M27" s="13"/>
      <c r="N27" s="14">
        <f t="shared" si="2"/>
        <v>1211389</v>
      </c>
      <c r="O27" s="11"/>
      <c r="P27" s="11"/>
      <c r="Q27" s="11"/>
      <c r="R27" s="14"/>
      <c r="S27" s="11"/>
      <c r="T27" s="11"/>
      <c r="U27" s="11"/>
      <c r="V27" s="11"/>
      <c r="W27" s="11"/>
      <c r="X27" s="11"/>
      <c r="Y27" s="15"/>
      <c r="Z27" s="11"/>
      <c r="AA27" s="17" t="e">
        <f t="shared" si="0"/>
        <v>#DIV/0!</v>
      </c>
    </row>
    <row r="28" spans="1:27" s="16" customFormat="1" x14ac:dyDescent="0.25">
      <c r="A28" s="11"/>
      <c r="B28" s="11"/>
      <c r="C28" s="11"/>
      <c r="D28" s="11"/>
      <c r="E28" s="11"/>
      <c r="F28" s="11"/>
      <c r="G28" s="11"/>
      <c r="H28" s="11"/>
      <c r="I28" s="11">
        <v>5183</v>
      </c>
      <c r="J28" s="11" t="s">
        <v>61</v>
      </c>
      <c r="K28" s="12">
        <f t="shared" si="1"/>
        <v>15</v>
      </c>
      <c r="L28" s="11"/>
      <c r="M28" s="13"/>
      <c r="N28" s="14">
        <f t="shared" si="2"/>
        <v>1397756</v>
      </c>
      <c r="O28" s="11"/>
      <c r="P28" s="11"/>
      <c r="Q28" s="11"/>
      <c r="R28" s="14"/>
      <c r="S28" s="11"/>
      <c r="T28" s="11"/>
      <c r="U28" s="11"/>
      <c r="V28" s="11"/>
      <c r="W28" s="11"/>
      <c r="X28" s="11"/>
      <c r="Y28" s="15"/>
      <c r="Z28" s="11"/>
      <c r="AA28" s="17" t="e">
        <f t="shared" si="0"/>
        <v>#DIV/0!</v>
      </c>
    </row>
    <row r="29" spans="1:27" s="16" customFormat="1" x14ac:dyDescent="0.25">
      <c r="A29" s="11"/>
      <c r="B29" s="11"/>
      <c r="C29" s="11"/>
      <c r="D29" s="11"/>
      <c r="E29" s="11"/>
      <c r="F29" s="11"/>
      <c r="G29" s="11"/>
      <c r="H29" s="11"/>
      <c r="I29" s="11">
        <v>5063</v>
      </c>
      <c r="J29" s="11" t="s">
        <v>67</v>
      </c>
      <c r="K29" s="12">
        <f t="shared" si="1"/>
        <v>4</v>
      </c>
      <c r="L29" s="11"/>
      <c r="M29" s="13"/>
      <c r="N29" s="14">
        <f t="shared" si="2"/>
        <v>852591.94</v>
      </c>
      <c r="O29" s="11"/>
      <c r="P29" s="11"/>
      <c r="Q29" s="11"/>
      <c r="R29" s="14"/>
      <c r="S29" s="11"/>
      <c r="T29" s="11"/>
      <c r="U29" s="11"/>
      <c r="V29" s="11"/>
      <c r="W29" s="11"/>
      <c r="X29" s="11"/>
      <c r="Y29" s="15"/>
      <c r="Z29" s="11"/>
      <c r="AA29" s="17" t="e">
        <f t="shared" si="0"/>
        <v>#DIV/0!</v>
      </c>
    </row>
    <row r="30" spans="1:27" s="16" customForma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2"/>
      <c r="L30" s="11"/>
      <c r="M30" s="13"/>
      <c r="N30" s="14">
        <f>SUM(N25:N29)</f>
        <v>4579942</v>
      </c>
      <c r="O30" s="11"/>
      <c r="P30" s="11"/>
      <c r="Q30" s="11"/>
      <c r="R30" s="14"/>
      <c r="S30" s="11"/>
      <c r="T30" s="11"/>
      <c r="U30" s="11"/>
      <c r="V30" s="11"/>
      <c r="W30" s="11"/>
      <c r="X30" s="11"/>
      <c r="Y30" s="15"/>
      <c r="Z30" s="11"/>
      <c r="AA30" s="17" t="e">
        <f t="shared" si="0"/>
        <v>#DIV/0!</v>
      </c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9"/>
      <c r="L31" s="5"/>
      <c r="M31" s="6"/>
      <c r="N31" s="10"/>
      <c r="O31" s="5"/>
      <c r="P31" s="5"/>
      <c r="Q31" s="5"/>
      <c r="R31" s="10"/>
      <c r="S31" s="5"/>
      <c r="T31" s="5"/>
      <c r="U31" s="5"/>
      <c r="V31" s="5"/>
      <c r="W31" s="5"/>
      <c r="X31" s="5"/>
      <c r="Y31" s="7"/>
      <c r="Z31" s="5"/>
      <c r="AA31" s="17" t="e">
        <f t="shared" si="0"/>
        <v>#DIV/0!</v>
      </c>
    </row>
    <row r="32" spans="1:27" x14ac:dyDescent="0.25">
      <c r="A32" s="125">
        <v>5</v>
      </c>
      <c r="B32" s="125" t="s">
        <v>83</v>
      </c>
      <c r="C32" s="5" t="s">
        <v>84</v>
      </c>
      <c r="D32" s="125" t="s">
        <v>85</v>
      </c>
      <c r="E32" s="125" t="s">
        <v>86</v>
      </c>
      <c r="F32" s="125" t="s">
        <v>87</v>
      </c>
      <c r="G32" s="5" t="s">
        <v>59</v>
      </c>
      <c r="H32" s="5" t="s">
        <v>60</v>
      </c>
      <c r="I32" s="5">
        <v>4818</v>
      </c>
      <c r="J32" s="5" t="s">
        <v>61</v>
      </c>
      <c r="K32" s="9">
        <v>18.5</v>
      </c>
      <c r="L32" s="5">
        <v>8980</v>
      </c>
      <c r="M32" s="6">
        <v>43257</v>
      </c>
      <c r="N32" s="10">
        <v>1723899</v>
      </c>
      <c r="O32" s="5">
        <v>0</v>
      </c>
      <c r="P32" s="5">
        <v>0</v>
      </c>
      <c r="Q32" s="5">
        <v>17413.12</v>
      </c>
      <c r="R32" s="10">
        <v>0.38</v>
      </c>
      <c r="S32" s="5">
        <v>94125</v>
      </c>
      <c r="T32" s="5">
        <v>141187.5</v>
      </c>
      <c r="U32" s="5">
        <v>870656.25</v>
      </c>
      <c r="V32" s="5">
        <v>1741312.5</v>
      </c>
      <c r="W32" s="5">
        <v>141187.5</v>
      </c>
      <c r="X32" s="5">
        <v>2611968.75</v>
      </c>
      <c r="Y32" s="5" t="s">
        <v>88</v>
      </c>
      <c r="Z32" s="125">
        <v>870656.25</v>
      </c>
      <c r="AA32" s="17">
        <f t="shared" si="0"/>
        <v>50</v>
      </c>
    </row>
    <row r="33" spans="1:27" ht="45" x14ac:dyDescent="0.25">
      <c r="A33" s="125"/>
      <c r="B33" s="125"/>
      <c r="C33" s="5" t="s">
        <v>89</v>
      </c>
      <c r="D33" s="125"/>
      <c r="E33" s="125"/>
      <c r="F33" s="125"/>
      <c r="G33" s="5" t="s">
        <v>59</v>
      </c>
      <c r="H33" s="5" t="s">
        <v>60</v>
      </c>
      <c r="I33" s="8" t="s">
        <v>445</v>
      </c>
      <c r="J33" s="5" t="s">
        <v>69</v>
      </c>
      <c r="K33" s="9">
        <v>0</v>
      </c>
      <c r="L33" s="5">
        <v>57355</v>
      </c>
      <c r="M33" s="6">
        <v>43310</v>
      </c>
      <c r="N33" s="10">
        <v>0</v>
      </c>
      <c r="O33" s="5">
        <v>78307</v>
      </c>
      <c r="P33" s="5">
        <v>0</v>
      </c>
      <c r="Q33" s="5">
        <v>790.98</v>
      </c>
      <c r="R33" s="10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125"/>
      <c r="AA33" s="17" t="e">
        <f t="shared" si="0"/>
        <v>#DIV/0!</v>
      </c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8"/>
      <c r="J34" s="5"/>
      <c r="K34" s="9"/>
      <c r="L34" s="5"/>
      <c r="M34" s="6"/>
      <c r="N34" s="10"/>
      <c r="O34" s="5"/>
      <c r="P34" s="5"/>
      <c r="Q34" s="5"/>
      <c r="R34" s="10"/>
      <c r="S34" s="5"/>
      <c r="T34" s="5"/>
      <c r="U34" s="5"/>
      <c r="V34" s="5"/>
      <c r="W34" s="5"/>
      <c r="X34" s="5"/>
      <c r="Y34" s="5"/>
      <c r="Z34" s="5"/>
      <c r="AA34" s="17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8"/>
      <c r="J35" s="5"/>
      <c r="K35" s="9"/>
      <c r="L35" s="5"/>
      <c r="M35" s="6"/>
      <c r="N35" s="10"/>
      <c r="O35" s="5"/>
      <c r="P35" s="5"/>
      <c r="Q35" s="5"/>
      <c r="R35" s="10"/>
      <c r="S35" s="5"/>
      <c r="T35" s="5"/>
      <c r="U35" s="5"/>
      <c r="V35" s="5"/>
      <c r="W35" s="5"/>
      <c r="X35" s="5"/>
      <c r="Y35" s="5"/>
      <c r="Z35" s="5"/>
      <c r="AA35" s="17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8"/>
      <c r="J36" s="5"/>
      <c r="K36" s="9"/>
      <c r="L36" s="5"/>
      <c r="M36" s="6"/>
      <c r="N36" s="10"/>
      <c r="O36" s="5"/>
      <c r="P36" s="5"/>
      <c r="Q36" s="5"/>
      <c r="R36" s="10"/>
      <c r="S36" s="5"/>
      <c r="T36" s="5"/>
      <c r="U36" s="5"/>
      <c r="V36" s="5"/>
      <c r="W36" s="5"/>
      <c r="X36" s="5"/>
      <c r="Y36" s="5"/>
      <c r="Z36" s="5"/>
      <c r="AA36" s="17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8"/>
      <c r="J37" s="5"/>
      <c r="K37" s="9"/>
      <c r="L37" s="5"/>
      <c r="M37" s="6"/>
      <c r="N37" s="10"/>
      <c r="O37" s="5"/>
      <c r="P37" s="5"/>
      <c r="Q37" s="5"/>
      <c r="R37" s="10"/>
      <c r="S37" s="5"/>
      <c r="T37" s="5"/>
      <c r="U37" s="5"/>
      <c r="V37" s="5"/>
      <c r="W37" s="5"/>
      <c r="X37" s="5"/>
      <c r="Y37" s="5"/>
      <c r="Z37" s="5"/>
      <c r="AA37" s="17"/>
    </row>
    <row r="38" spans="1:27" x14ac:dyDescent="0.25">
      <c r="A38" s="125">
        <v>6</v>
      </c>
      <c r="B38" s="125" t="s">
        <v>90</v>
      </c>
      <c r="C38" s="28">
        <v>63</v>
      </c>
      <c r="D38" s="125" t="s">
        <v>91</v>
      </c>
      <c r="E38" s="125" t="s">
        <v>446</v>
      </c>
      <c r="F38" s="125" t="s">
        <v>92</v>
      </c>
      <c r="G38" s="5" t="s">
        <v>59</v>
      </c>
      <c r="H38" s="5" t="s">
        <v>60</v>
      </c>
      <c r="I38" s="5">
        <v>5474</v>
      </c>
      <c r="J38" s="5" t="s">
        <v>93</v>
      </c>
      <c r="K38" s="9">
        <v>7</v>
      </c>
      <c r="L38" s="5">
        <v>8822</v>
      </c>
      <c r="M38" s="6">
        <v>43241</v>
      </c>
      <c r="N38" s="10">
        <v>652286</v>
      </c>
      <c r="O38" s="5">
        <v>0</v>
      </c>
      <c r="P38" s="5">
        <v>0</v>
      </c>
      <c r="Q38" s="5">
        <v>6588.75</v>
      </c>
      <c r="R38" s="10">
        <v>0.25</v>
      </c>
      <c r="S38" s="5">
        <v>94125</v>
      </c>
      <c r="T38" s="5">
        <v>141187.5</v>
      </c>
      <c r="U38" s="5">
        <v>329437.5</v>
      </c>
      <c r="V38" s="5">
        <v>658875</v>
      </c>
      <c r="W38" s="5">
        <v>141187.5</v>
      </c>
      <c r="X38" s="5">
        <v>988312.5</v>
      </c>
      <c r="Y38" s="5" t="s">
        <v>94</v>
      </c>
      <c r="Z38" s="125">
        <v>1593780.1</v>
      </c>
      <c r="AA38" s="17">
        <f t="shared" si="0"/>
        <v>50</v>
      </c>
    </row>
    <row r="39" spans="1:27" ht="30" x14ac:dyDescent="0.25">
      <c r="A39" s="125"/>
      <c r="B39" s="125"/>
      <c r="C39" s="5" t="s">
        <v>95</v>
      </c>
      <c r="D39" s="125"/>
      <c r="E39" s="125"/>
      <c r="F39" s="125"/>
      <c r="G39" s="5" t="s">
        <v>59</v>
      </c>
      <c r="H39" s="5" t="s">
        <v>60</v>
      </c>
      <c r="I39" s="5">
        <v>5474</v>
      </c>
      <c r="J39" s="5" t="s">
        <v>96</v>
      </c>
      <c r="K39" s="9">
        <v>14</v>
      </c>
      <c r="L39" s="5">
        <v>8822</v>
      </c>
      <c r="M39" s="6">
        <v>43241</v>
      </c>
      <c r="N39" s="10">
        <v>4677750</v>
      </c>
      <c r="O39" s="5">
        <v>0</v>
      </c>
      <c r="P39" s="5">
        <v>0</v>
      </c>
      <c r="Q39" s="5">
        <v>47250</v>
      </c>
      <c r="R39" s="10">
        <v>0</v>
      </c>
      <c r="S39" s="5">
        <v>337500</v>
      </c>
      <c r="T39" s="5">
        <v>384750</v>
      </c>
      <c r="U39" s="5">
        <v>661500</v>
      </c>
      <c r="V39" s="5">
        <v>4725000</v>
      </c>
      <c r="W39" s="5">
        <v>384750</v>
      </c>
      <c r="X39" s="5">
        <v>5386500</v>
      </c>
      <c r="Y39" s="5" t="s">
        <v>97</v>
      </c>
      <c r="Z39" s="125"/>
      <c r="AA39" s="17">
        <f t="shared" si="0"/>
        <v>14.000000000000002</v>
      </c>
    </row>
    <row r="40" spans="1:27" x14ac:dyDescent="0.25">
      <c r="A40" s="125"/>
      <c r="B40" s="125"/>
      <c r="C40" s="5" t="s">
        <v>98</v>
      </c>
      <c r="D40" s="125"/>
      <c r="E40" s="125"/>
      <c r="F40" s="125"/>
      <c r="G40" s="5" t="s">
        <v>59</v>
      </c>
      <c r="H40" s="5" t="s">
        <v>60</v>
      </c>
      <c r="I40" s="5">
        <v>5477</v>
      </c>
      <c r="J40" s="5" t="s">
        <v>67</v>
      </c>
      <c r="K40" s="9">
        <v>20</v>
      </c>
      <c r="L40" s="5">
        <v>8822</v>
      </c>
      <c r="M40" s="6">
        <v>43241</v>
      </c>
      <c r="N40" s="10">
        <v>4262960</v>
      </c>
      <c r="O40" s="5">
        <v>0</v>
      </c>
      <c r="P40" s="5">
        <v>0</v>
      </c>
      <c r="Q40" s="5">
        <v>43060.2</v>
      </c>
      <c r="R40" s="10">
        <v>-0.2</v>
      </c>
      <c r="S40" s="5">
        <v>215301</v>
      </c>
      <c r="T40" s="5">
        <v>245443.14</v>
      </c>
      <c r="U40" s="5">
        <v>602842.6</v>
      </c>
      <c r="V40" s="5">
        <v>4306020</v>
      </c>
      <c r="W40" s="5">
        <v>245443.14</v>
      </c>
      <c r="X40" s="5">
        <v>4908862.8</v>
      </c>
      <c r="Y40" s="5" t="s">
        <v>99</v>
      </c>
      <c r="Z40" s="125"/>
      <c r="AA40" s="17">
        <f t="shared" si="0"/>
        <v>13.999995355339735</v>
      </c>
    </row>
    <row r="41" spans="1:27" ht="45" x14ac:dyDescent="0.25">
      <c r="A41" s="125"/>
      <c r="B41" s="125"/>
      <c r="C41" s="5" t="s">
        <v>100</v>
      </c>
      <c r="D41" s="125"/>
      <c r="E41" s="125"/>
      <c r="F41" s="125"/>
      <c r="G41" s="5" t="s">
        <v>59</v>
      </c>
      <c r="H41" s="5" t="s">
        <v>60</v>
      </c>
      <c r="I41" s="8" t="s">
        <v>445</v>
      </c>
      <c r="J41" s="5" t="s">
        <v>69</v>
      </c>
      <c r="K41" s="9">
        <v>0</v>
      </c>
      <c r="L41" s="5">
        <v>7973</v>
      </c>
      <c r="M41" s="6">
        <v>43101</v>
      </c>
      <c r="N41" s="10">
        <v>0</v>
      </c>
      <c r="O41" s="5">
        <v>1096177</v>
      </c>
      <c r="P41" s="5">
        <v>0</v>
      </c>
      <c r="Q41" s="5">
        <v>11072.49</v>
      </c>
      <c r="R41" s="10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125"/>
      <c r="AA41" s="17" t="e">
        <f t="shared" si="0"/>
        <v>#DIV/0!</v>
      </c>
    </row>
    <row r="42" spans="1:27" ht="45" x14ac:dyDescent="0.25">
      <c r="A42" s="125"/>
      <c r="B42" s="125"/>
      <c r="C42" s="5" t="s">
        <v>101</v>
      </c>
      <c r="D42" s="125"/>
      <c r="E42" s="125"/>
      <c r="F42" s="125"/>
      <c r="G42" s="5" t="s">
        <v>59</v>
      </c>
      <c r="H42" s="5" t="s">
        <v>60</v>
      </c>
      <c r="I42" s="8" t="s">
        <v>445</v>
      </c>
      <c r="J42" s="5" t="s">
        <v>71</v>
      </c>
      <c r="K42" s="9">
        <v>0</v>
      </c>
      <c r="L42" s="5">
        <v>7973</v>
      </c>
      <c r="M42" s="6">
        <v>43101</v>
      </c>
      <c r="N42" s="10">
        <v>0</v>
      </c>
      <c r="O42" s="5">
        <v>0</v>
      </c>
      <c r="P42" s="5">
        <v>169724</v>
      </c>
      <c r="Q42" s="5">
        <v>1714.38</v>
      </c>
      <c r="R42" s="10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125"/>
      <c r="AA42" s="17" t="e">
        <f t="shared" si="0"/>
        <v>#DIV/0!</v>
      </c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8"/>
      <c r="J43" s="5"/>
      <c r="K43" s="9"/>
      <c r="L43" s="5"/>
      <c r="M43" s="6"/>
      <c r="N43" s="10"/>
      <c r="O43" s="5"/>
      <c r="P43" s="5"/>
      <c r="Q43" s="5"/>
      <c r="R43" s="10"/>
      <c r="S43" s="5"/>
      <c r="T43" s="5"/>
      <c r="U43" s="5"/>
      <c r="V43" s="5"/>
      <c r="W43" s="5"/>
      <c r="X43" s="5"/>
      <c r="Y43" s="5"/>
      <c r="Z43" s="5"/>
      <c r="AA43" s="17"/>
    </row>
    <row r="44" spans="1:27" x14ac:dyDescent="0.25">
      <c r="A44" s="5"/>
      <c r="B44" s="5"/>
      <c r="C44" s="5"/>
      <c r="D44" s="5"/>
      <c r="E44" s="5"/>
      <c r="F44" s="5"/>
      <c r="G44" s="5"/>
      <c r="H44" s="5"/>
      <c r="I44" s="8"/>
      <c r="J44" s="5"/>
      <c r="K44" s="9"/>
      <c r="L44" s="5"/>
      <c r="M44" s="6"/>
      <c r="N44" s="10"/>
      <c r="O44" s="5"/>
      <c r="P44" s="5"/>
      <c r="Q44" s="5"/>
      <c r="R44" s="10"/>
      <c r="S44" s="5"/>
      <c r="T44" s="5"/>
      <c r="U44" s="5"/>
      <c r="V44" s="5"/>
      <c r="W44" s="5"/>
      <c r="X44" s="5"/>
      <c r="Y44" s="5"/>
      <c r="Z44" s="5"/>
      <c r="AA44" s="17"/>
    </row>
    <row r="45" spans="1:27" x14ac:dyDescent="0.25">
      <c r="A45" s="5"/>
      <c r="B45" s="5"/>
      <c r="C45" s="5"/>
      <c r="D45" s="5"/>
      <c r="E45" s="5"/>
      <c r="F45" s="5"/>
      <c r="G45" s="5"/>
      <c r="H45" s="5"/>
      <c r="I45" s="8"/>
      <c r="J45" s="5"/>
      <c r="K45" s="9"/>
      <c r="L45" s="5"/>
      <c r="M45" s="6"/>
      <c r="N45" s="10"/>
      <c r="O45" s="5"/>
      <c r="P45" s="5"/>
      <c r="Q45" s="5"/>
      <c r="R45" s="10"/>
      <c r="S45" s="5"/>
      <c r="T45" s="5"/>
      <c r="U45" s="5"/>
      <c r="V45" s="5"/>
      <c r="W45" s="5"/>
      <c r="X45" s="5"/>
      <c r="Y45" s="5"/>
      <c r="Z45" s="5"/>
      <c r="AA45" s="17"/>
    </row>
    <row r="46" spans="1:27" x14ac:dyDescent="0.25">
      <c r="A46" s="5"/>
      <c r="B46" s="5"/>
      <c r="C46" s="5"/>
      <c r="D46" s="5"/>
      <c r="E46" s="5"/>
      <c r="F46" s="5"/>
      <c r="G46" s="5"/>
      <c r="H46" s="5"/>
      <c r="I46" s="8"/>
      <c r="J46" s="5"/>
      <c r="K46" s="9"/>
      <c r="L46" s="5"/>
      <c r="M46" s="6"/>
      <c r="N46" s="10"/>
      <c r="O46" s="5"/>
      <c r="P46" s="5"/>
      <c r="Q46" s="5"/>
      <c r="R46" s="10"/>
      <c r="S46" s="5"/>
      <c r="T46" s="5"/>
      <c r="U46" s="5"/>
      <c r="V46" s="5"/>
      <c r="W46" s="5"/>
      <c r="X46" s="5"/>
      <c r="Y46" s="5"/>
      <c r="Z46" s="5"/>
      <c r="AA46" s="17"/>
    </row>
    <row r="47" spans="1:27" x14ac:dyDescent="0.25">
      <c r="A47" s="5"/>
      <c r="B47" s="5"/>
      <c r="C47" s="5"/>
      <c r="D47" s="5"/>
      <c r="E47" s="5"/>
      <c r="F47" s="5"/>
      <c r="G47" s="5"/>
      <c r="H47" s="5"/>
      <c r="I47" s="8"/>
      <c r="J47" s="5"/>
      <c r="K47" s="9"/>
      <c r="L47" s="5"/>
      <c r="M47" s="6"/>
      <c r="N47" s="10"/>
      <c r="O47" s="5"/>
      <c r="P47" s="5"/>
      <c r="Q47" s="5"/>
      <c r="R47" s="10"/>
      <c r="S47" s="5"/>
      <c r="T47" s="5"/>
      <c r="U47" s="5"/>
      <c r="V47" s="5"/>
      <c r="W47" s="5"/>
      <c r="X47" s="5"/>
      <c r="Y47" s="5"/>
      <c r="Z47" s="5"/>
      <c r="AA47" s="17"/>
    </row>
    <row r="48" spans="1:27" x14ac:dyDescent="0.25">
      <c r="A48" s="125">
        <v>7</v>
      </c>
      <c r="B48" s="125" t="s">
        <v>102</v>
      </c>
      <c r="C48" s="5" t="s">
        <v>103</v>
      </c>
      <c r="D48" s="125" t="s">
        <v>104</v>
      </c>
      <c r="E48" s="125" t="s">
        <v>105</v>
      </c>
      <c r="F48" s="125" t="s">
        <v>106</v>
      </c>
      <c r="G48" s="5" t="s">
        <v>59</v>
      </c>
      <c r="H48" s="5" t="s">
        <v>60</v>
      </c>
      <c r="I48" s="5">
        <v>5219</v>
      </c>
      <c r="J48" s="5" t="s">
        <v>67</v>
      </c>
      <c r="K48" s="9">
        <v>3.33</v>
      </c>
      <c r="L48" s="5">
        <v>8174</v>
      </c>
      <c r="M48" s="6">
        <v>43123</v>
      </c>
      <c r="N48" s="10">
        <v>709783</v>
      </c>
      <c r="O48" s="5">
        <v>0</v>
      </c>
      <c r="P48" s="5">
        <v>0</v>
      </c>
      <c r="Q48" s="5">
        <v>7169.53</v>
      </c>
      <c r="R48" s="10">
        <v>-0.2</v>
      </c>
      <c r="S48" s="5">
        <v>215301</v>
      </c>
      <c r="T48" s="5">
        <v>245443.14</v>
      </c>
      <c r="U48" s="5">
        <v>100373.13</v>
      </c>
      <c r="V48" s="5">
        <v>716952.33</v>
      </c>
      <c r="W48" s="5">
        <v>245443.14</v>
      </c>
      <c r="X48" s="5">
        <v>817325.66</v>
      </c>
      <c r="Y48" s="5" t="s">
        <v>107</v>
      </c>
      <c r="Z48" s="125">
        <v>120568.36</v>
      </c>
      <c r="AA48" s="17">
        <f t="shared" si="0"/>
        <v>13.999972634163838</v>
      </c>
    </row>
    <row r="49" spans="1:27" x14ac:dyDescent="0.25">
      <c r="A49" s="125"/>
      <c r="B49" s="125"/>
      <c r="C49" s="5" t="s">
        <v>108</v>
      </c>
      <c r="D49" s="125"/>
      <c r="E49" s="125"/>
      <c r="F49" s="125"/>
      <c r="G49" s="5" t="s">
        <v>59</v>
      </c>
      <c r="H49" s="5" t="s">
        <v>60</v>
      </c>
      <c r="I49" s="5">
        <v>5220</v>
      </c>
      <c r="J49" s="5" t="s">
        <v>67</v>
      </c>
      <c r="K49" s="9">
        <v>0.67</v>
      </c>
      <c r="L49" s="5">
        <v>8174</v>
      </c>
      <c r="M49" s="6">
        <v>43123</v>
      </c>
      <c r="N49" s="10">
        <v>142809</v>
      </c>
      <c r="O49" s="5">
        <v>0</v>
      </c>
      <c r="P49" s="5">
        <v>0</v>
      </c>
      <c r="Q49" s="5">
        <v>1442.52</v>
      </c>
      <c r="R49" s="10">
        <v>0.15</v>
      </c>
      <c r="S49" s="5">
        <v>215301</v>
      </c>
      <c r="T49" s="5">
        <v>245443.14</v>
      </c>
      <c r="U49" s="5">
        <v>20195.23</v>
      </c>
      <c r="V49" s="5">
        <v>144251.67000000001</v>
      </c>
      <c r="W49" s="5">
        <v>245443.14</v>
      </c>
      <c r="X49" s="5">
        <v>164446.9</v>
      </c>
      <c r="Y49" s="7">
        <v>20195.23</v>
      </c>
      <c r="Z49" s="125"/>
      <c r="AA49" s="17">
        <f t="shared" si="0"/>
        <v>13.999997365715073</v>
      </c>
    </row>
    <row r="50" spans="1:2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9"/>
      <c r="L50" s="5"/>
      <c r="M50" s="6"/>
      <c r="N50" s="10"/>
      <c r="O50" s="5"/>
      <c r="P50" s="5"/>
      <c r="Q50" s="5"/>
      <c r="R50" s="10"/>
      <c r="S50" s="5"/>
      <c r="T50" s="5"/>
      <c r="U50" s="5"/>
      <c r="V50" s="5"/>
      <c r="W50" s="5"/>
      <c r="X50" s="5"/>
      <c r="Y50" s="7"/>
      <c r="Z50" s="5"/>
      <c r="AA50" s="17"/>
    </row>
    <row r="51" spans="1:2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9"/>
      <c r="L51" s="5"/>
      <c r="M51" s="6"/>
      <c r="N51" s="10"/>
      <c r="O51" s="5"/>
      <c r="P51" s="5"/>
      <c r="Q51" s="5"/>
      <c r="R51" s="10"/>
      <c r="S51" s="5"/>
      <c r="T51" s="5"/>
      <c r="U51" s="5"/>
      <c r="V51" s="5"/>
      <c r="W51" s="5"/>
      <c r="X51" s="5"/>
      <c r="Y51" s="7"/>
      <c r="Z51" s="5"/>
      <c r="AA51" s="17"/>
    </row>
    <row r="52" spans="1:2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9"/>
      <c r="L52" s="5"/>
      <c r="M52" s="6"/>
      <c r="N52" s="10"/>
      <c r="O52" s="5"/>
      <c r="P52" s="5"/>
      <c r="Q52" s="5"/>
      <c r="R52" s="10"/>
      <c r="S52" s="5"/>
      <c r="T52" s="5"/>
      <c r="U52" s="5"/>
      <c r="V52" s="5"/>
      <c r="W52" s="5"/>
      <c r="X52" s="5"/>
      <c r="Y52" s="7"/>
      <c r="Z52" s="5"/>
      <c r="AA52" s="17"/>
    </row>
    <row r="53" spans="1:27" ht="30" x14ac:dyDescent="0.25">
      <c r="A53" s="125">
        <v>8</v>
      </c>
      <c r="B53" s="125" t="s">
        <v>109</v>
      </c>
      <c r="C53" s="5" t="s">
        <v>110</v>
      </c>
      <c r="D53" s="125" t="s">
        <v>111</v>
      </c>
      <c r="E53" s="126" t="s">
        <v>447</v>
      </c>
      <c r="F53" s="125" t="s">
        <v>112</v>
      </c>
      <c r="G53" s="5" t="s">
        <v>113</v>
      </c>
      <c r="H53" s="5" t="s">
        <v>60</v>
      </c>
      <c r="I53" s="5">
        <v>1779</v>
      </c>
      <c r="J53" s="5" t="s">
        <v>67</v>
      </c>
      <c r="K53" s="9">
        <v>2.25</v>
      </c>
      <c r="L53" s="5">
        <v>57466</v>
      </c>
      <c r="M53" s="6">
        <v>43325</v>
      </c>
      <c r="N53" s="10">
        <v>503051</v>
      </c>
      <c r="O53" s="5">
        <v>0</v>
      </c>
      <c r="P53" s="5">
        <v>0</v>
      </c>
      <c r="Q53" s="5">
        <v>5081.32</v>
      </c>
      <c r="R53" s="10">
        <v>0.93</v>
      </c>
      <c r="S53" s="5">
        <v>225837</v>
      </c>
      <c r="T53" s="5">
        <v>257454.18</v>
      </c>
      <c r="U53" s="5">
        <v>71138.66</v>
      </c>
      <c r="V53" s="5">
        <v>508133.25</v>
      </c>
      <c r="W53" s="5">
        <v>257454.18</v>
      </c>
      <c r="X53" s="5">
        <v>579271.91</v>
      </c>
      <c r="Y53" s="7">
        <v>71138.66</v>
      </c>
      <c r="Z53" s="125">
        <v>71138.66</v>
      </c>
      <c r="AA53" s="17">
        <f t="shared" si="0"/>
        <v>14.000000983993866</v>
      </c>
    </row>
    <row r="54" spans="1:27" x14ac:dyDescent="0.25">
      <c r="A54" s="125"/>
      <c r="B54" s="125"/>
      <c r="C54" s="5" t="s">
        <v>114</v>
      </c>
      <c r="D54" s="125"/>
      <c r="E54" s="125"/>
      <c r="F54" s="125"/>
      <c r="G54" s="5" t="s">
        <v>113</v>
      </c>
      <c r="H54" s="5" t="s">
        <v>60</v>
      </c>
      <c r="I54" s="5">
        <v>1779</v>
      </c>
      <c r="J54" s="5" t="s">
        <v>69</v>
      </c>
      <c r="K54" s="9">
        <v>0</v>
      </c>
      <c r="L54" s="5">
        <v>7850</v>
      </c>
      <c r="M54" s="6">
        <v>43087</v>
      </c>
      <c r="N54" s="10">
        <v>0</v>
      </c>
      <c r="O54" s="5">
        <v>732883</v>
      </c>
      <c r="P54" s="5">
        <v>0</v>
      </c>
      <c r="Q54" s="5">
        <v>7402.86</v>
      </c>
      <c r="R54" s="10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125"/>
      <c r="AA54" s="17" t="e">
        <f t="shared" si="0"/>
        <v>#DIV/0!</v>
      </c>
    </row>
    <row r="55" spans="1:27" x14ac:dyDescent="0.25">
      <c r="A55" s="125"/>
      <c r="B55" s="125"/>
      <c r="C55" s="5" t="s">
        <v>115</v>
      </c>
      <c r="D55" s="125"/>
      <c r="E55" s="125"/>
      <c r="F55" s="125"/>
      <c r="G55" s="5" t="s">
        <v>113</v>
      </c>
      <c r="H55" s="5" t="s">
        <v>60</v>
      </c>
      <c r="I55" s="5">
        <v>1779</v>
      </c>
      <c r="J55" s="5" t="s">
        <v>71</v>
      </c>
      <c r="K55" s="9">
        <v>0</v>
      </c>
      <c r="L55" s="5">
        <v>7850</v>
      </c>
      <c r="M55" s="6">
        <v>43087</v>
      </c>
      <c r="N55" s="10">
        <v>0</v>
      </c>
      <c r="O55" s="5">
        <v>0</v>
      </c>
      <c r="P55" s="5">
        <v>9974</v>
      </c>
      <c r="Q55" s="5">
        <v>100.75</v>
      </c>
      <c r="R55" s="10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125"/>
      <c r="AA55" s="17" t="e">
        <f t="shared" si="0"/>
        <v>#DIV/0!</v>
      </c>
    </row>
    <row r="56" spans="1:2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9"/>
      <c r="L56" s="5"/>
      <c r="M56" s="6"/>
      <c r="N56" s="10"/>
      <c r="O56" s="5"/>
      <c r="P56" s="5"/>
      <c r="Q56" s="5"/>
      <c r="R56" s="10"/>
      <c r="S56" s="5"/>
      <c r="T56" s="5"/>
      <c r="U56" s="5"/>
      <c r="V56" s="5"/>
      <c r="W56" s="5"/>
      <c r="X56" s="5"/>
      <c r="Y56" s="5"/>
      <c r="Z56" s="5"/>
      <c r="AA56" s="17"/>
    </row>
    <row r="57" spans="1:2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9"/>
      <c r="L57" s="5"/>
      <c r="M57" s="6"/>
      <c r="N57" s="10"/>
      <c r="O57" s="5"/>
      <c r="P57" s="5"/>
      <c r="Q57" s="5"/>
      <c r="R57" s="10"/>
      <c r="S57" s="5"/>
      <c r="T57" s="5"/>
      <c r="U57" s="5"/>
      <c r="V57" s="5"/>
      <c r="W57" s="5"/>
      <c r="X57" s="5"/>
      <c r="Y57" s="5"/>
      <c r="Z57" s="5"/>
      <c r="AA57" s="17"/>
    </row>
    <row r="58" spans="1:2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9"/>
      <c r="L58" s="5"/>
      <c r="M58" s="6"/>
      <c r="N58" s="10"/>
      <c r="O58" s="5"/>
      <c r="P58" s="5"/>
      <c r="Q58" s="5"/>
      <c r="R58" s="10"/>
      <c r="S58" s="5"/>
      <c r="T58" s="5"/>
      <c r="U58" s="5"/>
      <c r="V58" s="5"/>
      <c r="W58" s="5"/>
      <c r="X58" s="5"/>
      <c r="Y58" s="5"/>
      <c r="Z58" s="5"/>
      <c r="AA58" s="17"/>
    </row>
    <row r="59" spans="1:2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9"/>
      <c r="L59" s="5"/>
      <c r="M59" s="6"/>
      <c r="N59" s="10"/>
      <c r="O59" s="5"/>
      <c r="P59" s="5"/>
      <c r="Q59" s="5"/>
      <c r="R59" s="10"/>
      <c r="S59" s="5"/>
      <c r="T59" s="5"/>
      <c r="U59" s="5"/>
      <c r="V59" s="5"/>
      <c r="W59" s="5"/>
      <c r="X59" s="5"/>
      <c r="Y59" s="5"/>
      <c r="Z59" s="5"/>
      <c r="AA59" s="17"/>
    </row>
    <row r="60" spans="1:27" x14ac:dyDescent="0.25">
      <c r="A60" s="125">
        <v>9</v>
      </c>
      <c r="B60" s="125" t="s">
        <v>116</v>
      </c>
      <c r="C60" s="5" t="s">
        <v>117</v>
      </c>
      <c r="D60" s="125" t="s">
        <v>118</v>
      </c>
      <c r="E60" s="125" t="s">
        <v>119</v>
      </c>
      <c r="F60" s="125" t="s">
        <v>120</v>
      </c>
      <c r="G60" s="5" t="s">
        <v>121</v>
      </c>
      <c r="H60" s="5" t="s">
        <v>60</v>
      </c>
      <c r="I60" s="5">
        <v>377</v>
      </c>
      <c r="J60" s="5" t="s">
        <v>122</v>
      </c>
      <c r="K60" s="9">
        <v>5.5</v>
      </c>
      <c r="L60" s="5">
        <v>8370</v>
      </c>
      <c r="M60" s="6">
        <v>43164</v>
      </c>
      <c r="N60" s="10">
        <v>2233990</v>
      </c>
      <c r="O60" s="5">
        <v>0</v>
      </c>
      <c r="P60" s="5">
        <v>0</v>
      </c>
      <c r="Q60" s="5">
        <v>22565.56</v>
      </c>
      <c r="R60" s="10">
        <v>0.94</v>
      </c>
      <c r="S60" s="5">
        <v>410283</v>
      </c>
      <c r="T60" s="5">
        <v>553882.05000000005</v>
      </c>
      <c r="U60" s="5">
        <v>789794.78</v>
      </c>
      <c r="V60" s="5">
        <v>2256556.5</v>
      </c>
      <c r="W60" s="5">
        <v>553882.05000000005</v>
      </c>
      <c r="X60" s="5">
        <v>3046351.28</v>
      </c>
      <c r="Y60" s="5" t="s">
        <v>123</v>
      </c>
      <c r="Z60" s="125">
        <v>789794.78</v>
      </c>
      <c r="AA60" s="17">
        <f t="shared" si="0"/>
        <v>35.000000221576549</v>
      </c>
    </row>
    <row r="61" spans="1:27" x14ac:dyDescent="0.25">
      <c r="A61" s="125"/>
      <c r="B61" s="125"/>
      <c r="C61" s="5" t="s">
        <v>70</v>
      </c>
      <c r="D61" s="125"/>
      <c r="E61" s="125"/>
      <c r="F61" s="125"/>
      <c r="G61" s="5" t="s">
        <v>121</v>
      </c>
      <c r="H61" s="5" t="s">
        <v>60</v>
      </c>
      <c r="I61" s="5">
        <v>377</v>
      </c>
      <c r="J61" s="5" t="s">
        <v>69</v>
      </c>
      <c r="K61" s="9">
        <v>0</v>
      </c>
      <c r="L61" s="5">
        <v>7785</v>
      </c>
      <c r="M61" s="6">
        <v>43072</v>
      </c>
      <c r="N61" s="10">
        <v>0</v>
      </c>
      <c r="O61" s="5">
        <v>3818980</v>
      </c>
      <c r="P61" s="5">
        <v>0</v>
      </c>
      <c r="Q61" s="5">
        <v>38575.56</v>
      </c>
      <c r="R61" s="10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125"/>
      <c r="AA61" s="17" t="e">
        <f t="shared" si="0"/>
        <v>#DIV/0!</v>
      </c>
    </row>
    <row r="62" spans="1:27" x14ac:dyDescent="0.25">
      <c r="A62" s="125"/>
      <c r="B62" s="125"/>
      <c r="C62" s="5" t="s">
        <v>114</v>
      </c>
      <c r="D62" s="125"/>
      <c r="E62" s="125"/>
      <c r="F62" s="125"/>
      <c r="G62" s="5" t="s">
        <v>121</v>
      </c>
      <c r="H62" s="5" t="s">
        <v>60</v>
      </c>
      <c r="I62" s="5">
        <v>377</v>
      </c>
      <c r="J62" s="5" t="s">
        <v>71</v>
      </c>
      <c r="K62" s="9">
        <v>0</v>
      </c>
      <c r="L62" s="5">
        <v>7785</v>
      </c>
      <c r="M62" s="6">
        <v>43072</v>
      </c>
      <c r="N62" s="10">
        <v>0</v>
      </c>
      <c r="O62" s="5">
        <v>0</v>
      </c>
      <c r="P62" s="5">
        <v>27551</v>
      </c>
      <c r="Q62" s="5">
        <v>278.29000000000002</v>
      </c>
      <c r="R62" s="10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125"/>
      <c r="AA62" s="17" t="e">
        <f t="shared" si="0"/>
        <v>#DIV/0!</v>
      </c>
    </row>
    <row r="63" spans="1:2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9"/>
      <c r="L63" s="5"/>
      <c r="M63" s="6"/>
      <c r="N63" s="10"/>
      <c r="O63" s="5"/>
      <c r="P63" s="5"/>
      <c r="Q63" s="5"/>
      <c r="R63" s="10"/>
      <c r="S63" s="5"/>
      <c r="T63" s="5"/>
      <c r="U63" s="5"/>
      <c r="V63" s="5"/>
      <c r="W63" s="5"/>
      <c r="X63" s="5"/>
      <c r="Y63" s="5"/>
      <c r="Z63" s="5"/>
      <c r="AA63" s="17"/>
    </row>
    <row r="64" spans="1:2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9"/>
      <c r="L64" s="5"/>
      <c r="M64" s="6"/>
      <c r="N64" s="10"/>
      <c r="O64" s="5"/>
      <c r="P64" s="5"/>
      <c r="Q64" s="5"/>
      <c r="R64" s="10"/>
      <c r="S64" s="5"/>
      <c r="T64" s="5"/>
      <c r="U64" s="5"/>
      <c r="V64" s="5"/>
      <c r="W64" s="5"/>
      <c r="X64" s="5"/>
      <c r="Y64" s="5"/>
      <c r="Z64" s="5"/>
      <c r="AA64" s="17"/>
    </row>
    <row r="65" spans="1:27" x14ac:dyDescent="0.25">
      <c r="A65" s="5"/>
      <c r="B65" s="5"/>
      <c r="C65" s="5"/>
      <c r="D65" s="5"/>
      <c r="E65" s="5"/>
      <c r="F65" s="5"/>
      <c r="G65" s="5" t="s">
        <v>450</v>
      </c>
      <c r="H65" s="5"/>
      <c r="I65" s="5"/>
      <c r="J65" s="5"/>
      <c r="K65" s="9"/>
      <c r="L65" s="5"/>
      <c r="M65" s="6"/>
      <c r="N65" s="10"/>
      <c r="O65" s="5"/>
      <c r="P65" s="5"/>
      <c r="Q65" s="5"/>
      <c r="R65" s="10"/>
      <c r="S65" s="5"/>
      <c r="T65" s="5"/>
      <c r="U65" s="5"/>
      <c r="V65" s="5"/>
      <c r="W65" s="5"/>
      <c r="X65" s="5"/>
      <c r="Y65" s="5"/>
      <c r="Z65" s="5"/>
      <c r="AA65" s="17"/>
    </row>
    <row r="66" spans="1:27" ht="30" x14ac:dyDescent="0.25">
      <c r="A66" s="5">
        <v>10</v>
      </c>
      <c r="B66" s="5" t="s">
        <v>124</v>
      </c>
      <c r="C66" s="28" t="s">
        <v>448</v>
      </c>
      <c r="D66" s="5" t="s">
        <v>125</v>
      </c>
      <c r="E66" s="5" t="s">
        <v>126</v>
      </c>
      <c r="F66" s="5" t="s">
        <v>127</v>
      </c>
      <c r="G66" s="5" t="s">
        <v>128</v>
      </c>
      <c r="H66" s="5" t="s">
        <v>60</v>
      </c>
      <c r="I66" s="5">
        <v>499</v>
      </c>
      <c r="J66" s="5" t="s">
        <v>61</v>
      </c>
      <c r="K66" s="9">
        <v>66</v>
      </c>
      <c r="L66" s="5">
        <v>8112</v>
      </c>
      <c r="M66" s="6">
        <v>43115</v>
      </c>
      <c r="N66" s="10">
        <v>11024654</v>
      </c>
      <c r="O66" s="5">
        <v>0</v>
      </c>
      <c r="P66" s="5">
        <v>0</v>
      </c>
      <c r="Q66" s="5">
        <v>111360.14</v>
      </c>
      <c r="R66" s="10">
        <v>0.86</v>
      </c>
      <c r="S66" s="5">
        <v>168727.5</v>
      </c>
      <c r="T66" s="5">
        <v>204160.28</v>
      </c>
      <c r="U66" s="5">
        <v>2338563.48</v>
      </c>
      <c r="V66" s="5">
        <v>11136015</v>
      </c>
      <c r="W66" s="5">
        <v>204160.28</v>
      </c>
      <c r="X66" s="5">
        <v>13474578.48</v>
      </c>
      <c r="Y66" s="5" t="s">
        <v>129</v>
      </c>
      <c r="Z66" s="5">
        <v>2338563.48</v>
      </c>
      <c r="AA66" s="17">
        <f t="shared" si="0"/>
        <v>21.000002963358078</v>
      </c>
    </row>
    <row r="67" spans="1:2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9"/>
      <c r="L67" s="5"/>
      <c r="M67" s="6"/>
      <c r="N67" s="10"/>
      <c r="O67" s="5"/>
      <c r="P67" s="5"/>
      <c r="Q67" s="5"/>
      <c r="R67" s="10"/>
      <c r="S67" s="5"/>
      <c r="T67" s="5"/>
      <c r="U67" s="5"/>
      <c r="V67" s="5"/>
      <c r="W67" s="5"/>
      <c r="X67" s="5"/>
      <c r="Y67" s="5"/>
      <c r="Z67" s="5"/>
      <c r="AA67" s="17"/>
    </row>
    <row r="68" spans="1:2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9"/>
      <c r="L68" s="5"/>
      <c r="M68" s="6"/>
      <c r="N68" s="10"/>
      <c r="O68" s="5"/>
      <c r="P68" s="5"/>
      <c r="Q68" s="5"/>
      <c r="R68" s="10"/>
      <c r="S68" s="5"/>
      <c r="T68" s="5"/>
      <c r="U68" s="5"/>
      <c r="V68" s="5"/>
      <c r="W68" s="5"/>
      <c r="X68" s="5"/>
      <c r="Y68" s="5"/>
      <c r="Z68" s="5"/>
      <c r="AA68" s="17"/>
    </row>
    <row r="69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9"/>
      <c r="L69" s="5"/>
      <c r="M69" s="6"/>
      <c r="N69" s="10"/>
      <c r="O69" s="5"/>
      <c r="P69" s="5"/>
      <c r="Q69" s="5"/>
      <c r="R69" s="10"/>
      <c r="S69" s="5"/>
      <c r="T69" s="5"/>
      <c r="U69" s="5"/>
      <c r="V69" s="5"/>
      <c r="W69" s="5"/>
      <c r="X69" s="5"/>
      <c r="Y69" s="5"/>
      <c r="Z69" s="5"/>
      <c r="AA69" s="17"/>
    </row>
    <row r="70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9"/>
      <c r="L70" s="5"/>
      <c r="M70" s="6"/>
      <c r="N70" s="10"/>
      <c r="O70" s="5"/>
      <c r="P70" s="5"/>
      <c r="Q70" s="5"/>
      <c r="R70" s="10"/>
      <c r="S70" s="5"/>
      <c r="T70" s="5"/>
      <c r="U70" s="5"/>
      <c r="V70" s="5"/>
      <c r="W70" s="5"/>
      <c r="X70" s="5"/>
      <c r="Y70" s="5"/>
      <c r="Z70" s="5"/>
      <c r="AA70" s="17"/>
    </row>
    <row r="7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9"/>
      <c r="L71" s="5"/>
      <c r="M71" s="6"/>
      <c r="N71" s="10"/>
      <c r="O71" s="5"/>
      <c r="P71" s="5"/>
      <c r="Q71" s="5"/>
      <c r="R71" s="10"/>
      <c r="S71" s="5"/>
      <c r="T71" s="5"/>
      <c r="U71" s="5"/>
      <c r="V71" s="5"/>
      <c r="W71" s="5"/>
      <c r="X71" s="5"/>
      <c r="Y71" s="5"/>
      <c r="Z71" s="5"/>
      <c r="AA71" s="17"/>
    </row>
    <row r="72" spans="1:27" ht="30" x14ac:dyDescent="0.25">
      <c r="A72" s="5">
        <v>11</v>
      </c>
      <c r="B72" s="5" t="s">
        <v>130</v>
      </c>
      <c r="C72" s="28" t="s">
        <v>449</v>
      </c>
      <c r="D72" s="5" t="s">
        <v>131</v>
      </c>
      <c r="E72" s="5" t="s">
        <v>132</v>
      </c>
      <c r="F72" s="5" t="s">
        <v>133</v>
      </c>
      <c r="G72" s="5" t="s">
        <v>134</v>
      </c>
      <c r="H72" s="5" t="s">
        <v>60</v>
      </c>
      <c r="I72" s="5">
        <v>447</v>
      </c>
      <c r="J72" s="5" t="s">
        <v>61</v>
      </c>
      <c r="K72" s="9">
        <v>1.5</v>
      </c>
      <c r="L72" s="5">
        <v>8291</v>
      </c>
      <c r="M72" s="6">
        <v>43145</v>
      </c>
      <c r="N72" s="10">
        <v>449654</v>
      </c>
      <c r="O72" s="5">
        <v>0</v>
      </c>
      <c r="P72" s="5">
        <v>0</v>
      </c>
      <c r="Q72" s="5">
        <v>4541.96</v>
      </c>
      <c r="R72" s="10">
        <v>0.28999999999999998</v>
      </c>
      <c r="S72" s="5">
        <v>302797.5</v>
      </c>
      <c r="T72" s="5">
        <v>366384.98</v>
      </c>
      <c r="U72" s="5">
        <v>95381.22</v>
      </c>
      <c r="V72" s="5">
        <v>454196.25</v>
      </c>
      <c r="W72" s="5">
        <v>366384.98</v>
      </c>
      <c r="X72" s="5">
        <v>549577.47</v>
      </c>
      <c r="Y72" s="7">
        <v>95381.22</v>
      </c>
      <c r="Z72" s="5">
        <v>95381.22</v>
      </c>
      <c r="AA72" s="17">
        <f t="shared" si="0"/>
        <v>21.000001651268587</v>
      </c>
    </row>
    <row r="73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9"/>
      <c r="L73" s="5"/>
      <c r="M73" s="6"/>
      <c r="N73" s="10"/>
      <c r="O73" s="5"/>
      <c r="P73" s="5"/>
      <c r="Q73" s="5"/>
      <c r="R73" s="10"/>
      <c r="S73" s="5"/>
      <c r="T73" s="5"/>
      <c r="U73" s="5"/>
      <c r="V73" s="5"/>
      <c r="W73" s="5"/>
      <c r="X73" s="5"/>
      <c r="Y73" s="7"/>
      <c r="Z73" s="5"/>
      <c r="AA73" s="17"/>
    </row>
    <row r="74" spans="1:27" x14ac:dyDescent="0.25">
      <c r="A74" s="125">
        <v>11</v>
      </c>
      <c r="B74" s="125" t="s">
        <v>135</v>
      </c>
      <c r="C74" s="29">
        <v>38</v>
      </c>
      <c r="D74" s="125" t="s">
        <v>136</v>
      </c>
      <c r="E74" s="125" t="s">
        <v>137</v>
      </c>
      <c r="F74" s="125" t="s">
        <v>138</v>
      </c>
      <c r="G74" s="5" t="s">
        <v>134</v>
      </c>
      <c r="H74" s="5" t="s">
        <v>60</v>
      </c>
      <c r="I74" s="5">
        <v>479</v>
      </c>
      <c r="J74" s="5" t="s">
        <v>67</v>
      </c>
      <c r="K74" s="9">
        <v>8.1299999999999997E-2</v>
      </c>
      <c r="L74" s="5">
        <v>57980</v>
      </c>
      <c r="M74" s="6">
        <v>43426</v>
      </c>
      <c r="N74" s="10">
        <v>20676</v>
      </c>
      <c r="O74" s="5">
        <v>0</v>
      </c>
      <c r="P74" s="5">
        <v>0</v>
      </c>
      <c r="Q74" s="5">
        <v>208.85</v>
      </c>
      <c r="R74" s="10">
        <v>0.307</v>
      </c>
      <c r="S74" s="5">
        <v>256890</v>
      </c>
      <c r="T74" s="5">
        <v>488091</v>
      </c>
      <c r="U74" s="5">
        <v>18796.64</v>
      </c>
      <c r="V74" s="5">
        <v>20885.16</v>
      </c>
      <c r="W74" s="5">
        <v>488091</v>
      </c>
      <c r="X74" s="5">
        <v>39681.800000000003</v>
      </c>
      <c r="Y74" s="7">
        <v>18796.64</v>
      </c>
      <c r="Z74" s="125">
        <v>38749.19</v>
      </c>
      <c r="AA74" s="17">
        <f t="shared" si="0"/>
        <v>89.999980847644935</v>
      </c>
    </row>
    <row r="75" spans="1:27" x14ac:dyDescent="0.25">
      <c r="A75" s="125"/>
      <c r="B75" s="125"/>
      <c r="C75" s="29">
        <v>40</v>
      </c>
      <c r="D75" s="125"/>
      <c r="E75" s="125"/>
      <c r="F75" s="125"/>
      <c r="G75" s="5" t="s">
        <v>134</v>
      </c>
      <c r="H75" s="5" t="s">
        <v>60</v>
      </c>
      <c r="I75" s="5">
        <v>485</v>
      </c>
      <c r="J75" s="5" t="s">
        <v>67</v>
      </c>
      <c r="K75" s="9">
        <v>8.6300000000000002E-2</v>
      </c>
      <c r="L75" s="5">
        <v>57980</v>
      </c>
      <c r="M75" s="6">
        <v>43426</v>
      </c>
      <c r="N75" s="10">
        <v>21948</v>
      </c>
      <c r="O75" s="5">
        <v>0</v>
      </c>
      <c r="P75" s="5">
        <v>0</v>
      </c>
      <c r="Q75" s="5">
        <v>221.7</v>
      </c>
      <c r="R75" s="10">
        <v>-9.2999999999999999E-2</v>
      </c>
      <c r="S75" s="5">
        <v>256890</v>
      </c>
      <c r="T75" s="5">
        <v>488091</v>
      </c>
      <c r="U75" s="5">
        <v>19952.55</v>
      </c>
      <c r="V75" s="5">
        <v>22169.61</v>
      </c>
      <c r="W75" s="5">
        <v>488091</v>
      </c>
      <c r="X75" s="5">
        <v>42122.25</v>
      </c>
      <c r="Y75" s="7">
        <v>19952.55</v>
      </c>
      <c r="Z75" s="125"/>
      <c r="AA75" s="17">
        <f t="shared" si="0"/>
        <v>89.999553442753381</v>
      </c>
    </row>
    <row r="76" spans="1:27" x14ac:dyDescent="0.25">
      <c r="A76" s="125"/>
      <c r="B76" s="125"/>
      <c r="C76" s="5" t="s">
        <v>139</v>
      </c>
      <c r="D76" s="125"/>
      <c r="E76" s="125"/>
      <c r="F76" s="125"/>
      <c r="G76" s="5" t="s">
        <v>134</v>
      </c>
      <c r="H76" s="5" t="s">
        <v>60</v>
      </c>
      <c r="I76" s="5">
        <v>485</v>
      </c>
      <c r="J76" s="5" t="s">
        <v>69</v>
      </c>
      <c r="K76" s="9">
        <v>0</v>
      </c>
      <c r="L76" s="5">
        <v>7948</v>
      </c>
      <c r="M76" s="6">
        <v>43093</v>
      </c>
      <c r="N76" s="10">
        <v>0</v>
      </c>
      <c r="O76" s="5">
        <v>309993</v>
      </c>
      <c r="P76" s="5">
        <v>0</v>
      </c>
      <c r="Q76" s="5">
        <v>3131.24</v>
      </c>
      <c r="R76" s="10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125"/>
      <c r="AA76" s="17" t="e">
        <f t="shared" si="0"/>
        <v>#DIV/0!</v>
      </c>
    </row>
    <row r="77" spans="1:27" x14ac:dyDescent="0.25">
      <c r="A77" s="125">
        <v>12</v>
      </c>
      <c r="B77" s="125" t="s">
        <v>140</v>
      </c>
      <c r="C77" s="29">
        <v>38</v>
      </c>
      <c r="D77" s="125" t="s">
        <v>141</v>
      </c>
      <c r="E77" s="125" t="s">
        <v>142</v>
      </c>
      <c r="F77" s="125" t="s">
        <v>136</v>
      </c>
      <c r="G77" s="5" t="s">
        <v>134</v>
      </c>
      <c r="H77" s="5" t="s">
        <v>60</v>
      </c>
      <c r="I77" s="5">
        <v>479</v>
      </c>
      <c r="J77" s="5" t="s">
        <v>67</v>
      </c>
      <c r="K77" s="9">
        <v>0.18959999999999999</v>
      </c>
      <c r="L77" s="5">
        <v>57980</v>
      </c>
      <c r="M77" s="6">
        <v>43426</v>
      </c>
      <c r="N77" s="10">
        <v>48219</v>
      </c>
      <c r="O77" s="5">
        <v>0</v>
      </c>
      <c r="P77" s="5">
        <v>0</v>
      </c>
      <c r="Q77" s="5">
        <v>487.06</v>
      </c>
      <c r="R77" s="10">
        <v>0.28399999999999997</v>
      </c>
      <c r="S77" s="5">
        <v>256890</v>
      </c>
      <c r="T77" s="5">
        <v>488091</v>
      </c>
      <c r="U77" s="5">
        <v>43835.71</v>
      </c>
      <c r="V77" s="5">
        <v>48706.34</v>
      </c>
      <c r="W77" s="5">
        <v>488091</v>
      </c>
      <c r="X77" s="5">
        <v>92542.05</v>
      </c>
      <c r="Y77" s="7">
        <v>43835.71</v>
      </c>
      <c r="Z77" s="125">
        <v>90353.35</v>
      </c>
      <c r="AA77" s="17">
        <f t="shared" si="0"/>
        <v>90.000008212483223</v>
      </c>
    </row>
    <row r="78" spans="1:27" x14ac:dyDescent="0.25">
      <c r="A78" s="125"/>
      <c r="B78" s="125"/>
      <c r="C78" s="29">
        <v>40</v>
      </c>
      <c r="D78" s="125"/>
      <c r="E78" s="125"/>
      <c r="F78" s="125"/>
      <c r="G78" s="5" t="s">
        <v>134</v>
      </c>
      <c r="H78" s="5" t="s">
        <v>60</v>
      </c>
      <c r="I78" s="5">
        <v>485</v>
      </c>
      <c r="J78" s="5" t="s">
        <v>67</v>
      </c>
      <c r="K78" s="9">
        <v>0.20119999999999999</v>
      </c>
      <c r="L78" s="5">
        <v>57980</v>
      </c>
      <c r="M78" s="6">
        <v>43426</v>
      </c>
      <c r="N78" s="10">
        <v>51169</v>
      </c>
      <c r="O78" s="5">
        <v>0</v>
      </c>
      <c r="P78" s="5">
        <v>0</v>
      </c>
      <c r="Q78" s="5">
        <v>516.86</v>
      </c>
      <c r="R78" s="10">
        <v>0.40799999999999997</v>
      </c>
      <c r="S78" s="5">
        <v>256890</v>
      </c>
      <c r="T78" s="5">
        <v>488091</v>
      </c>
      <c r="U78" s="5">
        <v>46517.64</v>
      </c>
      <c r="V78" s="5">
        <v>51686.27</v>
      </c>
      <c r="W78" s="5">
        <v>488091</v>
      </c>
      <c r="X78" s="5">
        <v>98203.91</v>
      </c>
      <c r="Y78" s="7">
        <v>46517.64</v>
      </c>
      <c r="Z78" s="125"/>
      <c r="AA78" s="17">
        <f t="shared" si="0"/>
        <v>89.999994195750631</v>
      </c>
    </row>
    <row r="79" spans="1:27" x14ac:dyDescent="0.25">
      <c r="A79" s="125">
        <v>13</v>
      </c>
      <c r="B79" s="125" t="s">
        <v>143</v>
      </c>
      <c r="C79" s="29">
        <v>38</v>
      </c>
      <c r="D79" s="125" t="s">
        <v>144</v>
      </c>
      <c r="E79" s="125" t="s">
        <v>142</v>
      </c>
      <c r="F79" s="125" t="s">
        <v>136</v>
      </c>
      <c r="G79" s="5" t="s">
        <v>134</v>
      </c>
      <c r="H79" s="5" t="s">
        <v>60</v>
      </c>
      <c r="I79" s="5">
        <v>479</v>
      </c>
      <c r="J79" s="5" t="s">
        <v>67</v>
      </c>
      <c r="K79" s="9">
        <v>0.37909999999999999</v>
      </c>
      <c r="L79" s="5">
        <v>57980</v>
      </c>
      <c r="M79" s="6">
        <v>43426</v>
      </c>
      <c r="N79" s="10">
        <v>96413</v>
      </c>
      <c r="O79" s="5">
        <v>0</v>
      </c>
      <c r="P79" s="5">
        <v>0</v>
      </c>
      <c r="Q79" s="5">
        <v>973.87</v>
      </c>
      <c r="R79" s="10">
        <v>0.129</v>
      </c>
      <c r="S79" s="5">
        <v>256890</v>
      </c>
      <c r="T79" s="5">
        <v>488091</v>
      </c>
      <c r="U79" s="5">
        <v>87648.3</v>
      </c>
      <c r="V79" s="5">
        <v>97387</v>
      </c>
      <c r="W79" s="5">
        <v>488091</v>
      </c>
      <c r="X79" s="5">
        <v>185035.3</v>
      </c>
      <c r="Y79" s="7">
        <v>87648.3</v>
      </c>
      <c r="Z79" s="125">
        <v>180706.7</v>
      </c>
      <c r="AA79" s="17">
        <f t="shared" si="0"/>
        <v>90</v>
      </c>
    </row>
    <row r="80" spans="1:27" x14ac:dyDescent="0.25">
      <c r="A80" s="125"/>
      <c r="B80" s="125"/>
      <c r="C80" s="29">
        <v>40</v>
      </c>
      <c r="D80" s="125"/>
      <c r="E80" s="125"/>
      <c r="F80" s="125"/>
      <c r="G80" s="5" t="s">
        <v>134</v>
      </c>
      <c r="H80" s="5" t="s">
        <v>60</v>
      </c>
      <c r="I80" s="5">
        <v>485</v>
      </c>
      <c r="J80" s="5" t="s">
        <v>67</v>
      </c>
      <c r="K80" s="9">
        <v>0.40250000000000002</v>
      </c>
      <c r="L80" s="5">
        <v>57980</v>
      </c>
      <c r="M80" s="6">
        <v>43426</v>
      </c>
      <c r="N80" s="10">
        <v>102364</v>
      </c>
      <c r="O80" s="5">
        <v>0</v>
      </c>
      <c r="P80" s="5">
        <v>0</v>
      </c>
      <c r="Q80" s="5">
        <v>1033.98</v>
      </c>
      <c r="R80" s="10">
        <v>0.245</v>
      </c>
      <c r="S80" s="5">
        <v>256890</v>
      </c>
      <c r="T80" s="5">
        <v>488091</v>
      </c>
      <c r="U80" s="5">
        <v>93058.4</v>
      </c>
      <c r="V80" s="5">
        <v>103398.23</v>
      </c>
      <c r="W80" s="5">
        <v>488091</v>
      </c>
      <c r="X80" s="5">
        <v>196456.63</v>
      </c>
      <c r="Y80" s="7">
        <v>93058.4</v>
      </c>
      <c r="Z80" s="125"/>
      <c r="AA80" s="17">
        <f t="shared" si="0"/>
        <v>89.999993230058195</v>
      </c>
    </row>
    <row r="81" spans="1:27" x14ac:dyDescent="0.25">
      <c r="A81" s="26"/>
      <c r="B81" s="26"/>
      <c r="C81" s="26"/>
      <c r="D81" s="26"/>
      <c r="E81" s="26"/>
      <c r="F81" s="26"/>
      <c r="G81" s="26"/>
      <c r="H81" s="26"/>
      <c r="I81" s="26">
        <v>479</v>
      </c>
      <c r="J81" s="26"/>
      <c r="K81" s="9">
        <f>K74+K77+K79</f>
        <v>0.64999999999999991</v>
      </c>
      <c r="L81" s="26"/>
      <c r="M81" s="6"/>
      <c r="N81" s="10">
        <f>N74+N77+N79</f>
        <v>165308</v>
      </c>
      <c r="O81" s="26"/>
      <c r="P81" s="26"/>
      <c r="Q81" s="26"/>
      <c r="R81" s="10"/>
      <c r="S81" s="26"/>
      <c r="T81" s="26"/>
      <c r="U81" s="26"/>
      <c r="V81" s="26"/>
      <c r="W81" s="26"/>
      <c r="X81" s="26"/>
      <c r="Y81" s="7"/>
      <c r="Z81" s="26"/>
      <c r="AA81" s="25"/>
    </row>
    <row r="82" spans="1:27" x14ac:dyDescent="0.25">
      <c r="A82" s="26"/>
      <c r="B82" s="26"/>
      <c r="C82" s="26"/>
      <c r="D82" s="26"/>
      <c r="E82" s="26"/>
      <c r="F82" s="26"/>
      <c r="G82" s="26"/>
      <c r="H82" s="26"/>
      <c r="I82" s="26">
        <v>485</v>
      </c>
      <c r="J82" s="26"/>
      <c r="K82" s="9">
        <f t="shared" ref="K82" si="3">K75+K78+K80</f>
        <v>0.69</v>
      </c>
      <c r="L82" s="26"/>
      <c r="M82" s="6"/>
      <c r="N82" s="10">
        <f t="shared" ref="N82" si="4">N75+N78+N80</f>
        <v>175481</v>
      </c>
      <c r="O82" s="26"/>
      <c r="P82" s="26"/>
      <c r="Q82" s="26"/>
      <c r="R82" s="10"/>
      <c r="S82" s="26"/>
      <c r="T82" s="26"/>
      <c r="U82" s="26"/>
      <c r="V82" s="26"/>
      <c r="W82" s="26"/>
      <c r="X82" s="26"/>
      <c r="Y82" s="7"/>
      <c r="Z82" s="26"/>
      <c r="AA82" s="25"/>
    </row>
    <row r="83" spans="1:27" ht="45" x14ac:dyDescent="0.25">
      <c r="A83" s="5">
        <v>14</v>
      </c>
      <c r="B83" s="5" t="s">
        <v>145</v>
      </c>
      <c r="C83" s="5" t="s">
        <v>146</v>
      </c>
      <c r="D83" s="5" t="s">
        <v>131</v>
      </c>
      <c r="E83" s="5" t="s">
        <v>147</v>
      </c>
      <c r="F83" s="5" t="s">
        <v>148</v>
      </c>
      <c r="G83" s="5" t="s">
        <v>134</v>
      </c>
      <c r="H83" s="5" t="s">
        <v>60</v>
      </c>
      <c r="I83" s="5">
        <v>346</v>
      </c>
      <c r="J83" s="5" t="s">
        <v>67</v>
      </c>
      <c r="K83" s="9">
        <v>5</v>
      </c>
      <c r="L83" s="5">
        <v>8778</v>
      </c>
      <c r="M83" s="6">
        <v>43234</v>
      </c>
      <c r="N83" s="10">
        <v>1271605</v>
      </c>
      <c r="O83" s="5">
        <v>0</v>
      </c>
      <c r="P83" s="5">
        <v>0</v>
      </c>
      <c r="Q83" s="5">
        <v>12844.49</v>
      </c>
      <c r="R83" s="10">
        <v>0.51</v>
      </c>
      <c r="S83" s="5">
        <v>256890</v>
      </c>
      <c r="T83" s="5">
        <v>488091</v>
      </c>
      <c r="U83" s="5">
        <v>1156005</v>
      </c>
      <c r="V83" s="5">
        <v>1284450</v>
      </c>
      <c r="W83" s="5">
        <v>488091</v>
      </c>
      <c r="X83" s="5">
        <v>2440455</v>
      </c>
      <c r="Y83" s="5" t="s">
        <v>149</v>
      </c>
      <c r="Z83" s="5">
        <v>1156005</v>
      </c>
      <c r="AA83" s="17">
        <f t="shared" si="0"/>
        <v>90</v>
      </c>
    </row>
    <row r="84" spans="1:27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9"/>
      <c r="L84" s="26"/>
      <c r="M84" s="6"/>
      <c r="N84" s="10"/>
      <c r="O84" s="26"/>
      <c r="P84" s="26"/>
      <c r="Q84" s="26"/>
      <c r="R84" s="10"/>
      <c r="S84" s="26"/>
      <c r="T84" s="26"/>
      <c r="U84" s="26"/>
      <c r="V84" s="26"/>
      <c r="W84" s="26"/>
      <c r="X84" s="26"/>
      <c r="Y84" s="26"/>
      <c r="Z84" s="26"/>
      <c r="AA84" s="25"/>
    </row>
    <row r="85" spans="1:27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9"/>
      <c r="L85" s="26"/>
      <c r="M85" s="6"/>
      <c r="N85" s="10"/>
      <c r="O85" s="26"/>
      <c r="P85" s="26"/>
      <c r="Q85" s="26"/>
      <c r="R85" s="10"/>
      <c r="S85" s="26"/>
      <c r="T85" s="26"/>
      <c r="U85" s="26"/>
      <c r="V85" s="26"/>
      <c r="W85" s="26"/>
      <c r="X85" s="26"/>
      <c r="Y85" s="26"/>
      <c r="Z85" s="26"/>
      <c r="AA85" s="25"/>
    </row>
    <row r="86" spans="1:27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9"/>
      <c r="L86" s="26"/>
      <c r="M86" s="6"/>
      <c r="N86" s="10"/>
      <c r="O86" s="26"/>
      <c r="P86" s="26"/>
      <c r="Q86" s="26"/>
      <c r="R86" s="10"/>
      <c r="S86" s="26"/>
      <c r="T86" s="26"/>
      <c r="U86" s="26"/>
      <c r="V86" s="26"/>
      <c r="W86" s="26"/>
      <c r="X86" s="26"/>
      <c r="Y86" s="26"/>
      <c r="Z86" s="26"/>
      <c r="AA86" s="25"/>
    </row>
    <row r="87" spans="1:27" ht="30" x14ac:dyDescent="0.25">
      <c r="A87" s="5">
        <v>15</v>
      </c>
      <c r="B87" s="5" t="s">
        <v>150</v>
      </c>
      <c r="C87" s="5" t="s">
        <v>151</v>
      </c>
      <c r="D87" s="5" t="s">
        <v>152</v>
      </c>
      <c r="E87" s="5" t="s">
        <v>153</v>
      </c>
      <c r="F87" s="5" t="s">
        <v>154</v>
      </c>
      <c r="G87" s="5" t="s">
        <v>155</v>
      </c>
      <c r="H87" s="5" t="s">
        <v>60</v>
      </c>
      <c r="I87" s="5">
        <v>16</v>
      </c>
      <c r="J87" s="5" t="s">
        <v>61</v>
      </c>
      <c r="K87" s="9">
        <v>20</v>
      </c>
      <c r="L87" s="5">
        <v>8693</v>
      </c>
      <c r="M87" s="6">
        <v>43214</v>
      </c>
      <c r="N87" s="10">
        <v>2332638</v>
      </c>
      <c r="O87" s="5">
        <v>0</v>
      </c>
      <c r="P87" s="5">
        <v>0</v>
      </c>
      <c r="Q87" s="5">
        <v>23562</v>
      </c>
      <c r="R87" s="10">
        <v>0</v>
      </c>
      <c r="S87" s="5">
        <v>117810</v>
      </c>
      <c r="T87" s="5">
        <v>142550.1</v>
      </c>
      <c r="U87" s="5">
        <v>494802</v>
      </c>
      <c r="V87" s="5">
        <v>2356200</v>
      </c>
      <c r="W87" s="5">
        <v>142550.1</v>
      </c>
      <c r="X87" s="5">
        <v>2851002</v>
      </c>
      <c r="Y87" s="5" t="s">
        <v>156</v>
      </c>
      <c r="Z87" s="5">
        <v>494802</v>
      </c>
      <c r="AA87" s="17">
        <f t="shared" si="0"/>
        <v>21</v>
      </c>
    </row>
    <row r="88" spans="1:27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9"/>
      <c r="L88" s="26"/>
      <c r="M88" s="6"/>
      <c r="N88" s="10"/>
      <c r="O88" s="26"/>
      <c r="P88" s="26"/>
      <c r="Q88" s="26"/>
      <c r="R88" s="10"/>
      <c r="S88" s="26"/>
      <c r="T88" s="26"/>
      <c r="U88" s="26"/>
      <c r="V88" s="26"/>
      <c r="W88" s="26"/>
      <c r="X88" s="26"/>
      <c r="Y88" s="26"/>
      <c r="Z88" s="26"/>
      <c r="AA88" s="25"/>
    </row>
    <row r="89" spans="1:27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9"/>
      <c r="L89" s="26"/>
      <c r="M89" s="6"/>
      <c r="N89" s="10"/>
      <c r="O89" s="26"/>
      <c r="P89" s="26"/>
      <c r="Q89" s="26"/>
      <c r="R89" s="10"/>
      <c r="S89" s="26"/>
      <c r="T89" s="26"/>
      <c r="U89" s="26"/>
      <c r="V89" s="26"/>
      <c r="W89" s="26"/>
      <c r="X89" s="26"/>
      <c r="Y89" s="26"/>
      <c r="Z89" s="26"/>
      <c r="AA89" s="25"/>
    </row>
    <row r="90" spans="1:27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9"/>
      <c r="L90" s="26"/>
      <c r="M90" s="6"/>
      <c r="N90" s="10"/>
      <c r="O90" s="26"/>
      <c r="P90" s="26"/>
      <c r="Q90" s="26"/>
      <c r="R90" s="10"/>
      <c r="S90" s="26"/>
      <c r="T90" s="26"/>
      <c r="U90" s="26"/>
      <c r="V90" s="26"/>
      <c r="W90" s="26"/>
      <c r="X90" s="26"/>
      <c r="Y90" s="26"/>
      <c r="Z90" s="26"/>
      <c r="AA90" s="25"/>
    </row>
    <row r="91" spans="1:27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9"/>
      <c r="L91" s="26"/>
      <c r="M91" s="6"/>
      <c r="N91" s="10"/>
      <c r="O91" s="26"/>
      <c r="P91" s="26"/>
      <c r="Q91" s="26"/>
      <c r="R91" s="10"/>
      <c r="S91" s="26"/>
      <c r="T91" s="26"/>
      <c r="U91" s="26"/>
      <c r="V91" s="26"/>
      <c r="W91" s="26"/>
      <c r="X91" s="26"/>
      <c r="Y91" s="26"/>
      <c r="Z91" s="26"/>
      <c r="AA91" s="25"/>
    </row>
    <row r="92" spans="1:27" x14ac:dyDescent="0.25">
      <c r="A92" s="125">
        <v>16</v>
      </c>
      <c r="B92" s="125" t="s">
        <v>157</v>
      </c>
      <c r="C92" s="5" t="s">
        <v>158</v>
      </c>
      <c r="D92" s="125" t="s">
        <v>159</v>
      </c>
      <c r="E92" s="125" t="s">
        <v>160</v>
      </c>
      <c r="F92" s="125" t="s">
        <v>161</v>
      </c>
      <c r="G92" s="5" t="s">
        <v>155</v>
      </c>
      <c r="H92" s="5" t="s">
        <v>60</v>
      </c>
      <c r="I92" s="5">
        <v>15</v>
      </c>
      <c r="J92" s="5" t="s">
        <v>67</v>
      </c>
      <c r="K92" s="9">
        <v>47</v>
      </c>
      <c r="L92" s="33">
        <v>8582</v>
      </c>
      <c r="M92" s="6">
        <v>43195</v>
      </c>
      <c r="N92" s="10">
        <v>8937249.75</v>
      </c>
      <c r="O92" s="10">
        <f>N92+N93</f>
        <v>10686728</v>
      </c>
      <c r="P92" s="5">
        <v>0</v>
      </c>
      <c r="Q92" s="5">
        <v>90275.25</v>
      </c>
      <c r="R92" s="10">
        <v>0</v>
      </c>
      <c r="S92" s="5">
        <v>192075</v>
      </c>
      <c r="T92" s="5">
        <v>232410.75</v>
      </c>
      <c r="U92" s="5">
        <v>1895780.25</v>
      </c>
      <c r="V92" s="5">
        <v>9027525</v>
      </c>
      <c r="W92" s="5">
        <v>232410.75</v>
      </c>
      <c r="X92" s="5">
        <v>10923305.25</v>
      </c>
      <c r="Y92" s="5" t="s">
        <v>162</v>
      </c>
      <c r="Z92" s="125">
        <v>2350075.85</v>
      </c>
      <c r="AA92" s="17">
        <f t="shared" si="0"/>
        <v>21</v>
      </c>
    </row>
    <row r="93" spans="1:27" x14ac:dyDescent="0.25">
      <c r="A93" s="125"/>
      <c r="B93" s="125"/>
      <c r="C93" s="5" t="s">
        <v>158</v>
      </c>
      <c r="D93" s="125"/>
      <c r="E93" s="125"/>
      <c r="F93" s="125"/>
      <c r="G93" s="5" t="s">
        <v>155</v>
      </c>
      <c r="H93" s="5" t="s">
        <v>60</v>
      </c>
      <c r="I93" s="5">
        <v>15</v>
      </c>
      <c r="J93" s="5" t="s">
        <v>93</v>
      </c>
      <c r="K93" s="9">
        <v>15</v>
      </c>
      <c r="L93" s="33">
        <v>8582</v>
      </c>
      <c r="M93" s="6">
        <v>43195</v>
      </c>
      <c r="N93" s="10">
        <v>1749478.25</v>
      </c>
      <c r="O93" s="5">
        <v>0</v>
      </c>
      <c r="P93" s="5">
        <v>0</v>
      </c>
      <c r="Q93" s="5">
        <v>17671.5</v>
      </c>
      <c r="R93" s="10">
        <v>0.25</v>
      </c>
      <c r="S93" s="5">
        <v>117810</v>
      </c>
      <c r="T93" s="5">
        <v>142550.1</v>
      </c>
      <c r="U93" s="5">
        <v>371101.5</v>
      </c>
      <c r="V93" s="5">
        <v>1767150</v>
      </c>
      <c r="W93" s="5">
        <v>142550.1</v>
      </c>
      <c r="X93" s="5">
        <v>2138251.5</v>
      </c>
      <c r="Y93" s="5" t="s">
        <v>163</v>
      </c>
      <c r="Z93" s="125"/>
      <c r="AA93" s="17">
        <f t="shared" si="0"/>
        <v>21</v>
      </c>
    </row>
    <row r="94" spans="1:27" x14ac:dyDescent="0.25">
      <c r="A94" s="125"/>
      <c r="B94" s="125"/>
      <c r="C94" s="5" t="s">
        <v>164</v>
      </c>
      <c r="D94" s="125"/>
      <c r="E94" s="125"/>
      <c r="F94" s="125"/>
      <c r="G94" s="5" t="s">
        <v>165</v>
      </c>
      <c r="H94" s="5" t="s">
        <v>60</v>
      </c>
      <c r="I94" s="5">
        <v>683</v>
      </c>
      <c r="J94" s="5" t="s">
        <v>61</v>
      </c>
      <c r="K94" s="9">
        <v>2</v>
      </c>
      <c r="L94" s="5">
        <v>8582</v>
      </c>
      <c r="M94" s="6">
        <v>43195</v>
      </c>
      <c r="N94" s="10">
        <v>448228.85</v>
      </c>
      <c r="O94" s="5">
        <v>0</v>
      </c>
      <c r="P94" s="5">
        <v>0</v>
      </c>
      <c r="Q94" s="5">
        <v>3961.62</v>
      </c>
      <c r="R94" s="10">
        <v>-5.0000000000000001E-3</v>
      </c>
      <c r="S94" s="5">
        <v>226378.5</v>
      </c>
      <c r="T94" s="5">
        <v>273917.99</v>
      </c>
      <c r="U94" s="5">
        <v>83194.100000000006</v>
      </c>
      <c r="V94" s="5">
        <v>396162.38</v>
      </c>
      <c r="W94" s="5">
        <v>273917.99</v>
      </c>
      <c r="X94" s="5">
        <v>479356.48</v>
      </c>
      <c r="Y94" s="7">
        <v>83194.100000000006</v>
      </c>
      <c r="Z94" s="125"/>
      <c r="AA94" s="17">
        <f t="shared" si="0"/>
        <v>21.000000050484349</v>
      </c>
    </row>
    <row r="95" spans="1:27" x14ac:dyDescent="0.25">
      <c r="A95" s="125"/>
      <c r="B95" s="125"/>
      <c r="C95" s="5" t="s">
        <v>166</v>
      </c>
      <c r="D95" s="125"/>
      <c r="E95" s="125"/>
      <c r="F95" s="125"/>
      <c r="G95" s="5" t="s">
        <v>155</v>
      </c>
      <c r="H95" s="5" t="s">
        <v>60</v>
      </c>
      <c r="I95" s="5">
        <v>15</v>
      </c>
      <c r="J95" s="5" t="s">
        <v>69</v>
      </c>
      <c r="K95" s="9">
        <v>0</v>
      </c>
      <c r="L95" s="5">
        <v>8479</v>
      </c>
      <c r="M95" s="6">
        <v>43162</v>
      </c>
      <c r="N95" s="10">
        <v>0</v>
      </c>
      <c r="O95" s="5">
        <v>526248</v>
      </c>
      <c r="P95" s="5">
        <v>0</v>
      </c>
      <c r="Q95" s="5">
        <v>5315.64</v>
      </c>
      <c r="R95" s="10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125"/>
      <c r="AA95" s="17" t="e">
        <f t="shared" si="0"/>
        <v>#DIV/0!</v>
      </c>
    </row>
    <row r="96" spans="1:27" x14ac:dyDescent="0.25">
      <c r="A96" s="125"/>
      <c r="B96" s="125"/>
      <c r="C96" s="5" t="s">
        <v>166</v>
      </c>
      <c r="D96" s="125"/>
      <c r="E96" s="125"/>
      <c r="F96" s="125"/>
      <c r="G96" s="5" t="s">
        <v>155</v>
      </c>
      <c r="H96" s="5" t="s">
        <v>60</v>
      </c>
      <c r="I96" s="5">
        <v>15</v>
      </c>
      <c r="J96" s="5" t="s">
        <v>71</v>
      </c>
      <c r="K96" s="9">
        <v>0</v>
      </c>
      <c r="L96" s="5">
        <v>8479</v>
      </c>
      <c r="M96" s="6">
        <v>43177</v>
      </c>
      <c r="N96" s="10">
        <v>0</v>
      </c>
      <c r="O96" s="5">
        <v>0</v>
      </c>
      <c r="P96" s="5">
        <v>21483</v>
      </c>
      <c r="Q96" s="5">
        <v>217</v>
      </c>
      <c r="R96" s="10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125"/>
      <c r="AA96" s="17" t="e">
        <f t="shared" si="0"/>
        <v>#DIV/0!</v>
      </c>
    </row>
    <row r="97" spans="1:27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9"/>
      <c r="L97" s="26"/>
      <c r="M97" s="6"/>
      <c r="N97" s="10"/>
      <c r="O97" s="26"/>
      <c r="P97" s="26">
        <v>57447</v>
      </c>
      <c r="Q97" s="26"/>
      <c r="R97" s="10"/>
      <c r="S97" s="26"/>
      <c r="T97" s="26"/>
      <c r="U97" s="26"/>
      <c r="V97" s="26"/>
      <c r="W97" s="26"/>
      <c r="X97" s="26"/>
      <c r="Y97" s="26"/>
      <c r="Z97" s="26"/>
      <c r="AA97" s="25"/>
    </row>
    <row r="98" spans="1:27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9"/>
      <c r="L98" s="26"/>
      <c r="M98" s="6"/>
      <c r="N98" s="10"/>
      <c r="O98" s="26"/>
      <c r="P98" s="26"/>
      <c r="Q98" s="26"/>
      <c r="R98" s="10"/>
      <c r="S98" s="26"/>
      <c r="T98" s="26"/>
      <c r="U98" s="26"/>
      <c r="V98" s="26"/>
      <c r="W98" s="26"/>
      <c r="X98" s="26"/>
      <c r="Y98" s="26"/>
      <c r="Z98" s="26"/>
      <c r="AA98" s="25"/>
    </row>
    <row r="99" spans="1:27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9"/>
      <c r="L99" s="26"/>
      <c r="M99" s="6"/>
      <c r="N99" s="10"/>
      <c r="O99" s="26"/>
      <c r="P99" s="26"/>
      <c r="Q99" s="26"/>
      <c r="R99" s="10"/>
      <c r="S99" s="26"/>
      <c r="T99" s="26"/>
      <c r="U99" s="26"/>
      <c r="V99" s="26"/>
      <c r="W99" s="26"/>
      <c r="X99" s="26"/>
      <c r="Y99" s="26"/>
      <c r="Z99" s="26"/>
      <c r="AA99" s="25"/>
    </row>
    <row r="100" spans="1:27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9"/>
      <c r="L100" s="26"/>
      <c r="M100" s="6"/>
      <c r="N100" s="10"/>
      <c r="O100" s="26"/>
      <c r="P100" s="26"/>
      <c r="Q100" s="26"/>
      <c r="R100" s="10"/>
      <c r="S100" s="26"/>
      <c r="T100" s="26"/>
      <c r="U100" s="26"/>
      <c r="V100" s="26"/>
      <c r="W100" s="26"/>
      <c r="X100" s="26"/>
      <c r="Y100" s="26"/>
      <c r="Z100" s="26"/>
      <c r="AA100" s="25"/>
    </row>
    <row r="101" spans="1:27" ht="30" x14ac:dyDescent="0.25">
      <c r="A101" s="5">
        <v>17</v>
      </c>
      <c r="B101" s="5" t="s">
        <v>167</v>
      </c>
      <c r="C101" s="5" t="s">
        <v>164</v>
      </c>
      <c r="D101" s="5" t="s">
        <v>168</v>
      </c>
      <c r="E101" s="5" t="s">
        <v>169</v>
      </c>
      <c r="F101" s="5" t="s">
        <v>170</v>
      </c>
      <c r="G101" s="5" t="s">
        <v>165</v>
      </c>
      <c r="H101" s="5" t="s">
        <v>60</v>
      </c>
      <c r="I101" s="5">
        <v>683</v>
      </c>
      <c r="J101" s="5" t="s">
        <v>61</v>
      </c>
      <c r="K101" s="9">
        <v>1.5</v>
      </c>
      <c r="L101" s="5">
        <v>8582</v>
      </c>
      <c r="M101" s="6">
        <v>43195</v>
      </c>
      <c r="N101" s="10">
        <v>336172.07</v>
      </c>
      <c r="O101" s="5">
        <v>0</v>
      </c>
      <c r="P101" s="5">
        <v>0</v>
      </c>
      <c r="Q101" s="5">
        <v>3395.68</v>
      </c>
      <c r="R101" s="10">
        <v>0</v>
      </c>
      <c r="S101" s="5">
        <v>226378.5</v>
      </c>
      <c r="T101" s="5">
        <v>273917.99</v>
      </c>
      <c r="U101" s="5">
        <v>71309.240000000005</v>
      </c>
      <c r="V101" s="5">
        <v>339567.75</v>
      </c>
      <c r="W101" s="5">
        <v>273917.99</v>
      </c>
      <c r="X101" s="5">
        <v>410876.99</v>
      </c>
      <c r="Y101" s="7">
        <v>71309.240000000005</v>
      </c>
      <c r="Z101" s="5">
        <v>71309.240000000005</v>
      </c>
      <c r="AA101" s="17">
        <f t="shared" si="0"/>
        <v>21.000003681150524</v>
      </c>
    </row>
    <row r="102" spans="1:27" ht="30" x14ac:dyDescent="0.25">
      <c r="A102" s="5">
        <v>18</v>
      </c>
      <c r="B102" s="5" t="s">
        <v>171</v>
      </c>
      <c r="C102" s="5" t="s">
        <v>164</v>
      </c>
      <c r="D102" s="5" t="s">
        <v>172</v>
      </c>
      <c r="E102" s="5" t="s">
        <v>173</v>
      </c>
      <c r="F102" s="5" t="s">
        <v>174</v>
      </c>
      <c r="G102" s="5" t="s">
        <v>165</v>
      </c>
      <c r="H102" s="5" t="s">
        <v>60</v>
      </c>
      <c r="I102" s="5">
        <v>683</v>
      </c>
      <c r="J102" s="5" t="s">
        <v>61</v>
      </c>
      <c r="K102" s="9">
        <v>2</v>
      </c>
      <c r="L102" s="5">
        <v>8582</v>
      </c>
      <c r="M102" s="6">
        <v>43195</v>
      </c>
      <c r="N102" s="10">
        <v>448229.43</v>
      </c>
      <c r="O102" s="5">
        <v>0</v>
      </c>
      <c r="P102" s="5">
        <v>0</v>
      </c>
      <c r="Q102" s="5">
        <v>4527.57</v>
      </c>
      <c r="R102" s="10">
        <v>0</v>
      </c>
      <c r="S102" s="5">
        <v>226378.5</v>
      </c>
      <c r="T102" s="5">
        <v>273917.99</v>
      </c>
      <c r="U102" s="5">
        <v>95078.98</v>
      </c>
      <c r="V102" s="5">
        <v>452757</v>
      </c>
      <c r="W102" s="5">
        <v>273917.99</v>
      </c>
      <c r="X102" s="5">
        <v>547835.98</v>
      </c>
      <c r="Y102" s="7">
        <v>95078.98</v>
      </c>
      <c r="Z102" s="5">
        <v>95078.98</v>
      </c>
      <c r="AA102" s="17">
        <f t="shared" si="0"/>
        <v>21.000002208690312</v>
      </c>
    </row>
    <row r="103" spans="1:27" ht="30" x14ac:dyDescent="0.25">
      <c r="A103" s="5">
        <v>19</v>
      </c>
      <c r="B103" s="5" t="s">
        <v>175</v>
      </c>
      <c r="C103" s="5" t="s">
        <v>164</v>
      </c>
      <c r="D103" s="5" t="s">
        <v>176</v>
      </c>
      <c r="E103" s="5" t="s">
        <v>177</v>
      </c>
      <c r="F103" s="5" t="s">
        <v>174</v>
      </c>
      <c r="G103" s="5" t="s">
        <v>165</v>
      </c>
      <c r="H103" s="5" t="s">
        <v>60</v>
      </c>
      <c r="I103" s="5">
        <v>683</v>
      </c>
      <c r="J103" s="5" t="s">
        <v>61</v>
      </c>
      <c r="K103" s="9">
        <v>2</v>
      </c>
      <c r="L103" s="5">
        <v>8582</v>
      </c>
      <c r="M103" s="6">
        <v>43195</v>
      </c>
      <c r="N103" s="10">
        <v>448229.43</v>
      </c>
      <c r="O103" s="5">
        <v>0</v>
      </c>
      <c r="P103" s="5">
        <v>0</v>
      </c>
      <c r="Q103" s="5">
        <v>4527.57</v>
      </c>
      <c r="R103" s="10">
        <v>0</v>
      </c>
      <c r="S103" s="5">
        <v>226378.5</v>
      </c>
      <c r="T103" s="5">
        <v>273917.99</v>
      </c>
      <c r="U103" s="5">
        <v>95078.98</v>
      </c>
      <c r="V103" s="5">
        <v>452757</v>
      </c>
      <c r="W103" s="5">
        <v>273917.99</v>
      </c>
      <c r="X103" s="5">
        <v>547835.98</v>
      </c>
      <c r="Y103" s="7">
        <v>95078.98</v>
      </c>
      <c r="Z103" s="5">
        <v>95078.98</v>
      </c>
      <c r="AA103" s="17">
        <f t="shared" si="0"/>
        <v>21.000002208690312</v>
      </c>
    </row>
    <row r="104" spans="1:27" ht="30" x14ac:dyDescent="0.25">
      <c r="A104" s="5">
        <v>20</v>
      </c>
      <c r="B104" s="5" t="s">
        <v>178</v>
      </c>
      <c r="C104" s="5" t="s">
        <v>164</v>
      </c>
      <c r="D104" s="5" t="s">
        <v>179</v>
      </c>
      <c r="E104" s="5" t="s">
        <v>180</v>
      </c>
      <c r="F104" s="5" t="s">
        <v>174</v>
      </c>
      <c r="G104" s="5" t="s">
        <v>165</v>
      </c>
      <c r="H104" s="5" t="s">
        <v>60</v>
      </c>
      <c r="I104" s="5">
        <v>683</v>
      </c>
      <c r="J104" s="5" t="s">
        <v>61</v>
      </c>
      <c r="K104" s="9">
        <v>4.5</v>
      </c>
      <c r="L104" s="5">
        <v>8582</v>
      </c>
      <c r="M104" s="6">
        <v>43195</v>
      </c>
      <c r="N104" s="10">
        <v>1008516.2174999999</v>
      </c>
      <c r="O104" s="5">
        <v>0</v>
      </c>
      <c r="P104" s="5">
        <v>0</v>
      </c>
      <c r="Q104" s="5">
        <v>10752.97</v>
      </c>
      <c r="R104" s="10">
        <v>0.59499999999999997</v>
      </c>
      <c r="S104" s="5">
        <v>226378.5</v>
      </c>
      <c r="T104" s="5">
        <v>273917.99</v>
      </c>
      <c r="U104" s="5">
        <v>225812.58</v>
      </c>
      <c r="V104" s="5">
        <v>1075297.8799999999</v>
      </c>
      <c r="W104" s="5">
        <v>273917.99</v>
      </c>
      <c r="X104" s="5">
        <v>1301110.45</v>
      </c>
      <c r="Y104" s="5" t="s">
        <v>181</v>
      </c>
      <c r="Z104" s="5">
        <v>225812.58</v>
      </c>
      <c r="AA104" s="17">
        <f t="shared" si="0"/>
        <v>21.000002343536657</v>
      </c>
    </row>
    <row r="105" spans="1:27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0">
        <f>SUM(K94:K104)</f>
        <v>12</v>
      </c>
      <c r="L105" s="26"/>
      <c r="M105" s="6"/>
      <c r="N105" s="10">
        <f>SUM(N94:N104)</f>
        <v>2689375.9974999996</v>
      </c>
      <c r="O105" s="26"/>
      <c r="P105" s="26"/>
      <c r="Q105" s="26"/>
      <c r="R105" s="10"/>
      <c r="S105" s="26"/>
      <c r="T105" s="26"/>
      <c r="U105" s="26"/>
      <c r="V105" s="26"/>
      <c r="W105" s="26"/>
      <c r="X105" s="26"/>
      <c r="Y105" s="26"/>
      <c r="Z105" s="26"/>
      <c r="AA105" s="25"/>
    </row>
    <row r="106" spans="1:27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9"/>
      <c r="L106" s="26"/>
      <c r="M106" s="6"/>
      <c r="N106" s="10"/>
      <c r="O106" s="26"/>
      <c r="P106" s="26"/>
      <c r="Q106" s="26"/>
      <c r="R106" s="10"/>
      <c r="S106" s="26"/>
      <c r="T106" s="26"/>
      <c r="U106" s="26"/>
      <c r="V106" s="26"/>
      <c r="W106" s="26"/>
      <c r="X106" s="26"/>
      <c r="Y106" s="26"/>
      <c r="Z106" s="26"/>
      <c r="AA106" s="25"/>
    </row>
    <row r="107" spans="1:27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6"/>
      <c r="N107" s="10"/>
      <c r="O107" s="26"/>
      <c r="P107" s="26"/>
      <c r="Q107" s="26"/>
      <c r="R107" s="10"/>
      <c r="S107" s="26"/>
      <c r="T107" s="26"/>
      <c r="U107" s="26"/>
      <c r="V107" s="26"/>
      <c r="W107" s="26"/>
      <c r="X107" s="26"/>
      <c r="Y107" s="26"/>
      <c r="Z107" s="26"/>
      <c r="AA107" s="25"/>
    </row>
    <row r="108" spans="1:27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9"/>
      <c r="L108" s="26"/>
      <c r="M108" s="6"/>
      <c r="N108" s="10"/>
      <c r="O108" s="26"/>
      <c r="P108" s="26"/>
      <c r="Q108" s="26"/>
      <c r="R108" s="10"/>
      <c r="S108" s="26"/>
      <c r="T108" s="26"/>
      <c r="U108" s="26"/>
      <c r="V108" s="26"/>
      <c r="W108" s="26"/>
      <c r="X108" s="26"/>
      <c r="Y108" s="26"/>
      <c r="Z108" s="26"/>
      <c r="AA108" s="25"/>
    </row>
    <row r="109" spans="1:27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9"/>
      <c r="L109" s="26"/>
      <c r="M109" s="6"/>
      <c r="N109" s="10"/>
      <c r="O109" s="26"/>
      <c r="P109" s="26"/>
      <c r="Q109" s="26"/>
      <c r="R109" s="10"/>
      <c r="S109" s="26"/>
      <c r="T109" s="26"/>
      <c r="U109" s="26"/>
      <c r="V109" s="26"/>
      <c r="W109" s="26"/>
      <c r="X109" s="26"/>
      <c r="Y109" s="26"/>
      <c r="Z109" s="26"/>
      <c r="AA109" s="25"/>
    </row>
    <row r="110" spans="1:27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9"/>
      <c r="L110" s="26"/>
      <c r="M110" s="6"/>
      <c r="N110" s="10"/>
      <c r="O110" s="26"/>
      <c r="P110" s="26"/>
      <c r="Q110" s="26"/>
      <c r="R110" s="10"/>
      <c r="S110" s="26"/>
      <c r="T110" s="26"/>
      <c r="U110" s="26"/>
      <c r="V110" s="26"/>
      <c r="W110" s="26"/>
      <c r="X110" s="26"/>
      <c r="Y110" s="26"/>
      <c r="Z110" s="26"/>
      <c r="AA110" s="25"/>
    </row>
    <row r="111" spans="1:27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9"/>
      <c r="L111" s="26"/>
      <c r="M111" s="6"/>
      <c r="N111" s="10"/>
      <c r="O111" s="26"/>
      <c r="P111" s="26"/>
      <c r="Q111" s="26"/>
      <c r="R111" s="10"/>
      <c r="S111" s="26"/>
      <c r="T111" s="26"/>
      <c r="U111" s="26"/>
      <c r="V111" s="26"/>
      <c r="W111" s="26"/>
      <c r="X111" s="26"/>
      <c r="Y111" s="26"/>
      <c r="Z111" s="26"/>
      <c r="AA111" s="25"/>
    </row>
    <row r="112" spans="1:27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9"/>
      <c r="L112" s="26"/>
      <c r="M112" s="6"/>
      <c r="N112" s="10"/>
      <c r="O112" s="26"/>
      <c r="P112" s="26"/>
      <c r="Q112" s="26"/>
      <c r="R112" s="10"/>
      <c r="S112" s="26"/>
      <c r="T112" s="26"/>
      <c r="U112" s="26"/>
      <c r="V112" s="26"/>
      <c r="W112" s="26"/>
      <c r="X112" s="26"/>
      <c r="Y112" s="26"/>
      <c r="Z112" s="26"/>
      <c r="AA112" s="25"/>
    </row>
    <row r="113" spans="1:27" x14ac:dyDescent="0.25">
      <c r="A113" s="125">
        <v>21</v>
      </c>
      <c r="B113" s="125" t="s">
        <v>182</v>
      </c>
      <c r="C113" s="5" t="s">
        <v>183</v>
      </c>
      <c r="D113" s="125" t="s">
        <v>184</v>
      </c>
      <c r="E113" s="125" t="s">
        <v>185</v>
      </c>
      <c r="F113" s="125" t="s">
        <v>186</v>
      </c>
      <c r="G113" s="5" t="s">
        <v>134</v>
      </c>
      <c r="H113" s="5" t="s">
        <v>60</v>
      </c>
      <c r="I113" s="5">
        <v>457</v>
      </c>
      <c r="J113" s="5" t="s">
        <v>61</v>
      </c>
      <c r="K113" s="9">
        <v>17.66</v>
      </c>
      <c r="L113" s="5">
        <v>57449</v>
      </c>
      <c r="M113" s="6">
        <v>43321</v>
      </c>
      <c r="N113" s="10">
        <v>5293928.97</v>
      </c>
      <c r="O113" s="5">
        <v>0</v>
      </c>
      <c r="P113" s="5">
        <v>0</v>
      </c>
      <c r="Q113" s="5">
        <v>53474.03</v>
      </c>
      <c r="R113" s="10">
        <v>0.85</v>
      </c>
      <c r="S113" s="5">
        <v>302797.5</v>
      </c>
      <c r="T113" s="5">
        <v>366384.98</v>
      </c>
      <c r="U113" s="5">
        <v>1122954.8999999999</v>
      </c>
      <c r="V113" s="5">
        <v>5347403.8499999996</v>
      </c>
      <c r="W113" s="5">
        <v>366384.98</v>
      </c>
      <c r="X113" s="5">
        <v>6470358.75</v>
      </c>
      <c r="Y113" s="5" t="s">
        <v>187</v>
      </c>
      <c r="Z113" s="125">
        <v>1506748.56</v>
      </c>
      <c r="AA113" s="17">
        <f t="shared" si="0"/>
        <v>21.000001711110709</v>
      </c>
    </row>
    <row r="114" spans="1:27" x14ac:dyDescent="0.25">
      <c r="A114" s="125"/>
      <c r="B114" s="125"/>
      <c r="C114" s="5" t="s">
        <v>183</v>
      </c>
      <c r="D114" s="125"/>
      <c r="E114" s="125"/>
      <c r="F114" s="125"/>
      <c r="G114" s="5" t="s">
        <v>134</v>
      </c>
      <c r="H114" s="5" t="s">
        <v>60</v>
      </c>
      <c r="I114" s="5">
        <v>465</v>
      </c>
      <c r="J114" s="5" t="s">
        <v>67</v>
      </c>
      <c r="K114" s="9">
        <v>1.66</v>
      </c>
      <c r="L114" s="5">
        <v>57449</v>
      </c>
      <c r="M114" s="6">
        <v>43321</v>
      </c>
      <c r="N114" s="10">
        <v>422172.03</v>
      </c>
      <c r="O114" s="5">
        <v>0</v>
      </c>
      <c r="P114" s="5">
        <v>0</v>
      </c>
      <c r="Q114" s="5">
        <v>4264.3599999999997</v>
      </c>
      <c r="R114" s="10">
        <v>1.01</v>
      </c>
      <c r="S114" s="5">
        <v>256890</v>
      </c>
      <c r="T114" s="5">
        <v>488091</v>
      </c>
      <c r="U114" s="5">
        <v>383793.66</v>
      </c>
      <c r="V114" s="5">
        <v>426437.4</v>
      </c>
      <c r="W114" s="5">
        <v>488091</v>
      </c>
      <c r="X114" s="5">
        <v>810231.06</v>
      </c>
      <c r="Y114" s="5" t="s">
        <v>188</v>
      </c>
      <c r="Z114" s="125"/>
      <c r="AA114" s="17">
        <f t="shared" ref="AA114:AA217" si="5">U114/V114*100</f>
        <v>89.999999999999986</v>
      </c>
    </row>
    <row r="115" spans="1:27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9"/>
      <c r="L115" s="26"/>
      <c r="M115" s="6"/>
      <c r="N115" s="10"/>
      <c r="O115" s="26"/>
      <c r="P115" s="26"/>
      <c r="Q115" s="26"/>
      <c r="R115" s="10"/>
      <c r="S115" s="26"/>
      <c r="T115" s="26"/>
      <c r="U115" s="26"/>
      <c r="V115" s="26"/>
      <c r="W115" s="26"/>
      <c r="X115" s="26"/>
      <c r="Y115" s="26"/>
      <c r="Z115" s="26"/>
      <c r="AA115" s="25"/>
    </row>
    <row r="116" spans="1:27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9"/>
      <c r="L116" s="26"/>
      <c r="M116" s="6"/>
      <c r="N116" s="10"/>
      <c r="O116" s="26"/>
      <c r="P116" s="26"/>
      <c r="Q116" s="26"/>
      <c r="R116" s="10"/>
      <c r="S116" s="26"/>
      <c r="T116" s="26"/>
      <c r="U116" s="26"/>
      <c r="V116" s="26"/>
      <c r="W116" s="26"/>
      <c r="X116" s="26"/>
      <c r="Y116" s="26"/>
      <c r="Z116" s="26"/>
      <c r="AA116" s="25"/>
    </row>
    <row r="117" spans="1:27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9"/>
      <c r="L117" s="26"/>
      <c r="M117" s="6"/>
      <c r="N117" s="10"/>
      <c r="O117" s="26"/>
      <c r="P117" s="26"/>
      <c r="Q117" s="26"/>
      <c r="R117" s="10"/>
      <c r="S117" s="26"/>
      <c r="T117" s="26"/>
      <c r="U117" s="26"/>
      <c r="V117" s="26"/>
      <c r="W117" s="26"/>
      <c r="X117" s="26"/>
      <c r="Y117" s="26"/>
      <c r="Z117" s="26"/>
      <c r="AA117" s="25"/>
    </row>
    <row r="118" spans="1:27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9"/>
      <c r="L118" s="26"/>
      <c r="M118" s="6"/>
      <c r="N118" s="10"/>
      <c r="O118" s="26"/>
      <c r="P118" s="26"/>
      <c r="Q118" s="26"/>
      <c r="R118" s="10"/>
      <c r="S118" s="26"/>
      <c r="T118" s="26"/>
      <c r="U118" s="26"/>
      <c r="V118" s="26"/>
      <c r="W118" s="26"/>
      <c r="X118" s="26"/>
      <c r="Y118" s="26"/>
      <c r="Z118" s="26"/>
      <c r="AA118" s="25"/>
    </row>
    <row r="119" spans="1:27" x14ac:dyDescent="0.25">
      <c r="A119" s="125">
        <v>22</v>
      </c>
      <c r="B119" s="125" t="s">
        <v>189</v>
      </c>
      <c r="C119" s="29" t="s">
        <v>115</v>
      </c>
      <c r="D119" s="125" t="s">
        <v>191</v>
      </c>
      <c r="E119" s="126" t="s">
        <v>451</v>
      </c>
      <c r="F119" s="125" t="s">
        <v>192</v>
      </c>
      <c r="G119" s="5" t="s">
        <v>134</v>
      </c>
      <c r="H119" s="5" t="s">
        <v>60</v>
      </c>
      <c r="I119" s="5">
        <v>451</v>
      </c>
      <c r="J119" s="5" t="s">
        <v>61</v>
      </c>
      <c r="K119" s="9">
        <v>6.5</v>
      </c>
      <c r="L119" s="5">
        <v>8119</v>
      </c>
      <c r="M119" s="6">
        <v>43116</v>
      </c>
      <c r="N119" s="10">
        <v>1948501.92</v>
      </c>
      <c r="O119" s="5">
        <v>0</v>
      </c>
      <c r="P119" s="5">
        <v>0</v>
      </c>
      <c r="Q119" s="5">
        <v>19681.84</v>
      </c>
      <c r="R119" s="10">
        <v>-0.01</v>
      </c>
      <c r="S119" s="5">
        <v>302797.5</v>
      </c>
      <c r="T119" s="5">
        <v>366384.98</v>
      </c>
      <c r="U119" s="5">
        <v>413318.61</v>
      </c>
      <c r="V119" s="5">
        <v>1968183.75</v>
      </c>
      <c r="W119" s="5">
        <v>366384.98</v>
      </c>
      <c r="X119" s="5">
        <v>2381502.37</v>
      </c>
      <c r="Y119" s="5" t="s">
        <v>193</v>
      </c>
      <c r="Z119" s="125">
        <v>656858.66</v>
      </c>
      <c r="AA119" s="17">
        <f t="shared" si="5"/>
        <v>21.000001143185944</v>
      </c>
    </row>
    <row r="120" spans="1:27" ht="33" customHeight="1" x14ac:dyDescent="0.25">
      <c r="A120" s="125"/>
      <c r="B120" s="125"/>
      <c r="C120" s="29" t="s">
        <v>115</v>
      </c>
      <c r="D120" s="125"/>
      <c r="E120" s="126"/>
      <c r="F120" s="125"/>
      <c r="G120" s="5" t="s">
        <v>134</v>
      </c>
      <c r="H120" s="5" t="s">
        <v>60</v>
      </c>
      <c r="I120" s="5">
        <v>456</v>
      </c>
      <c r="J120" s="5" t="s">
        <v>61</v>
      </c>
      <c r="K120" s="9">
        <v>3.83</v>
      </c>
      <c r="L120" s="5">
        <v>8119</v>
      </c>
      <c r="M120" s="6">
        <v>43116</v>
      </c>
      <c r="N120" s="10">
        <v>1148117.28</v>
      </c>
      <c r="O120" s="5">
        <v>0</v>
      </c>
      <c r="P120" s="5">
        <v>0</v>
      </c>
      <c r="Q120" s="5">
        <v>11597.14</v>
      </c>
      <c r="R120" s="10">
        <v>5.0000000000000001E-3</v>
      </c>
      <c r="S120" s="5">
        <v>302797.5</v>
      </c>
      <c r="T120" s="5">
        <v>366384.98</v>
      </c>
      <c r="U120" s="5">
        <v>243540.05</v>
      </c>
      <c r="V120" s="5">
        <v>1159714.43</v>
      </c>
      <c r="W120" s="5">
        <v>366384.98</v>
      </c>
      <c r="X120" s="5">
        <v>1403254.47</v>
      </c>
      <c r="Y120" s="5" t="s">
        <v>194</v>
      </c>
      <c r="Z120" s="125"/>
      <c r="AA120" s="17">
        <f t="shared" si="5"/>
        <v>21.000001698694049</v>
      </c>
    </row>
    <row r="121" spans="1:27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9"/>
      <c r="L121" s="26"/>
      <c r="M121" s="6"/>
      <c r="N121" s="10"/>
      <c r="O121" s="26"/>
      <c r="P121" s="26"/>
      <c r="Q121" s="26"/>
      <c r="R121" s="10"/>
      <c r="S121" s="26"/>
      <c r="T121" s="26"/>
      <c r="U121" s="26"/>
      <c r="V121" s="26"/>
      <c r="W121" s="26"/>
      <c r="X121" s="26"/>
      <c r="Y121" s="26"/>
      <c r="Z121" s="26"/>
      <c r="AA121" s="25"/>
    </row>
    <row r="122" spans="1:27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9"/>
      <c r="L122" s="26"/>
      <c r="M122" s="6"/>
      <c r="N122" s="10"/>
      <c r="O122" s="26"/>
      <c r="P122" s="26"/>
      <c r="Q122" s="26"/>
      <c r="R122" s="10"/>
      <c r="S122" s="26"/>
      <c r="T122" s="26"/>
      <c r="U122" s="26"/>
      <c r="V122" s="26"/>
      <c r="W122" s="26"/>
      <c r="X122" s="26"/>
      <c r="Y122" s="26"/>
      <c r="Z122" s="26"/>
      <c r="AA122" s="25"/>
    </row>
    <row r="123" spans="1:27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9"/>
      <c r="L123" s="26"/>
      <c r="M123" s="6"/>
      <c r="N123" s="10"/>
      <c r="O123" s="26"/>
      <c r="P123" s="26"/>
      <c r="Q123" s="26"/>
      <c r="R123" s="10"/>
      <c r="S123" s="26"/>
      <c r="T123" s="26"/>
      <c r="U123" s="26"/>
      <c r="V123" s="26"/>
      <c r="W123" s="26"/>
      <c r="X123" s="26"/>
      <c r="Y123" s="26"/>
      <c r="Z123" s="26"/>
      <c r="AA123" s="25"/>
    </row>
    <row r="124" spans="1:27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9"/>
      <c r="L124" s="26"/>
      <c r="M124" s="6"/>
      <c r="N124" s="10"/>
      <c r="O124" s="26"/>
      <c r="P124" s="26"/>
      <c r="Q124" s="26"/>
      <c r="R124" s="10"/>
      <c r="S124" s="26"/>
      <c r="T124" s="26"/>
      <c r="U124" s="26"/>
      <c r="V124" s="26"/>
      <c r="W124" s="26"/>
      <c r="X124" s="26"/>
      <c r="Y124" s="26"/>
      <c r="Z124" s="26"/>
      <c r="AA124" s="25"/>
    </row>
    <row r="125" spans="1:27" x14ac:dyDescent="0.25">
      <c r="A125" s="125">
        <v>23</v>
      </c>
      <c r="B125" s="125" t="s">
        <v>195</v>
      </c>
      <c r="C125" s="11">
        <v>23</v>
      </c>
      <c r="D125" s="125" t="s">
        <v>196</v>
      </c>
      <c r="E125" s="125" t="s">
        <v>197</v>
      </c>
      <c r="F125" s="125" t="s">
        <v>198</v>
      </c>
      <c r="G125" s="5" t="s">
        <v>199</v>
      </c>
      <c r="H125" s="5" t="s">
        <v>60</v>
      </c>
      <c r="I125" s="5">
        <v>321</v>
      </c>
      <c r="J125" s="5" t="s">
        <v>122</v>
      </c>
      <c r="K125" s="9">
        <v>4</v>
      </c>
      <c r="L125" s="5">
        <v>57513</v>
      </c>
      <c r="M125" s="6">
        <v>43328</v>
      </c>
      <c r="N125" s="10">
        <v>583896</v>
      </c>
      <c r="O125" s="5">
        <v>0</v>
      </c>
      <c r="P125" s="5">
        <v>0</v>
      </c>
      <c r="Q125" s="5">
        <v>5897.94</v>
      </c>
      <c r="R125" s="10">
        <v>0.06</v>
      </c>
      <c r="S125" s="5">
        <v>147448.5</v>
      </c>
      <c r="T125" s="5">
        <v>231936.49</v>
      </c>
      <c r="U125" s="5">
        <v>337951.96</v>
      </c>
      <c r="V125" s="5">
        <v>589794</v>
      </c>
      <c r="W125" s="5">
        <v>231936.49</v>
      </c>
      <c r="X125" s="5">
        <v>927745.96</v>
      </c>
      <c r="Y125" s="5" t="s">
        <v>200</v>
      </c>
      <c r="Z125" s="125">
        <v>337951.96</v>
      </c>
      <c r="AA125" s="17">
        <f t="shared" si="5"/>
        <v>57.299999660898557</v>
      </c>
    </row>
    <row r="126" spans="1:27" x14ac:dyDescent="0.25">
      <c r="A126" s="125"/>
      <c r="B126" s="125"/>
      <c r="C126" s="5" t="s">
        <v>201</v>
      </c>
      <c r="D126" s="125"/>
      <c r="E126" s="125"/>
      <c r="F126" s="125"/>
      <c r="G126" s="5" t="s">
        <v>199</v>
      </c>
      <c r="H126" s="5" t="s">
        <v>60</v>
      </c>
      <c r="I126" s="5">
        <v>321</v>
      </c>
      <c r="J126" s="5" t="s">
        <v>69</v>
      </c>
      <c r="K126" s="9">
        <v>0</v>
      </c>
      <c r="L126" s="5">
        <v>8144</v>
      </c>
      <c r="M126" s="6">
        <v>43117</v>
      </c>
      <c r="N126" s="10">
        <v>0</v>
      </c>
      <c r="O126" s="5">
        <v>308048</v>
      </c>
      <c r="P126" s="5">
        <v>0</v>
      </c>
      <c r="Q126" s="5">
        <v>3111.6</v>
      </c>
      <c r="R126" s="10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125"/>
      <c r="AA126" s="17" t="e">
        <f t="shared" si="5"/>
        <v>#DIV/0!</v>
      </c>
    </row>
    <row r="127" spans="1:27" x14ac:dyDescent="0.25">
      <c r="A127" s="125"/>
      <c r="B127" s="125"/>
      <c r="C127" s="5" t="s">
        <v>202</v>
      </c>
      <c r="D127" s="125"/>
      <c r="E127" s="125"/>
      <c r="F127" s="125"/>
      <c r="G127" s="5" t="s">
        <v>199</v>
      </c>
      <c r="H127" s="5" t="s">
        <v>60</v>
      </c>
      <c r="I127" s="5">
        <v>321</v>
      </c>
      <c r="J127" s="5" t="s">
        <v>71</v>
      </c>
      <c r="K127" s="9">
        <v>0</v>
      </c>
      <c r="L127" s="5">
        <v>8144</v>
      </c>
      <c r="M127" s="6">
        <v>43117</v>
      </c>
      <c r="N127" s="10">
        <v>0</v>
      </c>
      <c r="O127" s="5">
        <v>0</v>
      </c>
      <c r="P127" s="5">
        <v>22770</v>
      </c>
      <c r="Q127" s="5">
        <v>230</v>
      </c>
      <c r="R127" s="10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125"/>
      <c r="AA127" s="25" t="e">
        <f t="shared" si="5"/>
        <v>#DIV/0!</v>
      </c>
    </row>
    <row r="128" spans="1:27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9"/>
      <c r="L128" s="26"/>
      <c r="M128" s="6"/>
      <c r="N128" s="10"/>
      <c r="O128" s="26"/>
      <c r="P128" s="26"/>
      <c r="Q128" s="26"/>
      <c r="R128" s="10"/>
      <c r="S128" s="26"/>
      <c r="T128" s="26"/>
      <c r="U128" s="26"/>
      <c r="V128" s="26"/>
      <c r="W128" s="26"/>
      <c r="X128" s="26"/>
      <c r="Y128" s="26"/>
      <c r="Z128" s="26"/>
      <c r="AA128" s="25" t="e">
        <f t="shared" si="5"/>
        <v>#DIV/0!</v>
      </c>
    </row>
    <row r="129" spans="1:27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9"/>
      <c r="L129" s="26"/>
      <c r="M129" s="6"/>
      <c r="N129" s="10"/>
      <c r="O129" s="26"/>
      <c r="P129" s="26"/>
      <c r="Q129" s="26"/>
      <c r="R129" s="10"/>
      <c r="S129" s="26"/>
      <c r="T129" s="26"/>
      <c r="U129" s="26"/>
      <c r="V129" s="26"/>
      <c r="W129" s="26"/>
      <c r="X129" s="26"/>
      <c r="Y129" s="26"/>
      <c r="Z129" s="26"/>
      <c r="AA129" s="25" t="e">
        <f t="shared" si="5"/>
        <v>#DIV/0!</v>
      </c>
    </row>
    <row r="130" spans="1:27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9"/>
      <c r="L130" s="26"/>
      <c r="M130" s="6"/>
      <c r="N130" s="10"/>
      <c r="O130" s="26"/>
      <c r="P130" s="26"/>
      <c r="Q130" s="26"/>
      <c r="R130" s="10"/>
      <c r="S130" s="26"/>
      <c r="T130" s="26"/>
      <c r="U130" s="26"/>
      <c r="V130" s="26"/>
      <c r="W130" s="26"/>
      <c r="X130" s="26"/>
      <c r="Y130" s="26"/>
      <c r="Z130" s="26"/>
      <c r="AA130" s="25" t="e">
        <f t="shared" si="5"/>
        <v>#DIV/0!</v>
      </c>
    </row>
    <row r="131" spans="1:27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9"/>
      <c r="L131" s="26"/>
      <c r="M131" s="6"/>
      <c r="N131" s="10"/>
      <c r="O131" s="26"/>
      <c r="P131" s="26"/>
      <c r="Q131" s="26"/>
      <c r="R131" s="10"/>
      <c r="S131" s="26"/>
      <c r="T131" s="26"/>
      <c r="U131" s="26"/>
      <c r="V131" s="26"/>
      <c r="W131" s="26"/>
      <c r="X131" s="26"/>
      <c r="Y131" s="26"/>
      <c r="Z131" s="26"/>
      <c r="AA131" s="25" t="e">
        <f t="shared" si="5"/>
        <v>#DIV/0!</v>
      </c>
    </row>
    <row r="132" spans="1:27" ht="30" x14ac:dyDescent="0.25">
      <c r="A132" s="34">
        <v>1</v>
      </c>
      <c r="B132" s="34" t="s">
        <v>203</v>
      </c>
      <c r="C132" s="34" t="s">
        <v>204</v>
      </c>
      <c r="D132" s="34" t="s">
        <v>205</v>
      </c>
      <c r="E132" s="34" t="s">
        <v>206</v>
      </c>
      <c r="F132" s="34" t="s">
        <v>207</v>
      </c>
      <c r="G132" s="34" t="s">
        <v>199</v>
      </c>
      <c r="H132" s="34" t="s">
        <v>60</v>
      </c>
      <c r="I132" s="34">
        <v>995</v>
      </c>
      <c r="J132" s="34" t="s">
        <v>67</v>
      </c>
      <c r="K132" s="34">
        <v>5.75</v>
      </c>
      <c r="L132" s="34">
        <v>8873</v>
      </c>
      <c r="M132" s="35">
        <v>43218</v>
      </c>
      <c r="N132" s="34">
        <v>839350</v>
      </c>
      <c r="O132" s="34">
        <v>0</v>
      </c>
      <c r="P132" s="34">
        <v>0</v>
      </c>
      <c r="Q132" s="34">
        <v>8478.2800000000007</v>
      </c>
      <c r="R132" s="34">
        <v>0.59499999999999997</v>
      </c>
      <c r="S132" s="34">
        <v>147448.5</v>
      </c>
      <c r="T132" s="34">
        <v>231936.49</v>
      </c>
      <c r="U132" s="34">
        <v>485805.94</v>
      </c>
      <c r="V132" s="34">
        <v>847828.88</v>
      </c>
      <c r="W132" s="34">
        <v>231936.49</v>
      </c>
      <c r="X132" s="34">
        <v>1333634.82</v>
      </c>
      <c r="Y132" s="34" t="s">
        <v>452</v>
      </c>
      <c r="Z132" s="34">
        <v>485805.94</v>
      </c>
      <c r="AA132" s="25">
        <f t="shared" si="5"/>
        <v>57.299999028105766</v>
      </c>
    </row>
    <row r="133" spans="1:27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9"/>
      <c r="L133" s="26"/>
      <c r="M133" s="6"/>
      <c r="N133" s="10"/>
      <c r="O133" s="26"/>
      <c r="P133" s="26"/>
      <c r="Q133" s="26"/>
      <c r="R133" s="14"/>
      <c r="S133" s="26"/>
      <c r="T133" s="26"/>
      <c r="U133" s="26"/>
      <c r="V133" s="26"/>
      <c r="W133" s="26"/>
      <c r="X133" s="26"/>
      <c r="Y133" s="26"/>
      <c r="Z133" s="26"/>
      <c r="AA133" s="25" t="e">
        <f t="shared" si="5"/>
        <v>#DIV/0!</v>
      </c>
    </row>
    <row r="134" spans="1:27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9"/>
      <c r="L134" s="26"/>
      <c r="M134" s="6"/>
      <c r="N134" s="10"/>
      <c r="O134" s="26"/>
      <c r="P134" s="26"/>
      <c r="Q134" s="26"/>
      <c r="R134" s="14"/>
      <c r="S134" s="26"/>
      <c r="T134" s="26"/>
      <c r="U134" s="26"/>
      <c r="V134" s="26"/>
      <c r="W134" s="26"/>
      <c r="X134" s="26"/>
      <c r="Y134" s="26"/>
      <c r="Z134" s="26"/>
      <c r="AA134" s="25"/>
    </row>
    <row r="135" spans="1:27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9"/>
      <c r="L135" s="26"/>
      <c r="M135" s="6"/>
      <c r="N135" s="10"/>
      <c r="O135" s="26"/>
      <c r="P135" s="26"/>
      <c r="Q135" s="26"/>
      <c r="R135" s="14"/>
      <c r="S135" s="26"/>
      <c r="T135" s="26"/>
      <c r="U135" s="26"/>
      <c r="V135" s="26"/>
      <c r="W135" s="26"/>
      <c r="X135" s="26"/>
      <c r="Y135" s="26"/>
      <c r="Z135" s="26"/>
      <c r="AA135" s="25"/>
    </row>
    <row r="136" spans="1:27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9"/>
      <c r="L136" s="26"/>
      <c r="M136" s="6"/>
      <c r="N136" s="10"/>
      <c r="O136" s="26"/>
      <c r="P136" s="26"/>
      <c r="Q136" s="26"/>
      <c r="R136" s="14"/>
      <c r="S136" s="26"/>
      <c r="T136" s="26"/>
      <c r="U136" s="26"/>
      <c r="V136" s="26"/>
      <c r="W136" s="26"/>
      <c r="X136" s="26"/>
      <c r="Y136" s="26"/>
      <c r="Z136" s="26"/>
      <c r="AA136" s="25"/>
    </row>
    <row r="137" spans="1:27" ht="30" x14ac:dyDescent="0.25">
      <c r="A137" s="5">
        <v>25</v>
      </c>
      <c r="B137" s="5" t="s">
        <v>208</v>
      </c>
      <c r="C137" s="5" t="s">
        <v>209</v>
      </c>
      <c r="D137" s="5" t="s">
        <v>210</v>
      </c>
      <c r="E137" s="5" t="s">
        <v>211</v>
      </c>
      <c r="F137" s="5" t="s">
        <v>212</v>
      </c>
      <c r="G137" s="5" t="s">
        <v>199</v>
      </c>
      <c r="H137" s="5" t="s">
        <v>60</v>
      </c>
      <c r="I137" s="5">
        <v>68</v>
      </c>
      <c r="J137" s="5" t="s">
        <v>61</v>
      </c>
      <c r="K137" s="9">
        <v>1.33</v>
      </c>
      <c r="L137" s="5">
        <v>8452</v>
      </c>
      <c r="M137" s="36">
        <v>43174</v>
      </c>
      <c r="N137" s="10">
        <v>175953.33</v>
      </c>
      <c r="O137" s="5">
        <v>0</v>
      </c>
      <c r="P137" s="5">
        <v>0</v>
      </c>
      <c r="Q137" s="5">
        <v>1777.31</v>
      </c>
      <c r="R137" s="10">
        <v>-0.08</v>
      </c>
      <c r="S137" s="5">
        <v>133632</v>
      </c>
      <c r="T137" s="5">
        <v>167040</v>
      </c>
      <c r="U137" s="5">
        <v>44432.56</v>
      </c>
      <c r="V137" s="5">
        <v>177730.56</v>
      </c>
      <c r="W137" s="5">
        <v>167040</v>
      </c>
      <c r="X137" s="5">
        <v>222163.20000000001</v>
      </c>
      <c r="Y137" s="7">
        <v>44432.56</v>
      </c>
      <c r="Z137" s="5">
        <v>44432.56</v>
      </c>
      <c r="AA137" s="17">
        <f t="shared" si="5"/>
        <v>24.999954988044824</v>
      </c>
    </row>
    <row r="138" spans="1:27" ht="30" x14ac:dyDescent="0.25">
      <c r="A138" s="5">
        <v>26</v>
      </c>
      <c r="B138" s="5" t="s">
        <v>213</v>
      </c>
      <c r="C138" s="5" t="s">
        <v>209</v>
      </c>
      <c r="D138" s="5" t="s">
        <v>214</v>
      </c>
      <c r="E138" s="5" t="s">
        <v>211</v>
      </c>
      <c r="F138" s="5" t="s">
        <v>212</v>
      </c>
      <c r="G138" s="5" t="s">
        <v>199</v>
      </c>
      <c r="H138" s="5" t="s">
        <v>60</v>
      </c>
      <c r="I138" s="5">
        <v>68</v>
      </c>
      <c r="J138" s="5" t="s">
        <v>61</v>
      </c>
      <c r="K138" s="9">
        <v>1.33</v>
      </c>
      <c r="L138" s="5">
        <v>8452</v>
      </c>
      <c r="M138" s="6">
        <v>43174</v>
      </c>
      <c r="N138" s="10">
        <v>175953.33</v>
      </c>
      <c r="O138" s="5">
        <v>0</v>
      </c>
      <c r="P138" s="5">
        <v>0</v>
      </c>
      <c r="Q138" s="5">
        <v>1777.31</v>
      </c>
      <c r="R138" s="10">
        <v>-0.08</v>
      </c>
      <c r="S138" s="5">
        <v>133632</v>
      </c>
      <c r="T138" s="5">
        <v>167040</v>
      </c>
      <c r="U138" s="5">
        <v>44432.56</v>
      </c>
      <c r="V138" s="5">
        <v>177730.56</v>
      </c>
      <c r="W138" s="5">
        <v>167040</v>
      </c>
      <c r="X138" s="5">
        <v>222163.20000000001</v>
      </c>
      <c r="Y138" s="7">
        <v>44432.56</v>
      </c>
      <c r="Z138" s="5">
        <v>44432.56</v>
      </c>
      <c r="AA138" s="17">
        <f t="shared" si="5"/>
        <v>24.999954988044824</v>
      </c>
    </row>
    <row r="139" spans="1:27" ht="30" x14ac:dyDescent="0.25">
      <c r="A139" s="5">
        <v>27</v>
      </c>
      <c r="B139" s="5" t="s">
        <v>215</v>
      </c>
      <c r="C139" s="5" t="s">
        <v>209</v>
      </c>
      <c r="D139" s="5" t="s">
        <v>216</v>
      </c>
      <c r="E139" s="5" t="s">
        <v>217</v>
      </c>
      <c r="F139" s="5" t="s">
        <v>212</v>
      </c>
      <c r="G139" s="5" t="s">
        <v>199</v>
      </c>
      <c r="H139" s="5" t="s">
        <v>60</v>
      </c>
      <c r="I139" s="5">
        <v>68</v>
      </c>
      <c r="J139" s="5" t="s">
        <v>61</v>
      </c>
      <c r="K139" s="9">
        <v>0.67</v>
      </c>
      <c r="L139" s="5">
        <v>8452</v>
      </c>
      <c r="M139" s="6">
        <v>43174</v>
      </c>
      <c r="N139" s="10">
        <v>88638.17</v>
      </c>
      <c r="O139" s="5">
        <v>0</v>
      </c>
      <c r="P139" s="5">
        <v>0</v>
      </c>
      <c r="Q139" s="5">
        <v>895.34</v>
      </c>
      <c r="R139" s="10">
        <v>-7.0000000000000007E-2</v>
      </c>
      <c r="S139" s="5">
        <v>133632</v>
      </c>
      <c r="T139" s="5">
        <v>167040</v>
      </c>
      <c r="U139" s="5">
        <v>22383.29</v>
      </c>
      <c r="V139" s="5">
        <v>89533.440000000002</v>
      </c>
      <c r="W139" s="5">
        <v>167040</v>
      </c>
      <c r="X139" s="5">
        <v>111916.8</v>
      </c>
      <c r="Y139" s="7">
        <v>22383.29</v>
      </c>
      <c r="Z139" s="5">
        <v>22383.29</v>
      </c>
      <c r="AA139" s="17">
        <f t="shared" si="5"/>
        <v>24.999921816921141</v>
      </c>
    </row>
    <row r="140" spans="1:27" ht="30" x14ac:dyDescent="0.25">
      <c r="A140" s="5">
        <v>28</v>
      </c>
      <c r="B140" s="5" t="s">
        <v>218</v>
      </c>
      <c r="C140" s="5" t="s">
        <v>209</v>
      </c>
      <c r="D140" s="5" t="s">
        <v>219</v>
      </c>
      <c r="E140" s="5" t="s">
        <v>220</v>
      </c>
      <c r="F140" s="5" t="s">
        <v>221</v>
      </c>
      <c r="G140" s="5" t="s">
        <v>199</v>
      </c>
      <c r="H140" s="5" t="s">
        <v>60</v>
      </c>
      <c r="I140" s="5">
        <v>68</v>
      </c>
      <c r="J140" s="5" t="s">
        <v>61</v>
      </c>
      <c r="K140" s="9">
        <v>0.67</v>
      </c>
      <c r="L140" s="5">
        <v>8452</v>
      </c>
      <c r="M140" s="6">
        <v>43174</v>
      </c>
      <c r="N140" s="10">
        <v>88638.17</v>
      </c>
      <c r="O140" s="5">
        <v>0</v>
      </c>
      <c r="P140" s="5">
        <v>0</v>
      </c>
      <c r="Q140" s="5">
        <v>895.34</v>
      </c>
      <c r="R140" s="10">
        <v>-7.0000000000000007E-2</v>
      </c>
      <c r="S140" s="5">
        <v>133632</v>
      </c>
      <c r="T140" s="5">
        <v>167040</v>
      </c>
      <c r="U140" s="5">
        <v>22383.29</v>
      </c>
      <c r="V140" s="5">
        <v>89533.440000000002</v>
      </c>
      <c r="W140" s="5">
        <v>167040</v>
      </c>
      <c r="X140" s="5">
        <v>111916.8</v>
      </c>
      <c r="Y140" s="7">
        <v>22383.29</v>
      </c>
      <c r="Z140" s="5">
        <v>22383.29</v>
      </c>
      <c r="AA140" s="17">
        <f t="shared" si="5"/>
        <v>24.999921816921141</v>
      </c>
    </row>
    <row r="141" spans="1:27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9">
        <f>SUM(K137:K140)</f>
        <v>4</v>
      </c>
      <c r="L141" s="26"/>
      <c r="M141" s="6"/>
      <c r="N141" s="10">
        <f>SUM(N137:N140)</f>
        <v>529183</v>
      </c>
      <c r="O141" s="26"/>
      <c r="P141" s="26"/>
      <c r="Q141" s="26"/>
      <c r="R141" s="10"/>
      <c r="S141" s="26"/>
      <c r="T141" s="26"/>
      <c r="U141" s="26"/>
      <c r="V141" s="26"/>
      <c r="W141" s="26"/>
      <c r="X141" s="26"/>
      <c r="Y141" s="7"/>
      <c r="Z141" s="26"/>
      <c r="AA141" s="25"/>
    </row>
    <row r="142" spans="1:27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9"/>
      <c r="L142" s="26"/>
      <c r="M142" s="6"/>
      <c r="N142" s="10"/>
      <c r="O142" s="26"/>
      <c r="P142" s="26"/>
      <c r="Q142" s="26"/>
      <c r="R142" s="10"/>
      <c r="S142" s="26"/>
      <c r="T142" s="26"/>
      <c r="U142" s="26"/>
      <c r="V142" s="26"/>
      <c r="W142" s="26"/>
      <c r="X142" s="26"/>
      <c r="Y142" s="7"/>
      <c r="Z142" s="26"/>
      <c r="AA142" s="25"/>
    </row>
    <row r="143" spans="1:27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9"/>
      <c r="L143" s="26"/>
      <c r="M143" s="6"/>
      <c r="N143" s="10"/>
      <c r="O143" s="26"/>
      <c r="P143" s="26"/>
      <c r="Q143" s="26"/>
      <c r="R143" s="10"/>
      <c r="S143" s="26"/>
      <c r="T143" s="26"/>
      <c r="U143" s="26"/>
      <c r="V143" s="26"/>
      <c r="W143" s="26"/>
      <c r="X143" s="26"/>
      <c r="Y143" s="7"/>
      <c r="Z143" s="26"/>
      <c r="AA143" s="25"/>
    </row>
    <row r="144" spans="1:27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9"/>
      <c r="L144" s="26"/>
      <c r="M144" s="6"/>
      <c r="N144" s="10"/>
      <c r="O144" s="26"/>
      <c r="P144" s="26"/>
      <c r="Q144" s="26"/>
      <c r="R144" s="10"/>
      <c r="S144" s="26"/>
      <c r="T144" s="26"/>
      <c r="U144" s="26"/>
      <c r="V144" s="26"/>
      <c r="W144" s="26"/>
      <c r="X144" s="26"/>
      <c r="Y144" s="7"/>
      <c r="Z144" s="26"/>
      <c r="AA144" s="25"/>
    </row>
    <row r="145" spans="1:27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9"/>
      <c r="L145" s="26"/>
      <c r="M145" s="6"/>
      <c r="N145" s="10"/>
      <c r="O145" s="26"/>
      <c r="P145" s="26"/>
      <c r="Q145" s="26"/>
      <c r="R145" s="10"/>
      <c r="S145" s="26"/>
      <c r="T145" s="26"/>
      <c r="U145" s="26"/>
      <c r="V145" s="26"/>
      <c r="W145" s="26"/>
      <c r="X145" s="26"/>
      <c r="Y145" s="7"/>
      <c r="Z145" s="26"/>
      <c r="AA145" s="25"/>
    </row>
    <row r="146" spans="1:27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9"/>
      <c r="L146" s="26"/>
      <c r="M146" s="6"/>
      <c r="N146" s="10"/>
      <c r="O146" s="26"/>
      <c r="P146" s="26"/>
      <c r="Q146" s="26"/>
      <c r="R146" s="10"/>
      <c r="S146" s="26"/>
      <c r="T146" s="26"/>
      <c r="U146" s="26"/>
      <c r="V146" s="26"/>
      <c r="W146" s="26"/>
      <c r="X146" s="26"/>
      <c r="Y146" s="7"/>
      <c r="Z146" s="26"/>
      <c r="AA146" s="25"/>
    </row>
    <row r="147" spans="1:27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9"/>
      <c r="L147" s="26"/>
      <c r="M147" s="6"/>
      <c r="N147" s="10"/>
      <c r="O147" s="26"/>
      <c r="P147" s="26"/>
      <c r="Q147" s="26"/>
      <c r="R147" s="10"/>
      <c r="S147" s="26"/>
      <c r="T147" s="26"/>
      <c r="U147" s="26"/>
      <c r="V147" s="26"/>
      <c r="W147" s="26"/>
      <c r="X147" s="26"/>
      <c r="Y147" s="7"/>
      <c r="Z147" s="26"/>
      <c r="AA147" s="25"/>
    </row>
    <row r="148" spans="1:27" x14ac:dyDescent="0.25">
      <c r="A148" s="125">
        <v>29</v>
      </c>
      <c r="B148" s="125" t="s">
        <v>222</v>
      </c>
      <c r="C148" s="5" t="s">
        <v>223</v>
      </c>
      <c r="D148" s="125" t="s">
        <v>224</v>
      </c>
      <c r="E148" s="125" t="s">
        <v>225</v>
      </c>
      <c r="F148" s="125" t="s">
        <v>226</v>
      </c>
      <c r="G148" s="5" t="s">
        <v>227</v>
      </c>
      <c r="H148" s="5" t="s">
        <v>60</v>
      </c>
      <c r="I148" s="5">
        <v>270</v>
      </c>
      <c r="J148" s="5" t="s">
        <v>67</v>
      </c>
      <c r="K148" s="9">
        <v>1.75</v>
      </c>
      <c r="L148" s="5">
        <v>8876</v>
      </c>
      <c r="M148" s="6">
        <v>43249</v>
      </c>
      <c r="N148" s="10">
        <v>1035680</v>
      </c>
      <c r="O148" s="5">
        <v>0</v>
      </c>
      <c r="P148" s="5">
        <v>0</v>
      </c>
      <c r="Q148" s="5">
        <v>10461.41</v>
      </c>
      <c r="R148" s="10">
        <v>-0.16</v>
      </c>
      <c r="S148" s="5">
        <v>597795</v>
      </c>
      <c r="T148" s="5">
        <v>723331.95</v>
      </c>
      <c r="U148" s="5">
        <v>219689.5</v>
      </c>
      <c r="V148" s="5">
        <v>1046141.25</v>
      </c>
      <c r="W148" s="5">
        <v>723331.95</v>
      </c>
      <c r="X148" s="5">
        <v>1265830.9099999999</v>
      </c>
      <c r="Y148" s="5" t="s">
        <v>228</v>
      </c>
      <c r="Z148" s="125">
        <v>219689.5</v>
      </c>
      <c r="AA148" s="17">
        <f t="shared" si="5"/>
        <v>20.999984466724737</v>
      </c>
    </row>
    <row r="149" spans="1:27" x14ac:dyDescent="0.25">
      <c r="A149" s="125"/>
      <c r="B149" s="125"/>
      <c r="C149" s="5" t="s">
        <v>55</v>
      </c>
      <c r="D149" s="125"/>
      <c r="E149" s="125"/>
      <c r="F149" s="125"/>
      <c r="G149" s="5" t="s">
        <v>227</v>
      </c>
      <c r="H149" s="5" t="s">
        <v>60</v>
      </c>
      <c r="I149" s="5">
        <v>270</v>
      </c>
      <c r="J149" s="5" t="s">
        <v>69</v>
      </c>
      <c r="K149" s="9">
        <v>0</v>
      </c>
      <c r="L149" s="5">
        <v>8658</v>
      </c>
      <c r="M149" s="6">
        <v>43205</v>
      </c>
      <c r="N149" s="10">
        <v>0</v>
      </c>
      <c r="O149" s="5">
        <v>327250</v>
      </c>
      <c r="P149" s="5">
        <v>0</v>
      </c>
      <c r="Q149" s="5">
        <v>3305.56</v>
      </c>
      <c r="R149" s="10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125"/>
      <c r="AA149" s="17" t="e">
        <f t="shared" si="5"/>
        <v>#DIV/0!</v>
      </c>
    </row>
    <row r="150" spans="1:27" x14ac:dyDescent="0.25">
      <c r="A150" s="125"/>
      <c r="B150" s="125"/>
      <c r="C150" s="5" t="s">
        <v>55</v>
      </c>
      <c r="D150" s="125"/>
      <c r="E150" s="125"/>
      <c r="F150" s="125"/>
      <c r="G150" s="5" t="s">
        <v>227</v>
      </c>
      <c r="H150" s="5" t="s">
        <v>60</v>
      </c>
      <c r="I150" s="5">
        <v>270</v>
      </c>
      <c r="J150" s="5" t="s">
        <v>71</v>
      </c>
      <c r="K150" s="9">
        <v>0</v>
      </c>
      <c r="L150" s="5">
        <v>8658</v>
      </c>
      <c r="M150" s="6">
        <v>43205</v>
      </c>
      <c r="N150" s="10">
        <v>0</v>
      </c>
      <c r="O150" s="5">
        <v>0</v>
      </c>
      <c r="P150" s="5">
        <v>11361</v>
      </c>
      <c r="Q150" s="5">
        <v>114.76</v>
      </c>
      <c r="R150" s="10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125"/>
      <c r="AA150" s="17" t="e">
        <f t="shared" si="5"/>
        <v>#DIV/0!</v>
      </c>
    </row>
    <row r="151" spans="1:27" x14ac:dyDescent="0.25">
      <c r="A151" s="125">
        <v>30</v>
      </c>
      <c r="B151" s="125" t="s">
        <v>229</v>
      </c>
      <c r="C151" s="5" t="s">
        <v>55</v>
      </c>
      <c r="D151" s="125" t="s">
        <v>230</v>
      </c>
      <c r="E151" s="125" t="s">
        <v>231</v>
      </c>
      <c r="F151" s="125" t="s">
        <v>232</v>
      </c>
      <c r="G151" s="5" t="s">
        <v>227</v>
      </c>
      <c r="H151" s="5" t="s">
        <v>60</v>
      </c>
      <c r="I151" s="5">
        <v>270</v>
      </c>
      <c r="J151" s="5" t="s">
        <v>122</v>
      </c>
      <c r="K151" s="9">
        <v>2.25</v>
      </c>
      <c r="L151" s="5">
        <v>8762</v>
      </c>
      <c r="M151" s="6">
        <v>43229</v>
      </c>
      <c r="N151" s="10">
        <v>1331588</v>
      </c>
      <c r="O151" s="5">
        <v>0</v>
      </c>
      <c r="P151" s="5">
        <v>0</v>
      </c>
      <c r="Q151" s="5">
        <v>13450.38</v>
      </c>
      <c r="R151" s="10">
        <v>0.37</v>
      </c>
      <c r="S151" s="5">
        <v>597795</v>
      </c>
      <c r="T151" s="5">
        <v>723331.95</v>
      </c>
      <c r="U151" s="5">
        <v>282458.14</v>
      </c>
      <c r="V151" s="5">
        <v>1345038.75</v>
      </c>
      <c r="W151" s="5">
        <v>723331.95</v>
      </c>
      <c r="X151" s="5">
        <v>1627496.89</v>
      </c>
      <c r="Y151" s="5" t="s">
        <v>233</v>
      </c>
      <c r="Z151" s="125">
        <v>282458.14</v>
      </c>
      <c r="AA151" s="17">
        <f t="shared" si="5"/>
        <v>21.000000185868252</v>
      </c>
    </row>
    <row r="152" spans="1:27" x14ac:dyDescent="0.25">
      <c r="A152" s="125"/>
      <c r="B152" s="125"/>
      <c r="C152" s="5" t="s">
        <v>166</v>
      </c>
      <c r="D152" s="125"/>
      <c r="E152" s="125"/>
      <c r="F152" s="125"/>
      <c r="G152" s="5" t="s">
        <v>227</v>
      </c>
      <c r="H152" s="5" t="s">
        <v>60</v>
      </c>
      <c r="I152" s="5">
        <v>270</v>
      </c>
      <c r="J152" s="5" t="s">
        <v>69</v>
      </c>
      <c r="K152" s="9">
        <v>0</v>
      </c>
      <c r="L152" s="5">
        <v>8349</v>
      </c>
      <c r="M152" s="6">
        <v>43159</v>
      </c>
      <c r="N152" s="10">
        <v>0</v>
      </c>
      <c r="O152" s="5">
        <v>480231</v>
      </c>
      <c r="P152" s="5">
        <v>0</v>
      </c>
      <c r="Q152" s="5">
        <v>4850.82</v>
      </c>
      <c r="R152" s="10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125"/>
      <c r="AA152" s="17" t="e">
        <f t="shared" si="5"/>
        <v>#DIV/0!</v>
      </c>
    </row>
    <row r="153" spans="1:27" x14ac:dyDescent="0.25">
      <c r="A153" s="125"/>
      <c r="B153" s="125"/>
      <c r="C153" s="5" t="s">
        <v>166</v>
      </c>
      <c r="D153" s="125"/>
      <c r="E153" s="125"/>
      <c r="F153" s="125"/>
      <c r="G153" s="5" t="s">
        <v>227</v>
      </c>
      <c r="H153" s="5" t="s">
        <v>60</v>
      </c>
      <c r="I153" s="5">
        <v>270</v>
      </c>
      <c r="J153" s="5" t="s">
        <v>71</v>
      </c>
      <c r="K153" s="9">
        <v>0</v>
      </c>
      <c r="L153" s="5">
        <v>8349</v>
      </c>
      <c r="M153" s="6">
        <v>43159</v>
      </c>
      <c r="N153" s="10">
        <v>0</v>
      </c>
      <c r="O153" s="5">
        <v>0</v>
      </c>
      <c r="P153" s="5">
        <v>50855</v>
      </c>
      <c r="Q153" s="5">
        <v>513.69000000000005</v>
      </c>
      <c r="R153" s="10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125"/>
      <c r="AA153" s="17" t="e">
        <f t="shared" si="5"/>
        <v>#DIV/0!</v>
      </c>
    </row>
    <row r="154" spans="1:27" x14ac:dyDescent="0.25">
      <c r="A154" s="125">
        <v>31</v>
      </c>
      <c r="B154" s="125" t="s">
        <v>234</v>
      </c>
      <c r="C154" s="5" t="s">
        <v>235</v>
      </c>
      <c r="D154" s="125" t="s">
        <v>236</v>
      </c>
      <c r="E154" s="125" t="s">
        <v>237</v>
      </c>
      <c r="F154" s="125" t="s">
        <v>238</v>
      </c>
      <c r="G154" s="5" t="s">
        <v>239</v>
      </c>
      <c r="H154" s="5" t="s">
        <v>60</v>
      </c>
      <c r="I154" s="5">
        <v>1465</v>
      </c>
      <c r="J154" s="5" t="s">
        <v>122</v>
      </c>
      <c r="K154" s="9">
        <v>0.75</v>
      </c>
      <c r="L154" s="5">
        <v>57410</v>
      </c>
      <c r="M154" s="6">
        <v>43317</v>
      </c>
      <c r="N154" s="10">
        <v>203483.35</v>
      </c>
      <c r="O154" s="5">
        <v>0</v>
      </c>
      <c r="P154" s="5">
        <v>0</v>
      </c>
      <c r="Q154" s="5">
        <v>2055.39</v>
      </c>
      <c r="R154" s="10">
        <v>-0.115</v>
      </c>
      <c r="S154" s="5">
        <v>274051.5</v>
      </c>
      <c r="T154" s="5">
        <v>383053.5</v>
      </c>
      <c r="U154" s="5">
        <v>81751.39</v>
      </c>
      <c r="V154" s="5">
        <v>205538.63</v>
      </c>
      <c r="W154" s="5">
        <v>383053.5</v>
      </c>
      <c r="X154" s="5">
        <v>287290.13</v>
      </c>
      <c r="Y154" s="7">
        <v>81751.39</v>
      </c>
      <c r="Z154" s="125">
        <v>81751.39</v>
      </c>
      <c r="AA154" s="17">
        <f t="shared" si="5"/>
        <v>39.774221517385804</v>
      </c>
    </row>
    <row r="155" spans="1:27" x14ac:dyDescent="0.25">
      <c r="A155" s="125"/>
      <c r="B155" s="125"/>
      <c r="C155" s="5" t="s">
        <v>166</v>
      </c>
      <c r="D155" s="125"/>
      <c r="E155" s="125"/>
      <c r="F155" s="125"/>
      <c r="G155" s="5" t="s">
        <v>239</v>
      </c>
      <c r="H155" s="5" t="s">
        <v>60</v>
      </c>
      <c r="I155" s="5">
        <v>1465</v>
      </c>
      <c r="J155" s="5" t="s">
        <v>69</v>
      </c>
      <c r="K155" s="9">
        <v>0</v>
      </c>
      <c r="L155" s="5">
        <v>8418</v>
      </c>
      <c r="M155" s="6">
        <v>43167</v>
      </c>
      <c r="N155" s="10">
        <v>0</v>
      </c>
      <c r="O155" s="5">
        <v>445509</v>
      </c>
      <c r="P155" s="5">
        <v>0</v>
      </c>
      <c r="Q155" s="5">
        <v>4500.09</v>
      </c>
      <c r="R155" s="10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125"/>
      <c r="AA155" s="17" t="e">
        <f t="shared" si="5"/>
        <v>#DIV/0!</v>
      </c>
    </row>
    <row r="156" spans="1:27" ht="30" x14ac:dyDescent="0.25">
      <c r="A156" s="5">
        <v>32</v>
      </c>
      <c r="B156" s="5" t="s">
        <v>240</v>
      </c>
      <c r="C156" s="5" t="s">
        <v>241</v>
      </c>
      <c r="D156" s="5" t="s">
        <v>242</v>
      </c>
      <c r="E156" s="5" t="s">
        <v>237</v>
      </c>
      <c r="F156" s="5" t="s">
        <v>243</v>
      </c>
      <c r="G156" s="5" t="s">
        <v>239</v>
      </c>
      <c r="H156" s="5" t="s">
        <v>60</v>
      </c>
      <c r="I156" s="5">
        <v>1465</v>
      </c>
      <c r="J156" s="5" t="s">
        <v>122</v>
      </c>
      <c r="K156" s="9">
        <v>3.5</v>
      </c>
      <c r="L156" s="5">
        <v>57410</v>
      </c>
      <c r="M156" s="6">
        <v>43317</v>
      </c>
      <c r="N156" s="10">
        <v>949588.44</v>
      </c>
      <c r="O156" s="5">
        <v>0</v>
      </c>
      <c r="P156" s="5">
        <v>0</v>
      </c>
      <c r="Q156" s="5">
        <v>9591.7999999999993</v>
      </c>
      <c r="R156" s="10">
        <v>0.01</v>
      </c>
      <c r="S156" s="5">
        <v>274051.5</v>
      </c>
      <c r="T156" s="5">
        <v>383053.5</v>
      </c>
      <c r="U156" s="5">
        <v>381507</v>
      </c>
      <c r="V156" s="5">
        <v>959180.25</v>
      </c>
      <c r="W156" s="5">
        <v>383053.5</v>
      </c>
      <c r="X156" s="5">
        <v>1340687.25</v>
      </c>
      <c r="Y156" s="5" t="s">
        <v>244</v>
      </c>
      <c r="Z156" s="5">
        <v>381507</v>
      </c>
      <c r="AA156" s="17">
        <f t="shared" si="5"/>
        <v>39.774276002868078</v>
      </c>
    </row>
    <row r="157" spans="1:27" ht="30" x14ac:dyDescent="0.25">
      <c r="A157" s="5">
        <v>33</v>
      </c>
      <c r="B157" s="5" t="s">
        <v>245</v>
      </c>
      <c r="C157" s="5" t="s">
        <v>241</v>
      </c>
      <c r="D157" s="5" t="s">
        <v>246</v>
      </c>
      <c r="E157" s="5" t="s">
        <v>237</v>
      </c>
      <c r="F157" s="5" t="s">
        <v>243</v>
      </c>
      <c r="G157" s="5" t="s">
        <v>239</v>
      </c>
      <c r="H157" s="5" t="s">
        <v>60</v>
      </c>
      <c r="I157" s="5">
        <v>1465</v>
      </c>
      <c r="J157" s="5" t="s">
        <v>122</v>
      </c>
      <c r="K157" s="9">
        <v>1.75</v>
      </c>
      <c r="L157" s="5">
        <v>57410</v>
      </c>
      <c r="M157" s="6">
        <v>43317</v>
      </c>
      <c r="N157" s="10">
        <v>474794.21</v>
      </c>
      <c r="O157" s="5">
        <v>0</v>
      </c>
      <c r="P157" s="5">
        <v>0</v>
      </c>
      <c r="Q157" s="5">
        <v>4795.8999999999996</v>
      </c>
      <c r="R157" s="10">
        <v>1.4999999999999999E-2</v>
      </c>
      <c r="S157" s="5">
        <v>274051.5</v>
      </c>
      <c r="T157" s="5">
        <v>383053.5</v>
      </c>
      <c r="U157" s="5">
        <v>190753.5</v>
      </c>
      <c r="V157" s="5">
        <v>479590.13</v>
      </c>
      <c r="W157" s="5">
        <v>383053.5</v>
      </c>
      <c r="X157" s="5">
        <v>670343.63</v>
      </c>
      <c r="Y157" s="5" t="s">
        <v>247</v>
      </c>
      <c r="Z157" s="5">
        <v>190753.5</v>
      </c>
      <c r="AA157" s="17">
        <f t="shared" si="5"/>
        <v>39.774275588198613</v>
      </c>
    </row>
    <row r="158" spans="1:27" ht="45" x14ac:dyDescent="0.25">
      <c r="A158" s="5">
        <v>34</v>
      </c>
      <c r="B158" s="5" t="s">
        <v>248</v>
      </c>
      <c r="C158" s="5" t="s">
        <v>249</v>
      </c>
      <c r="D158" s="5" t="s">
        <v>250</v>
      </c>
      <c r="E158" s="5" t="s">
        <v>251</v>
      </c>
      <c r="F158" s="5" t="s">
        <v>252</v>
      </c>
      <c r="G158" s="5" t="s">
        <v>253</v>
      </c>
      <c r="H158" s="5" t="s">
        <v>60</v>
      </c>
      <c r="I158" s="5">
        <v>78</v>
      </c>
      <c r="J158" s="5" t="s">
        <v>61</v>
      </c>
      <c r="K158" s="9">
        <v>9</v>
      </c>
      <c r="L158" s="5">
        <v>8352</v>
      </c>
      <c r="M158" s="6">
        <v>43160</v>
      </c>
      <c r="N158" s="10">
        <v>815011</v>
      </c>
      <c r="O158" s="5">
        <v>0</v>
      </c>
      <c r="P158" s="5">
        <v>0</v>
      </c>
      <c r="Q158" s="5">
        <v>8232.43</v>
      </c>
      <c r="R158" s="10">
        <v>7.0000000000000007E-2</v>
      </c>
      <c r="S158" s="5">
        <v>91471.5</v>
      </c>
      <c r="T158" s="5">
        <v>110680.52</v>
      </c>
      <c r="U158" s="5">
        <v>172881.18</v>
      </c>
      <c r="V158" s="5">
        <v>823243.5</v>
      </c>
      <c r="W158" s="5">
        <v>110680.52</v>
      </c>
      <c r="X158" s="5">
        <v>996124.68</v>
      </c>
      <c r="Y158" s="5" t="s">
        <v>254</v>
      </c>
      <c r="Z158" s="5">
        <v>172881.18</v>
      </c>
      <c r="AA158" s="17">
        <f t="shared" si="5"/>
        <v>21.000005466183456</v>
      </c>
    </row>
    <row r="159" spans="1:27" ht="60" x14ac:dyDescent="0.25">
      <c r="A159" s="5">
        <v>35</v>
      </c>
      <c r="B159" s="5" t="s">
        <v>255</v>
      </c>
      <c r="C159" s="5" t="s">
        <v>249</v>
      </c>
      <c r="D159" s="5" t="s">
        <v>256</v>
      </c>
      <c r="E159" s="5" t="s">
        <v>251</v>
      </c>
      <c r="F159" s="31" t="s">
        <v>453</v>
      </c>
      <c r="G159" s="5" t="s">
        <v>253</v>
      </c>
      <c r="H159" s="5" t="s">
        <v>60</v>
      </c>
      <c r="I159" s="5">
        <v>78</v>
      </c>
      <c r="J159" s="5" t="s">
        <v>61</v>
      </c>
      <c r="K159" s="9">
        <v>9</v>
      </c>
      <c r="L159" s="5">
        <v>8352</v>
      </c>
      <c r="M159" s="6">
        <v>43160</v>
      </c>
      <c r="N159" s="10">
        <v>815011</v>
      </c>
      <c r="O159" s="5">
        <v>0</v>
      </c>
      <c r="P159" s="5">
        <v>0</v>
      </c>
      <c r="Q159" s="5">
        <v>8232.43</v>
      </c>
      <c r="R159" s="10">
        <v>7.0000000000000007E-2</v>
      </c>
      <c r="S159" s="5">
        <v>91471.5</v>
      </c>
      <c r="T159" s="5">
        <v>110680.52</v>
      </c>
      <c r="U159" s="5">
        <v>172881.18</v>
      </c>
      <c r="V159" s="5">
        <v>823243.5</v>
      </c>
      <c r="W159" s="5">
        <v>110680.52</v>
      </c>
      <c r="X159" s="5">
        <v>996124.68</v>
      </c>
      <c r="Y159" s="5" t="s">
        <v>254</v>
      </c>
      <c r="Z159" s="5">
        <v>172881.18</v>
      </c>
      <c r="AA159" s="17">
        <f t="shared" si="5"/>
        <v>21.000005466183456</v>
      </c>
    </row>
    <row r="160" spans="1:27" ht="30" x14ac:dyDescent="0.25">
      <c r="A160" s="5">
        <v>36</v>
      </c>
      <c r="B160" s="5" t="s">
        <v>257</v>
      </c>
      <c r="C160" s="5" t="s">
        <v>249</v>
      </c>
      <c r="D160" s="5" t="s">
        <v>258</v>
      </c>
      <c r="E160" s="5" t="s">
        <v>454</v>
      </c>
      <c r="F160" s="5" t="s">
        <v>259</v>
      </c>
      <c r="G160" s="5" t="s">
        <v>253</v>
      </c>
      <c r="H160" s="5" t="s">
        <v>60</v>
      </c>
      <c r="I160" s="5">
        <v>78</v>
      </c>
      <c r="J160" s="5" t="s">
        <v>61</v>
      </c>
      <c r="K160" s="9">
        <v>9</v>
      </c>
      <c r="L160" s="5">
        <v>8352</v>
      </c>
      <c r="M160" s="6">
        <v>43160</v>
      </c>
      <c r="N160" s="10">
        <v>815011</v>
      </c>
      <c r="O160" s="5">
        <v>0</v>
      </c>
      <c r="P160" s="5">
        <v>0</v>
      </c>
      <c r="Q160" s="5">
        <v>8232.43</v>
      </c>
      <c r="R160" s="10">
        <v>7.0000000000000007E-2</v>
      </c>
      <c r="S160" s="5">
        <v>91471.5</v>
      </c>
      <c r="T160" s="5">
        <v>110680.52</v>
      </c>
      <c r="U160" s="5">
        <v>172881.18</v>
      </c>
      <c r="V160" s="5">
        <v>823243.5</v>
      </c>
      <c r="W160" s="5">
        <v>110680.52</v>
      </c>
      <c r="X160" s="5">
        <v>996124.68</v>
      </c>
      <c r="Y160" s="5" t="s">
        <v>254</v>
      </c>
      <c r="Z160" s="5">
        <v>172881.18</v>
      </c>
      <c r="AA160" s="17">
        <f t="shared" si="5"/>
        <v>21.000005466183456</v>
      </c>
    </row>
    <row r="161" spans="1:27" s="16" customForma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>
        <f>SUM(K158:K160)</f>
        <v>27</v>
      </c>
      <c r="L161" s="12"/>
      <c r="M161" s="12"/>
      <c r="N161" s="14">
        <f t="shared" ref="N161" si="6">SUM(N158:N160)</f>
        <v>2445033</v>
      </c>
      <c r="O161" s="11"/>
      <c r="P161" s="11"/>
      <c r="Q161" s="11"/>
      <c r="R161" s="14"/>
      <c r="S161" s="11"/>
      <c r="T161" s="11"/>
      <c r="U161" s="11"/>
      <c r="V161" s="11"/>
      <c r="W161" s="11"/>
      <c r="X161" s="11"/>
      <c r="Y161" s="11"/>
      <c r="Z161" s="11"/>
      <c r="AA161" s="40"/>
    </row>
    <row r="162" spans="1:27" ht="30" x14ac:dyDescent="0.25">
      <c r="A162" s="5">
        <v>37</v>
      </c>
      <c r="B162" s="5" t="s">
        <v>260</v>
      </c>
      <c r="C162" s="5">
        <v>4</v>
      </c>
      <c r="D162" s="5" t="s">
        <v>261</v>
      </c>
      <c r="E162" s="5" t="s">
        <v>455</v>
      </c>
      <c r="F162" s="5" t="s">
        <v>262</v>
      </c>
      <c r="G162" s="5" t="s">
        <v>263</v>
      </c>
      <c r="H162" s="5" t="s">
        <v>60</v>
      </c>
      <c r="I162" s="5">
        <v>310</v>
      </c>
      <c r="J162" s="5" t="s">
        <v>61</v>
      </c>
      <c r="K162" s="9">
        <v>1.96</v>
      </c>
      <c r="L162" s="5">
        <v>8304</v>
      </c>
      <c r="M162" s="6">
        <v>43153</v>
      </c>
      <c r="N162" s="10">
        <v>495518</v>
      </c>
      <c r="O162" s="5">
        <v>0</v>
      </c>
      <c r="P162" s="5">
        <v>0</v>
      </c>
      <c r="Q162" s="5">
        <v>5005.2299999999996</v>
      </c>
      <c r="R162" s="10">
        <v>0.01</v>
      </c>
      <c r="S162" s="5">
        <v>255369</v>
      </c>
      <c r="T162" s="5">
        <v>308996.49</v>
      </c>
      <c r="U162" s="5">
        <v>105109.88</v>
      </c>
      <c r="V162" s="5">
        <v>500523.24</v>
      </c>
      <c r="W162" s="5">
        <v>308996.49</v>
      </c>
      <c r="X162" s="5">
        <v>605633.12</v>
      </c>
      <c r="Y162" s="5" t="s">
        <v>264</v>
      </c>
      <c r="Z162" s="5">
        <v>105109.88</v>
      </c>
      <c r="AA162" s="17">
        <f t="shared" si="5"/>
        <v>20.999999920083631</v>
      </c>
    </row>
    <row r="163" spans="1:27" ht="30" x14ac:dyDescent="0.25">
      <c r="A163" s="5">
        <v>38</v>
      </c>
      <c r="B163" s="5" t="s">
        <v>265</v>
      </c>
      <c r="C163" s="5">
        <v>4</v>
      </c>
      <c r="D163" s="5" t="s">
        <v>266</v>
      </c>
      <c r="E163" s="5" t="s">
        <v>267</v>
      </c>
      <c r="F163" s="5" t="s">
        <v>268</v>
      </c>
      <c r="G163" s="5" t="s">
        <v>263</v>
      </c>
      <c r="H163" s="5" t="s">
        <v>60</v>
      </c>
      <c r="I163" s="5">
        <v>310</v>
      </c>
      <c r="J163" s="5" t="s">
        <v>61</v>
      </c>
      <c r="K163" s="9">
        <v>3.92</v>
      </c>
      <c r="L163" s="5">
        <v>8304</v>
      </c>
      <c r="M163" s="6">
        <v>43153</v>
      </c>
      <c r="N163" s="10">
        <v>991036</v>
      </c>
      <c r="O163" s="5">
        <v>0</v>
      </c>
      <c r="P163" s="5">
        <v>0</v>
      </c>
      <c r="Q163" s="5">
        <v>10010.459999999999</v>
      </c>
      <c r="R163" s="10">
        <v>0.02</v>
      </c>
      <c r="S163" s="5">
        <v>255369</v>
      </c>
      <c r="T163" s="5">
        <v>308996.49</v>
      </c>
      <c r="U163" s="5">
        <v>210219.76</v>
      </c>
      <c r="V163" s="5">
        <v>1001046.48</v>
      </c>
      <c r="W163" s="5">
        <v>308996.49</v>
      </c>
      <c r="X163" s="5">
        <v>1211266.24</v>
      </c>
      <c r="Y163" s="5" t="s">
        <v>269</v>
      </c>
      <c r="Z163" s="5">
        <v>210219.76</v>
      </c>
      <c r="AA163" s="17">
        <f t="shared" si="5"/>
        <v>20.999999920083631</v>
      </c>
    </row>
    <row r="164" spans="1:27" ht="30" x14ac:dyDescent="0.25">
      <c r="A164" s="5">
        <v>39</v>
      </c>
      <c r="B164" s="5" t="s">
        <v>270</v>
      </c>
      <c r="C164" s="5">
        <v>4</v>
      </c>
      <c r="D164" s="5" t="s">
        <v>271</v>
      </c>
      <c r="E164" s="5" t="s">
        <v>272</v>
      </c>
      <c r="F164" s="5" t="s">
        <v>262</v>
      </c>
      <c r="G164" s="5" t="s">
        <v>263</v>
      </c>
      <c r="H164" s="5" t="s">
        <v>60</v>
      </c>
      <c r="I164" s="5">
        <v>310</v>
      </c>
      <c r="J164" s="5" t="s">
        <v>61</v>
      </c>
      <c r="K164" s="9">
        <v>1.96</v>
      </c>
      <c r="L164" s="5">
        <v>8304</v>
      </c>
      <c r="M164" s="6">
        <v>43153</v>
      </c>
      <c r="N164" s="10">
        <v>495518</v>
      </c>
      <c r="O164" s="5">
        <v>0</v>
      </c>
      <c r="P164" s="5">
        <v>0</v>
      </c>
      <c r="Q164" s="5">
        <v>5005.2299999999996</v>
      </c>
      <c r="R164" s="10">
        <v>0.01</v>
      </c>
      <c r="S164" s="5">
        <v>255369</v>
      </c>
      <c r="T164" s="5">
        <v>308996.49</v>
      </c>
      <c r="U164" s="5">
        <v>105109.88</v>
      </c>
      <c r="V164" s="5">
        <v>500523.24</v>
      </c>
      <c r="W164" s="5">
        <v>308996.49</v>
      </c>
      <c r="X164" s="5">
        <v>605633.12</v>
      </c>
      <c r="Y164" s="5" t="s">
        <v>264</v>
      </c>
      <c r="Z164" s="5">
        <v>105109.88</v>
      </c>
      <c r="AA164" s="17">
        <f t="shared" si="5"/>
        <v>20.999999920083631</v>
      </c>
    </row>
    <row r="165" spans="1:27" ht="30" x14ac:dyDescent="0.25">
      <c r="A165" s="5">
        <v>40</v>
      </c>
      <c r="B165" s="5" t="s">
        <v>273</v>
      </c>
      <c r="C165" s="5">
        <v>4</v>
      </c>
      <c r="D165" s="5" t="s">
        <v>274</v>
      </c>
      <c r="E165" s="5" t="s">
        <v>275</v>
      </c>
      <c r="F165" s="5" t="s">
        <v>276</v>
      </c>
      <c r="G165" s="5" t="s">
        <v>263</v>
      </c>
      <c r="H165" s="5" t="s">
        <v>60</v>
      </c>
      <c r="I165" s="5">
        <v>310</v>
      </c>
      <c r="J165" s="5" t="s">
        <v>61</v>
      </c>
      <c r="K165" s="9">
        <v>1.96</v>
      </c>
      <c r="L165" s="5">
        <v>8304</v>
      </c>
      <c r="M165" s="6">
        <v>43153</v>
      </c>
      <c r="N165" s="10">
        <v>495518</v>
      </c>
      <c r="O165" s="5">
        <v>0</v>
      </c>
      <c r="P165" s="5">
        <v>0</v>
      </c>
      <c r="Q165" s="5">
        <v>5005.2299999999996</v>
      </c>
      <c r="R165" s="10">
        <v>0.01</v>
      </c>
      <c r="S165" s="5">
        <v>255369</v>
      </c>
      <c r="T165" s="5">
        <v>308996.49</v>
      </c>
      <c r="U165" s="5">
        <v>105109.88</v>
      </c>
      <c r="V165" s="5">
        <v>500523.24</v>
      </c>
      <c r="W165" s="5">
        <v>308996.49</v>
      </c>
      <c r="X165" s="5">
        <v>605633.12</v>
      </c>
      <c r="Y165" s="5" t="s">
        <v>264</v>
      </c>
      <c r="Z165" s="5">
        <v>105109.88</v>
      </c>
      <c r="AA165" s="17">
        <f t="shared" si="5"/>
        <v>20.999999920083631</v>
      </c>
    </row>
    <row r="166" spans="1:27" s="16" customForma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>
        <f>SUM(K162:K165)</f>
        <v>9.8000000000000007</v>
      </c>
      <c r="L166" s="11"/>
      <c r="M166" s="13"/>
      <c r="N166" s="14">
        <f>SUM(N162:N165)</f>
        <v>2477590</v>
      </c>
      <c r="O166" s="11"/>
      <c r="P166" s="11"/>
      <c r="Q166" s="11"/>
      <c r="R166" s="14"/>
      <c r="S166" s="11"/>
      <c r="T166" s="11"/>
      <c r="U166" s="11"/>
      <c r="V166" s="11"/>
      <c r="W166" s="11"/>
      <c r="X166" s="11"/>
      <c r="Y166" s="11"/>
      <c r="Z166" s="11"/>
      <c r="AA166" s="40"/>
    </row>
    <row r="167" spans="1:27" ht="30" x14ac:dyDescent="0.25">
      <c r="A167" s="5">
        <v>41</v>
      </c>
      <c r="B167" s="5" t="s">
        <v>277</v>
      </c>
      <c r="C167" s="5" t="s">
        <v>190</v>
      </c>
      <c r="D167" s="5" t="s">
        <v>278</v>
      </c>
      <c r="E167" s="31" t="s">
        <v>456</v>
      </c>
      <c r="F167" s="5" t="s">
        <v>279</v>
      </c>
      <c r="G167" s="5" t="s">
        <v>280</v>
      </c>
      <c r="H167" s="5" t="s">
        <v>60</v>
      </c>
      <c r="I167" s="5">
        <v>2477</v>
      </c>
      <c r="J167" s="5" t="s">
        <v>61</v>
      </c>
      <c r="K167" s="9">
        <v>1.5</v>
      </c>
      <c r="L167" s="5">
        <v>57038</v>
      </c>
      <c r="M167" s="6">
        <v>43258</v>
      </c>
      <c r="N167" s="10">
        <v>220168</v>
      </c>
      <c r="O167" s="5">
        <v>0</v>
      </c>
      <c r="P167" s="5">
        <v>0</v>
      </c>
      <c r="Q167" s="5">
        <v>2223.92</v>
      </c>
      <c r="R167" s="10">
        <v>0.33</v>
      </c>
      <c r="S167" s="5">
        <v>148261.5</v>
      </c>
      <c r="T167" s="5">
        <v>179396.42</v>
      </c>
      <c r="U167" s="5">
        <v>46702.38</v>
      </c>
      <c r="V167" s="5">
        <v>222392.25</v>
      </c>
      <c r="W167" s="5">
        <v>179396.42</v>
      </c>
      <c r="X167" s="5">
        <v>269094.63</v>
      </c>
      <c r="Y167" s="7">
        <v>46702.38</v>
      </c>
      <c r="Z167" s="5">
        <v>46702.38</v>
      </c>
      <c r="AA167" s="17">
        <f t="shared" si="5"/>
        <v>21.000003372419677</v>
      </c>
    </row>
    <row r="168" spans="1:27" ht="30" x14ac:dyDescent="0.25">
      <c r="A168" s="5">
        <v>42</v>
      </c>
      <c r="B168" s="5" t="s">
        <v>281</v>
      </c>
      <c r="C168" s="5" t="s">
        <v>190</v>
      </c>
      <c r="D168" s="5" t="s">
        <v>282</v>
      </c>
      <c r="E168" s="5" t="s">
        <v>283</v>
      </c>
      <c r="F168" s="5" t="s">
        <v>284</v>
      </c>
      <c r="G168" s="5" t="s">
        <v>280</v>
      </c>
      <c r="H168" s="5" t="s">
        <v>60</v>
      </c>
      <c r="I168" s="5">
        <v>2477</v>
      </c>
      <c r="J168" s="5" t="s">
        <v>61</v>
      </c>
      <c r="K168" s="9">
        <v>1.5</v>
      </c>
      <c r="L168" s="5">
        <v>57038</v>
      </c>
      <c r="M168" s="6">
        <v>43258</v>
      </c>
      <c r="N168" s="10">
        <v>220168</v>
      </c>
      <c r="O168" s="5">
        <v>0</v>
      </c>
      <c r="P168" s="5">
        <v>0</v>
      </c>
      <c r="Q168" s="5">
        <v>2223.92</v>
      </c>
      <c r="R168" s="10">
        <v>0.33</v>
      </c>
      <c r="S168" s="5">
        <v>148261.5</v>
      </c>
      <c r="T168" s="5">
        <v>179396.42</v>
      </c>
      <c r="U168" s="5">
        <v>46702.38</v>
      </c>
      <c r="V168" s="5">
        <v>222392.25</v>
      </c>
      <c r="W168" s="5">
        <v>179396.42</v>
      </c>
      <c r="X168" s="5">
        <v>269094.63</v>
      </c>
      <c r="Y168" s="7">
        <v>46702.38</v>
      </c>
      <c r="Z168" s="5">
        <v>46702.38</v>
      </c>
      <c r="AA168" s="17">
        <f t="shared" si="5"/>
        <v>21.000003372419677</v>
      </c>
    </row>
    <row r="169" spans="1:27" s="16" customForma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>
        <f>SUM(K167:K168)</f>
        <v>3</v>
      </c>
      <c r="L169" s="11"/>
      <c r="M169" s="13"/>
      <c r="N169" s="14">
        <f>SUM(N167:N168)</f>
        <v>440336</v>
      </c>
      <c r="O169" s="11"/>
      <c r="P169" s="11"/>
      <c r="Q169" s="11"/>
      <c r="R169" s="14"/>
      <c r="S169" s="11"/>
      <c r="T169" s="11"/>
      <c r="U169" s="11"/>
      <c r="V169" s="11"/>
      <c r="W169" s="11"/>
      <c r="X169" s="11"/>
      <c r="Y169" s="15"/>
      <c r="Z169" s="11"/>
      <c r="AA169" s="40"/>
    </row>
    <row r="170" spans="1:27" x14ac:dyDescent="0.25">
      <c r="A170" s="125">
        <v>43</v>
      </c>
      <c r="B170" s="125" t="s">
        <v>285</v>
      </c>
      <c r="C170" s="5" t="s">
        <v>286</v>
      </c>
      <c r="D170" s="125" t="s">
        <v>287</v>
      </c>
      <c r="E170" s="125" t="s">
        <v>288</v>
      </c>
      <c r="F170" s="125" t="s">
        <v>192</v>
      </c>
      <c r="G170" s="5" t="s">
        <v>165</v>
      </c>
      <c r="H170" s="5" t="s">
        <v>60</v>
      </c>
      <c r="I170" s="5">
        <v>476</v>
      </c>
      <c r="J170" s="5" t="s">
        <v>67</v>
      </c>
      <c r="K170" s="9">
        <v>14</v>
      </c>
      <c r="L170" s="5">
        <v>8043</v>
      </c>
      <c r="M170" s="6">
        <v>43109</v>
      </c>
      <c r="N170" s="10">
        <v>5203861</v>
      </c>
      <c r="O170" s="5">
        <v>0</v>
      </c>
      <c r="P170" s="5">
        <v>0</v>
      </c>
      <c r="Q170" s="5">
        <v>52564.25</v>
      </c>
      <c r="R170" s="10">
        <v>0.75</v>
      </c>
      <c r="S170" s="5">
        <v>375459</v>
      </c>
      <c r="T170" s="5">
        <v>454305.39</v>
      </c>
      <c r="U170" s="5">
        <v>1103849.46</v>
      </c>
      <c r="V170" s="5">
        <v>5256426</v>
      </c>
      <c r="W170" s="5">
        <v>454305.39</v>
      </c>
      <c r="X170" s="5">
        <v>6360275.46</v>
      </c>
      <c r="Y170" s="5" t="s">
        <v>289</v>
      </c>
      <c r="Z170" s="125">
        <v>4096349.81</v>
      </c>
      <c r="AA170" s="17">
        <f t="shared" si="5"/>
        <v>21</v>
      </c>
    </row>
    <row r="171" spans="1:27" ht="30" x14ac:dyDescent="0.25">
      <c r="A171" s="125"/>
      <c r="B171" s="125"/>
      <c r="C171" s="5" t="s">
        <v>286</v>
      </c>
      <c r="D171" s="125"/>
      <c r="E171" s="125"/>
      <c r="F171" s="125"/>
      <c r="G171" s="5" t="s">
        <v>165</v>
      </c>
      <c r="H171" s="5" t="s">
        <v>60</v>
      </c>
      <c r="I171" s="5">
        <v>476</v>
      </c>
      <c r="J171" s="5" t="s">
        <v>96</v>
      </c>
      <c r="K171" s="9">
        <v>7</v>
      </c>
      <c r="L171" s="5">
        <v>8043</v>
      </c>
      <c r="M171" s="6">
        <v>43109</v>
      </c>
      <c r="N171" s="10">
        <v>14107501</v>
      </c>
      <c r="O171" s="5">
        <v>0</v>
      </c>
      <c r="P171" s="5">
        <v>0</v>
      </c>
      <c r="Q171" s="5">
        <v>142500.01</v>
      </c>
      <c r="R171" s="10">
        <v>0.49</v>
      </c>
      <c r="S171" s="5">
        <v>2035714.5</v>
      </c>
      <c r="T171" s="5">
        <v>2463214.5499999998</v>
      </c>
      <c r="U171" s="5">
        <v>2992500.35</v>
      </c>
      <c r="V171" s="5">
        <v>14250001.5</v>
      </c>
      <c r="W171" s="5">
        <v>2463214.5499999998</v>
      </c>
      <c r="X171" s="5">
        <v>17242501.850000001</v>
      </c>
      <c r="Y171" s="5" t="s">
        <v>290</v>
      </c>
      <c r="Z171" s="125"/>
      <c r="AA171" s="17">
        <f t="shared" si="5"/>
        <v>21.000000245614007</v>
      </c>
    </row>
    <row r="172" spans="1:27" x14ac:dyDescent="0.25">
      <c r="A172" s="125"/>
      <c r="B172" s="125"/>
      <c r="C172" s="5" t="s">
        <v>291</v>
      </c>
      <c r="D172" s="125"/>
      <c r="E172" s="125"/>
      <c r="F172" s="125"/>
      <c r="G172" s="5" t="s">
        <v>165</v>
      </c>
      <c r="H172" s="5" t="s">
        <v>60</v>
      </c>
      <c r="I172" s="5">
        <v>476</v>
      </c>
      <c r="J172" s="5" t="s">
        <v>69</v>
      </c>
      <c r="K172" s="9">
        <v>0</v>
      </c>
      <c r="L172" s="5">
        <v>8043</v>
      </c>
      <c r="M172" s="6">
        <v>43109</v>
      </c>
      <c r="N172" s="10">
        <v>0</v>
      </c>
      <c r="O172" s="5">
        <v>6997053</v>
      </c>
      <c r="P172" s="5">
        <v>0</v>
      </c>
      <c r="Q172" s="5">
        <v>70677.3</v>
      </c>
      <c r="R172" s="10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125"/>
      <c r="AA172" s="17" t="e">
        <f t="shared" si="5"/>
        <v>#DIV/0!</v>
      </c>
    </row>
    <row r="173" spans="1:27" s="16" customForma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1"/>
      <c r="M173" s="13"/>
      <c r="N173" s="14"/>
      <c r="O173" s="11"/>
      <c r="P173" s="11"/>
      <c r="Q173" s="11"/>
      <c r="R173" s="14"/>
      <c r="S173" s="11"/>
      <c r="T173" s="11"/>
      <c r="U173" s="11"/>
      <c r="V173" s="11"/>
      <c r="W173" s="11"/>
      <c r="X173" s="11"/>
      <c r="Y173" s="11"/>
      <c r="Z173" s="11"/>
      <c r="AA173" s="40"/>
    </row>
    <row r="174" spans="1:27" x14ac:dyDescent="0.25">
      <c r="A174" s="125">
        <v>44</v>
      </c>
      <c r="B174" s="125" t="s">
        <v>292</v>
      </c>
      <c r="C174" s="5" t="s">
        <v>293</v>
      </c>
      <c r="D174" s="125" t="s">
        <v>294</v>
      </c>
      <c r="E174" s="125" t="s">
        <v>295</v>
      </c>
      <c r="F174" s="125" t="s">
        <v>296</v>
      </c>
      <c r="G174" s="5" t="s">
        <v>165</v>
      </c>
      <c r="H174" s="5" t="s">
        <v>60</v>
      </c>
      <c r="I174" s="5">
        <v>537</v>
      </c>
      <c r="J174" s="5" t="s">
        <v>67</v>
      </c>
      <c r="K174" s="9">
        <v>3.15</v>
      </c>
      <c r="L174" s="5">
        <v>8045</v>
      </c>
      <c r="M174" s="6">
        <v>43109</v>
      </c>
      <c r="N174" s="10">
        <v>1170869</v>
      </c>
      <c r="O174" s="5">
        <v>0</v>
      </c>
      <c r="P174" s="5">
        <v>0</v>
      </c>
      <c r="Q174" s="5">
        <v>11826.96</v>
      </c>
      <c r="R174" s="10">
        <v>-0.11</v>
      </c>
      <c r="S174" s="5">
        <v>375459</v>
      </c>
      <c r="T174" s="5">
        <v>454305.39</v>
      </c>
      <c r="U174" s="5">
        <v>248366.02</v>
      </c>
      <c r="V174" s="5">
        <v>1182695.8500000001</v>
      </c>
      <c r="W174" s="5">
        <v>454305.39</v>
      </c>
      <c r="X174" s="5">
        <v>1431061.98</v>
      </c>
      <c r="Y174" s="5" t="s">
        <v>297</v>
      </c>
      <c r="Z174" s="125">
        <v>248366.02</v>
      </c>
      <c r="AA174" s="17">
        <f t="shared" si="5"/>
        <v>20.999990826043735</v>
      </c>
    </row>
    <row r="175" spans="1:27" x14ac:dyDescent="0.25">
      <c r="A175" s="125"/>
      <c r="B175" s="125"/>
      <c r="C175" s="41">
        <v>13</v>
      </c>
      <c r="D175" s="125"/>
      <c r="E175" s="125"/>
      <c r="F175" s="125"/>
      <c r="G175" s="5" t="s">
        <v>165</v>
      </c>
      <c r="H175" s="5" t="s">
        <v>60</v>
      </c>
      <c r="I175" s="5">
        <v>537</v>
      </c>
      <c r="J175" s="5" t="s">
        <v>69</v>
      </c>
      <c r="K175" s="9">
        <v>0</v>
      </c>
      <c r="L175" s="5">
        <v>7943</v>
      </c>
      <c r="M175" s="6">
        <v>43093</v>
      </c>
      <c r="N175" s="10">
        <v>0</v>
      </c>
      <c r="O175" s="5">
        <v>3024437</v>
      </c>
      <c r="P175" s="5">
        <v>0</v>
      </c>
      <c r="Q175" s="5">
        <v>30549.87</v>
      </c>
      <c r="R175" s="10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125"/>
      <c r="AA175" s="17" t="e">
        <f t="shared" si="5"/>
        <v>#DIV/0!</v>
      </c>
    </row>
    <row r="176" spans="1:27" x14ac:dyDescent="0.25">
      <c r="A176" s="125"/>
      <c r="B176" s="125"/>
      <c r="C176" s="5" t="s">
        <v>100</v>
      </c>
      <c r="D176" s="125"/>
      <c r="E176" s="125"/>
      <c r="F176" s="125"/>
      <c r="G176" s="5" t="s">
        <v>165</v>
      </c>
      <c r="H176" s="5" t="s">
        <v>60</v>
      </c>
      <c r="I176" s="5">
        <v>537</v>
      </c>
      <c r="J176" s="5" t="s">
        <v>71</v>
      </c>
      <c r="K176" s="9">
        <v>0</v>
      </c>
      <c r="L176" s="5">
        <v>7943</v>
      </c>
      <c r="M176" s="6">
        <v>43093</v>
      </c>
      <c r="N176" s="10">
        <v>0</v>
      </c>
      <c r="O176" s="5">
        <v>0</v>
      </c>
      <c r="P176" s="5">
        <v>94500</v>
      </c>
      <c r="Q176" s="5">
        <v>954.55</v>
      </c>
      <c r="R176" s="10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125"/>
      <c r="AA176" s="17" t="e">
        <f t="shared" si="5"/>
        <v>#DIV/0!</v>
      </c>
    </row>
    <row r="177" spans="1:27" ht="30" x14ac:dyDescent="0.25">
      <c r="A177" s="5">
        <v>45</v>
      </c>
      <c r="B177" s="5" t="s">
        <v>298</v>
      </c>
      <c r="C177" s="5" t="s">
        <v>293</v>
      </c>
      <c r="D177" s="5" t="s">
        <v>299</v>
      </c>
      <c r="E177" s="5" t="s">
        <v>295</v>
      </c>
      <c r="F177" s="5" t="s">
        <v>296</v>
      </c>
      <c r="G177" s="5" t="s">
        <v>165</v>
      </c>
      <c r="H177" s="5" t="s">
        <v>60</v>
      </c>
      <c r="I177" s="5">
        <v>537</v>
      </c>
      <c r="J177" s="5" t="s">
        <v>67</v>
      </c>
      <c r="K177" s="9">
        <v>1.5</v>
      </c>
      <c r="L177" s="5">
        <v>8045</v>
      </c>
      <c r="M177" s="6">
        <v>43109</v>
      </c>
      <c r="N177" s="10">
        <v>557556</v>
      </c>
      <c r="O177" s="5">
        <v>0</v>
      </c>
      <c r="P177" s="5">
        <v>0</v>
      </c>
      <c r="Q177" s="5">
        <v>5631.88</v>
      </c>
      <c r="R177" s="10">
        <v>0.62</v>
      </c>
      <c r="S177" s="5">
        <v>375459</v>
      </c>
      <c r="T177" s="5">
        <v>454305.39</v>
      </c>
      <c r="U177" s="5">
        <v>118269.59</v>
      </c>
      <c r="V177" s="5">
        <v>563188.5</v>
      </c>
      <c r="W177" s="5">
        <v>454305.39</v>
      </c>
      <c r="X177" s="5">
        <v>681458.09</v>
      </c>
      <c r="Y177" s="5" t="s">
        <v>300</v>
      </c>
      <c r="Z177" s="5">
        <v>118269.59</v>
      </c>
      <c r="AA177" s="17">
        <f t="shared" si="5"/>
        <v>21.000000887802216</v>
      </c>
    </row>
    <row r="178" spans="1:27" ht="30" x14ac:dyDescent="0.25">
      <c r="A178" s="5">
        <v>46</v>
      </c>
      <c r="B178" s="5" t="s">
        <v>301</v>
      </c>
      <c r="C178" s="5" t="s">
        <v>293</v>
      </c>
      <c r="D178" s="5" t="s">
        <v>302</v>
      </c>
      <c r="E178" s="5" t="s">
        <v>303</v>
      </c>
      <c r="F178" s="5" t="s">
        <v>304</v>
      </c>
      <c r="G178" s="5" t="s">
        <v>165</v>
      </c>
      <c r="H178" s="5" t="s">
        <v>60</v>
      </c>
      <c r="I178" s="5">
        <v>537</v>
      </c>
      <c r="J178" s="5" t="s">
        <v>67</v>
      </c>
      <c r="K178" s="9">
        <v>1.5</v>
      </c>
      <c r="L178" s="5">
        <v>8045</v>
      </c>
      <c r="M178" s="6">
        <v>43109</v>
      </c>
      <c r="N178" s="10">
        <v>557557</v>
      </c>
      <c r="O178" s="5">
        <v>0</v>
      </c>
      <c r="P178" s="5">
        <v>0</v>
      </c>
      <c r="Q178" s="5">
        <v>5631.89</v>
      </c>
      <c r="R178" s="10">
        <v>-0.39</v>
      </c>
      <c r="S178" s="5">
        <v>375459</v>
      </c>
      <c r="T178" s="5">
        <v>454305.39</v>
      </c>
      <c r="U178" s="5">
        <v>118269.2</v>
      </c>
      <c r="V178" s="5">
        <v>563188.5</v>
      </c>
      <c r="W178" s="5">
        <v>454305.39</v>
      </c>
      <c r="X178" s="5">
        <v>681458.09</v>
      </c>
      <c r="Y178" s="5" t="s">
        <v>305</v>
      </c>
      <c r="Z178" s="5">
        <v>118269.2</v>
      </c>
      <c r="AA178" s="17">
        <f t="shared" si="5"/>
        <v>20.999931639229139</v>
      </c>
    </row>
    <row r="179" spans="1:27" s="16" customForma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f>SUM(K174:K178)</f>
        <v>6.15</v>
      </c>
      <c r="L179" s="11"/>
      <c r="M179" s="13"/>
      <c r="N179" s="14">
        <f>SUM(N174:N178)</f>
        <v>2285982</v>
      </c>
      <c r="O179" s="11"/>
      <c r="P179" s="11"/>
      <c r="Q179" s="11"/>
      <c r="R179" s="14"/>
      <c r="S179" s="11"/>
      <c r="T179" s="11"/>
      <c r="U179" s="11"/>
      <c r="V179" s="11"/>
      <c r="W179" s="11"/>
      <c r="X179" s="11"/>
      <c r="Y179" s="11"/>
      <c r="Z179" s="11"/>
      <c r="AA179" s="40"/>
    </row>
    <row r="180" spans="1:27" s="20" customFormat="1" ht="45" x14ac:dyDescent="0.25">
      <c r="A180" s="32">
        <v>47</v>
      </c>
      <c r="B180" s="32" t="s">
        <v>306</v>
      </c>
      <c r="C180" s="32">
        <v>38</v>
      </c>
      <c r="D180" s="32" t="s">
        <v>307</v>
      </c>
      <c r="E180" s="32" t="s">
        <v>308</v>
      </c>
      <c r="F180" s="32" t="s">
        <v>309</v>
      </c>
      <c r="G180" s="32" t="s">
        <v>165</v>
      </c>
      <c r="H180" s="32" t="s">
        <v>60</v>
      </c>
      <c r="I180" s="32">
        <v>767</v>
      </c>
      <c r="J180" s="32" t="s">
        <v>67</v>
      </c>
      <c r="K180" s="23">
        <v>0.81699999999999995</v>
      </c>
      <c r="L180" s="32">
        <v>8282</v>
      </c>
      <c r="M180" s="18">
        <v>43142</v>
      </c>
      <c r="N180" s="24">
        <v>303683</v>
      </c>
      <c r="O180" s="32">
        <v>0</v>
      </c>
      <c r="P180" s="32">
        <v>0</v>
      </c>
      <c r="Q180" s="32">
        <v>3067.51</v>
      </c>
      <c r="R180" s="24">
        <v>-0.50700000000000001</v>
      </c>
      <c r="S180" s="32">
        <v>375459</v>
      </c>
      <c r="T180" s="32">
        <v>454305.39</v>
      </c>
      <c r="U180" s="32">
        <v>64416.99</v>
      </c>
      <c r="V180" s="32">
        <v>306750</v>
      </c>
      <c r="W180" s="32">
        <v>454305.39</v>
      </c>
      <c r="X180" s="32">
        <v>371167.5</v>
      </c>
      <c r="Y180" s="19">
        <v>64416.99</v>
      </c>
      <c r="Z180" s="32">
        <v>64416.99</v>
      </c>
      <c r="AA180" s="32">
        <f t="shared" si="5"/>
        <v>20.999833740831296</v>
      </c>
    </row>
    <row r="181" spans="1:27" ht="30" x14ac:dyDescent="0.25">
      <c r="A181" s="5">
        <v>48</v>
      </c>
      <c r="B181" s="5" t="s">
        <v>310</v>
      </c>
      <c r="C181" s="5">
        <v>38</v>
      </c>
      <c r="D181" s="5" t="s">
        <v>311</v>
      </c>
      <c r="E181" s="5" t="s">
        <v>312</v>
      </c>
      <c r="F181" s="5" t="s">
        <v>313</v>
      </c>
      <c r="G181" s="5" t="s">
        <v>165</v>
      </c>
      <c r="H181" s="5" t="s">
        <v>60</v>
      </c>
      <c r="I181" s="5">
        <v>767</v>
      </c>
      <c r="J181" s="5" t="s">
        <v>67</v>
      </c>
      <c r="K181" s="9">
        <v>0.81699999999999995</v>
      </c>
      <c r="L181" s="5">
        <v>8282</v>
      </c>
      <c r="M181" s="6">
        <v>43142</v>
      </c>
      <c r="N181" s="10">
        <v>303682</v>
      </c>
      <c r="O181" s="5">
        <v>0</v>
      </c>
      <c r="P181" s="5">
        <v>0</v>
      </c>
      <c r="Q181" s="5">
        <v>3067.49</v>
      </c>
      <c r="R181" s="10">
        <v>0.51300000000000001</v>
      </c>
      <c r="S181" s="5">
        <v>375459</v>
      </c>
      <c r="T181" s="5">
        <v>454305.39</v>
      </c>
      <c r="U181" s="5">
        <v>64417.5</v>
      </c>
      <c r="V181" s="5">
        <v>306750</v>
      </c>
      <c r="W181" s="5">
        <v>454305.39</v>
      </c>
      <c r="X181" s="5">
        <v>371167.5</v>
      </c>
      <c r="Y181" s="7">
        <v>64417.5</v>
      </c>
      <c r="Z181" s="5">
        <v>64417.5</v>
      </c>
      <c r="AA181" s="17">
        <f t="shared" si="5"/>
        <v>21</v>
      </c>
    </row>
    <row r="182" spans="1:27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9">
        <v>0.81699999999999995</v>
      </c>
      <c r="L182" s="30"/>
      <c r="M182" s="6"/>
      <c r="N182" s="10">
        <v>303682</v>
      </c>
      <c r="O182" s="30"/>
      <c r="P182" s="30"/>
      <c r="Q182" s="30"/>
      <c r="R182" s="10"/>
      <c r="S182" s="30"/>
      <c r="T182" s="30"/>
      <c r="U182" s="30"/>
      <c r="V182" s="30"/>
      <c r="W182" s="30"/>
      <c r="X182" s="30"/>
      <c r="Y182" s="7"/>
      <c r="Z182" s="30"/>
      <c r="AA182" s="32"/>
    </row>
    <row r="183" spans="1:27" s="16" customForma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>
        <f>SUM(K180:K182)</f>
        <v>2.4509999999999996</v>
      </c>
      <c r="L183" s="11"/>
      <c r="M183" s="13"/>
      <c r="N183" s="14">
        <f>SUM(N180:N182)</f>
        <v>911047</v>
      </c>
      <c r="O183" s="11"/>
      <c r="P183" s="11"/>
      <c r="Q183" s="11"/>
      <c r="R183" s="14"/>
      <c r="S183" s="11"/>
      <c r="T183" s="11"/>
      <c r="U183" s="11"/>
      <c r="V183" s="11"/>
      <c r="W183" s="11"/>
      <c r="X183" s="11"/>
      <c r="Y183" s="15"/>
      <c r="Z183" s="11"/>
      <c r="AA183" s="40"/>
    </row>
    <row r="184" spans="1:27" ht="30" x14ac:dyDescent="0.25">
      <c r="A184" s="125">
        <v>49</v>
      </c>
      <c r="B184" s="125" t="s">
        <v>314</v>
      </c>
      <c r="C184" s="5" t="s">
        <v>315</v>
      </c>
      <c r="D184" s="125" t="s">
        <v>316</v>
      </c>
      <c r="E184" s="125" t="s">
        <v>317</v>
      </c>
      <c r="F184" s="125" t="s">
        <v>318</v>
      </c>
      <c r="G184" s="5" t="s">
        <v>165</v>
      </c>
      <c r="H184" s="5" t="s">
        <v>60</v>
      </c>
      <c r="I184" s="5">
        <v>767</v>
      </c>
      <c r="J184" s="5" t="s">
        <v>67</v>
      </c>
      <c r="K184" s="9">
        <v>3.2679999999999998</v>
      </c>
      <c r="L184" s="5">
        <v>8283</v>
      </c>
      <c r="M184" s="6">
        <v>43142</v>
      </c>
      <c r="N184" s="10">
        <v>1214730</v>
      </c>
      <c r="O184" s="5">
        <v>0</v>
      </c>
      <c r="P184" s="5">
        <v>0</v>
      </c>
      <c r="Q184" s="5">
        <v>12270</v>
      </c>
      <c r="R184" s="10">
        <v>1.2E-2</v>
      </c>
      <c r="S184" s="5">
        <v>375459</v>
      </c>
      <c r="T184" s="5">
        <v>454305.39</v>
      </c>
      <c r="U184" s="5">
        <v>257670</v>
      </c>
      <c r="V184" s="5">
        <v>1227000.01</v>
      </c>
      <c r="W184" s="5">
        <v>454305.39</v>
      </c>
      <c r="X184" s="5">
        <v>1484670.01</v>
      </c>
      <c r="Y184" s="5" t="s">
        <v>319</v>
      </c>
      <c r="Z184" s="125">
        <v>257670</v>
      </c>
      <c r="AA184" s="17">
        <f t="shared" si="5"/>
        <v>20.999999828850857</v>
      </c>
    </row>
    <row r="185" spans="1:27" x14ac:dyDescent="0.25">
      <c r="A185" s="125"/>
      <c r="B185" s="125"/>
      <c r="C185" s="5" t="s">
        <v>235</v>
      </c>
      <c r="D185" s="125"/>
      <c r="E185" s="125"/>
      <c r="F185" s="125"/>
      <c r="G185" s="5" t="s">
        <v>165</v>
      </c>
      <c r="H185" s="5" t="s">
        <v>60</v>
      </c>
      <c r="I185" s="5">
        <v>767</v>
      </c>
      <c r="J185" s="5" t="s">
        <v>71</v>
      </c>
      <c r="K185" s="9">
        <v>0</v>
      </c>
      <c r="L185" s="5">
        <v>8283</v>
      </c>
      <c r="M185" s="6">
        <v>43142</v>
      </c>
      <c r="N185" s="10">
        <v>0</v>
      </c>
      <c r="O185" s="5">
        <v>0</v>
      </c>
      <c r="P185" s="5">
        <v>9652</v>
      </c>
      <c r="Q185" s="5">
        <v>97.49</v>
      </c>
      <c r="R185" s="10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125"/>
      <c r="AA185" s="17" t="e">
        <f t="shared" si="5"/>
        <v>#DIV/0!</v>
      </c>
    </row>
    <row r="186" spans="1:27" s="16" customForma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1"/>
      <c r="M186" s="13"/>
      <c r="N186" s="14"/>
      <c r="O186" s="11"/>
      <c r="P186" s="11"/>
      <c r="Q186" s="11"/>
      <c r="R186" s="14"/>
      <c r="S186" s="11"/>
      <c r="T186" s="11"/>
      <c r="U186" s="11"/>
      <c r="V186" s="11"/>
      <c r="W186" s="11"/>
      <c r="X186" s="11"/>
      <c r="Y186" s="11"/>
      <c r="Z186" s="11"/>
      <c r="AA186" s="40"/>
    </row>
    <row r="187" spans="1:27" x14ac:dyDescent="0.25">
      <c r="A187" s="125">
        <v>50</v>
      </c>
      <c r="B187" s="125" t="s">
        <v>320</v>
      </c>
      <c r="C187" s="41">
        <v>75</v>
      </c>
      <c r="D187" s="125" t="s">
        <v>321</v>
      </c>
      <c r="E187" s="125" t="s">
        <v>322</v>
      </c>
      <c r="F187" s="125" t="s">
        <v>323</v>
      </c>
      <c r="G187" s="5" t="s">
        <v>324</v>
      </c>
      <c r="H187" s="5" t="s">
        <v>60</v>
      </c>
      <c r="I187" s="5">
        <v>6902</v>
      </c>
      <c r="J187" s="5" t="s">
        <v>122</v>
      </c>
      <c r="K187" s="9">
        <v>4.22</v>
      </c>
      <c r="L187" s="5">
        <v>8277</v>
      </c>
      <c r="M187" s="6">
        <v>43142</v>
      </c>
      <c r="N187" s="42">
        <v>981829</v>
      </c>
      <c r="O187" s="30"/>
      <c r="P187" s="30"/>
      <c r="Q187" s="5">
        <v>9917.4500000000007</v>
      </c>
      <c r="R187" s="10">
        <v>0.97</v>
      </c>
      <c r="S187" s="5">
        <v>235011</v>
      </c>
      <c r="T187" s="5">
        <v>446520.9</v>
      </c>
      <c r="U187" s="5">
        <v>892571.78</v>
      </c>
      <c r="V187" s="5">
        <v>991746.42</v>
      </c>
      <c r="W187" s="5">
        <v>446520.9</v>
      </c>
      <c r="X187" s="5">
        <v>1884318.2</v>
      </c>
      <c r="Y187" s="5" t="s">
        <v>325</v>
      </c>
      <c r="Z187" s="125">
        <v>957650.16</v>
      </c>
      <c r="AA187" s="17">
        <f t="shared" si="5"/>
        <v>90.000000201664449</v>
      </c>
    </row>
    <row r="188" spans="1:27" x14ac:dyDescent="0.25">
      <c r="A188" s="125"/>
      <c r="B188" s="125"/>
      <c r="C188" s="41">
        <v>79</v>
      </c>
      <c r="D188" s="125"/>
      <c r="E188" s="125"/>
      <c r="F188" s="125"/>
      <c r="G188" s="5" t="s">
        <v>324</v>
      </c>
      <c r="H188" s="5" t="s">
        <v>60</v>
      </c>
      <c r="I188" s="5">
        <v>6907</v>
      </c>
      <c r="J188" s="5" t="s">
        <v>93</v>
      </c>
      <c r="K188" s="9">
        <v>1.2</v>
      </c>
      <c r="L188" s="5">
        <v>57829</v>
      </c>
      <c r="M188" s="6">
        <v>43395</v>
      </c>
      <c r="N188" s="10">
        <v>306798</v>
      </c>
      <c r="O188" s="5">
        <v>0</v>
      </c>
      <c r="P188" s="5">
        <v>0</v>
      </c>
      <c r="Q188" s="5">
        <v>3098.97</v>
      </c>
      <c r="R188" s="10">
        <v>0.03</v>
      </c>
      <c r="S188" s="5">
        <v>258247.5</v>
      </c>
      <c r="T188" s="5">
        <v>312479.48</v>
      </c>
      <c r="U188" s="5">
        <v>65078.38</v>
      </c>
      <c r="V188" s="5">
        <v>309897</v>
      </c>
      <c r="W188" s="5">
        <v>312479.48</v>
      </c>
      <c r="X188" s="5">
        <v>374975.38</v>
      </c>
      <c r="Y188" s="7">
        <v>65078.38</v>
      </c>
      <c r="Z188" s="125"/>
      <c r="AA188" s="17">
        <f t="shared" si="5"/>
        <v>21.000003226878608</v>
      </c>
    </row>
    <row r="189" spans="1:27" x14ac:dyDescent="0.25">
      <c r="A189" s="125"/>
      <c r="B189" s="125"/>
      <c r="C189" s="43" t="s">
        <v>326</v>
      </c>
      <c r="D189" s="125"/>
      <c r="E189" s="125"/>
      <c r="F189" s="125"/>
      <c r="G189" s="5" t="s">
        <v>324</v>
      </c>
      <c r="H189" s="5" t="s">
        <v>60</v>
      </c>
      <c r="I189" s="5">
        <v>6902</v>
      </c>
      <c r="J189" s="5" t="s">
        <v>69</v>
      </c>
      <c r="K189" s="9">
        <v>0</v>
      </c>
      <c r="L189" s="5">
        <v>8277</v>
      </c>
      <c r="M189" s="6">
        <v>43142</v>
      </c>
      <c r="N189" s="10">
        <v>0</v>
      </c>
      <c r="O189" s="5">
        <v>571125</v>
      </c>
      <c r="P189" s="5">
        <v>0</v>
      </c>
      <c r="Q189" s="5">
        <v>5768.94</v>
      </c>
      <c r="R189" s="10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125"/>
      <c r="AA189" s="17" t="e">
        <f t="shared" si="5"/>
        <v>#DIV/0!</v>
      </c>
    </row>
    <row r="190" spans="1:27" x14ac:dyDescent="0.25">
      <c r="A190" s="125"/>
      <c r="B190" s="125"/>
      <c r="C190" s="43" t="s">
        <v>327</v>
      </c>
      <c r="D190" s="125"/>
      <c r="E190" s="125"/>
      <c r="F190" s="125"/>
      <c r="G190" s="5" t="s">
        <v>324</v>
      </c>
      <c r="H190" s="5" t="s">
        <v>60</v>
      </c>
      <c r="I190" s="5">
        <v>6902</v>
      </c>
      <c r="J190" s="5" t="s">
        <v>71</v>
      </c>
      <c r="K190" s="9">
        <v>0</v>
      </c>
      <c r="L190" s="5">
        <v>8277</v>
      </c>
      <c r="M190" s="6">
        <v>43142</v>
      </c>
      <c r="N190" s="10">
        <v>0</v>
      </c>
      <c r="O190" s="5">
        <v>0</v>
      </c>
      <c r="P190" s="5">
        <v>57951</v>
      </c>
      <c r="Q190" s="5">
        <v>585.36</v>
      </c>
      <c r="R190" s="10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125"/>
      <c r="AA190" s="17" t="e">
        <f t="shared" si="5"/>
        <v>#DIV/0!</v>
      </c>
    </row>
    <row r="191" spans="1:27" s="16" customForma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1"/>
      <c r="M191" s="13"/>
      <c r="N191" s="14"/>
      <c r="O191" s="11"/>
      <c r="P191" s="11"/>
      <c r="Q191" s="11"/>
      <c r="R191" s="14"/>
      <c r="S191" s="11"/>
      <c r="T191" s="11"/>
      <c r="U191" s="11"/>
      <c r="V191" s="11"/>
      <c r="W191" s="11"/>
      <c r="X191" s="11"/>
      <c r="Y191" s="11"/>
      <c r="Z191" s="11"/>
      <c r="AA191" s="40"/>
    </row>
    <row r="192" spans="1:27" x14ac:dyDescent="0.25">
      <c r="A192" s="125">
        <v>51</v>
      </c>
      <c r="B192" s="125" t="s">
        <v>328</v>
      </c>
      <c r="C192" s="41" t="s">
        <v>344</v>
      </c>
      <c r="D192" s="125" t="s">
        <v>329</v>
      </c>
      <c r="E192" s="125" t="s">
        <v>330</v>
      </c>
      <c r="F192" s="125" t="s">
        <v>331</v>
      </c>
      <c r="G192" s="5" t="s">
        <v>324</v>
      </c>
      <c r="H192" s="5" t="s">
        <v>60</v>
      </c>
      <c r="I192" s="5">
        <v>6902</v>
      </c>
      <c r="J192" s="5" t="s">
        <v>122</v>
      </c>
      <c r="K192" s="9">
        <v>0.30880000000000002</v>
      </c>
      <c r="L192" s="5">
        <v>8278</v>
      </c>
      <c r="M192" s="6">
        <v>43142</v>
      </c>
      <c r="N192" s="10">
        <v>71846</v>
      </c>
      <c r="O192" s="5">
        <v>0</v>
      </c>
      <c r="P192" s="5">
        <v>0</v>
      </c>
      <c r="Q192" s="5">
        <v>725.72</v>
      </c>
      <c r="R192" s="10">
        <v>-0.32319999999999999</v>
      </c>
      <c r="S192" s="5">
        <v>235011</v>
      </c>
      <c r="T192" s="5">
        <v>446520.9</v>
      </c>
      <c r="U192" s="5">
        <v>65313.93</v>
      </c>
      <c r="V192" s="5">
        <v>72571.399999999994</v>
      </c>
      <c r="W192" s="5">
        <v>446520.9</v>
      </c>
      <c r="X192" s="5">
        <v>137885.65</v>
      </c>
      <c r="Y192" s="7">
        <v>65313.93</v>
      </c>
      <c r="Z192" s="125">
        <v>73448.479999999996</v>
      </c>
      <c r="AA192" s="17">
        <f t="shared" si="5"/>
        <v>89.999545275411535</v>
      </c>
    </row>
    <row r="193" spans="1:27" x14ac:dyDescent="0.25">
      <c r="A193" s="125"/>
      <c r="B193" s="125"/>
      <c r="C193" s="41">
        <v>79</v>
      </c>
      <c r="D193" s="125"/>
      <c r="E193" s="125"/>
      <c r="F193" s="125"/>
      <c r="G193" s="5" t="s">
        <v>324</v>
      </c>
      <c r="H193" s="5" t="s">
        <v>60</v>
      </c>
      <c r="I193" s="5">
        <v>6907</v>
      </c>
      <c r="J193" s="5" t="s">
        <v>93</v>
      </c>
      <c r="K193" s="9">
        <v>0.15</v>
      </c>
      <c r="L193" s="5">
        <v>57828</v>
      </c>
      <c r="M193" s="6">
        <v>43395</v>
      </c>
      <c r="N193" s="10">
        <v>38350</v>
      </c>
      <c r="O193" s="5">
        <v>0</v>
      </c>
      <c r="P193" s="5">
        <v>0</v>
      </c>
      <c r="Q193" s="5">
        <v>387.37</v>
      </c>
      <c r="R193" s="10">
        <v>-0.245</v>
      </c>
      <c r="S193" s="5">
        <v>258247.5</v>
      </c>
      <c r="T193" s="5">
        <v>312479.48</v>
      </c>
      <c r="U193" s="5">
        <v>8134.55</v>
      </c>
      <c r="V193" s="5">
        <v>38737.129999999997</v>
      </c>
      <c r="W193" s="5">
        <v>312479.48</v>
      </c>
      <c r="X193" s="5">
        <v>46871.92</v>
      </c>
      <c r="Y193" s="7">
        <v>8134.55</v>
      </c>
      <c r="Z193" s="125"/>
      <c r="AA193" s="17">
        <f t="shared" si="5"/>
        <v>20.999361594418588</v>
      </c>
    </row>
    <row r="194" spans="1:27" x14ac:dyDescent="0.25">
      <c r="A194" s="125"/>
      <c r="B194" s="125"/>
      <c r="C194" s="43" t="s">
        <v>332</v>
      </c>
      <c r="D194" s="125"/>
      <c r="E194" s="125"/>
      <c r="F194" s="125"/>
      <c r="G194" s="5" t="s">
        <v>324</v>
      </c>
      <c r="H194" s="5" t="s">
        <v>60</v>
      </c>
      <c r="I194" s="5">
        <v>6902</v>
      </c>
      <c r="J194" s="5" t="s">
        <v>69</v>
      </c>
      <c r="K194" s="9">
        <v>0</v>
      </c>
      <c r="L194" s="5">
        <v>8278</v>
      </c>
      <c r="M194" s="6">
        <v>43142</v>
      </c>
      <c r="N194" s="10">
        <v>0</v>
      </c>
      <c r="O194" s="5">
        <v>298239</v>
      </c>
      <c r="P194" s="5">
        <v>637490</v>
      </c>
      <c r="Q194" s="5">
        <v>3012.52</v>
      </c>
      <c r="R194" s="10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125"/>
      <c r="AA194" s="17" t="e">
        <f t="shared" si="5"/>
        <v>#DIV/0!</v>
      </c>
    </row>
    <row r="195" spans="1:27" x14ac:dyDescent="0.25">
      <c r="A195" s="125"/>
      <c r="B195" s="125"/>
      <c r="C195" s="43" t="s">
        <v>333</v>
      </c>
      <c r="D195" s="125"/>
      <c r="E195" s="125"/>
      <c r="F195" s="125"/>
      <c r="G195" s="5" t="s">
        <v>324</v>
      </c>
      <c r="H195" s="5" t="s">
        <v>60</v>
      </c>
      <c r="I195" s="5">
        <v>6902</v>
      </c>
      <c r="J195" s="5" t="s">
        <v>71</v>
      </c>
      <c r="K195" s="9">
        <v>0</v>
      </c>
      <c r="L195" s="5">
        <v>8278</v>
      </c>
      <c r="M195" s="6">
        <v>43142</v>
      </c>
      <c r="N195" s="10">
        <v>0</v>
      </c>
      <c r="O195" s="5">
        <v>0</v>
      </c>
      <c r="P195" s="5">
        <v>31234</v>
      </c>
      <c r="Q195" s="5">
        <v>315.49</v>
      </c>
      <c r="R195" s="10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125"/>
      <c r="AA195" s="17" t="e">
        <f t="shared" si="5"/>
        <v>#DIV/0!</v>
      </c>
    </row>
    <row r="196" spans="1:27" x14ac:dyDescent="0.25">
      <c r="A196" s="125">
        <v>52</v>
      </c>
      <c r="B196" s="125" t="s">
        <v>334</v>
      </c>
      <c r="C196" s="41" t="s">
        <v>344</v>
      </c>
      <c r="D196" s="125" t="s">
        <v>335</v>
      </c>
      <c r="E196" s="125" t="s">
        <v>336</v>
      </c>
      <c r="F196" s="125" t="s">
        <v>329</v>
      </c>
      <c r="G196" s="5" t="s">
        <v>324</v>
      </c>
      <c r="H196" s="5" t="s">
        <v>60</v>
      </c>
      <c r="I196" s="5">
        <v>6902</v>
      </c>
      <c r="J196" s="5" t="s">
        <v>122</v>
      </c>
      <c r="K196" s="9">
        <v>0.60780000000000001</v>
      </c>
      <c r="L196" s="5">
        <v>8278</v>
      </c>
      <c r="M196" s="6">
        <v>43142</v>
      </c>
      <c r="N196" s="10">
        <v>141411</v>
      </c>
      <c r="O196" s="5">
        <v>0</v>
      </c>
      <c r="P196" s="5">
        <v>0</v>
      </c>
      <c r="Q196" s="5">
        <v>1428.39</v>
      </c>
      <c r="R196" s="10">
        <v>0.29580000000000001</v>
      </c>
      <c r="S196" s="5">
        <v>235011</v>
      </c>
      <c r="T196" s="5">
        <v>446520.9</v>
      </c>
      <c r="U196" s="5">
        <v>128555.72</v>
      </c>
      <c r="V196" s="5">
        <v>142839.69</v>
      </c>
      <c r="W196" s="5">
        <v>446520.9</v>
      </c>
      <c r="X196" s="5">
        <v>271395.40000000002</v>
      </c>
      <c r="Y196" s="5" t="s">
        <v>337</v>
      </c>
      <c r="Z196" s="125">
        <v>142791.60999999999</v>
      </c>
      <c r="AA196" s="17">
        <f t="shared" si="5"/>
        <v>89.999999299914464</v>
      </c>
    </row>
    <row r="197" spans="1:27" x14ac:dyDescent="0.25">
      <c r="A197" s="125"/>
      <c r="B197" s="125"/>
      <c r="C197" s="41">
        <v>79</v>
      </c>
      <c r="D197" s="125"/>
      <c r="E197" s="125"/>
      <c r="F197" s="125"/>
      <c r="G197" s="5" t="s">
        <v>324</v>
      </c>
      <c r="H197" s="5" t="s">
        <v>60</v>
      </c>
      <c r="I197" s="5">
        <v>6907</v>
      </c>
      <c r="J197" s="5" t="s">
        <v>93</v>
      </c>
      <c r="K197" s="9">
        <v>0.26250000000000001</v>
      </c>
      <c r="L197" s="5">
        <v>57828</v>
      </c>
      <c r="M197" s="6">
        <v>43395</v>
      </c>
      <c r="N197" s="10">
        <v>67112</v>
      </c>
      <c r="O197" s="5">
        <v>0</v>
      </c>
      <c r="P197" s="5">
        <v>0</v>
      </c>
      <c r="Q197" s="5">
        <v>677.9</v>
      </c>
      <c r="R197" s="10">
        <v>6.88E-2</v>
      </c>
      <c r="S197" s="5">
        <v>258247.5</v>
      </c>
      <c r="T197" s="5">
        <v>312479.48</v>
      </c>
      <c r="U197" s="5">
        <v>14235.89</v>
      </c>
      <c r="V197" s="5">
        <v>67789.97</v>
      </c>
      <c r="W197" s="5">
        <v>312479.48</v>
      </c>
      <c r="X197" s="5">
        <v>82025.86</v>
      </c>
      <c r="Y197" s="7">
        <v>14235.89</v>
      </c>
      <c r="Z197" s="125"/>
      <c r="AA197" s="17">
        <f t="shared" si="5"/>
        <v>20.999994541965425</v>
      </c>
    </row>
    <row r="198" spans="1:27" x14ac:dyDescent="0.25">
      <c r="A198" s="125">
        <v>53</v>
      </c>
      <c r="B198" s="125" t="s">
        <v>338</v>
      </c>
      <c r="C198" s="41" t="s">
        <v>344</v>
      </c>
      <c r="D198" s="125" t="s">
        <v>339</v>
      </c>
      <c r="E198" s="125" t="s">
        <v>457</v>
      </c>
      <c r="F198" s="125" t="s">
        <v>329</v>
      </c>
      <c r="G198" s="5" t="s">
        <v>324</v>
      </c>
      <c r="H198" s="5" t="s">
        <v>60</v>
      </c>
      <c r="I198" s="5">
        <v>6902</v>
      </c>
      <c r="J198" s="5" t="s">
        <v>122</v>
      </c>
      <c r="K198" s="9">
        <v>0.60780000000000001</v>
      </c>
      <c r="L198" s="5">
        <v>8278</v>
      </c>
      <c r="M198" s="6">
        <v>43142</v>
      </c>
      <c r="N198" s="10">
        <v>141411</v>
      </c>
      <c r="O198" s="5">
        <v>0</v>
      </c>
      <c r="P198" s="5">
        <v>0</v>
      </c>
      <c r="Q198" s="5">
        <v>1428.39</v>
      </c>
      <c r="R198" s="10">
        <v>0.29580000000000001</v>
      </c>
      <c r="S198" s="5">
        <v>235011</v>
      </c>
      <c r="T198" s="5">
        <v>446520.9</v>
      </c>
      <c r="U198" s="5">
        <v>128555.72</v>
      </c>
      <c r="V198" s="5">
        <v>142839.69</v>
      </c>
      <c r="W198" s="5">
        <v>446520.9</v>
      </c>
      <c r="X198" s="5">
        <v>271395.40000000002</v>
      </c>
      <c r="Y198" s="5" t="s">
        <v>337</v>
      </c>
      <c r="Z198" s="125">
        <v>142791.60999999999</v>
      </c>
      <c r="AA198" s="17">
        <f t="shared" si="5"/>
        <v>89.999999299914464</v>
      </c>
    </row>
    <row r="199" spans="1:27" x14ac:dyDescent="0.25">
      <c r="A199" s="125"/>
      <c r="B199" s="125"/>
      <c r="C199" s="41">
        <v>79</v>
      </c>
      <c r="D199" s="125"/>
      <c r="E199" s="125"/>
      <c r="F199" s="125"/>
      <c r="G199" s="5" t="s">
        <v>324</v>
      </c>
      <c r="H199" s="5" t="s">
        <v>60</v>
      </c>
      <c r="I199" s="5">
        <v>6907</v>
      </c>
      <c r="J199" s="5" t="s">
        <v>93</v>
      </c>
      <c r="K199" s="9">
        <v>0.26250000000000001</v>
      </c>
      <c r="L199" s="5">
        <v>57828</v>
      </c>
      <c r="M199" s="6">
        <v>43395</v>
      </c>
      <c r="N199" s="10">
        <v>67112</v>
      </c>
      <c r="O199" s="5">
        <v>0</v>
      </c>
      <c r="P199" s="5">
        <v>0</v>
      </c>
      <c r="Q199" s="5">
        <v>677.9</v>
      </c>
      <c r="R199" s="10">
        <v>6.88E-2</v>
      </c>
      <c r="S199" s="5">
        <v>258247.5</v>
      </c>
      <c r="T199" s="5">
        <v>312479.48</v>
      </c>
      <c r="U199" s="5">
        <v>14235.89</v>
      </c>
      <c r="V199" s="5">
        <v>67789.97</v>
      </c>
      <c r="W199" s="5">
        <v>312479.48</v>
      </c>
      <c r="X199" s="5">
        <v>82025.86</v>
      </c>
      <c r="Y199" s="7">
        <v>14235.89</v>
      </c>
      <c r="Z199" s="125"/>
      <c r="AA199" s="17">
        <f t="shared" si="5"/>
        <v>20.999994541965425</v>
      </c>
    </row>
    <row r="200" spans="1:27" x14ac:dyDescent="0.25">
      <c r="A200" s="125">
        <v>54</v>
      </c>
      <c r="B200" s="125" t="s">
        <v>340</v>
      </c>
      <c r="C200" s="41" t="s">
        <v>344</v>
      </c>
      <c r="D200" s="125" t="s">
        <v>341</v>
      </c>
      <c r="E200" s="125" t="s">
        <v>330</v>
      </c>
      <c r="F200" s="125" t="s">
        <v>329</v>
      </c>
      <c r="G200" s="5" t="s">
        <v>324</v>
      </c>
      <c r="H200" s="5" t="s">
        <v>60</v>
      </c>
      <c r="I200" s="5">
        <v>6902</v>
      </c>
      <c r="J200" s="5" t="s">
        <v>122</v>
      </c>
      <c r="K200" s="9">
        <v>1.2156</v>
      </c>
      <c r="L200" s="5">
        <v>8278</v>
      </c>
      <c r="M200" s="6">
        <v>43142</v>
      </c>
      <c r="N200" s="10">
        <v>282822</v>
      </c>
      <c r="O200" s="5">
        <v>0</v>
      </c>
      <c r="P200" s="5">
        <v>0</v>
      </c>
      <c r="Q200" s="5">
        <v>2856.79</v>
      </c>
      <c r="R200" s="10">
        <v>0.58160000000000001</v>
      </c>
      <c r="S200" s="5">
        <v>235011</v>
      </c>
      <c r="T200" s="5">
        <v>446520.9</v>
      </c>
      <c r="U200" s="5">
        <v>257111.43</v>
      </c>
      <c r="V200" s="5">
        <v>285679.37</v>
      </c>
      <c r="W200" s="5">
        <v>446520.9</v>
      </c>
      <c r="X200" s="5">
        <v>542790.81000000006</v>
      </c>
      <c r="Y200" s="5" t="s">
        <v>342</v>
      </c>
      <c r="Z200" s="125">
        <v>285583.21999999997</v>
      </c>
      <c r="AA200" s="17">
        <f t="shared" si="5"/>
        <v>89.999998949871667</v>
      </c>
    </row>
    <row r="201" spans="1:27" x14ac:dyDescent="0.25">
      <c r="A201" s="125"/>
      <c r="B201" s="125"/>
      <c r="C201" s="41">
        <v>79</v>
      </c>
      <c r="D201" s="125"/>
      <c r="E201" s="125"/>
      <c r="F201" s="125"/>
      <c r="G201" s="5" t="s">
        <v>324</v>
      </c>
      <c r="H201" s="5" t="s">
        <v>60</v>
      </c>
      <c r="I201" s="5">
        <v>6907</v>
      </c>
      <c r="J201" s="5" t="s">
        <v>93</v>
      </c>
      <c r="K201" s="9">
        <v>0.52500000000000002</v>
      </c>
      <c r="L201" s="5">
        <v>57828</v>
      </c>
      <c r="M201" s="6">
        <v>43395</v>
      </c>
      <c r="N201" s="10">
        <v>134224</v>
      </c>
      <c r="O201" s="5">
        <v>0</v>
      </c>
      <c r="P201" s="5">
        <v>0</v>
      </c>
      <c r="Q201" s="5">
        <v>1355.8</v>
      </c>
      <c r="R201" s="10">
        <v>0.13750000000000001</v>
      </c>
      <c r="S201" s="5">
        <v>258247.5</v>
      </c>
      <c r="T201" s="5">
        <v>312479.48</v>
      </c>
      <c r="U201" s="5">
        <v>28471.79</v>
      </c>
      <c r="V201" s="5">
        <v>135579.94</v>
      </c>
      <c r="W201" s="5">
        <v>312479.48</v>
      </c>
      <c r="X201" s="5">
        <v>164051.73000000001</v>
      </c>
      <c r="Y201" s="7">
        <v>28471.79</v>
      </c>
      <c r="Z201" s="125"/>
      <c r="AA201" s="17">
        <f t="shared" si="5"/>
        <v>21.000001917687825</v>
      </c>
    </row>
    <row r="202" spans="1:27" s="16" customFormat="1" x14ac:dyDescent="0.25">
      <c r="A202" s="11"/>
      <c r="B202" s="11"/>
      <c r="C202" s="11"/>
      <c r="D202" s="11"/>
      <c r="E202" s="11"/>
      <c r="F202" s="11"/>
      <c r="G202" s="11"/>
      <c r="H202" s="11"/>
      <c r="I202" s="11">
        <v>6902</v>
      </c>
      <c r="J202" s="11" t="s">
        <v>122</v>
      </c>
      <c r="K202" s="12">
        <f>K192+K196+K198+K200</f>
        <v>2.74</v>
      </c>
      <c r="L202" s="11"/>
      <c r="M202" s="13"/>
      <c r="N202" s="14">
        <f>N192+N196+N198+N200</f>
        <v>637490</v>
      </c>
      <c r="O202" s="11"/>
      <c r="P202" s="11"/>
      <c r="Q202" s="11"/>
      <c r="R202" s="14"/>
      <c r="S202" s="11"/>
      <c r="T202" s="11"/>
      <c r="U202" s="11"/>
      <c r="V202" s="11"/>
      <c r="W202" s="11"/>
      <c r="X202" s="11"/>
      <c r="Y202" s="15"/>
      <c r="Z202" s="11"/>
      <c r="AA202" s="40"/>
    </row>
    <row r="203" spans="1:27" s="16" customFormat="1" x14ac:dyDescent="0.25">
      <c r="A203" s="11"/>
      <c r="B203" s="11"/>
      <c r="C203" s="11"/>
      <c r="D203" s="11"/>
      <c r="E203" s="11"/>
      <c r="F203" s="11"/>
      <c r="G203" s="11"/>
      <c r="H203" s="11"/>
      <c r="I203" s="11">
        <v>6907</v>
      </c>
      <c r="J203" s="11" t="s">
        <v>93</v>
      </c>
      <c r="K203" s="12">
        <f>K193+K197+K199+K201</f>
        <v>1.2000000000000002</v>
      </c>
      <c r="L203" s="11"/>
      <c r="M203" s="13"/>
      <c r="N203" s="14">
        <f>N193+N197+N199+N201</f>
        <v>306798</v>
      </c>
      <c r="O203" s="11"/>
      <c r="P203" s="11"/>
      <c r="Q203" s="11"/>
      <c r="R203" s="14"/>
      <c r="S203" s="11"/>
      <c r="T203" s="11"/>
      <c r="U203" s="11"/>
      <c r="V203" s="11"/>
      <c r="W203" s="11"/>
      <c r="X203" s="11"/>
      <c r="Y203" s="15"/>
      <c r="Z203" s="11"/>
      <c r="AA203" s="40"/>
    </row>
    <row r="204" spans="1:27" s="16" customForma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1"/>
      <c r="M204" s="13"/>
      <c r="N204" s="14"/>
      <c r="O204" s="11"/>
      <c r="P204" s="11"/>
      <c r="Q204" s="11"/>
      <c r="R204" s="14"/>
      <c r="S204" s="11"/>
      <c r="T204" s="11"/>
      <c r="U204" s="11"/>
      <c r="V204" s="11"/>
      <c r="W204" s="11"/>
      <c r="X204" s="11"/>
      <c r="Y204" s="15"/>
      <c r="Z204" s="11"/>
      <c r="AA204" s="40"/>
    </row>
    <row r="205" spans="1:27" x14ac:dyDescent="0.25">
      <c r="A205" s="125">
        <v>55</v>
      </c>
      <c r="B205" s="125" t="s">
        <v>343</v>
      </c>
      <c r="C205" s="5" t="s">
        <v>344</v>
      </c>
      <c r="D205" s="125" t="s">
        <v>345</v>
      </c>
      <c r="E205" s="125" t="s">
        <v>346</v>
      </c>
      <c r="F205" s="125" t="s">
        <v>347</v>
      </c>
      <c r="G205" s="5" t="s">
        <v>324</v>
      </c>
      <c r="H205" s="5" t="s">
        <v>60</v>
      </c>
      <c r="I205" s="5">
        <v>6902</v>
      </c>
      <c r="J205" s="5" t="s">
        <v>122</v>
      </c>
      <c r="K205" s="9">
        <v>4.66</v>
      </c>
      <c r="L205" s="5">
        <v>8272</v>
      </c>
      <c r="M205" s="36">
        <v>43124</v>
      </c>
      <c r="N205" s="10">
        <v>1084199</v>
      </c>
      <c r="O205" s="5">
        <v>0</v>
      </c>
      <c r="P205" s="5">
        <v>0</v>
      </c>
      <c r="Q205" s="5">
        <v>10951.51</v>
      </c>
      <c r="R205" s="10">
        <v>0.75</v>
      </c>
      <c r="S205" s="5">
        <v>235011</v>
      </c>
      <c r="T205" s="5">
        <v>446520.9</v>
      </c>
      <c r="U205" s="5">
        <v>985636.13</v>
      </c>
      <c r="V205" s="5">
        <v>1095151.26</v>
      </c>
      <c r="W205" s="5">
        <v>446520.9</v>
      </c>
      <c r="X205" s="5">
        <v>2080787.39</v>
      </c>
      <c r="Y205" s="5" t="s">
        <v>348</v>
      </c>
      <c r="Z205" s="125">
        <v>1513702.3999999999</v>
      </c>
      <c r="AA205" s="17">
        <f t="shared" si="5"/>
        <v>89.99999963475365</v>
      </c>
    </row>
    <row r="206" spans="1:27" x14ac:dyDescent="0.25">
      <c r="A206" s="125"/>
      <c r="B206" s="125"/>
      <c r="C206" s="5" t="s">
        <v>344</v>
      </c>
      <c r="D206" s="125"/>
      <c r="E206" s="125"/>
      <c r="F206" s="125"/>
      <c r="G206" s="5" t="s">
        <v>324</v>
      </c>
      <c r="H206" s="5" t="s">
        <v>60</v>
      </c>
      <c r="I206" s="5">
        <v>6902</v>
      </c>
      <c r="J206" s="5" t="s">
        <v>122</v>
      </c>
      <c r="K206" s="9">
        <v>1.83</v>
      </c>
      <c r="L206" s="5">
        <v>8176</v>
      </c>
      <c r="M206" s="36">
        <v>43143</v>
      </c>
      <c r="N206" s="10">
        <v>425769</v>
      </c>
      <c r="O206" s="5">
        <v>0</v>
      </c>
      <c r="P206" s="5">
        <v>0</v>
      </c>
      <c r="Q206" s="5">
        <v>4300.7</v>
      </c>
      <c r="R206" s="10">
        <v>0.43</v>
      </c>
      <c r="S206" s="5">
        <v>235011</v>
      </c>
      <c r="T206" s="5">
        <v>446520.9</v>
      </c>
      <c r="U206" s="5">
        <v>387063.12</v>
      </c>
      <c r="V206" s="5">
        <v>430070.13</v>
      </c>
      <c r="W206" s="5">
        <v>446520.9</v>
      </c>
      <c r="X206" s="5">
        <v>817133.25</v>
      </c>
      <c r="Y206" s="5" t="s">
        <v>349</v>
      </c>
      <c r="Z206" s="125"/>
      <c r="AA206" s="17">
        <f t="shared" si="5"/>
        <v>90.000000697560651</v>
      </c>
    </row>
    <row r="207" spans="1:27" x14ac:dyDescent="0.25">
      <c r="A207" s="125"/>
      <c r="B207" s="125"/>
      <c r="C207" s="39">
        <v>79</v>
      </c>
      <c r="D207" s="125"/>
      <c r="E207" s="125"/>
      <c r="F207" s="125"/>
      <c r="G207" s="5" t="s">
        <v>324</v>
      </c>
      <c r="H207" s="5" t="s">
        <v>60</v>
      </c>
      <c r="I207" s="5">
        <v>6907</v>
      </c>
      <c r="J207" s="5" t="s">
        <v>93</v>
      </c>
      <c r="K207" s="9">
        <v>2</v>
      </c>
      <c r="L207" s="5">
        <v>57826</v>
      </c>
      <c r="M207" s="6">
        <v>43395</v>
      </c>
      <c r="N207" s="10">
        <v>511330</v>
      </c>
      <c r="O207" s="5">
        <v>0</v>
      </c>
      <c r="P207" s="5">
        <v>0</v>
      </c>
      <c r="Q207" s="5">
        <v>5164.95</v>
      </c>
      <c r="R207" s="10">
        <v>0.05</v>
      </c>
      <c r="S207" s="5">
        <v>258247.5</v>
      </c>
      <c r="T207" s="5">
        <v>312479.48</v>
      </c>
      <c r="U207" s="5">
        <v>108463.96</v>
      </c>
      <c r="V207" s="5">
        <v>516495</v>
      </c>
      <c r="W207" s="5">
        <v>312479.48</v>
      </c>
      <c r="X207" s="5">
        <v>624958.96</v>
      </c>
      <c r="Y207" s="5" t="s">
        <v>350</v>
      </c>
      <c r="Z207" s="125"/>
      <c r="AA207" s="17">
        <f t="shared" si="5"/>
        <v>21.000001936127166</v>
      </c>
    </row>
    <row r="208" spans="1:27" x14ac:dyDescent="0.25">
      <c r="A208" s="125"/>
      <c r="B208" s="125"/>
      <c r="C208" s="39">
        <v>79</v>
      </c>
      <c r="D208" s="125"/>
      <c r="E208" s="125"/>
      <c r="F208" s="125"/>
      <c r="G208" s="5" t="s">
        <v>324</v>
      </c>
      <c r="H208" s="5" t="s">
        <v>60</v>
      </c>
      <c r="I208" s="5">
        <v>6907</v>
      </c>
      <c r="J208" s="5" t="s">
        <v>93</v>
      </c>
      <c r="K208" s="9">
        <v>0.6</v>
      </c>
      <c r="L208" s="5">
        <v>57825</v>
      </c>
      <c r="M208" s="6">
        <v>43395</v>
      </c>
      <c r="N208" s="10">
        <v>153398</v>
      </c>
      <c r="O208" s="5">
        <v>0</v>
      </c>
      <c r="P208" s="5">
        <v>0</v>
      </c>
      <c r="Q208" s="5">
        <v>1549.47</v>
      </c>
      <c r="R208" s="10">
        <v>1.03</v>
      </c>
      <c r="S208" s="5">
        <v>258247.5</v>
      </c>
      <c r="T208" s="5">
        <v>312479.48</v>
      </c>
      <c r="U208" s="5">
        <v>32539.19</v>
      </c>
      <c r="V208" s="5">
        <v>154948.5</v>
      </c>
      <c r="W208" s="5">
        <v>312479.48</v>
      </c>
      <c r="X208" s="5">
        <v>187487.69</v>
      </c>
      <c r="Y208" s="7">
        <v>32539.19</v>
      </c>
      <c r="Z208" s="125"/>
      <c r="AA208" s="17">
        <f t="shared" si="5"/>
        <v>21.000003226878608</v>
      </c>
    </row>
    <row r="209" spans="1:27" x14ac:dyDescent="0.25">
      <c r="A209" s="125"/>
      <c r="B209" s="125"/>
      <c r="C209" s="5" t="s">
        <v>351</v>
      </c>
      <c r="D209" s="125"/>
      <c r="E209" s="125"/>
      <c r="F209" s="125"/>
      <c r="G209" s="5" t="s">
        <v>324</v>
      </c>
      <c r="H209" s="5" t="s">
        <v>60</v>
      </c>
      <c r="I209" s="5">
        <v>6902</v>
      </c>
      <c r="J209" s="5" t="s">
        <v>69</v>
      </c>
      <c r="K209" s="9">
        <v>0</v>
      </c>
      <c r="L209" s="5">
        <v>7995</v>
      </c>
      <c r="M209" s="6">
        <v>43103</v>
      </c>
      <c r="N209" s="10">
        <v>0</v>
      </c>
      <c r="O209" s="5">
        <v>384531</v>
      </c>
      <c r="P209" s="5">
        <v>0</v>
      </c>
      <c r="Q209" s="5">
        <v>3884.15</v>
      </c>
      <c r="R209" s="10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125"/>
      <c r="AA209" s="17" t="e">
        <f t="shared" si="5"/>
        <v>#DIV/0!</v>
      </c>
    </row>
    <row r="210" spans="1:27" x14ac:dyDescent="0.25">
      <c r="A210" s="125"/>
      <c r="B210" s="125"/>
      <c r="C210" s="5" t="s">
        <v>352</v>
      </c>
      <c r="D210" s="125"/>
      <c r="E210" s="125"/>
      <c r="F210" s="125"/>
      <c r="G210" s="5" t="s">
        <v>324</v>
      </c>
      <c r="H210" s="5" t="s">
        <v>60</v>
      </c>
      <c r="I210" s="5">
        <v>6902</v>
      </c>
      <c r="J210" s="5" t="s">
        <v>71</v>
      </c>
      <c r="K210" s="9">
        <v>0</v>
      </c>
      <c r="L210" s="5">
        <v>7995</v>
      </c>
      <c r="M210" s="6">
        <v>43103</v>
      </c>
      <c r="N210" s="10">
        <v>0</v>
      </c>
      <c r="O210" s="5">
        <v>0</v>
      </c>
      <c r="P210" s="5">
        <v>16064</v>
      </c>
      <c r="Q210" s="5">
        <v>162.24</v>
      </c>
      <c r="R210" s="10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125"/>
      <c r="AA210" s="17" t="e">
        <f t="shared" si="5"/>
        <v>#DIV/0!</v>
      </c>
    </row>
    <row r="211" spans="1:27" s="16" customForma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1"/>
      <c r="M211" s="13"/>
      <c r="N211" s="14">
        <f>SUM(N205:N210)</f>
        <v>2174696</v>
      </c>
      <c r="O211" s="11"/>
      <c r="P211" s="11"/>
      <c r="Q211" s="11"/>
      <c r="R211" s="14"/>
      <c r="S211" s="11"/>
      <c r="T211" s="11"/>
      <c r="U211" s="11"/>
      <c r="V211" s="11"/>
      <c r="W211" s="11"/>
      <c r="X211" s="11"/>
      <c r="Y211" s="11"/>
      <c r="Z211" s="11"/>
      <c r="AA211" s="40"/>
    </row>
    <row r="212" spans="1:27" s="16" customForma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1"/>
      <c r="M212" s="13"/>
      <c r="N212" s="14"/>
      <c r="O212" s="11"/>
      <c r="P212" s="11"/>
      <c r="Q212" s="11"/>
      <c r="R212" s="14"/>
      <c r="S212" s="11"/>
      <c r="T212" s="11"/>
      <c r="U212" s="11"/>
      <c r="V212" s="11"/>
      <c r="W212" s="11"/>
      <c r="X212" s="11"/>
      <c r="Y212" s="11"/>
      <c r="Z212" s="11"/>
      <c r="AA212" s="40"/>
    </row>
    <row r="213" spans="1:27" s="16" customForma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1"/>
      <c r="M213" s="13"/>
      <c r="N213" s="14"/>
      <c r="O213" s="11"/>
      <c r="P213" s="11"/>
      <c r="Q213" s="11"/>
      <c r="R213" s="14"/>
      <c r="S213" s="11">
        <f>S215-S205</f>
        <v>0</v>
      </c>
      <c r="T213" s="11"/>
      <c r="U213" s="11"/>
      <c r="V213" s="11"/>
      <c r="W213" s="11"/>
      <c r="X213" s="11"/>
      <c r="Y213" s="11"/>
      <c r="Z213" s="11"/>
      <c r="AA213" s="40"/>
    </row>
    <row r="214" spans="1:27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9"/>
      <c r="L214" s="38"/>
      <c r="M214" s="6"/>
      <c r="N214" s="10"/>
      <c r="O214" s="38"/>
      <c r="P214" s="38"/>
      <c r="Q214" s="38"/>
      <c r="R214" s="10"/>
      <c r="S214" s="38"/>
      <c r="T214" s="38"/>
      <c r="U214" s="38"/>
      <c r="V214" s="38"/>
      <c r="W214" s="38"/>
      <c r="X214" s="38"/>
      <c r="Y214" s="38"/>
      <c r="Z214" s="38"/>
      <c r="AA214" s="37"/>
    </row>
    <row r="215" spans="1:27" ht="30" x14ac:dyDescent="0.25">
      <c r="A215" s="5">
        <v>56</v>
      </c>
      <c r="B215" s="5" t="s">
        <v>353</v>
      </c>
      <c r="C215" s="5" t="s">
        <v>354</v>
      </c>
      <c r="D215" s="5" t="s">
        <v>355</v>
      </c>
      <c r="E215" s="5" t="s">
        <v>356</v>
      </c>
      <c r="F215" s="5" t="s">
        <v>357</v>
      </c>
      <c r="G215" s="5" t="s">
        <v>324</v>
      </c>
      <c r="H215" s="5" t="s">
        <v>60</v>
      </c>
      <c r="I215" s="5">
        <v>6797</v>
      </c>
      <c r="J215" s="5" t="s">
        <v>122</v>
      </c>
      <c r="K215" s="9">
        <v>0.84</v>
      </c>
      <c r="L215" s="5">
        <v>57657</v>
      </c>
      <c r="M215" s="6">
        <v>43368</v>
      </c>
      <c r="N215" s="10">
        <v>195435</v>
      </c>
      <c r="O215" s="5">
        <v>0</v>
      </c>
      <c r="P215" s="5">
        <v>0</v>
      </c>
      <c r="Q215" s="5">
        <v>1974.09</v>
      </c>
      <c r="R215" s="10">
        <v>0.15</v>
      </c>
      <c r="S215" s="5">
        <v>235011</v>
      </c>
      <c r="T215" s="5">
        <v>446520.9</v>
      </c>
      <c r="U215" s="5">
        <v>177668.32</v>
      </c>
      <c r="V215" s="5">
        <v>197409.24</v>
      </c>
      <c r="W215" s="5">
        <v>446520.9</v>
      </c>
      <c r="X215" s="5">
        <v>375077.56</v>
      </c>
      <c r="Y215" s="5" t="s">
        <v>358</v>
      </c>
      <c r="Z215" s="5">
        <v>177668.32</v>
      </c>
      <c r="AA215" s="17">
        <f t="shared" si="5"/>
        <v>90.000002026247614</v>
      </c>
    </row>
    <row r="216" spans="1:27" s="16" customForma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1"/>
      <c r="M216" s="13"/>
      <c r="N216" s="14"/>
      <c r="O216" s="11"/>
      <c r="P216" s="11"/>
      <c r="Q216" s="11"/>
      <c r="R216" s="14"/>
      <c r="S216" s="11"/>
      <c r="T216" s="11"/>
      <c r="U216" s="11"/>
      <c r="V216" s="11"/>
      <c r="W216" s="11"/>
      <c r="X216" s="11"/>
      <c r="Y216" s="11"/>
      <c r="Z216" s="11"/>
      <c r="AA216" s="40"/>
    </row>
    <row r="217" spans="1:27" x14ac:dyDescent="0.25">
      <c r="A217" s="125">
        <v>57</v>
      </c>
      <c r="B217" s="125" t="s">
        <v>359</v>
      </c>
      <c r="C217" s="5" t="s">
        <v>360</v>
      </c>
      <c r="D217" s="125" t="s">
        <v>361</v>
      </c>
      <c r="E217" s="125" t="s">
        <v>362</v>
      </c>
      <c r="F217" s="125" t="s">
        <v>363</v>
      </c>
      <c r="G217" s="5" t="s">
        <v>324</v>
      </c>
      <c r="H217" s="5" t="s">
        <v>60</v>
      </c>
      <c r="I217" s="5">
        <v>6799</v>
      </c>
      <c r="J217" s="5" t="s">
        <v>67</v>
      </c>
      <c r="K217" s="9">
        <v>6</v>
      </c>
      <c r="L217" s="5">
        <v>8455</v>
      </c>
      <c r="M217" s="6">
        <v>43177</v>
      </c>
      <c r="N217" s="10">
        <v>1395965</v>
      </c>
      <c r="O217" s="5">
        <v>0</v>
      </c>
      <c r="P217" s="5">
        <v>0</v>
      </c>
      <c r="Q217" s="5">
        <v>14100.66</v>
      </c>
      <c r="R217" s="10">
        <v>0.34</v>
      </c>
      <c r="S217" s="5">
        <v>235011</v>
      </c>
      <c r="T217" s="5">
        <v>446520.9</v>
      </c>
      <c r="U217" s="5">
        <v>1269059.3999999999</v>
      </c>
      <c r="V217" s="5">
        <v>1410066</v>
      </c>
      <c r="W217" s="5">
        <v>446520.9</v>
      </c>
      <c r="X217" s="5">
        <v>2679125.4</v>
      </c>
      <c r="Y217" s="5" t="s">
        <v>364</v>
      </c>
      <c r="Z217" s="125">
        <v>1269059.3999999999</v>
      </c>
      <c r="AA217" s="17">
        <f t="shared" si="5"/>
        <v>89.999999999999986</v>
      </c>
    </row>
    <row r="218" spans="1:27" x14ac:dyDescent="0.25">
      <c r="A218" s="125"/>
      <c r="B218" s="125"/>
      <c r="C218" s="5" t="s">
        <v>365</v>
      </c>
      <c r="D218" s="125"/>
      <c r="E218" s="125"/>
      <c r="F218" s="125"/>
      <c r="G218" s="5" t="s">
        <v>324</v>
      </c>
      <c r="H218" s="5" t="s">
        <v>60</v>
      </c>
      <c r="I218" s="5">
        <v>6799</v>
      </c>
      <c r="J218" s="5" t="s">
        <v>69</v>
      </c>
      <c r="K218" s="9">
        <v>0</v>
      </c>
      <c r="L218" s="5">
        <v>8216</v>
      </c>
      <c r="M218" s="6">
        <v>43130</v>
      </c>
      <c r="N218" s="10">
        <v>0</v>
      </c>
      <c r="O218" s="5">
        <v>246795</v>
      </c>
      <c r="P218" s="5">
        <v>0</v>
      </c>
      <c r="Q218" s="5">
        <v>2492.88</v>
      </c>
      <c r="R218" s="10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125"/>
      <c r="AA218" s="17" t="e">
        <f t="shared" ref="AA218:AA266" si="7">U218/V218*100</f>
        <v>#DIV/0!</v>
      </c>
    </row>
    <row r="219" spans="1:27" x14ac:dyDescent="0.25">
      <c r="A219" s="125"/>
      <c r="B219" s="125"/>
      <c r="C219" s="5" t="s">
        <v>366</v>
      </c>
      <c r="D219" s="125"/>
      <c r="E219" s="125"/>
      <c r="F219" s="125"/>
      <c r="G219" s="5" t="s">
        <v>324</v>
      </c>
      <c r="H219" s="5" t="s">
        <v>60</v>
      </c>
      <c r="I219" s="5">
        <v>6799</v>
      </c>
      <c r="J219" s="5" t="s">
        <v>71</v>
      </c>
      <c r="K219" s="9">
        <v>0</v>
      </c>
      <c r="L219" s="5">
        <v>8216</v>
      </c>
      <c r="M219" s="6">
        <v>43130</v>
      </c>
      <c r="N219" s="10">
        <v>0</v>
      </c>
      <c r="O219" s="5">
        <v>0</v>
      </c>
      <c r="P219" s="5">
        <v>37393</v>
      </c>
      <c r="Q219" s="5">
        <v>377.71</v>
      </c>
      <c r="R219" s="10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125"/>
      <c r="AA219" s="17" t="e">
        <f t="shared" si="7"/>
        <v>#DIV/0!</v>
      </c>
    </row>
    <row r="220" spans="1:27" s="16" customForma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1"/>
      <c r="M220" s="13"/>
      <c r="N220" s="14"/>
      <c r="O220" s="11"/>
      <c r="P220" s="11"/>
      <c r="Q220" s="11"/>
      <c r="R220" s="14"/>
      <c r="S220" s="11"/>
      <c r="T220" s="11"/>
      <c r="U220" s="11"/>
      <c r="V220" s="11"/>
      <c r="W220" s="11"/>
      <c r="X220" s="11"/>
      <c r="Y220" s="11"/>
      <c r="Z220" s="11"/>
      <c r="AA220" s="40"/>
    </row>
    <row r="221" spans="1:27" ht="30" x14ac:dyDescent="0.25">
      <c r="A221" s="5">
        <v>58</v>
      </c>
      <c r="B221" s="5" t="s">
        <v>367</v>
      </c>
      <c r="C221" s="45">
        <v>51</v>
      </c>
      <c r="D221" s="5" t="s">
        <v>368</v>
      </c>
      <c r="E221" s="5" t="s">
        <v>369</v>
      </c>
      <c r="F221" s="5" t="s">
        <v>370</v>
      </c>
      <c r="G221" s="5" t="s">
        <v>324</v>
      </c>
      <c r="H221" s="5" t="s">
        <v>60</v>
      </c>
      <c r="I221" s="5">
        <v>6797</v>
      </c>
      <c r="J221" s="5" t="s">
        <v>122</v>
      </c>
      <c r="K221" s="9">
        <v>0.42</v>
      </c>
      <c r="L221" s="5">
        <v>57658</v>
      </c>
      <c r="M221" s="6">
        <v>43368</v>
      </c>
      <c r="N221" s="10">
        <v>97716</v>
      </c>
      <c r="O221" s="5">
        <v>0</v>
      </c>
      <c r="P221" s="5">
        <v>0</v>
      </c>
      <c r="Q221" s="5">
        <v>987.03</v>
      </c>
      <c r="R221" s="10">
        <v>1.59</v>
      </c>
      <c r="S221" s="5">
        <v>235011</v>
      </c>
      <c r="T221" s="5">
        <v>446520.9</v>
      </c>
      <c r="U221" s="5">
        <v>88834.16</v>
      </c>
      <c r="V221" s="5">
        <v>98704.62</v>
      </c>
      <c r="W221" s="5">
        <v>446520.9</v>
      </c>
      <c r="X221" s="5">
        <v>187538.78</v>
      </c>
      <c r="Y221" s="7">
        <v>88834.16</v>
      </c>
      <c r="Z221" s="5">
        <v>88834.16</v>
      </c>
      <c r="AA221" s="17">
        <f t="shared" si="7"/>
        <v>90.000002026247614</v>
      </c>
    </row>
    <row r="222" spans="1:27" x14ac:dyDescent="0.25">
      <c r="A222" s="125">
        <v>59</v>
      </c>
      <c r="B222" s="125" t="s">
        <v>371</v>
      </c>
      <c r="C222" s="5" t="s">
        <v>100</v>
      </c>
      <c r="D222" s="125" t="s">
        <v>372</v>
      </c>
      <c r="E222" s="125" t="s">
        <v>356</v>
      </c>
      <c r="F222" s="125" t="s">
        <v>174</v>
      </c>
      <c r="G222" s="5" t="s">
        <v>324</v>
      </c>
      <c r="H222" s="5" t="s">
        <v>60</v>
      </c>
      <c r="I222" s="5">
        <v>6797</v>
      </c>
      <c r="J222" s="5" t="s">
        <v>69</v>
      </c>
      <c r="K222" s="9">
        <v>0</v>
      </c>
      <c r="L222" s="5">
        <v>8466</v>
      </c>
      <c r="M222" s="6">
        <v>43177</v>
      </c>
      <c r="N222" s="10">
        <v>0</v>
      </c>
      <c r="O222" s="5">
        <v>491140</v>
      </c>
      <c r="P222" s="5">
        <v>0</v>
      </c>
      <c r="Q222" s="5">
        <v>0</v>
      </c>
      <c r="R222" s="10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125">
        <v>0</v>
      </c>
      <c r="AA222" s="17" t="e">
        <f t="shared" si="7"/>
        <v>#DIV/0!</v>
      </c>
    </row>
    <row r="223" spans="1:27" x14ac:dyDescent="0.25">
      <c r="A223" s="125"/>
      <c r="B223" s="125"/>
      <c r="C223" s="5" t="s">
        <v>373</v>
      </c>
      <c r="D223" s="125"/>
      <c r="E223" s="125"/>
      <c r="F223" s="125"/>
      <c r="G223" s="5" t="s">
        <v>324</v>
      </c>
      <c r="H223" s="5" t="s">
        <v>60</v>
      </c>
      <c r="I223" s="5">
        <v>6797</v>
      </c>
      <c r="J223" s="5" t="s">
        <v>71</v>
      </c>
      <c r="K223" s="9">
        <v>0</v>
      </c>
      <c r="L223" s="5">
        <v>8466</v>
      </c>
      <c r="M223" s="6">
        <v>43177</v>
      </c>
      <c r="N223" s="10">
        <v>0</v>
      </c>
      <c r="O223" s="5">
        <v>0</v>
      </c>
      <c r="P223" s="39">
        <v>4974</v>
      </c>
      <c r="Q223" s="5">
        <v>0</v>
      </c>
      <c r="R223" s="10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125"/>
      <c r="AA223" s="17" t="e">
        <f t="shared" si="7"/>
        <v>#DIV/0!</v>
      </c>
    </row>
    <row r="224" spans="1:27" ht="30" x14ac:dyDescent="0.25">
      <c r="A224" s="125">
        <v>60</v>
      </c>
      <c r="B224" s="125" t="s">
        <v>374</v>
      </c>
      <c r="C224" s="5" t="s">
        <v>375</v>
      </c>
      <c r="D224" s="125" t="s">
        <v>376</v>
      </c>
      <c r="E224" s="125" t="s">
        <v>377</v>
      </c>
      <c r="F224" s="125" t="s">
        <v>378</v>
      </c>
      <c r="G224" s="5" t="s">
        <v>121</v>
      </c>
      <c r="H224" s="5" t="s">
        <v>60</v>
      </c>
      <c r="I224" s="5">
        <v>313</v>
      </c>
      <c r="J224" s="5" t="s">
        <v>67</v>
      </c>
      <c r="K224" s="9">
        <v>3.5</v>
      </c>
      <c r="L224" s="5">
        <v>8410</v>
      </c>
      <c r="M224" s="6">
        <v>43531</v>
      </c>
      <c r="N224" s="10">
        <v>1421630</v>
      </c>
      <c r="O224" s="5">
        <v>0</v>
      </c>
      <c r="P224" s="5">
        <v>0</v>
      </c>
      <c r="Q224" s="5">
        <v>14359.9</v>
      </c>
      <c r="R224" s="10">
        <v>0.6</v>
      </c>
      <c r="S224" s="5">
        <v>410283</v>
      </c>
      <c r="T224" s="5">
        <v>553882.05000000005</v>
      </c>
      <c r="U224" s="5">
        <v>502596.68</v>
      </c>
      <c r="V224" s="5">
        <v>1435990.5</v>
      </c>
      <c r="W224" s="5">
        <v>553882.05000000005</v>
      </c>
      <c r="X224" s="5">
        <v>1938587.18</v>
      </c>
      <c r="Y224" s="5" t="s">
        <v>379</v>
      </c>
      <c r="Z224" s="125">
        <v>519828.57</v>
      </c>
      <c r="AA224" s="17">
        <f t="shared" si="7"/>
        <v>35.000000348191719</v>
      </c>
    </row>
    <row r="225" spans="1:27" ht="30" x14ac:dyDescent="0.25">
      <c r="A225" s="125"/>
      <c r="B225" s="125"/>
      <c r="C225" s="5" t="s">
        <v>380</v>
      </c>
      <c r="D225" s="125"/>
      <c r="E225" s="125"/>
      <c r="F225" s="125"/>
      <c r="G225" s="5" t="s">
        <v>121</v>
      </c>
      <c r="H225" s="5" t="s">
        <v>60</v>
      </c>
      <c r="I225" s="5">
        <v>391</v>
      </c>
      <c r="J225" s="5" t="s">
        <v>67</v>
      </c>
      <c r="K225" s="9">
        <v>0.12</v>
      </c>
      <c r="L225" s="5">
        <v>8410</v>
      </c>
      <c r="M225" s="6">
        <v>43166</v>
      </c>
      <c r="N225" s="42">
        <v>48742</v>
      </c>
      <c r="O225" s="5">
        <v>0</v>
      </c>
      <c r="P225" s="5">
        <v>0</v>
      </c>
      <c r="Q225" s="5">
        <v>492.33</v>
      </c>
      <c r="R225" s="10">
        <v>0.63</v>
      </c>
      <c r="S225" s="5">
        <v>410283</v>
      </c>
      <c r="T225" s="5">
        <v>553882.05000000005</v>
      </c>
      <c r="U225" s="5">
        <v>17231.89</v>
      </c>
      <c r="V225" s="5">
        <v>49233.96</v>
      </c>
      <c r="W225" s="5">
        <v>553882.05000000005</v>
      </c>
      <c r="X225" s="5">
        <v>66465.850000000006</v>
      </c>
      <c r="Y225" s="7">
        <v>17231.89</v>
      </c>
      <c r="Z225" s="125"/>
      <c r="AA225" s="17">
        <f t="shared" si="7"/>
        <v>35.000008124473432</v>
      </c>
    </row>
    <row r="226" spans="1:27" x14ac:dyDescent="0.25">
      <c r="A226" s="125"/>
      <c r="B226" s="125"/>
      <c r="C226" s="5" t="s">
        <v>115</v>
      </c>
      <c r="D226" s="125"/>
      <c r="E226" s="125"/>
      <c r="F226" s="125"/>
      <c r="G226" s="5" t="s">
        <v>121</v>
      </c>
      <c r="H226" s="5" t="s">
        <v>60</v>
      </c>
      <c r="I226" s="5">
        <v>391</v>
      </c>
      <c r="J226" s="5" t="s">
        <v>69</v>
      </c>
      <c r="K226" s="9">
        <v>0</v>
      </c>
      <c r="L226" s="5">
        <v>7916</v>
      </c>
      <c r="M226" s="6">
        <v>43093</v>
      </c>
      <c r="N226" s="10">
        <v>0</v>
      </c>
      <c r="O226" s="5">
        <v>328423</v>
      </c>
      <c r="P226" s="5">
        <v>0</v>
      </c>
      <c r="Q226" s="5">
        <v>3317.4</v>
      </c>
      <c r="R226" s="10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125"/>
      <c r="AA226" s="17" t="e">
        <f t="shared" si="7"/>
        <v>#DIV/0!</v>
      </c>
    </row>
    <row r="227" spans="1:27" ht="30" x14ac:dyDescent="0.25">
      <c r="A227" s="125"/>
      <c r="B227" s="125"/>
      <c r="C227" s="5" t="s">
        <v>381</v>
      </c>
      <c r="D227" s="125"/>
      <c r="E227" s="125"/>
      <c r="F227" s="125"/>
      <c r="G227" s="5" t="s">
        <v>121</v>
      </c>
      <c r="H227" s="5" t="s">
        <v>382</v>
      </c>
      <c r="I227" s="5">
        <v>391</v>
      </c>
      <c r="J227" s="5" t="s">
        <v>71</v>
      </c>
      <c r="K227" s="9">
        <v>0</v>
      </c>
      <c r="L227" s="5">
        <v>7916</v>
      </c>
      <c r="M227" s="6">
        <v>43093</v>
      </c>
      <c r="N227" s="10">
        <v>0</v>
      </c>
      <c r="O227" s="5">
        <v>0</v>
      </c>
      <c r="P227" s="5">
        <v>23685</v>
      </c>
      <c r="Q227" s="5">
        <v>239.24</v>
      </c>
      <c r="R227" s="10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125"/>
      <c r="AA227" s="17" t="e">
        <f t="shared" si="7"/>
        <v>#DIV/0!</v>
      </c>
    </row>
    <row r="228" spans="1:27" s="16" customForma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1"/>
      <c r="M228" s="13"/>
      <c r="N228" s="14"/>
      <c r="O228" s="11"/>
      <c r="P228" s="11"/>
      <c r="Q228" s="11"/>
      <c r="R228" s="14"/>
      <c r="S228" s="11"/>
      <c r="T228" s="11"/>
      <c r="U228" s="11"/>
      <c r="V228" s="11"/>
      <c r="W228" s="11"/>
      <c r="X228" s="11"/>
      <c r="Y228" s="11"/>
      <c r="Z228" s="11"/>
      <c r="AA228" s="40"/>
    </row>
    <row r="229" spans="1:27" s="20" customFormat="1" ht="30" x14ac:dyDescent="0.25">
      <c r="A229" s="123">
        <v>61</v>
      </c>
      <c r="B229" s="123" t="s">
        <v>383</v>
      </c>
      <c r="C229" s="37" t="s">
        <v>384</v>
      </c>
      <c r="D229" s="123" t="s">
        <v>385</v>
      </c>
      <c r="E229" s="123" t="s">
        <v>377</v>
      </c>
      <c r="F229" s="123" t="s">
        <v>378</v>
      </c>
      <c r="G229" s="37" t="s">
        <v>121</v>
      </c>
      <c r="H229" s="37" t="s">
        <v>60</v>
      </c>
      <c r="I229" s="37">
        <v>313</v>
      </c>
      <c r="J229" s="37" t="s">
        <v>67</v>
      </c>
      <c r="K229" s="23">
        <v>3.5</v>
      </c>
      <c r="L229" s="37">
        <v>8411</v>
      </c>
      <c r="M229" s="18">
        <v>43166</v>
      </c>
      <c r="N229" s="24">
        <v>1421630</v>
      </c>
      <c r="O229" s="37">
        <v>0</v>
      </c>
      <c r="P229" s="37">
        <v>0</v>
      </c>
      <c r="Q229" s="37">
        <v>14359.9</v>
      </c>
      <c r="R229" s="24">
        <v>0.6</v>
      </c>
      <c r="S229" s="37">
        <v>410283</v>
      </c>
      <c r="T229" s="37">
        <v>553882.05000000005</v>
      </c>
      <c r="U229" s="37">
        <v>502596.68</v>
      </c>
      <c r="V229" s="37">
        <v>1435990.5</v>
      </c>
      <c r="W229" s="37">
        <v>553882.05000000005</v>
      </c>
      <c r="X229" s="37">
        <v>1938587.18</v>
      </c>
      <c r="Y229" s="37" t="s">
        <v>379</v>
      </c>
      <c r="Z229" s="123">
        <v>521264.56</v>
      </c>
      <c r="AA229" s="37">
        <f t="shared" si="7"/>
        <v>35.000000348191719</v>
      </c>
    </row>
    <row r="230" spans="1:27" s="20" customFormat="1" ht="30" x14ac:dyDescent="0.25">
      <c r="A230" s="123"/>
      <c r="B230" s="123"/>
      <c r="C230" s="37" t="s">
        <v>386</v>
      </c>
      <c r="D230" s="123"/>
      <c r="E230" s="123"/>
      <c r="F230" s="123"/>
      <c r="G230" s="37" t="s">
        <v>121</v>
      </c>
      <c r="H230" s="37" t="s">
        <v>60</v>
      </c>
      <c r="I230" s="37">
        <v>391</v>
      </c>
      <c r="J230" s="37" t="s">
        <v>67</v>
      </c>
      <c r="K230" s="23">
        <v>0.13</v>
      </c>
      <c r="L230" s="37">
        <v>8411</v>
      </c>
      <c r="M230" s="18">
        <v>43166</v>
      </c>
      <c r="N230" s="27">
        <v>52804</v>
      </c>
      <c r="O230" s="37">
        <v>0</v>
      </c>
      <c r="P230" s="37">
        <v>0</v>
      </c>
      <c r="Q230" s="37">
        <v>533.36</v>
      </c>
      <c r="R230" s="24">
        <v>0.43</v>
      </c>
      <c r="S230" s="37">
        <v>410283</v>
      </c>
      <c r="T230" s="37">
        <v>553882.05000000005</v>
      </c>
      <c r="U230" s="37">
        <v>18667.88</v>
      </c>
      <c r="V230" s="37">
        <v>53336.79</v>
      </c>
      <c r="W230" s="37">
        <v>553882.05000000005</v>
      </c>
      <c r="X230" s="37">
        <v>72004.67</v>
      </c>
      <c r="Y230" s="19">
        <v>18667.88</v>
      </c>
      <c r="Z230" s="123"/>
      <c r="AA230" s="37">
        <f t="shared" si="7"/>
        <v>35.000006562074695</v>
      </c>
    </row>
    <row r="231" spans="1:27" s="20" customFormat="1" x14ac:dyDescent="0.25">
      <c r="A231" s="123"/>
      <c r="B231" s="123"/>
      <c r="C231" s="37" t="s">
        <v>373</v>
      </c>
      <c r="D231" s="123"/>
      <c r="E231" s="123"/>
      <c r="F231" s="123"/>
      <c r="G231" s="37" t="s">
        <v>121</v>
      </c>
      <c r="H231" s="37" t="s">
        <v>60</v>
      </c>
      <c r="I231" s="37">
        <v>313</v>
      </c>
      <c r="J231" s="37" t="s">
        <v>69</v>
      </c>
      <c r="K231" s="23">
        <v>0</v>
      </c>
      <c r="L231" s="37">
        <v>7913</v>
      </c>
      <c r="M231" s="18">
        <v>43458</v>
      </c>
      <c r="N231" s="24">
        <v>0</v>
      </c>
      <c r="O231" s="37">
        <v>12524</v>
      </c>
      <c r="P231" s="37">
        <v>0</v>
      </c>
      <c r="Q231" s="37">
        <v>126.51</v>
      </c>
      <c r="R231" s="24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123"/>
      <c r="AA231" s="37" t="e">
        <f t="shared" si="7"/>
        <v>#DIV/0!</v>
      </c>
    </row>
    <row r="232" spans="1:27" s="20" customFormat="1" x14ac:dyDescent="0.25">
      <c r="A232" s="123"/>
      <c r="B232" s="123"/>
      <c r="C232" s="37" t="s">
        <v>387</v>
      </c>
      <c r="D232" s="123"/>
      <c r="E232" s="123"/>
      <c r="F232" s="123"/>
      <c r="G232" s="37" t="s">
        <v>121</v>
      </c>
      <c r="H232" s="37" t="s">
        <v>60</v>
      </c>
      <c r="I232" s="37">
        <v>313</v>
      </c>
      <c r="J232" s="37" t="s">
        <v>71</v>
      </c>
      <c r="K232" s="23">
        <v>0</v>
      </c>
      <c r="L232" s="37">
        <v>7913</v>
      </c>
      <c r="M232" s="18">
        <v>43093</v>
      </c>
      <c r="N232" s="24">
        <v>0</v>
      </c>
      <c r="O232" s="37">
        <v>0</v>
      </c>
      <c r="P232" s="37">
        <v>62177</v>
      </c>
      <c r="Q232" s="37">
        <v>628.04999999999995</v>
      </c>
      <c r="R232" s="24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123"/>
      <c r="AA232" s="37" t="e">
        <f t="shared" si="7"/>
        <v>#DIV/0!</v>
      </c>
    </row>
    <row r="233" spans="1:27" s="16" customForma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1"/>
      <c r="M233" s="13"/>
      <c r="N233" s="14"/>
      <c r="O233" s="11"/>
      <c r="P233" s="11"/>
      <c r="Q233" s="11"/>
      <c r="R233" s="14"/>
      <c r="S233" s="11"/>
      <c r="T233" s="11"/>
      <c r="U233" s="11"/>
      <c r="V233" s="11"/>
      <c r="W233" s="11"/>
      <c r="X233" s="11"/>
      <c r="Y233" s="11"/>
      <c r="Z233" s="11"/>
      <c r="AA233" s="40"/>
    </row>
    <row r="234" spans="1:27" x14ac:dyDescent="0.25">
      <c r="A234" s="125">
        <v>62</v>
      </c>
      <c r="B234" s="125" t="s">
        <v>388</v>
      </c>
      <c r="C234" s="5">
        <v>44</v>
      </c>
      <c r="D234" s="125" t="s">
        <v>389</v>
      </c>
      <c r="E234" s="125" t="s">
        <v>390</v>
      </c>
      <c r="F234" s="125" t="s">
        <v>391</v>
      </c>
      <c r="G234" s="5" t="s">
        <v>121</v>
      </c>
      <c r="H234" s="5" t="s">
        <v>60</v>
      </c>
      <c r="I234" s="5">
        <v>313</v>
      </c>
      <c r="J234" s="5" t="s">
        <v>67</v>
      </c>
      <c r="K234" s="9">
        <v>0.75</v>
      </c>
      <c r="L234" s="5">
        <v>8367</v>
      </c>
      <c r="M234" s="6">
        <v>43163</v>
      </c>
      <c r="N234" s="10">
        <v>304635</v>
      </c>
      <c r="O234" s="5">
        <v>0</v>
      </c>
      <c r="P234" s="5">
        <v>0</v>
      </c>
      <c r="Q234" s="5">
        <v>3077.12</v>
      </c>
      <c r="R234" s="10">
        <v>0.13</v>
      </c>
      <c r="S234" s="5">
        <v>410283</v>
      </c>
      <c r="T234" s="5">
        <v>553882.05000000005</v>
      </c>
      <c r="U234" s="5">
        <v>107699.29</v>
      </c>
      <c r="V234" s="5">
        <v>307712.25</v>
      </c>
      <c r="W234" s="5">
        <v>553882.05000000005</v>
      </c>
      <c r="X234" s="5">
        <v>415411.54</v>
      </c>
      <c r="Y234" s="5" t="s">
        <v>392</v>
      </c>
      <c r="Z234" s="125">
        <v>287198.09999999998</v>
      </c>
      <c r="AA234" s="17">
        <f t="shared" si="7"/>
        <v>35.00000081244734</v>
      </c>
    </row>
    <row r="235" spans="1:27" ht="27" customHeight="1" x14ac:dyDescent="0.25">
      <c r="A235" s="125"/>
      <c r="B235" s="125"/>
      <c r="C235" s="5">
        <v>54</v>
      </c>
      <c r="D235" s="125"/>
      <c r="E235" s="125"/>
      <c r="F235" s="125"/>
      <c r="G235" s="5" t="s">
        <v>121</v>
      </c>
      <c r="H235" s="5" t="s">
        <v>60</v>
      </c>
      <c r="I235" s="5">
        <v>391</v>
      </c>
      <c r="J235" s="5" t="s">
        <v>67</v>
      </c>
      <c r="K235" s="9">
        <v>1.25</v>
      </c>
      <c r="L235" s="5">
        <v>8367</v>
      </c>
      <c r="M235" s="6">
        <v>43163</v>
      </c>
      <c r="N235" s="10">
        <v>507725</v>
      </c>
      <c r="O235" s="5">
        <v>0</v>
      </c>
      <c r="P235" s="5">
        <v>0</v>
      </c>
      <c r="Q235" s="5">
        <v>5128.54</v>
      </c>
      <c r="R235" s="10">
        <v>0.21</v>
      </c>
      <c r="S235" s="5">
        <v>410283</v>
      </c>
      <c r="T235" s="5">
        <v>553882.05000000005</v>
      </c>
      <c r="U235" s="5">
        <v>179498.81</v>
      </c>
      <c r="V235" s="5">
        <v>512853.75</v>
      </c>
      <c r="W235" s="5">
        <v>553882.05000000005</v>
      </c>
      <c r="X235" s="5">
        <v>692352.56</v>
      </c>
      <c r="Y235" s="5" t="s">
        <v>393</v>
      </c>
      <c r="Z235" s="125"/>
      <c r="AA235" s="17">
        <f t="shared" si="7"/>
        <v>34.999999512531595</v>
      </c>
    </row>
    <row r="236" spans="1:27" s="16" customForma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1"/>
      <c r="M236" s="13"/>
      <c r="N236" s="14"/>
      <c r="O236" s="11"/>
      <c r="P236" s="11"/>
      <c r="Q236" s="11"/>
      <c r="R236" s="14"/>
      <c r="S236" s="11"/>
      <c r="T236" s="11"/>
      <c r="U236" s="11"/>
      <c r="V236" s="11"/>
      <c r="W236" s="11"/>
      <c r="X236" s="11"/>
      <c r="Y236" s="11"/>
      <c r="Z236" s="11"/>
      <c r="AA236" s="40"/>
    </row>
    <row r="237" spans="1:27" ht="30" x14ac:dyDescent="0.25">
      <c r="A237" s="5">
        <v>63</v>
      </c>
      <c r="B237" s="5" t="s">
        <v>394</v>
      </c>
      <c r="C237" s="45">
        <v>4</v>
      </c>
      <c r="D237" s="5" t="s">
        <v>395</v>
      </c>
      <c r="E237" s="5" t="s">
        <v>396</v>
      </c>
      <c r="F237" s="5" t="s">
        <v>397</v>
      </c>
      <c r="G237" s="5" t="s">
        <v>398</v>
      </c>
      <c r="H237" s="5" t="s">
        <v>60</v>
      </c>
      <c r="I237" s="5">
        <v>770</v>
      </c>
      <c r="J237" s="5" t="s">
        <v>61</v>
      </c>
      <c r="K237" s="9">
        <v>8.18</v>
      </c>
      <c r="L237" s="5">
        <v>7960</v>
      </c>
      <c r="M237" s="6">
        <v>43100</v>
      </c>
      <c r="N237" s="10">
        <v>3328056</v>
      </c>
      <c r="O237" s="5">
        <v>0</v>
      </c>
      <c r="P237" s="5">
        <v>0</v>
      </c>
      <c r="Q237" s="5">
        <v>33616.730000000003</v>
      </c>
      <c r="R237" s="14">
        <v>-2208.08</v>
      </c>
      <c r="S237" s="5">
        <v>410692.5</v>
      </c>
      <c r="T237" s="5">
        <v>496937.93</v>
      </c>
      <c r="U237" s="5">
        <v>703279.54</v>
      </c>
      <c r="V237" s="5">
        <v>3359464.65</v>
      </c>
      <c r="W237" s="5">
        <v>496937.93</v>
      </c>
      <c r="X237" s="5">
        <v>4064952.27</v>
      </c>
      <c r="Y237" s="5" t="s">
        <v>399</v>
      </c>
      <c r="Z237" s="5">
        <v>703279.54</v>
      </c>
      <c r="AA237" s="17">
        <f t="shared" si="7"/>
        <v>20.93427415585397</v>
      </c>
    </row>
    <row r="238" spans="1:27" x14ac:dyDescent="0.25">
      <c r="A238" s="125">
        <v>64</v>
      </c>
      <c r="B238" s="125" t="s">
        <v>400</v>
      </c>
      <c r="C238" s="39">
        <v>2</v>
      </c>
      <c r="D238" s="125" t="s">
        <v>401</v>
      </c>
      <c r="E238" s="125" t="s">
        <v>402</v>
      </c>
      <c r="F238" s="125" t="s">
        <v>403</v>
      </c>
      <c r="G238" s="5" t="s">
        <v>398</v>
      </c>
      <c r="H238" s="5" t="s">
        <v>60</v>
      </c>
      <c r="I238" s="5">
        <v>722</v>
      </c>
      <c r="J238" s="5" t="s">
        <v>67</v>
      </c>
      <c r="K238" s="9">
        <v>0.32</v>
      </c>
      <c r="L238" s="5">
        <v>7815</v>
      </c>
      <c r="M238" s="6">
        <v>43081</v>
      </c>
      <c r="N238" s="10">
        <v>283927</v>
      </c>
      <c r="O238" s="5">
        <v>0</v>
      </c>
      <c r="P238" s="5">
        <v>0</v>
      </c>
      <c r="Q238" s="5">
        <v>2867.95</v>
      </c>
      <c r="R238" s="10">
        <v>0.73</v>
      </c>
      <c r="S238" s="5">
        <v>896236.5</v>
      </c>
      <c r="T238" s="5">
        <v>1084446.17</v>
      </c>
      <c r="U238" s="5">
        <v>60227.09</v>
      </c>
      <c r="V238" s="5">
        <v>286795.68</v>
      </c>
      <c r="W238" s="5">
        <v>1084446.17</v>
      </c>
      <c r="X238" s="5">
        <v>347022.77</v>
      </c>
      <c r="Y238" s="7">
        <v>60227.09</v>
      </c>
      <c r="Z238" s="125">
        <v>1028873.22</v>
      </c>
      <c r="AA238" s="17">
        <f t="shared" si="7"/>
        <v>20.999999023695196</v>
      </c>
    </row>
    <row r="239" spans="1:27" x14ac:dyDescent="0.25">
      <c r="A239" s="125"/>
      <c r="B239" s="125"/>
      <c r="C239" s="39">
        <v>5</v>
      </c>
      <c r="D239" s="125"/>
      <c r="E239" s="125"/>
      <c r="F239" s="125"/>
      <c r="G239" s="5" t="s">
        <v>398</v>
      </c>
      <c r="H239" s="5" t="s">
        <v>60</v>
      </c>
      <c r="I239" s="5">
        <v>771</v>
      </c>
      <c r="J239" s="5" t="s">
        <v>61</v>
      </c>
      <c r="K239" s="9">
        <v>0.06</v>
      </c>
      <c r="L239" s="5">
        <v>7815</v>
      </c>
      <c r="M239" s="6">
        <v>43081</v>
      </c>
      <c r="N239" s="10">
        <v>24395</v>
      </c>
      <c r="O239" s="5">
        <v>0</v>
      </c>
      <c r="P239" s="5">
        <v>0</v>
      </c>
      <c r="Q239" s="5">
        <v>246.41</v>
      </c>
      <c r="R239" s="10">
        <v>0.14000000000000001</v>
      </c>
      <c r="S239" s="5">
        <v>410692.5</v>
      </c>
      <c r="T239" s="5">
        <v>496937.93</v>
      </c>
      <c r="U239" s="5">
        <v>5174.7299999999996</v>
      </c>
      <c r="V239" s="5">
        <v>24641.55</v>
      </c>
      <c r="W239" s="5">
        <v>496937.93</v>
      </c>
      <c r="X239" s="5">
        <v>29816.28</v>
      </c>
      <c r="Y239" s="7">
        <v>5174.7299999999996</v>
      </c>
      <c r="Z239" s="125"/>
      <c r="AA239" s="17">
        <f t="shared" si="7"/>
        <v>21.000018261838235</v>
      </c>
    </row>
    <row r="240" spans="1:27" x14ac:dyDescent="0.25">
      <c r="A240" s="125"/>
      <c r="B240" s="125"/>
      <c r="C240" s="39">
        <v>8</v>
      </c>
      <c r="D240" s="125"/>
      <c r="E240" s="125"/>
      <c r="F240" s="125"/>
      <c r="G240" s="5" t="s">
        <v>398</v>
      </c>
      <c r="H240" s="5" t="s">
        <v>60</v>
      </c>
      <c r="I240" s="5">
        <v>774</v>
      </c>
      <c r="J240" s="5" t="s">
        <v>67</v>
      </c>
      <c r="K240" s="9">
        <v>0.26</v>
      </c>
      <c r="L240" s="5">
        <v>7815</v>
      </c>
      <c r="M240" s="6">
        <v>43081</v>
      </c>
      <c r="N240" s="10">
        <v>230691</v>
      </c>
      <c r="O240" s="5">
        <v>0</v>
      </c>
      <c r="P240" s="5">
        <v>0</v>
      </c>
      <c r="Q240" s="5">
        <v>2330.21</v>
      </c>
      <c r="R240" s="10">
        <v>0.28000000000000003</v>
      </c>
      <c r="S240" s="5">
        <v>896236.5</v>
      </c>
      <c r="T240" s="5">
        <v>1084446.17</v>
      </c>
      <c r="U240" s="5">
        <v>48934.51</v>
      </c>
      <c r="V240" s="5">
        <v>233021.49</v>
      </c>
      <c r="W240" s="5">
        <v>1084446.17</v>
      </c>
      <c r="X240" s="5">
        <v>281956</v>
      </c>
      <c r="Y240" s="7">
        <v>48934.51</v>
      </c>
      <c r="Z240" s="125"/>
      <c r="AA240" s="17">
        <f t="shared" si="7"/>
        <v>20.999998755479591</v>
      </c>
    </row>
    <row r="241" spans="1:27" x14ac:dyDescent="0.25">
      <c r="A241" s="125"/>
      <c r="B241" s="125"/>
      <c r="C241" s="39">
        <v>10</v>
      </c>
      <c r="D241" s="125"/>
      <c r="E241" s="125"/>
      <c r="F241" s="125"/>
      <c r="G241" s="5" t="s">
        <v>398</v>
      </c>
      <c r="H241" s="5" t="s">
        <v>60</v>
      </c>
      <c r="I241" s="5">
        <v>788</v>
      </c>
      <c r="J241" s="5" t="s">
        <v>67</v>
      </c>
      <c r="K241" s="9">
        <v>4.74</v>
      </c>
      <c r="L241" s="5">
        <v>7815</v>
      </c>
      <c r="M241" s="6">
        <v>43081</v>
      </c>
      <c r="N241" s="42">
        <v>4205679</v>
      </c>
      <c r="O241" s="5">
        <v>0</v>
      </c>
      <c r="P241" s="5">
        <v>0</v>
      </c>
      <c r="Q241" s="5">
        <v>42481.599999999999</v>
      </c>
      <c r="R241" s="10">
        <v>1.41</v>
      </c>
      <c r="S241" s="5">
        <v>896236.5</v>
      </c>
      <c r="T241" s="5">
        <v>1084446.17</v>
      </c>
      <c r="U241" s="5">
        <v>892113.84</v>
      </c>
      <c r="V241" s="5">
        <v>4248161.01</v>
      </c>
      <c r="W241" s="5">
        <v>1084446.17</v>
      </c>
      <c r="X241" s="5">
        <v>5140274.8499999996</v>
      </c>
      <c r="Y241" s="5" t="s">
        <v>404</v>
      </c>
      <c r="Z241" s="125"/>
      <c r="AA241" s="17">
        <f t="shared" si="7"/>
        <v>21.000000656754768</v>
      </c>
    </row>
    <row r="242" spans="1:27" x14ac:dyDescent="0.25">
      <c r="A242" s="125"/>
      <c r="B242" s="125"/>
      <c r="C242" s="39">
        <v>11</v>
      </c>
      <c r="D242" s="125"/>
      <c r="E242" s="125"/>
      <c r="F242" s="125"/>
      <c r="G242" s="5" t="s">
        <v>398</v>
      </c>
      <c r="H242" s="5" t="s">
        <v>60</v>
      </c>
      <c r="I242" s="5">
        <v>793</v>
      </c>
      <c r="J242" s="5" t="s">
        <v>61</v>
      </c>
      <c r="K242" s="9">
        <v>0.26</v>
      </c>
      <c r="L242" s="5">
        <v>7815</v>
      </c>
      <c r="M242" s="6">
        <v>43081</v>
      </c>
      <c r="N242" s="42">
        <v>105712</v>
      </c>
      <c r="O242" s="5">
        <v>0</v>
      </c>
      <c r="P242" s="5">
        <v>0</v>
      </c>
      <c r="Q242" s="5">
        <v>1067.81</v>
      </c>
      <c r="R242" s="10">
        <v>-0.76</v>
      </c>
      <c r="S242" s="5">
        <v>410692.5</v>
      </c>
      <c r="T242" s="5">
        <v>496937.93</v>
      </c>
      <c r="U242" s="5">
        <v>22423.05</v>
      </c>
      <c r="V242" s="5">
        <v>106780.05</v>
      </c>
      <c r="W242" s="5">
        <v>496937.93</v>
      </c>
      <c r="X242" s="5">
        <v>129203.86</v>
      </c>
      <c r="Y242" s="7">
        <v>22423.05</v>
      </c>
      <c r="Z242" s="125"/>
      <c r="AA242" s="17">
        <f t="shared" si="7"/>
        <v>20.99928778830877</v>
      </c>
    </row>
    <row r="243" spans="1:27" s="16" customForma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>
        <f>SUM(K238:K242)</f>
        <v>5.64</v>
      </c>
      <c r="L243" s="11"/>
      <c r="M243" s="13"/>
      <c r="N243" s="14">
        <f>SUM(N238:N242)</f>
        <v>4850404</v>
      </c>
      <c r="O243" s="11"/>
      <c r="P243" s="11"/>
      <c r="Q243" s="11"/>
      <c r="R243" s="14"/>
      <c r="S243" s="11"/>
      <c r="T243" s="11"/>
      <c r="U243" s="11"/>
      <c r="V243" s="11"/>
      <c r="W243" s="11"/>
      <c r="X243" s="11"/>
      <c r="Y243" s="15"/>
      <c r="Z243" s="11"/>
      <c r="AA243" s="40"/>
    </row>
    <row r="244" spans="1:27" x14ac:dyDescent="0.25">
      <c r="A244" s="125">
        <v>65</v>
      </c>
      <c r="B244" s="125" t="s">
        <v>405</v>
      </c>
      <c r="C244" s="39">
        <v>2</v>
      </c>
      <c r="D244" s="125" t="s">
        <v>406</v>
      </c>
      <c r="E244" s="125" t="s">
        <v>407</v>
      </c>
      <c r="F244" s="125" t="s">
        <v>408</v>
      </c>
      <c r="G244" s="5" t="s">
        <v>398</v>
      </c>
      <c r="H244" s="5" t="s">
        <v>60</v>
      </c>
      <c r="I244" s="5">
        <v>722</v>
      </c>
      <c r="J244" s="5" t="s">
        <v>67</v>
      </c>
      <c r="K244" s="9">
        <v>0.32</v>
      </c>
      <c r="L244" s="5">
        <v>7835</v>
      </c>
      <c r="M244" s="6">
        <v>43082</v>
      </c>
      <c r="N244" s="10">
        <v>283927</v>
      </c>
      <c r="O244" s="5">
        <v>0</v>
      </c>
      <c r="P244" s="5">
        <v>0</v>
      </c>
      <c r="Q244" s="5">
        <v>2867.95</v>
      </c>
      <c r="R244" s="10">
        <v>0.73</v>
      </c>
      <c r="S244" s="5">
        <v>896236.5</v>
      </c>
      <c r="T244" s="5">
        <v>1084446.17</v>
      </c>
      <c r="U244" s="5">
        <v>60227.09</v>
      </c>
      <c r="V244" s="5">
        <v>286795.68</v>
      </c>
      <c r="W244" s="5">
        <v>1084446.17</v>
      </c>
      <c r="X244" s="5">
        <v>347022.77</v>
      </c>
      <c r="Y244" s="7">
        <v>60227.09</v>
      </c>
      <c r="Z244" s="125">
        <v>1028873.22</v>
      </c>
      <c r="AA244" s="17">
        <f t="shared" si="7"/>
        <v>20.999999023695196</v>
      </c>
    </row>
    <row r="245" spans="1:27" x14ac:dyDescent="0.25">
      <c r="A245" s="125"/>
      <c r="B245" s="125"/>
      <c r="C245" s="39">
        <v>5</v>
      </c>
      <c r="D245" s="125"/>
      <c r="E245" s="125"/>
      <c r="F245" s="125"/>
      <c r="G245" s="5" t="s">
        <v>398</v>
      </c>
      <c r="H245" s="5" t="s">
        <v>60</v>
      </c>
      <c r="I245" s="5">
        <v>771</v>
      </c>
      <c r="J245" s="5" t="s">
        <v>61</v>
      </c>
      <c r="K245" s="9">
        <v>0.06</v>
      </c>
      <c r="L245" s="5">
        <v>7835</v>
      </c>
      <c r="M245" s="6">
        <v>43082</v>
      </c>
      <c r="N245" s="10">
        <v>24395</v>
      </c>
      <c r="O245" s="5">
        <v>0</v>
      </c>
      <c r="P245" s="5">
        <v>0</v>
      </c>
      <c r="Q245" s="5">
        <v>246.41</v>
      </c>
      <c r="R245" s="10">
        <v>0.14000000000000001</v>
      </c>
      <c r="S245" s="5">
        <v>410692.5</v>
      </c>
      <c r="T245" s="5">
        <v>496937.93</v>
      </c>
      <c r="U245" s="5">
        <v>5174.7299999999996</v>
      </c>
      <c r="V245" s="5">
        <v>24641.55</v>
      </c>
      <c r="W245" s="5">
        <v>496937.93</v>
      </c>
      <c r="X245" s="5">
        <v>29816.28</v>
      </c>
      <c r="Y245" s="7">
        <v>5174.7299999999996</v>
      </c>
      <c r="Z245" s="125"/>
      <c r="AA245" s="17">
        <f t="shared" si="7"/>
        <v>21.000018261838235</v>
      </c>
    </row>
    <row r="246" spans="1:27" x14ac:dyDescent="0.25">
      <c r="A246" s="125"/>
      <c r="B246" s="125"/>
      <c r="C246" s="39">
        <v>8</v>
      </c>
      <c r="D246" s="125"/>
      <c r="E246" s="125"/>
      <c r="F246" s="125"/>
      <c r="G246" s="5" t="s">
        <v>398</v>
      </c>
      <c r="H246" s="5" t="s">
        <v>60</v>
      </c>
      <c r="I246" s="5">
        <v>774</v>
      </c>
      <c r="J246" s="5" t="s">
        <v>67</v>
      </c>
      <c r="K246" s="9">
        <v>0.26</v>
      </c>
      <c r="L246" s="5">
        <v>7835</v>
      </c>
      <c r="M246" s="6">
        <v>43082</v>
      </c>
      <c r="N246" s="42">
        <v>230690</v>
      </c>
      <c r="O246" s="5">
        <v>0</v>
      </c>
      <c r="P246" s="5">
        <v>0</v>
      </c>
      <c r="Q246" s="5">
        <v>2330.21</v>
      </c>
      <c r="R246" s="10">
        <v>0.28000000000000003</v>
      </c>
      <c r="S246" s="5">
        <v>896236.5</v>
      </c>
      <c r="T246" s="5">
        <v>1084446.17</v>
      </c>
      <c r="U246" s="5">
        <v>48934.51</v>
      </c>
      <c r="V246" s="5">
        <v>233021.49</v>
      </c>
      <c r="W246" s="5">
        <v>1084446.17</v>
      </c>
      <c r="X246" s="5">
        <v>281956</v>
      </c>
      <c r="Y246" s="7">
        <v>48934.51</v>
      </c>
      <c r="Z246" s="125"/>
      <c r="AA246" s="17">
        <f t="shared" si="7"/>
        <v>20.999998755479591</v>
      </c>
    </row>
    <row r="247" spans="1:27" x14ac:dyDescent="0.25">
      <c r="A247" s="125"/>
      <c r="B247" s="125"/>
      <c r="C247" s="39">
        <v>10</v>
      </c>
      <c r="D247" s="125"/>
      <c r="E247" s="125"/>
      <c r="F247" s="125"/>
      <c r="G247" s="5" t="s">
        <v>398</v>
      </c>
      <c r="H247" s="5" t="s">
        <v>60</v>
      </c>
      <c r="I247" s="5">
        <v>788</v>
      </c>
      <c r="J247" s="5" t="s">
        <v>67</v>
      </c>
      <c r="K247" s="9">
        <v>4.74</v>
      </c>
      <c r="L247" s="5">
        <v>7835</v>
      </c>
      <c r="M247" s="6">
        <v>43082</v>
      </c>
      <c r="N247" s="42">
        <v>4205680</v>
      </c>
      <c r="O247" s="5">
        <v>0</v>
      </c>
      <c r="P247" s="5">
        <v>0</v>
      </c>
      <c r="Q247" s="5">
        <v>42481.599999999999</v>
      </c>
      <c r="R247" s="10">
        <v>1.41</v>
      </c>
      <c r="S247" s="5">
        <v>896236.5</v>
      </c>
      <c r="T247" s="5">
        <v>1084446.17</v>
      </c>
      <c r="U247" s="5">
        <v>892113.84</v>
      </c>
      <c r="V247" s="5">
        <v>4248161.01</v>
      </c>
      <c r="W247" s="5">
        <v>1084446.17</v>
      </c>
      <c r="X247" s="5">
        <v>5140274.8499999996</v>
      </c>
      <c r="Y247" s="5" t="s">
        <v>404</v>
      </c>
      <c r="Z247" s="125"/>
      <c r="AA247" s="17">
        <f t="shared" si="7"/>
        <v>21.000000656754768</v>
      </c>
    </row>
    <row r="248" spans="1:27" x14ac:dyDescent="0.25">
      <c r="A248" s="125"/>
      <c r="B248" s="125"/>
      <c r="C248" s="39">
        <v>11</v>
      </c>
      <c r="D248" s="125"/>
      <c r="E248" s="125"/>
      <c r="F248" s="125"/>
      <c r="G248" s="5" t="s">
        <v>398</v>
      </c>
      <c r="H248" s="5" t="s">
        <v>60</v>
      </c>
      <c r="I248" s="5">
        <v>793</v>
      </c>
      <c r="J248" s="5" t="s">
        <v>61</v>
      </c>
      <c r="K248" s="9">
        <v>0.26</v>
      </c>
      <c r="L248" s="5">
        <v>7835</v>
      </c>
      <c r="M248" s="6">
        <v>43082</v>
      </c>
      <c r="N248" s="42">
        <v>105712</v>
      </c>
      <c r="O248" s="5">
        <v>0</v>
      </c>
      <c r="P248" s="5">
        <v>0</v>
      </c>
      <c r="Q248" s="5">
        <v>1067.81</v>
      </c>
      <c r="R248" s="10">
        <v>-0.76</v>
      </c>
      <c r="S248" s="5">
        <v>410692.5</v>
      </c>
      <c r="T248" s="5">
        <v>496937.93</v>
      </c>
      <c r="U248" s="5">
        <v>22423.05</v>
      </c>
      <c r="V248" s="5">
        <v>106780.05</v>
      </c>
      <c r="W248" s="5">
        <v>496937.93</v>
      </c>
      <c r="X248" s="5">
        <v>129203.86</v>
      </c>
      <c r="Y248" s="7">
        <v>22423.05</v>
      </c>
      <c r="Z248" s="125"/>
      <c r="AA248" s="17">
        <f t="shared" si="7"/>
        <v>20.99928778830877</v>
      </c>
    </row>
    <row r="249" spans="1:27" s="16" customForma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>
        <f>SUM(K244:K248)</f>
        <v>5.64</v>
      </c>
      <c r="L249" s="11"/>
      <c r="M249" s="13"/>
      <c r="N249" s="14">
        <f>SUM(N244:N248)</f>
        <v>4850404</v>
      </c>
      <c r="O249" s="11"/>
      <c r="P249" s="11"/>
      <c r="Q249" s="11"/>
      <c r="R249" s="14"/>
      <c r="S249" s="11"/>
      <c r="T249" s="11"/>
      <c r="U249" s="11"/>
      <c r="V249" s="11"/>
      <c r="W249" s="11"/>
      <c r="X249" s="11"/>
      <c r="Y249" s="15"/>
      <c r="Z249" s="11"/>
      <c r="AA249" s="40"/>
    </row>
    <row r="250" spans="1:27" s="16" customForma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1"/>
      <c r="M250" s="13"/>
      <c r="N250" s="14"/>
      <c r="O250" s="11"/>
      <c r="P250" s="11"/>
      <c r="Q250" s="11"/>
      <c r="R250" s="14"/>
      <c r="S250" s="11"/>
      <c r="T250" s="11"/>
      <c r="U250" s="11"/>
      <c r="V250" s="11"/>
      <c r="W250" s="11"/>
      <c r="X250" s="11"/>
      <c r="Y250" s="15"/>
      <c r="Z250" s="11"/>
      <c r="AA250" s="40"/>
    </row>
    <row r="251" spans="1:27" x14ac:dyDescent="0.25">
      <c r="A251" s="125">
        <v>66</v>
      </c>
      <c r="B251" s="125" t="s">
        <v>409</v>
      </c>
      <c r="C251" s="5" t="s">
        <v>410</v>
      </c>
      <c r="D251" s="125" t="s">
        <v>411</v>
      </c>
      <c r="E251" s="125" t="s">
        <v>412</v>
      </c>
      <c r="F251" s="125" t="s">
        <v>192</v>
      </c>
      <c r="G251" s="5" t="s">
        <v>413</v>
      </c>
      <c r="H251" s="5" t="s">
        <v>60</v>
      </c>
      <c r="I251" s="5">
        <v>166</v>
      </c>
      <c r="J251" s="5" t="s">
        <v>69</v>
      </c>
      <c r="K251" s="9">
        <v>0</v>
      </c>
      <c r="L251" s="5">
        <v>7926</v>
      </c>
      <c r="M251" s="6">
        <v>43093</v>
      </c>
      <c r="N251" s="10">
        <v>0</v>
      </c>
      <c r="O251" s="5">
        <v>392141</v>
      </c>
      <c r="P251" s="5">
        <v>0</v>
      </c>
      <c r="Q251" s="5">
        <v>0</v>
      </c>
      <c r="R251" s="10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125">
        <v>0</v>
      </c>
      <c r="AA251" s="17" t="e">
        <f t="shared" si="7"/>
        <v>#DIV/0!</v>
      </c>
    </row>
    <row r="252" spans="1:27" x14ac:dyDescent="0.25">
      <c r="A252" s="125"/>
      <c r="B252" s="125"/>
      <c r="C252" s="5" t="s">
        <v>410</v>
      </c>
      <c r="D252" s="125"/>
      <c r="E252" s="125"/>
      <c r="F252" s="125"/>
      <c r="G252" s="5" t="s">
        <v>413</v>
      </c>
      <c r="H252" s="5" t="s">
        <v>60</v>
      </c>
      <c r="I252" s="5">
        <v>166</v>
      </c>
      <c r="J252" s="5" t="s">
        <v>71</v>
      </c>
      <c r="K252" s="9">
        <v>0</v>
      </c>
      <c r="L252" s="5">
        <v>57620</v>
      </c>
      <c r="M252" s="6">
        <v>43360</v>
      </c>
      <c r="N252" s="10">
        <v>0</v>
      </c>
      <c r="O252" s="5">
        <v>0</v>
      </c>
      <c r="P252" s="5">
        <v>2227</v>
      </c>
      <c r="Q252" s="5">
        <v>0</v>
      </c>
      <c r="R252" s="10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125"/>
      <c r="AA252" s="17" t="e">
        <f t="shared" si="7"/>
        <v>#DIV/0!</v>
      </c>
    </row>
    <row r="253" spans="1:27" s="16" customForma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1"/>
      <c r="M253" s="13"/>
      <c r="N253" s="14"/>
      <c r="O253" s="11"/>
      <c r="P253" s="11"/>
      <c r="Q253" s="11"/>
      <c r="R253" s="14"/>
      <c r="S253" s="11"/>
      <c r="T253" s="11"/>
      <c r="U253" s="11"/>
      <c r="V253" s="11"/>
      <c r="W253" s="11"/>
      <c r="X253" s="11"/>
      <c r="Y253" s="11"/>
      <c r="Z253" s="11"/>
      <c r="AA253" s="40"/>
    </row>
    <row r="254" spans="1:27" x14ac:dyDescent="0.25">
      <c r="A254" s="125">
        <v>67</v>
      </c>
      <c r="B254" s="125" t="s">
        <v>414</v>
      </c>
      <c r="C254" s="5" t="s">
        <v>415</v>
      </c>
      <c r="D254" s="125" t="s">
        <v>412</v>
      </c>
      <c r="E254" s="125" t="s">
        <v>416</v>
      </c>
      <c r="F254" s="125" t="s">
        <v>417</v>
      </c>
      <c r="G254" s="5" t="s">
        <v>413</v>
      </c>
      <c r="H254" s="5" t="s">
        <v>60</v>
      </c>
      <c r="I254" s="5">
        <v>166</v>
      </c>
      <c r="J254" s="5" t="s">
        <v>67</v>
      </c>
      <c r="K254" s="9">
        <v>2.0499999999999998</v>
      </c>
      <c r="L254" s="5">
        <v>57620</v>
      </c>
      <c r="M254" s="6">
        <v>43360</v>
      </c>
      <c r="N254" s="10">
        <v>301271</v>
      </c>
      <c r="O254" s="5">
        <v>0</v>
      </c>
      <c r="P254" s="5">
        <v>0</v>
      </c>
      <c r="Q254" s="5">
        <v>3043.14</v>
      </c>
      <c r="R254" s="10">
        <v>0.16</v>
      </c>
      <c r="S254" s="5">
        <v>148446</v>
      </c>
      <c r="T254" s="5">
        <v>179619.66</v>
      </c>
      <c r="U254" s="5">
        <v>63906</v>
      </c>
      <c r="V254" s="5">
        <v>304314.3</v>
      </c>
      <c r="W254" s="5">
        <v>179619.66</v>
      </c>
      <c r="X254" s="5">
        <v>368220.3</v>
      </c>
      <c r="Y254" s="8">
        <v>63906</v>
      </c>
      <c r="Z254" s="125">
        <v>130201.98</v>
      </c>
      <c r="AA254" s="17">
        <f t="shared" si="7"/>
        <v>20.999999014177121</v>
      </c>
    </row>
    <row r="255" spans="1:27" x14ac:dyDescent="0.25">
      <c r="A255" s="125"/>
      <c r="B255" s="125"/>
      <c r="C255" s="5" t="s">
        <v>415</v>
      </c>
      <c r="D255" s="125"/>
      <c r="E255" s="125"/>
      <c r="F255" s="125"/>
      <c r="G255" s="5" t="s">
        <v>413</v>
      </c>
      <c r="H255" s="5" t="s">
        <v>60</v>
      </c>
      <c r="I255" s="5">
        <v>166</v>
      </c>
      <c r="J255" s="5" t="s">
        <v>93</v>
      </c>
      <c r="K255" s="9">
        <v>3.19</v>
      </c>
      <c r="L255" s="5">
        <v>57620</v>
      </c>
      <c r="M255" s="6">
        <v>43360</v>
      </c>
      <c r="N255" s="10">
        <v>312538</v>
      </c>
      <c r="O255" s="5">
        <v>0</v>
      </c>
      <c r="P255" s="5">
        <v>0</v>
      </c>
      <c r="Q255" s="5">
        <v>3156.95</v>
      </c>
      <c r="R255" s="10">
        <v>0.21</v>
      </c>
      <c r="S255" s="5">
        <v>98964</v>
      </c>
      <c r="T255" s="5">
        <v>119746.44</v>
      </c>
      <c r="U255" s="5">
        <v>66295.98</v>
      </c>
      <c r="V255" s="5">
        <v>315695.15999999997</v>
      </c>
      <c r="W255" s="5">
        <v>119746.44</v>
      </c>
      <c r="X255" s="5">
        <v>381991.14</v>
      </c>
      <c r="Y255" s="7">
        <v>66295.98</v>
      </c>
      <c r="Z255" s="125"/>
      <c r="AA255" s="17">
        <f t="shared" si="7"/>
        <v>20.999998859659428</v>
      </c>
    </row>
    <row r="256" spans="1:27" s="16" customForma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1"/>
      <c r="M256" s="13"/>
      <c r="N256" s="14">
        <f>SUM(N254:N255)</f>
        <v>613809</v>
      </c>
      <c r="O256" s="11"/>
      <c r="P256" s="11"/>
      <c r="Q256" s="11"/>
      <c r="R256" s="14"/>
      <c r="S256" s="11"/>
      <c r="T256" s="11"/>
      <c r="U256" s="11"/>
      <c r="V256" s="11"/>
      <c r="W256" s="11"/>
      <c r="X256" s="11"/>
      <c r="Y256" s="15"/>
      <c r="Z256" s="11"/>
      <c r="AA256" s="40"/>
    </row>
    <row r="257" spans="1:27" x14ac:dyDescent="0.25">
      <c r="A257" s="125">
        <v>68</v>
      </c>
      <c r="B257" s="125" t="s">
        <v>418</v>
      </c>
      <c r="C257" s="5" t="s">
        <v>366</v>
      </c>
      <c r="D257" s="125" t="s">
        <v>419</v>
      </c>
      <c r="E257" s="125" t="s">
        <v>420</v>
      </c>
      <c r="F257" s="125" t="s">
        <v>421</v>
      </c>
      <c r="G257" s="5" t="s">
        <v>413</v>
      </c>
      <c r="H257" s="5" t="s">
        <v>60</v>
      </c>
      <c r="I257" s="5">
        <v>152</v>
      </c>
      <c r="J257" s="5" t="s">
        <v>67</v>
      </c>
      <c r="K257" s="9">
        <v>6</v>
      </c>
      <c r="L257" s="5">
        <v>57480</v>
      </c>
      <c r="M257" s="6">
        <v>43325</v>
      </c>
      <c r="N257" s="10">
        <v>881769</v>
      </c>
      <c r="O257" s="5">
        <v>0</v>
      </c>
      <c r="P257" s="5">
        <v>0</v>
      </c>
      <c r="Q257" s="5">
        <v>8906.76</v>
      </c>
      <c r="R257" s="10">
        <v>0.24</v>
      </c>
      <c r="S257" s="5">
        <v>148446</v>
      </c>
      <c r="T257" s="5">
        <v>179619.66</v>
      </c>
      <c r="U257" s="5">
        <v>187041.96</v>
      </c>
      <c r="V257" s="5">
        <v>890676</v>
      </c>
      <c r="W257" s="5">
        <v>179619.66</v>
      </c>
      <c r="X257" s="5">
        <v>1077717.96</v>
      </c>
      <c r="Y257" s="5" t="s">
        <v>422</v>
      </c>
      <c r="Z257" s="125">
        <v>202628.56</v>
      </c>
      <c r="AA257" s="17">
        <f t="shared" si="7"/>
        <v>21</v>
      </c>
    </row>
    <row r="258" spans="1:27" x14ac:dyDescent="0.25">
      <c r="A258" s="125"/>
      <c r="B258" s="125"/>
      <c r="C258" s="39">
        <v>7</v>
      </c>
      <c r="D258" s="125"/>
      <c r="E258" s="125"/>
      <c r="F258" s="125"/>
      <c r="G258" s="5" t="s">
        <v>413</v>
      </c>
      <c r="H258" s="5" t="s">
        <v>60</v>
      </c>
      <c r="I258" s="5">
        <v>153</v>
      </c>
      <c r="J258" s="5" t="s">
        <v>67</v>
      </c>
      <c r="K258" s="9">
        <v>0.5</v>
      </c>
      <c r="L258" s="5">
        <v>57480</v>
      </c>
      <c r="M258" s="6">
        <v>43325</v>
      </c>
      <c r="N258" s="10">
        <v>73481</v>
      </c>
      <c r="O258" s="5">
        <v>0</v>
      </c>
      <c r="P258" s="5">
        <v>0</v>
      </c>
      <c r="Q258" s="5">
        <v>742.23</v>
      </c>
      <c r="R258" s="10">
        <v>-0.23</v>
      </c>
      <c r="S258" s="5">
        <v>148446</v>
      </c>
      <c r="T258" s="5">
        <v>179619.66</v>
      </c>
      <c r="U258" s="5">
        <v>15586.6</v>
      </c>
      <c r="V258" s="5">
        <v>74223</v>
      </c>
      <c r="W258" s="5">
        <v>179619.66</v>
      </c>
      <c r="X258" s="5">
        <v>89809.83</v>
      </c>
      <c r="Y258" s="7">
        <v>15586.6</v>
      </c>
      <c r="Z258" s="125"/>
      <c r="AA258" s="17">
        <f t="shared" si="7"/>
        <v>20.999690123007696</v>
      </c>
    </row>
    <row r="259" spans="1:27" x14ac:dyDescent="0.25">
      <c r="A259" s="125"/>
      <c r="B259" s="125"/>
      <c r="C259" s="5" t="s">
        <v>365</v>
      </c>
      <c r="D259" s="125"/>
      <c r="E259" s="125"/>
      <c r="F259" s="125"/>
      <c r="G259" s="5" t="s">
        <v>413</v>
      </c>
      <c r="H259" s="5" t="s">
        <v>60</v>
      </c>
      <c r="I259" s="8">
        <v>105153</v>
      </c>
      <c r="J259" s="5" t="s">
        <v>69</v>
      </c>
      <c r="K259" s="9">
        <v>0</v>
      </c>
      <c r="L259" s="5">
        <v>8008</v>
      </c>
      <c r="M259" s="6">
        <v>43103</v>
      </c>
      <c r="N259" s="10">
        <v>0</v>
      </c>
      <c r="O259" s="5">
        <v>628292</v>
      </c>
      <c r="P259" s="5">
        <v>0</v>
      </c>
      <c r="Q259" s="5">
        <v>6346.38</v>
      </c>
      <c r="R259" s="10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125"/>
      <c r="AA259" s="17" t="e">
        <f t="shared" si="7"/>
        <v>#DIV/0!</v>
      </c>
    </row>
    <row r="260" spans="1:27" x14ac:dyDescent="0.25">
      <c r="A260" s="125"/>
      <c r="B260" s="125"/>
      <c r="C260" s="5" t="s">
        <v>365</v>
      </c>
      <c r="D260" s="125"/>
      <c r="E260" s="125"/>
      <c r="F260" s="125"/>
      <c r="G260" s="5" t="s">
        <v>413</v>
      </c>
      <c r="H260" s="5" t="s">
        <v>60</v>
      </c>
      <c r="I260" s="8">
        <v>105153</v>
      </c>
      <c r="J260" s="5" t="s">
        <v>71</v>
      </c>
      <c r="K260" s="9">
        <v>0</v>
      </c>
      <c r="L260" s="5">
        <v>8008</v>
      </c>
      <c r="M260" s="6">
        <v>43103</v>
      </c>
      <c r="N260" s="10">
        <v>0</v>
      </c>
      <c r="O260" s="5">
        <v>0</v>
      </c>
      <c r="P260" s="5">
        <v>48139</v>
      </c>
      <c r="Q260" s="5">
        <v>486.25</v>
      </c>
      <c r="R260" s="10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125"/>
      <c r="AA260" s="17" t="e">
        <f t="shared" si="7"/>
        <v>#DIV/0!</v>
      </c>
    </row>
    <row r="261" spans="1:27" ht="30" x14ac:dyDescent="0.25">
      <c r="A261" s="5">
        <v>69</v>
      </c>
      <c r="B261" s="5" t="s">
        <v>423</v>
      </c>
      <c r="C261" s="5" t="s">
        <v>366</v>
      </c>
      <c r="D261" s="5" t="s">
        <v>424</v>
      </c>
      <c r="E261" s="5" t="s">
        <v>420</v>
      </c>
      <c r="F261" s="5" t="s">
        <v>425</v>
      </c>
      <c r="G261" s="5" t="s">
        <v>413</v>
      </c>
      <c r="H261" s="5" t="s">
        <v>60</v>
      </c>
      <c r="I261" s="5">
        <v>152</v>
      </c>
      <c r="J261" s="5" t="s">
        <v>67</v>
      </c>
      <c r="K261" s="9">
        <v>1.5</v>
      </c>
      <c r="L261" s="5">
        <v>57480</v>
      </c>
      <c r="M261" s="6">
        <v>43325</v>
      </c>
      <c r="N261" s="10">
        <v>220443</v>
      </c>
      <c r="O261" s="5">
        <v>0</v>
      </c>
      <c r="P261" s="5">
        <v>0</v>
      </c>
      <c r="Q261" s="5">
        <v>2226.6999999999998</v>
      </c>
      <c r="R261" s="10">
        <v>-0.7</v>
      </c>
      <c r="S261" s="5">
        <v>148446</v>
      </c>
      <c r="T261" s="5">
        <v>179619.66</v>
      </c>
      <c r="U261" s="5">
        <v>46759.79</v>
      </c>
      <c r="V261" s="5">
        <v>222669</v>
      </c>
      <c r="W261" s="5">
        <v>179619.66</v>
      </c>
      <c r="X261" s="5">
        <v>269429.49</v>
      </c>
      <c r="Y261" s="7">
        <v>46759.79</v>
      </c>
      <c r="Z261" s="5">
        <v>46759.79</v>
      </c>
      <c r="AA261" s="17">
        <f t="shared" si="7"/>
        <v>20.99968563203679</v>
      </c>
    </row>
    <row r="262" spans="1:27" ht="30" x14ac:dyDescent="0.25">
      <c r="A262" s="5">
        <v>70</v>
      </c>
      <c r="B262" s="5" t="s">
        <v>426</v>
      </c>
      <c r="C262" s="5" t="s">
        <v>366</v>
      </c>
      <c r="D262" s="5" t="s">
        <v>427</v>
      </c>
      <c r="E262" s="5" t="s">
        <v>428</v>
      </c>
      <c r="F262" s="5" t="s">
        <v>408</v>
      </c>
      <c r="G262" s="5" t="s">
        <v>413</v>
      </c>
      <c r="H262" s="5" t="s">
        <v>60</v>
      </c>
      <c r="I262" s="5">
        <v>152</v>
      </c>
      <c r="J262" s="5" t="s">
        <v>67</v>
      </c>
      <c r="K262" s="9">
        <v>1.5</v>
      </c>
      <c r="L262" s="5">
        <v>57480</v>
      </c>
      <c r="M262" s="6">
        <v>43325</v>
      </c>
      <c r="N262" s="10">
        <v>220442</v>
      </c>
      <c r="O262" s="5">
        <v>0</v>
      </c>
      <c r="P262" s="5">
        <v>0</v>
      </c>
      <c r="Q262" s="5">
        <v>2226.69</v>
      </c>
      <c r="R262" s="10">
        <v>0.31</v>
      </c>
      <c r="S262" s="5">
        <v>148446</v>
      </c>
      <c r="T262" s="5">
        <v>179619.66</v>
      </c>
      <c r="U262" s="5">
        <v>46760.49</v>
      </c>
      <c r="V262" s="5">
        <v>222669</v>
      </c>
      <c r="W262" s="5">
        <v>179619.66</v>
      </c>
      <c r="X262" s="5">
        <v>269429.49</v>
      </c>
      <c r="Y262" s="7">
        <v>46760.49</v>
      </c>
      <c r="Z262" s="5">
        <v>46760.49</v>
      </c>
      <c r="AA262" s="17">
        <f t="shared" si="7"/>
        <v>21</v>
      </c>
    </row>
    <row r="263" spans="1:27" s="16" customForma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2">
        <f>K257+K261+K262</f>
        <v>9</v>
      </c>
      <c r="L263" s="11"/>
      <c r="M263" s="13"/>
      <c r="N263" s="14">
        <f>N257+N261+N262</f>
        <v>1322654</v>
      </c>
      <c r="O263" s="11"/>
      <c r="P263" s="11"/>
      <c r="Q263" s="11"/>
      <c r="R263" s="14"/>
      <c r="S263" s="11"/>
      <c r="T263" s="11"/>
      <c r="U263" s="11"/>
      <c r="V263" s="11"/>
      <c r="W263" s="11"/>
      <c r="X263" s="11"/>
      <c r="Y263" s="15"/>
      <c r="Z263" s="11"/>
      <c r="AA263" s="40"/>
    </row>
    <row r="264" spans="1:27" s="16" customForma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1"/>
      <c r="M264" s="13"/>
      <c r="N264" s="14"/>
      <c r="O264" s="11"/>
      <c r="P264" s="11"/>
      <c r="Q264" s="11"/>
      <c r="R264" s="14"/>
      <c r="S264" s="11"/>
      <c r="T264" s="11"/>
      <c r="U264" s="11"/>
      <c r="V264" s="11"/>
      <c r="W264" s="11"/>
      <c r="X264" s="11"/>
      <c r="Y264" s="15"/>
      <c r="Z264" s="11"/>
      <c r="AA264" s="40"/>
    </row>
    <row r="265" spans="1:27" ht="45" x14ac:dyDescent="0.25">
      <c r="A265" s="5">
        <v>71</v>
      </c>
      <c r="B265" s="5" t="s">
        <v>429</v>
      </c>
      <c r="C265" s="5" t="s">
        <v>430</v>
      </c>
      <c r="D265" s="5" t="s">
        <v>431</v>
      </c>
      <c r="E265" s="5" t="s">
        <v>432</v>
      </c>
      <c r="F265" s="5" t="s">
        <v>433</v>
      </c>
      <c r="G265" s="5" t="s">
        <v>121</v>
      </c>
      <c r="H265" s="5" t="s">
        <v>60</v>
      </c>
      <c r="I265" s="5">
        <v>91</v>
      </c>
      <c r="J265" s="5" t="s">
        <v>61</v>
      </c>
      <c r="K265" s="9">
        <v>7</v>
      </c>
      <c r="L265" s="5">
        <v>8900</v>
      </c>
      <c r="M265" s="6">
        <v>43250</v>
      </c>
      <c r="N265" s="10">
        <v>1861952</v>
      </c>
      <c r="O265" s="5">
        <v>0</v>
      </c>
      <c r="P265" s="5">
        <v>0</v>
      </c>
      <c r="Q265" s="5">
        <v>18807.599999999999</v>
      </c>
      <c r="R265" s="10">
        <v>0.4</v>
      </c>
      <c r="S265" s="5">
        <v>268680</v>
      </c>
      <c r="T265" s="5">
        <v>325102.8</v>
      </c>
      <c r="U265" s="5">
        <v>394959.6</v>
      </c>
      <c r="V265" s="5">
        <v>1880760</v>
      </c>
      <c r="W265" s="5">
        <v>325102.8</v>
      </c>
      <c r="X265" s="5">
        <v>2275719.6</v>
      </c>
      <c r="Y265" s="5" t="s">
        <v>434</v>
      </c>
      <c r="Z265" s="5">
        <v>394959.6</v>
      </c>
      <c r="AA265" s="17">
        <f t="shared" si="7"/>
        <v>21</v>
      </c>
    </row>
    <row r="266" spans="1:27" ht="75" x14ac:dyDescent="0.25">
      <c r="A266" s="5">
        <v>72</v>
      </c>
      <c r="B266" s="5" t="s">
        <v>435</v>
      </c>
      <c r="C266" s="5" t="s">
        <v>110</v>
      </c>
      <c r="D266" s="5" t="s">
        <v>436</v>
      </c>
      <c r="E266" s="5" t="s">
        <v>437</v>
      </c>
      <c r="F266" s="5" t="s">
        <v>438</v>
      </c>
      <c r="G266" s="5" t="s">
        <v>121</v>
      </c>
      <c r="H266" s="5" t="s">
        <v>60</v>
      </c>
      <c r="I266" s="5">
        <v>91</v>
      </c>
      <c r="J266" s="5" t="s">
        <v>61</v>
      </c>
      <c r="K266" s="9">
        <v>6.5</v>
      </c>
      <c r="L266" s="5">
        <v>57100</v>
      </c>
      <c r="M266" s="6">
        <v>43270</v>
      </c>
      <c r="N266" s="10">
        <v>1728955</v>
      </c>
      <c r="O266" s="5">
        <v>0</v>
      </c>
      <c r="P266" s="5">
        <v>0</v>
      </c>
      <c r="Q266" s="5">
        <v>17464.189999999999</v>
      </c>
      <c r="R266" s="10">
        <v>0.81</v>
      </c>
      <c r="S266" s="5">
        <v>268680</v>
      </c>
      <c r="T266" s="5">
        <v>325102.8</v>
      </c>
      <c r="U266" s="5">
        <v>366748.2</v>
      </c>
      <c r="V266" s="5">
        <v>1746420</v>
      </c>
      <c r="W266" s="5">
        <v>325102.8</v>
      </c>
      <c r="X266" s="5">
        <v>2113168.2000000002</v>
      </c>
      <c r="Y266" s="5" t="s">
        <v>439</v>
      </c>
      <c r="Z266" s="5">
        <v>366748.2</v>
      </c>
      <c r="AA266" s="17">
        <f t="shared" si="7"/>
        <v>21.000000000000004</v>
      </c>
    </row>
  </sheetData>
  <mergeCells count="228">
    <mergeCell ref="A257:A260"/>
    <mergeCell ref="B257:B260"/>
    <mergeCell ref="D257:D260"/>
    <mergeCell ref="E257:E260"/>
    <mergeCell ref="F257:F260"/>
    <mergeCell ref="Z257:Z260"/>
    <mergeCell ref="A254:A255"/>
    <mergeCell ref="B254:B255"/>
    <mergeCell ref="D254:D255"/>
    <mergeCell ref="E254:E255"/>
    <mergeCell ref="F254:F255"/>
    <mergeCell ref="Z254:Z255"/>
    <mergeCell ref="A251:A252"/>
    <mergeCell ref="B251:B252"/>
    <mergeCell ref="D251:D252"/>
    <mergeCell ref="E251:E252"/>
    <mergeCell ref="F251:F252"/>
    <mergeCell ref="Z251:Z252"/>
    <mergeCell ref="A244:A248"/>
    <mergeCell ref="B244:B248"/>
    <mergeCell ref="D244:D248"/>
    <mergeCell ref="E244:E248"/>
    <mergeCell ref="F244:F248"/>
    <mergeCell ref="Z244:Z248"/>
    <mergeCell ref="A238:A242"/>
    <mergeCell ref="B238:B242"/>
    <mergeCell ref="D238:D242"/>
    <mergeCell ref="E238:E242"/>
    <mergeCell ref="F238:F242"/>
    <mergeCell ref="Z238:Z242"/>
    <mergeCell ref="A234:A235"/>
    <mergeCell ref="B234:B235"/>
    <mergeCell ref="D234:D235"/>
    <mergeCell ref="E234:E235"/>
    <mergeCell ref="F234:F235"/>
    <mergeCell ref="Z234:Z235"/>
    <mergeCell ref="A229:A232"/>
    <mergeCell ref="B229:B232"/>
    <mergeCell ref="D229:D232"/>
    <mergeCell ref="E229:E232"/>
    <mergeCell ref="F229:F232"/>
    <mergeCell ref="Z229:Z232"/>
    <mergeCell ref="A224:A227"/>
    <mergeCell ref="B224:B227"/>
    <mergeCell ref="D224:D227"/>
    <mergeCell ref="E224:E227"/>
    <mergeCell ref="F224:F227"/>
    <mergeCell ref="Z224:Z227"/>
    <mergeCell ref="A222:A223"/>
    <mergeCell ref="B222:B223"/>
    <mergeCell ref="D222:D223"/>
    <mergeCell ref="E222:E223"/>
    <mergeCell ref="F222:F223"/>
    <mergeCell ref="Z222:Z223"/>
    <mergeCell ref="A217:A219"/>
    <mergeCell ref="B217:B219"/>
    <mergeCell ref="D217:D219"/>
    <mergeCell ref="E217:E219"/>
    <mergeCell ref="F217:F219"/>
    <mergeCell ref="Z217:Z219"/>
    <mergeCell ref="A205:A210"/>
    <mergeCell ref="B205:B210"/>
    <mergeCell ref="D205:D210"/>
    <mergeCell ref="E205:E210"/>
    <mergeCell ref="F205:F210"/>
    <mergeCell ref="Z205:Z210"/>
    <mergeCell ref="A200:A201"/>
    <mergeCell ref="B200:B201"/>
    <mergeCell ref="D200:D201"/>
    <mergeCell ref="E200:E201"/>
    <mergeCell ref="F200:F201"/>
    <mergeCell ref="Z200:Z201"/>
    <mergeCell ref="A198:A199"/>
    <mergeCell ref="B198:B199"/>
    <mergeCell ref="D198:D199"/>
    <mergeCell ref="E198:E199"/>
    <mergeCell ref="F198:F199"/>
    <mergeCell ref="Z198:Z199"/>
    <mergeCell ref="A196:A197"/>
    <mergeCell ref="B196:B197"/>
    <mergeCell ref="D196:D197"/>
    <mergeCell ref="E196:E197"/>
    <mergeCell ref="F196:F197"/>
    <mergeCell ref="Z196:Z197"/>
    <mergeCell ref="A192:A195"/>
    <mergeCell ref="B192:B195"/>
    <mergeCell ref="D192:D195"/>
    <mergeCell ref="E192:E195"/>
    <mergeCell ref="F192:F195"/>
    <mergeCell ref="Z192:Z195"/>
    <mergeCell ref="A187:A190"/>
    <mergeCell ref="B187:B190"/>
    <mergeCell ref="D187:D190"/>
    <mergeCell ref="E187:E190"/>
    <mergeCell ref="F187:F190"/>
    <mergeCell ref="Z187:Z190"/>
    <mergeCell ref="A184:A185"/>
    <mergeCell ref="B184:B185"/>
    <mergeCell ref="D184:D185"/>
    <mergeCell ref="E184:E185"/>
    <mergeCell ref="F184:F185"/>
    <mergeCell ref="Z184:Z185"/>
    <mergeCell ref="A174:A176"/>
    <mergeCell ref="B174:B176"/>
    <mergeCell ref="D174:D176"/>
    <mergeCell ref="E174:E176"/>
    <mergeCell ref="F174:F176"/>
    <mergeCell ref="Z174:Z176"/>
    <mergeCell ref="A170:A172"/>
    <mergeCell ref="B170:B172"/>
    <mergeCell ref="D170:D172"/>
    <mergeCell ref="E170:E172"/>
    <mergeCell ref="F170:F172"/>
    <mergeCell ref="Z170:Z172"/>
    <mergeCell ref="A154:A155"/>
    <mergeCell ref="B154:B155"/>
    <mergeCell ref="D154:D155"/>
    <mergeCell ref="E154:E155"/>
    <mergeCell ref="F154:F155"/>
    <mergeCell ref="Z154:Z155"/>
    <mergeCell ref="A151:A153"/>
    <mergeCell ref="B151:B153"/>
    <mergeCell ref="D151:D153"/>
    <mergeCell ref="E151:E153"/>
    <mergeCell ref="F151:F153"/>
    <mergeCell ref="Z151:Z153"/>
    <mergeCell ref="A148:A150"/>
    <mergeCell ref="B148:B150"/>
    <mergeCell ref="D148:D150"/>
    <mergeCell ref="E148:E150"/>
    <mergeCell ref="F148:F150"/>
    <mergeCell ref="Z148:Z150"/>
    <mergeCell ref="A125:A127"/>
    <mergeCell ref="B125:B127"/>
    <mergeCell ref="D125:D127"/>
    <mergeCell ref="E125:E127"/>
    <mergeCell ref="F125:F127"/>
    <mergeCell ref="Z125:Z127"/>
    <mergeCell ref="A119:A120"/>
    <mergeCell ref="B119:B120"/>
    <mergeCell ref="D119:D120"/>
    <mergeCell ref="E119:E120"/>
    <mergeCell ref="F119:F120"/>
    <mergeCell ref="Z119:Z120"/>
    <mergeCell ref="A113:A114"/>
    <mergeCell ref="B113:B114"/>
    <mergeCell ref="D113:D114"/>
    <mergeCell ref="E113:E114"/>
    <mergeCell ref="F113:F114"/>
    <mergeCell ref="Z113:Z114"/>
    <mergeCell ref="A92:A96"/>
    <mergeCell ref="B92:B96"/>
    <mergeCell ref="D92:D96"/>
    <mergeCell ref="E92:E96"/>
    <mergeCell ref="F92:F96"/>
    <mergeCell ref="Z92:Z96"/>
    <mergeCell ref="A79:A80"/>
    <mergeCell ref="B79:B80"/>
    <mergeCell ref="D79:D80"/>
    <mergeCell ref="E79:E80"/>
    <mergeCell ref="F79:F80"/>
    <mergeCell ref="Z79:Z80"/>
    <mergeCell ref="A77:A78"/>
    <mergeCell ref="B77:B78"/>
    <mergeCell ref="D77:D78"/>
    <mergeCell ref="E77:E78"/>
    <mergeCell ref="F77:F78"/>
    <mergeCell ref="Z77:Z78"/>
    <mergeCell ref="A74:A76"/>
    <mergeCell ref="B74:B76"/>
    <mergeCell ref="D74:D76"/>
    <mergeCell ref="E74:E76"/>
    <mergeCell ref="F74:F76"/>
    <mergeCell ref="Z74:Z76"/>
    <mergeCell ref="A60:A62"/>
    <mergeCell ref="B60:B62"/>
    <mergeCell ref="D60:D62"/>
    <mergeCell ref="E60:E62"/>
    <mergeCell ref="F60:F62"/>
    <mergeCell ref="Z60:Z62"/>
    <mergeCell ref="A53:A55"/>
    <mergeCell ref="B53:B55"/>
    <mergeCell ref="D53:D55"/>
    <mergeCell ref="E53:E55"/>
    <mergeCell ref="F53:F55"/>
    <mergeCell ref="Z53:Z55"/>
    <mergeCell ref="A48:A49"/>
    <mergeCell ref="B48:B49"/>
    <mergeCell ref="D48:D49"/>
    <mergeCell ref="E48:E49"/>
    <mergeCell ref="F48:F49"/>
    <mergeCell ref="Z48:Z49"/>
    <mergeCell ref="A38:A42"/>
    <mergeCell ref="B38:B42"/>
    <mergeCell ref="D38:D42"/>
    <mergeCell ref="E38:E42"/>
    <mergeCell ref="F38:F42"/>
    <mergeCell ref="Z38:Z42"/>
    <mergeCell ref="A32:A33"/>
    <mergeCell ref="B32:B33"/>
    <mergeCell ref="D32:D33"/>
    <mergeCell ref="E32:E33"/>
    <mergeCell ref="F32:F33"/>
    <mergeCell ref="Z32:Z33"/>
    <mergeCell ref="A20:A24"/>
    <mergeCell ref="B20:B24"/>
    <mergeCell ref="D20:D24"/>
    <mergeCell ref="E20:E24"/>
    <mergeCell ref="F20:F24"/>
    <mergeCell ref="Z20:Z24"/>
    <mergeCell ref="A15:A19"/>
    <mergeCell ref="B15:B19"/>
    <mergeCell ref="D15:D19"/>
    <mergeCell ref="E15:E19"/>
    <mergeCell ref="F15:F19"/>
    <mergeCell ref="Z15:Z19"/>
    <mergeCell ref="A3:A9"/>
    <mergeCell ref="B3:B9"/>
    <mergeCell ref="D3:D9"/>
    <mergeCell ref="E3:E9"/>
    <mergeCell ref="F3:F9"/>
    <mergeCell ref="Z3:Z9"/>
    <mergeCell ref="A10:A14"/>
    <mergeCell ref="B10:B14"/>
    <mergeCell ref="D10:D14"/>
    <mergeCell ref="E10:E14"/>
    <mergeCell ref="F10:F14"/>
    <mergeCell ref="Z10:Z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7"/>
  <sheetViews>
    <sheetView topLeftCell="A118" workbookViewId="0">
      <selection activeCell="C129" sqref="C129"/>
    </sheetView>
  </sheetViews>
  <sheetFormatPr defaultRowHeight="15" x14ac:dyDescent="0.25"/>
  <cols>
    <col min="1" max="1" width="4.28515625" style="52" bestFit="1" customWidth="1"/>
    <col min="2" max="2" width="12" style="22" bestFit="1" customWidth="1"/>
    <col min="3" max="3" width="8" style="52" customWidth="1"/>
    <col min="4" max="4" width="20" style="22" customWidth="1"/>
    <col min="5" max="5" width="20.5703125" style="22" customWidth="1"/>
    <col min="6" max="6" width="19.42578125" style="22" customWidth="1"/>
    <col min="7" max="7" width="14" style="22" bestFit="1" customWidth="1"/>
    <col min="8" max="8" width="9" style="22" customWidth="1"/>
    <col min="9" max="9" width="7.42578125" style="52" bestFit="1" customWidth="1"/>
    <col min="10" max="10" width="9" style="22" customWidth="1"/>
    <col min="11" max="11" width="9.7109375" style="22" bestFit="1" customWidth="1"/>
    <col min="12" max="12" width="9" style="22" bestFit="1" customWidth="1"/>
    <col min="13" max="13" width="10.7109375" style="22" customWidth="1"/>
    <col min="14" max="14" width="11.7109375" style="22" bestFit="1" customWidth="1"/>
    <col min="15" max="15" width="12.85546875" style="22" bestFit="1" customWidth="1"/>
    <col min="16" max="16" width="10" style="22" customWidth="1"/>
    <col min="17" max="17" width="11.140625" style="22" customWidth="1"/>
    <col min="18" max="18" width="10.7109375" style="22" customWidth="1"/>
    <col min="19" max="19" width="10.85546875" style="22" customWidth="1"/>
    <col min="20" max="20" width="11.5703125" style="22" bestFit="1" customWidth="1"/>
    <col min="21" max="21" width="11" style="22" bestFit="1" customWidth="1"/>
    <col min="22" max="22" width="11.5703125" style="22" bestFit="1" customWidth="1"/>
    <col min="23" max="23" width="10.5703125" style="22" customWidth="1"/>
    <col min="24" max="24" width="11.5703125" style="22" bestFit="1" customWidth="1"/>
    <col min="25" max="25" width="8.5703125" style="22" bestFit="1" customWidth="1"/>
    <col min="26" max="16384" width="9.140625" style="22"/>
  </cols>
  <sheetData>
    <row r="1" spans="1:77" customFormat="1" ht="22.5" x14ac:dyDescent="0.25">
      <c r="A1" s="136" t="s">
        <v>506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</row>
    <row r="2" spans="1:77" customFormat="1" ht="22.5" x14ac:dyDescent="0.25">
      <c r="A2" s="136" t="s">
        <v>512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</row>
    <row r="3" spans="1:77" customFormat="1" ht="22.5" x14ac:dyDescent="0.25">
      <c r="A3" s="136" t="s">
        <v>508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</row>
    <row r="4" spans="1:77" customFormat="1" ht="22.5" x14ac:dyDescent="0.25">
      <c r="A4" s="136" t="s">
        <v>509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customFormat="1" ht="22.5" x14ac:dyDescent="0.25">
      <c r="A5" s="136" t="s">
        <v>510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</row>
    <row r="6" spans="1:77" customFormat="1" ht="20.25" customHeight="1" x14ac:dyDescent="0.25">
      <c r="A6" s="137" t="s">
        <v>513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</row>
    <row r="7" spans="1:77" s="116" customFormat="1" ht="45" x14ac:dyDescent="0.25">
      <c r="A7" s="77" t="s">
        <v>0</v>
      </c>
      <c r="B7" s="77" t="s">
        <v>1</v>
      </c>
      <c r="C7" s="77" t="s">
        <v>2</v>
      </c>
      <c r="D7" s="77" t="s">
        <v>3</v>
      </c>
      <c r="E7" s="77" t="s">
        <v>4</v>
      </c>
      <c r="F7" s="77" t="s">
        <v>5</v>
      </c>
      <c r="G7" s="77" t="s">
        <v>6</v>
      </c>
      <c r="H7" s="77" t="s">
        <v>7</v>
      </c>
      <c r="I7" s="77" t="s">
        <v>8</v>
      </c>
      <c r="J7" s="77" t="s">
        <v>9</v>
      </c>
      <c r="K7" s="115" t="s">
        <v>10</v>
      </c>
      <c r="L7" s="115" t="s">
        <v>11</v>
      </c>
      <c r="M7" s="115" t="s">
        <v>12</v>
      </c>
      <c r="N7" s="115" t="s">
        <v>13</v>
      </c>
      <c r="O7" s="115" t="s">
        <v>14</v>
      </c>
      <c r="P7" s="115" t="s">
        <v>15</v>
      </c>
      <c r="Q7" s="115" t="s">
        <v>515</v>
      </c>
      <c r="R7" s="115" t="s">
        <v>16</v>
      </c>
      <c r="S7" s="115" t="s">
        <v>17</v>
      </c>
      <c r="T7" s="115" t="s">
        <v>21</v>
      </c>
      <c r="U7" s="115" t="s">
        <v>22</v>
      </c>
      <c r="V7" s="115" t="s">
        <v>23</v>
      </c>
      <c r="W7" s="115" t="s">
        <v>24</v>
      </c>
      <c r="X7" s="115" t="s">
        <v>25</v>
      </c>
      <c r="Y7" s="115" t="s">
        <v>26</v>
      </c>
    </row>
    <row r="8" spans="1:77" s="80" customFormat="1" ht="11.25" x14ac:dyDescent="0.25">
      <c r="A8" s="78" t="s">
        <v>27</v>
      </c>
      <c r="B8" s="79" t="s">
        <v>28</v>
      </c>
      <c r="C8" s="78" t="s">
        <v>29</v>
      </c>
      <c r="D8" s="79" t="s">
        <v>30</v>
      </c>
      <c r="E8" s="79" t="s">
        <v>31</v>
      </c>
      <c r="F8" s="79" t="s">
        <v>32</v>
      </c>
      <c r="G8" s="79" t="s">
        <v>33</v>
      </c>
      <c r="H8" s="79" t="s">
        <v>34</v>
      </c>
      <c r="I8" s="78" t="s">
        <v>35</v>
      </c>
      <c r="J8" s="79" t="s">
        <v>36</v>
      </c>
      <c r="K8" s="79" t="s">
        <v>37</v>
      </c>
      <c r="L8" s="79" t="s">
        <v>38</v>
      </c>
      <c r="M8" s="79" t="s">
        <v>39</v>
      </c>
      <c r="N8" s="79" t="s">
        <v>40</v>
      </c>
      <c r="O8" s="79" t="s">
        <v>41</v>
      </c>
      <c r="P8" s="79" t="s">
        <v>42</v>
      </c>
      <c r="Q8" s="79" t="s">
        <v>43</v>
      </c>
      <c r="R8" s="79" t="s">
        <v>44</v>
      </c>
      <c r="S8" s="79" t="s">
        <v>45</v>
      </c>
      <c r="T8" s="79" t="s">
        <v>46</v>
      </c>
      <c r="U8" s="79" t="s">
        <v>47</v>
      </c>
      <c r="V8" s="79" t="s">
        <v>48</v>
      </c>
      <c r="W8" s="79" t="s">
        <v>49</v>
      </c>
      <c r="X8" s="79" t="s">
        <v>50</v>
      </c>
      <c r="Y8" s="79" t="s">
        <v>51</v>
      </c>
    </row>
    <row r="9" spans="1:77" s="89" customFormat="1" x14ac:dyDescent="0.25">
      <c r="A9" s="147">
        <v>1</v>
      </c>
      <c r="B9" s="123" t="s">
        <v>54</v>
      </c>
      <c r="C9" s="87" t="s">
        <v>55</v>
      </c>
      <c r="D9" s="123" t="s">
        <v>56</v>
      </c>
      <c r="E9" s="123" t="s">
        <v>57</v>
      </c>
      <c r="F9" s="123" t="s">
        <v>58</v>
      </c>
      <c r="G9" s="88" t="s">
        <v>59</v>
      </c>
      <c r="H9" s="88" t="s">
        <v>60</v>
      </c>
      <c r="I9" s="113">
        <v>5062</v>
      </c>
      <c r="J9" s="88" t="s">
        <v>61</v>
      </c>
      <c r="K9" s="122">
        <v>1.75</v>
      </c>
      <c r="L9" s="119" t="s">
        <v>556</v>
      </c>
      <c r="M9" s="88">
        <v>43130</v>
      </c>
      <c r="N9" s="88">
        <v>163071.53</v>
      </c>
      <c r="O9" s="108">
        <v>0</v>
      </c>
      <c r="P9" s="108">
        <v>0</v>
      </c>
      <c r="Q9" s="108">
        <v>0</v>
      </c>
      <c r="R9" s="88">
        <v>1647.19</v>
      </c>
      <c r="S9" s="88">
        <v>0.03</v>
      </c>
      <c r="T9" s="88">
        <v>164718.75</v>
      </c>
      <c r="U9" s="88">
        <v>141187.5</v>
      </c>
      <c r="V9" s="88">
        <v>247078.13</v>
      </c>
      <c r="W9" s="108">
        <v>82359.360000000001</v>
      </c>
      <c r="X9" s="148">
        <f>SUM(W9:W15)</f>
        <v>701073.74</v>
      </c>
      <c r="Y9" s="133"/>
      <c r="Z9" s="109">
        <f>W9-Estimate!L9</f>
        <v>0</v>
      </c>
    </row>
    <row r="10" spans="1:77" x14ac:dyDescent="0.25">
      <c r="A10" s="147"/>
      <c r="B10" s="123"/>
      <c r="C10" s="47" t="s">
        <v>55</v>
      </c>
      <c r="D10" s="123"/>
      <c r="E10" s="123"/>
      <c r="F10" s="123"/>
      <c r="G10" s="44" t="s">
        <v>59</v>
      </c>
      <c r="H10" s="44" t="s">
        <v>60</v>
      </c>
      <c r="I10" s="54">
        <v>5087</v>
      </c>
      <c r="J10" s="44" t="s">
        <v>61</v>
      </c>
      <c r="K10" s="23">
        <v>2.4500000000000002</v>
      </c>
      <c r="L10" s="120" t="s">
        <v>556</v>
      </c>
      <c r="M10" s="18">
        <v>43130</v>
      </c>
      <c r="N10" s="24">
        <v>228300.18</v>
      </c>
      <c r="O10" s="24">
        <v>0</v>
      </c>
      <c r="P10" s="24">
        <v>0</v>
      </c>
      <c r="Q10" s="48">
        <v>0</v>
      </c>
      <c r="R10" s="24">
        <v>2306.06</v>
      </c>
      <c r="S10" s="24">
        <v>0.01</v>
      </c>
      <c r="T10" s="24">
        <v>230606.25</v>
      </c>
      <c r="U10" s="24">
        <v>141187.5</v>
      </c>
      <c r="V10" s="24">
        <v>345909.38</v>
      </c>
      <c r="W10" s="94">
        <v>115303.13</v>
      </c>
      <c r="X10" s="148"/>
      <c r="Y10" s="134"/>
      <c r="Z10" s="109">
        <f>W10-Estimate!L10</f>
        <v>0</v>
      </c>
    </row>
    <row r="11" spans="1:77" x14ac:dyDescent="0.25">
      <c r="A11" s="147"/>
      <c r="B11" s="123"/>
      <c r="C11" s="47" t="s">
        <v>63</v>
      </c>
      <c r="D11" s="123"/>
      <c r="E11" s="123"/>
      <c r="F11" s="123"/>
      <c r="G11" s="44" t="s">
        <v>59</v>
      </c>
      <c r="H11" s="44" t="s">
        <v>60</v>
      </c>
      <c r="I11" s="54">
        <v>5088</v>
      </c>
      <c r="J11" s="44" t="s">
        <v>61</v>
      </c>
      <c r="K11" s="23">
        <v>4.55</v>
      </c>
      <c r="L11" s="120" t="s">
        <v>556</v>
      </c>
      <c r="M11" s="18">
        <v>43130</v>
      </c>
      <c r="N11" s="24">
        <v>423986.32</v>
      </c>
      <c r="O11" s="24">
        <v>0</v>
      </c>
      <c r="P11" s="24">
        <v>0</v>
      </c>
      <c r="Q11" s="48">
        <v>0</v>
      </c>
      <c r="R11" s="24">
        <v>4282.6899999999996</v>
      </c>
      <c r="S11" s="24">
        <v>-0.26</v>
      </c>
      <c r="T11" s="24">
        <v>428268.75</v>
      </c>
      <c r="U11" s="24">
        <v>141187.5</v>
      </c>
      <c r="V11" s="24">
        <v>642403.13</v>
      </c>
      <c r="W11" s="94">
        <v>214134.12</v>
      </c>
      <c r="X11" s="148"/>
      <c r="Y11" s="134"/>
      <c r="Z11" s="109">
        <f>W11-Estimate!L11</f>
        <v>0</v>
      </c>
    </row>
    <row r="12" spans="1:77" x14ac:dyDescent="0.25">
      <c r="A12" s="147"/>
      <c r="B12" s="123"/>
      <c r="C12" s="47" t="s">
        <v>65</v>
      </c>
      <c r="D12" s="123"/>
      <c r="E12" s="123"/>
      <c r="F12" s="123"/>
      <c r="G12" s="44" t="s">
        <v>59</v>
      </c>
      <c r="H12" s="44" t="s">
        <v>60</v>
      </c>
      <c r="I12" s="54">
        <v>5183</v>
      </c>
      <c r="J12" s="44" t="s">
        <v>61</v>
      </c>
      <c r="K12" s="23">
        <v>5.25</v>
      </c>
      <c r="L12" s="120" t="s">
        <v>556</v>
      </c>
      <c r="M12" s="18">
        <v>43130</v>
      </c>
      <c r="N12" s="24">
        <v>489214.45</v>
      </c>
      <c r="O12" s="24">
        <v>0</v>
      </c>
      <c r="P12" s="24">
        <v>0</v>
      </c>
      <c r="Q12" s="48">
        <v>0</v>
      </c>
      <c r="R12" s="24">
        <v>4941.5600000000004</v>
      </c>
      <c r="S12" s="24">
        <v>0.24</v>
      </c>
      <c r="T12" s="24">
        <v>494156.25</v>
      </c>
      <c r="U12" s="24">
        <v>141187.5</v>
      </c>
      <c r="V12" s="24">
        <v>741234.38</v>
      </c>
      <c r="W12" s="94">
        <v>247078.13</v>
      </c>
      <c r="X12" s="148"/>
      <c r="Y12" s="134"/>
      <c r="Z12" s="109">
        <f>W12-Estimate!L12</f>
        <v>0</v>
      </c>
    </row>
    <row r="13" spans="1:77" x14ac:dyDescent="0.25">
      <c r="A13" s="147"/>
      <c r="B13" s="123"/>
      <c r="C13" s="47" t="s">
        <v>55</v>
      </c>
      <c r="D13" s="123"/>
      <c r="E13" s="123"/>
      <c r="F13" s="123"/>
      <c r="G13" s="44" t="s">
        <v>59</v>
      </c>
      <c r="H13" s="44" t="s">
        <v>60</v>
      </c>
      <c r="I13" s="54">
        <v>5063</v>
      </c>
      <c r="J13" s="44" t="s">
        <v>67</v>
      </c>
      <c r="K13" s="23">
        <v>1.4</v>
      </c>
      <c r="L13" s="120" t="s">
        <v>556</v>
      </c>
      <c r="M13" s="18">
        <v>43130</v>
      </c>
      <c r="N13" s="24">
        <v>298407.18</v>
      </c>
      <c r="O13" s="24">
        <v>0</v>
      </c>
      <c r="P13" s="24">
        <v>0</v>
      </c>
      <c r="Q13" s="48">
        <v>0</v>
      </c>
      <c r="R13" s="24">
        <v>3014.21</v>
      </c>
      <c r="S13" s="24">
        <v>0.01</v>
      </c>
      <c r="T13" s="24">
        <v>301421.40000000002</v>
      </c>
      <c r="U13" s="24">
        <v>245443.14</v>
      </c>
      <c r="V13" s="24">
        <v>343620.4</v>
      </c>
      <c r="W13" s="94">
        <v>42199</v>
      </c>
      <c r="X13" s="148"/>
      <c r="Y13" s="134"/>
      <c r="Z13" s="109">
        <f>W13-Estimate!L13</f>
        <v>0</v>
      </c>
    </row>
    <row r="14" spans="1:77" ht="51" x14ac:dyDescent="0.25">
      <c r="A14" s="147"/>
      <c r="B14" s="123"/>
      <c r="C14" s="47" t="s">
        <v>68</v>
      </c>
      <c r="D14" s="123"/>
      <c r="E14" s="123"/>
      <c r="F14" s="123"/>
      <c r="G14" s="44" t="s">
        <v>59</v>
      </c>
      <c r="H14" s="44" t="s">
        <v>60</v>
      </c>
      <c r="I14" s="63" t="s">
        <v>440</v>
      </c>
      <c r="J14" s="44" t="s">
        <v>69</v>
      </c>
      <c r="K14" s="23">
        <v>0</v>
      </c>
      <c r="L14" s="120" t="s">
        <v>557</v>
      </c>
      <c r="M14" s="18">
        <v>43101</v>
      </c>
      <c r="N14" s="24">
        <v>0</v>
      </c>
      <c r="O14" s="24">
        <v>745951</v>
      </c>
      <c r="P14" s="24">
        <v>0</v>
      </c>
      <c r="Q14" s="48">
        <v>0</v>
      </c>
      <c r="R14" s="24">
        <v>7534.86</v>
      </c>
      <c r="S14" s="24">
        <v>0</v>
      </c>
      <c r="T14" s="24">
        <f>O14+R14</f>
        <v>753485.86</v>
      </c>
      <c r="U14" s="24">
        <v>0</v>
      </c>
      <c r="V14" s="24">
        <v>0</v>
      </c>
      <c r="W14" s="94">
        <v>0</v>
      </c>
      <c r="X14" s="148"/>
      <c r="Y14" s="134"/>
      <c r="Z14" s="109">
        <f>W14-Estimate!L14</f>
        <v>0</v>
      </c>
    </row>
    <row r="15" spans="1:77" ht="51" x14ac:dyDescent="0.25">
      <c r="A15" s="147"/>
      <c r="B15" s="123"/>
      <c r="C15" s="47" t="s">
        <v>70</v>
      </c>
      <c r="D15" s="123"/>
      <c r="E15" s="123"/>
      <c r="F15" s="123"/>
      <c r="G15" s="44" t="s">
        <v>59</v>
      </c>
      <c r="H15" s="44" t="s">
        <v>60</v>
      </c>
      <c r="I15" s="63" t="s">
        <v>440</v>
      </c>
      <c r="J15" s="44" t="s">
        <v>71</v>
      </c>
      <c r="K15" s="23">
        <v>0</v>
      </c>
      <c r="L15" s="120" t="s">
        <v>557</v>
      </c>
      <c r="M15" s="18">
        <v>43101</v>
      </c>
      <c r="N15" s="24">
        <v>0</v>
      </c>
      <c r="O15" s="24">
        <v>0</v>
      </c>
      <c r="P15" s="24">
        <v>114598</v>
      </c>
      <c r="Q15" s="48">
        <v>0</v>
      </c>
      <c r="R15" s="24">
        <v>1157.56</v>
      </c>
      <c r="S15" s="24">
        <v>0</v>
      </c>
      <c r="T15" s="24">
        <f>P15+R15</f>
        <v>115755.56</v>
      </c>
      <c r="U15" s="24">
        <v>0</v>
      </c>
      <c r="V15" s="24">
        <v>0</v>
      </c>
      <c r="W15" s="94">
        <v>0</v>
      </c>
      <c r="X15" s="148"/>
      <c r="Y15" s="135"/>
      <c r="Z15" s="109">
        <f>W15-Estimate!L15</f>
        <v>0</v>
      </c>
    </row>
    <row r="16" spans="1:77" s="76" customFormat="1" x14ac:dyDescent="0.25">
      <c r="A16" s="144">
        <v>2</v>
      </c>
      <c r="B16" s="145" t="s">
        <v>72</v>
      </c>
      <c r="C16" s="81" t="s">
        <v>55</v>
      </c>
      <c r="D16" s="145" t="s">
        <v>442</v>
      </c>
      <c r="E16" s="145" t="s">
        <v>530</v>
      </c>
      <c r="F16" s="145" t="s">
        <v>74</v>
      </c>
      <c r="G16" s="82" t="s">
        <v>59</v>
      </c>
      <c r="H16" s="82" t="s">
        <v>60</v>
      </c>
      <c r="I16" s="81">
        <v>5062</v>
      </c>
      <c r="J16" s="82" t="s">
        <v>61</v>
      </c>
      <c r="K16" s="83">
        <v>0.625</v>
      </c>
      <c r="L16" s="121" t="s">
        <v>556</v>
      </c>
      <c r="M16" s="84">
        <v>43130</v>
      </c>
      <c r="N16" s="85">
        <v>58239.839999999997</v>
      </c>
      <c r="O16" s="85">
        <v>0</v>
      </c>
      <c r="P16" s="85">
        <v>0</v>
      </c>
      <c r="Q16" s="85">
        <v>0</v>
      </c>
      <c r="R16" s="85">
        <v>588.28</v>
      </c>
      <c r="S16" s="85">
        <v>5.0000000000000001E-3</v>
      </c>
      <c r="T16" s="85">
        <v>58828.13</v>
      </c>
      <c r="U16" s="85">
        <v>141187.5</v>
      </c>
      <c r="V16" s="85">
        <v>88242.19</v>
      </c>
      <c r="W16" s="92">
        <v>29414.07</v>
      </c>
      <c r="X16" s="146">
        <f>SUM(W16:W20)</f>
        <v>250383.46000000002</v>
      </c>
      <c r="Y16" s="130"/>
      <c r="Z16" s="109">
        <f>W16-Estimate!L16</f>
        <v>0</v>
      </c>
    </row>
    <row r="17" spans="1:26" s="76" customFormat="1" x14ac:dyDescent="0.25">
      <c r="A17" s="144"/>
      <c r="B17" s="145"/>
      <c r="C17" s="81" t="s">
        <v>55</v>
      </c>
      <c r="D17" s="145"/>
      <c r="E17" s="145"/>
      <c r="F17" s="145"/>
      <c r="G17" s="82" t="s">
        <v>59</v>
      </c>
      <c r="H17" s="82" t="s">
        <v>60</v>
      </c>
      <c r="I17" s="81">
        <v>5087</v>
      </c>
      <c r="J17" s="82" t="s">
        <v>61</v>
      </c>
      <c r="K17" s="83">
        <v>0.875</v>
      </c>
      <c r="L17" s="121" t="s">
        <v>556</v>
      </c>
      <c r="M17" s="84">
        <v>43130</v>
      </c>
      <c r="N17" s="85">
        <v>81535.899999999994</v>
      </c>
      <c r="O17" s="85">
        <v>0</v>
      </c>
      <c r="P17" s="85">
        <v>0</v>
      </c>
      <c r="Q17" s="85">
        <v>0</v>
      </c>
      <c r="R17" s="85">
        <v>823.59</v>
      </c>
      <c r="S17" s="85">
        <v>-0.115</v>
      </c>
      <c r="T17" s="85">
        <v>82359.38</v>
      </c>
      <c r="U17" s="85">
        <v>141187.5</v>
      </c>
      <c r="V17" s="85">
        <v>123539.06</v>
      </c>
      <c r="W17" s="92">
        <v>41179.57</v>
      </c>
      <c r="X17" s="146"/>
      <c r="Y17" s="131"/>
      <c r="Z17" s="109">
        <f>W17-Estimate!L17</f>
        <v>0</v>
      </c>
    </row>
    <row r="18" spans="1:26" s="76" customFormat="1" x14ac:dyDescent="0.25">
      <c r="A18" s="144"/>
      <c r="B18" s="145"/>
      <c r="C18" s="81" t="s">
        <v>63</v>
      </c>
      <c r="D18" s="145"/>
      <c r="E18" s="145"/>
      <c r="F18" s="145"/>
      <c r="G18" s="82" t="s">
        <v>59</v>
      </c>
      <c r="H18" s="82" t="s">
        <v>60</v>
      </c>
      <c r="I18" s="81">
        <v>5088</v>
      </c>
      <c r="J18" s="82" t="s">
        <v>61</v>
      </c>
      <c r="K18" s="83">
        <v>1.625</v>
      </c>
      <c r="L18" s="121" t="s">
        <v>556</v>
      </c>
      <c r="M18" s="84">
        <v>43130</v>
      </c>
      <c r="N18" s="85">
        <v>151423.59</v>
      </c>
      <c r="O18" s="85">
        <v>0</v>
      </c>
      <c r="P18" s="85">
        <v>0</v>
      </c>
      <c r="Q18" s="85">
        <v>0</v>
      </c>
      <c r="R18" s="85">
        <v>1529.53</v>
      </c>
      <c r="S18" s="85">
        <v>5.0000000000000001E-3</v>
      </c>
      <c r="T18" s="85">
        <v>152953.13</v>
      </c>
      <c r="U18" s="85">
        <v>141187.5</v>
      </c>
      <c r="V18" s="85">
        <v>229429.69</v>
      </c>
      <c r="W18" s="92">
        <v>76476.56</v>
      </c>
      <c r="X18" s="146"/>
      <c r="Y18" s="131"/>
      <c r="Z18" s="109">
        <f>W18-Estimate!L18</f>
        <v>0</v>
      </c>
    </row>
    <row r="19" spans="1:26" s="76" customFormat="1" x14ac:dyDescent="0.25">
      <c r="A19" s="144"/>
      <c r="B19" s="145"/>
      <c r="C19" s="81" t="s">
        <v>65</v>
      </c>
      <c r="D19" s="145"/>
      <c r="E19" s="145"/>
      <c r="F19" s="145"/>
      <c r="G19" s="82" t="s">
        <v>59</v>
      </c>
      <c r="H19" s="82" t="s">
        <v>60</v>
      </c>
      <c r="I19" s="81">
        <v>5183</v>
      </c>
      <c r="J19" s="82" t="s">
        <v>61</v>
      </c>
      <c r="K19" s="83">
        <v>1.875</v>
      </c>
      <c r="L19" s="121" t="s">
        <v>556</v>
      </c>
      <c r="M19" s="84">
        <v>43130</v>
      </c>
      <c r="N19" s="85">
        <v>174719.53</v>
      </c>
      <c r="O19" s="85">
        <v>0</v>
      </c>
      <c r="P19" s="85">
        <v>0</v>
      </c>
      <c r="Q19" s="85">
        <v>0</v>
      </c>
      <c r="R19" s="85">
        <v>1764.84</v>
      </c>
      <c r="S19" s="85">
        <v>5.0000000000000001E-3</v>
      </c>
      <c r="T19" s="85">
        <v>176484.38</v>
      </c>
      <c r="U19" s="85">
        <v>141187.5</v>
      </c>
      <c r="V19" s="85">
        <v>264726.56</v>
      </c>
      <c r="W19" s="92">
        <v>88242.19</v>
      </c>
      <c r="X19" s="146"/>
      <c r="Y19" s="131"/>
      <c r="Z19" s="109">
        <f>W19-Estimate!L19</f>
        <v>0</v>
      </c>
    </row>
    <row r="20" spans="1:26" s="76" customFormat="1" x14ac:dyDescent="0.25">
      <c r="A20" s="144"/>
      <c r="B20" s="145"/>
      <c r="C20" s="81" t="s">
        <v>55</v>
      </c>
      <c r="D20" s="145"/>
      <c r="E20" s="145"/>
      <c r="F20" s="145"/>
      <c r="G20" s="82" t="s">
        <v>59</v>
      </c>
      <c r="H20" s="82" t="s">
        <v>60</v>
      </c>
      <c r="I20" s="81">
        <v>5063</v>
      </c>
      <c r="J20" s="82" t="s">
        <v>67</v>
      </c>
      <c r="K20" s="83">
        <v>0.5</v>
      </c>
      <c r="L20" s="121" t="s">
        <v>556</v>
      </c>
      <c r="M20" s="84">
        <v>43130</v>
      </c>
      <c r="N20" s="85">
        <v>106573.99</v>
      </c>
      <c r="O20" s="85">
        <v>0</v>
      </c>
      <c r="P20" s="85">
        <v>0</v>
      </c>
      <c r="Q20" s="85">
        <v>0</v>
      </c>
      <c r="R20" s="85">
        <v>1076.5</v>
      </c>
      <c r="S20" s="85">
        <v>0.01</v>
      </c>
      <c r="T20" s="85">
        <v>107650.5</v>
      </c>
      <c r="U20" s="85">
        <v>245443.14</v>
      </c>
      <c r="V20" s="85">
        <v>122721.57</v>
      </c>
      <c r="W20" s="92">
        <v>15071.07</v>
      </c>
      <c r="X20" s="146"/>
      <c r="Y20" s="132"/>
      <c r="Z20" s="109">
        <f>W20-Estimate!L20</f>
        <v>0</v>
      </c>
    </row>
    <row r="21" spans="1:26" x14ac:dyDescent="0.25">
      <c r="A21" s="147">
        <v>3</v>
      </c>
      <c r="B21" s="123" t="s">
        <v>75</v>
      </c>
      <c r="C21" s="47" t="s">
        <v>55</v>
      </c>
      <c r="D21" s="123" t="s">
        <v>76</v>
      </c>
      <c r="E21" s="123" t="s">
        <v>73</v>
      </c>
      <c r="F21" s="123" t="s">
        <v>77</v>
      </c>
      <c r="G21" s="44" t="s">
        <v>59</v>
      </c>
      <c r="H21" s="44" t="s">
        <v>60</v>
      </c>
      <c r="I21" s="54">
        <v>5062</v>
      </c>
      <c r="J21" s="44" t="s">
        <v>61</v>
      </c>
      <c r="K21" s="23">
        <v>1.75</v>
      </c>
      <c r="L21" s="120" t="s">
        <v>556</v>
      </c>
      <c r="M21" s="18">
        <v>43130</v>
      </c>
      <c r="N21" s="24">
        <v>163071.56</v>
      </c>
      <c r="O21" s="24">
        <v>0</v>
      </c>
      <c r="P21" s="24">
        <v>0</v>
      </c>
      <c r="Q21" s="48">
        <v>0</v>
      </c>
      <c r="R21" s="24">
        <v>1647.19</v>
      </c>
      <c r="S21" s="24">
        <v>0</v>
      </c>
      <c r="T21" s="24">
        <v>164718.75</v>
      </c>
      <c r="U21" s="24">
        <v>141187.5</v>
      </c>
      <c r="V21" s="24">
        <v>247078.13</v>
      </c>
      <c r="W21" s="94">
        <v>82359.360000000001</v>
      </c>
      <c r="X21" s="149">
        <f>SUM(W21:W25)</f>
        <v>701074</v>
      </c>
      <c r="Y21" s="127"/>
      <c r="Z21" s="109">
        <f>W21-Estimate!L21</f>
        <v>0</v>
      </c>
    </row>
    <row r="22" spans="1:26" x14ac:dyDescent="0.25">
      <c r="A22" s="147"/>
      <c r="B22" s="123"/>
      <c r="C22" s="47" t="s">
        <v>55</v>
      </c>
      <c r="D22" s="123"/>
      <c r="E22" s="123"/>
      <c r="F22" s="123"/>
      <c r="G22" s="44" t="s">
        <v>59</v>
      </c>
      <c r="H22" s="44" t="s">
        <v>60</v>
      </c>
      <c r="I22" s="54">
        <v>5087</v>
      </c>
      <c r="J22" s="44" t="s">
        <v>61</v>
      </c>
      <c r="K22" s="23">
        <v>2.4500000000000002</v>
      </c>
      <c r="L22" s="120" t="s">
        <v>556</v>
      </c>
      <c r="M22" s="18">
        <v>43130</v>
      </c>
      <c r="N22" s="24">
        <v>228300.18</v>
      </c>
      <c r="O22" s="24">
        <v>0</v>
      </c>
      <c r="P22" s="24">
        <v>0</v>
      </c>
      <c r="Q22" s="48">
        <v>0</v>
      </c>
      <c r="R22" s="24">
        <v>2306.06</v>
      </c>
      <c r="S22" s="24">
        <v>0.01</v>
      </c>
      <c r="T22" s="24">
        <v>230606.25</v>
      </c>
      <c r="U22" s="24">
        <v>141187.5</v>
      </c>
      <c r="V22" s="24">
        <v>345909.38</v>
      </c>
      <c r="W22" s="94">
        <v>115303.13</v>
      </c>
      <c r="X22" s="149"/>
      <c r="Y22" s="128"/>
      <c r="Z22" s="109">
        <f>W22-Estimate!L22</f>
        <v>0</v>
      </c>
    </row>
    <row r="23" spans="1:26" x14ac:dyDescent="0.25">
      <c r="A23" s="147"/>
      <c r="B23" s="123"/>
      <c r="C23" s="47" t="s">
        <v>63</v>
      </c>
      <c r="D23" s="123"/>
      <c r="E23" s="123"/>
      <c r="F23" s="123"/>
      <c r="G23" s="44" t="s">
        <v>59</v>
      </c>
      <c r="H23" s="44" t="s">
        <v>60</v>
      </c>
      <c r="I23" s="54">
        <v>5088</v>
      </c>
      <c r="J23" s="44" t="s">
        <v>61</v>
      </c>
      <c r="K23" s="23">
        <v>4.55</v>
      </c>
      <c r="L23" s="120" t="s">
        <v>556</v>
      </c>
      <c r="M23" s="18">
        <v>43130</v>
      </c>
      <c r="N23" s="24">
        <v>423986.06</v>
      </c>
      <c r="O23" s="24">
        <v>0</v>
      </c>
      <c r="P23" s="24">
        <v>0</v>
      </c>
      <c r="Q23" s="48">
        <v>0</v>
      </c>
      <c r="R23" s="24">
        <v>4282.6899999999996</v>
      </c>
      <c r="S23" s="24">
        <v>0</v>
      </c>
      <c r="T23" s="24">
        <v>428268.75</v>
      </c>
      <c r="U23" s="24">
        <v>141187.5</v>
      </c>
      <c r="V23" s="24">
        <v>642403.13</v>
      </c>
      <c r="W23" s="94">
        <v>214134.38</v>
      </c>
      <c r="X23" s="149"/>
      <c r="Y23" s="128"/>
      <c r="Z23" s="109">
        <f>W23-Estimate!L23</f>
        <v>0</v>
      </c>
    </row>
    <row r="24" spans="1:26" x14ac:dyDescent="0.25">
      <c r="A24" s="147"/>
      <c r="B24" s="123"/>
      <c r="C24" s="47" t="s">
        <v>65</v>
      </c>
      <c r="D24" s="123"/>
      <c r="E24" s="123"/>
      <c r="F24" s="123"/>
      <c r="G24" s="44" t="s">
        <v>59</v>
      </c>
      <c r="H24" s="44" t="s">
        <v>60</v>
      </c>
      <c r="I24" s="54">
        <v>5183</v>
      </c>
      <c r="J24" s="44" t="s">
        <v>61</v>
      </c>
      <c r="K24" s="23">
        <v>5.25</v>
      </c>
      <c r="L24" s="120" t="s">
        <v>556</v>
      </c>
      <c r="M24" s="18">
        <v>43130</v>
      </c>
      <c r="N24" s="24">
        <v>489214.68</v>
      </c>
      <c r="O24" s="24">
        <v>0</v>
      </c>
      <c r="P24" s="24">
        <v>0</v>
      </c>
      <c r="Q24" s="48">
        <v>0</v>
      </c>
      <c r="R24" s="24">
        <v>4941.5600000000004</v>
      </c>
      <c r="S24" s="24">
        <v>0.01</v>
      </c>
      <c r="T24" s="24">
        <v>494156.25</v>
      </c>
      <c r="U24" s="24">
        <v>141187.5</v>
      </c>
      <c r="V24" s="24">
        <v>741234.38</v>
      </c>
      <c r="W24" s="94">
        <v>247078.13</v>
      </c>
      <c r="X24" s="149"/>
      <c r="Y24" s="128"/>
      <c r="Z24" s="109">
        <f>W24-Estimate!L24</f>
        <v>0</v>
      </c>
    </row>
    <row r="25" spans="1:26" x14ac:dyDescent="0.25">
      <c r="A25" s="147"/>
      <c r="B25" s="123"/>
      <c r="C25" s="47" t="s">
        <v>55</v>
      </c>
      <c r="D25" s="123"/>
      <c r="E25" s="123"/>
      <c r="F25" s="123"/>
      <c r="G25" s="44" t="s">
        <v>59</v>
      </c>
      <c r="H25" s="44" t="s">
        <v>60</v>
      </c>
      <c r="I25" s="54">
        <v>5063</v>
      </c>
      <c r="J25" s="44" t="s">
        <v>67</v>
      </c>
      <c r="K25" s="23">
        <v>1.4</v>
      </c>
      <c r="L25" s="120" t="s">
        <v>556</v>
      </c>
      <c r="M25" s="18">
        <v>43130</v>
      </c>
      <c r="N25" s="24">
        <v>298407.18</v>
      </c>
      <c r="O25" s="24">
        <v>0</v>
      </c>
      <c r="P25" s="24">
        <v>0</v>
      </c>
      <c r="Q25" s="48">
        <v>0</v>
      </c>
      <c r="R25" s="24">
        <v>3014.21</v>
      </c>
      <c r="S25" s="24">
        <v>0.01</v>
      </c>
      <c r="T25" s="24">
        <v>301421.40000000002</v>
      </c>
      <c r="U25" s="24">
        <v>245443.14</v>
      </c>
      <c r="V25" s="24">
        <v>343620.4</v>
      </c>
      <c r="W25" s="94">
        <v>42199</v>
      </c>
      <c r="X25" s="149"/>
      <c r="Y25" s="129"/>
      <c r="Z25" s="109">
        <f>W25-Estimate!L25</f>
        <v>0</v>
      </c>
    </row>
    <row r="26" spans="1:26" s="76" customFormat="1" x14ac:dyDescent="0.25">
      <c r="A26" s="144">
        <v>4</v>
      </c>
      <c r="B26" s="145" t="s">
        <v>78</v>
      </c>
      <c r="C26" s="81" t="s">
        <v>55</v>
      </c>
      <c r="D26" s="145" t="s">
        <v>79</v>
      </c>
      <c r="E26" s="145" t="s">
        <v>531</v>
      </c>
      <c r="F26" s="145" t="s">
        <v>80</v>
      </c>
      <c r="G26" s="82" t="s">
        <v>59</v>
      </c>
      <c r="H26" s="82" t="s">
        <v>60</v>
      </c>
      <c r="I26" s="81">
        <v>5062</v>
      </c>
      <c r="J26" s="82" t="s">
        <v>61</v>
      </c>
      <c r="K26" s="83">
        <v>0.875</v>
      </c>
      <c r="L26" s="121" t="s">
        <v>556</v>
      </c>
      <c r="M26" s="84">
        <v>43130</v>
      </c>
      <c r="N26" s="85">
        <v>81535.78</v>
      </c>
      <c r="O26" s="85">
        <v>0</v>
      </c>
      <c r="P26" s="85">
        <v>0</v>
      </c>
      <c r="Q26" s="85">
        <v>0</v>
      </c>
      <c r="R26" s="85">
        <v>823.59</v>
      </c>
      <c r="S26" s="85">
        <v>5.0000000000000001E-3</v>
      </c>
      <c r="T26" s="85">
        <v>82359.38</v>
      </c>
      <c r="U26" s="85">
        <v>141187.5</v>
      </c>
      <c r="V26" s="85">
        <v>123539.06</v>
      </c>
      <c r="W26" s="92">
        <v>41179.69</v>
      </c>
      <c r="X26" s="146">
        <v>350537</v>
      </c>
      <c r="Y26" s="130"/>
      <c r="Z26" s="109">
        <f>W26-Estimate!L26</f>
        <v>0</v>
      </c>
    </row>
    <row r="27" spans="1:26" s="76" customFormat="1" x14ac:dyDescent="0.25">
      <c r="A27" s="144"/>
      <c r="B27" s="145"/>
      <c r="C27" s="81" t="s">
        <v>55</v>
      </c>
      <c r="D27" s="145"/>
      <c r="E27" s="145"/>
      <c r="F27" s="145"/>
      <c r="G27" s="82" t="s">
        <v>59</v>
      </c>
      <c r="H27" s="82" t="s">
        <v>60</v>
      </c>
      <c r="I27" s="81">
        <v>5087</v>
      </c>
      <c r="J27" s="82" t="s">
        <v>61</v>
      </c>
      <c r="K27" s="83">
        <v>1.2250000000000001</v>
      </c>
      <c r="L27" s="121" t="s">
        <v>556</v>
      </c>
      <c r="M27" s="84">
        <v>43130</v>
      </c>
      <c r="N27" s="85">
        <v>114150.09</v>
      </c>
      <c r="O27" s="85">
        <v>0</v>
      </c>
      <c r="P27" s="85">
        <v>0</v>
      </c>
      <c r="Q27" s="85">
        <v>0</v>
      </c>
      <c r="R27" s="85">
        <v>1153.03</v>
      </c>
      <c r="S27" s="85">
        <v>5.0000000000000001E-3</v>
      </c>
      <c r="T27" s="85">
        <v>115303.13</v>
      </c>
      <c r="U27" s="85">
        <v>141187.5</v>
      </c>
      <c r="V27" s="85">
        <v>172954.69</v>
      </c>
      <c r="W27" s="92">
        <v>57651.56</v>
      </c>
      <c r="X27" s="146"/>
      <c r="Y27" s="131"/>
      <c r="Z27" s="109">
        <f>W27-Estimate!L27</f>
        <v>0</v>
      </c>
    </row>
    <row r="28" spans="1:26" s="76" customFormat="1" x14ac:dyDescent="0.25">
      <c r="A28" s="144"/>
      <c r="B28" s="145"/>
      <c r="C28" s="81" t="s">
        <v>63</v>
      </c>
      <c r="D28" s="145"/>
      <c r="E28" s="145"/>
      <c r="F28" s="145"/>
      <c r="G28" s="82" t="s">
        <v>59</v>
      </c>
      <c r="H28" s="82" t="s">
        <v>60</v>
      </c>
      <c r="I28" s="81">
        <v>5088</v>
      </c>
      <c r="J28" s="82" t="s">
        <v>61</v>
      </c>
      <c r="K28" s="83">
        <v>2.2749999999999999</v>
      </c>
      <c r="L28" s="121" t="s">
        <v>556</v>
      </c>
      <c r="M28" s="84">
        <v>43130</v>
      </c>
      <c r="N28" s="85">
        <v>211993.03</v>
      </c>
      <c r="O28" s="85">
        <v>0</v>
      </c>
      <c r="P28" s="85">
        <v>0</v>
      </c>
      <c r="Q28" s="85">
        <v>0</v>
      </c>
      <c r="R28" s="85">
        <v>2141.34</v>
      </c>
      <c r="S28" s="85">
        <v>5.0000000000000001E-3</v>
      </c>
      <c r="T28" s="85">
        <v>214134.38</v>
      </c>
      <c r="U28" s="85">
        <v>141187.5</v>
      </c>
      <c r="V28" s="85">
        <v>321201.56</v>
      </c>
      <c r="W28" s="92">
        <v>107067.19</v>
      </c>
      <c r="X28" s="146"/>
      <c r="Y28" s="131"/>
      <c r="Z28" s="109">
        <f>W28-Estimate!L28</f>
        <v>0</v>
      </c>
    </row>
    <row r="29" spans="1:26" s="76" customFormat="1" x14ac:dyDescent="0.25">
      <c r="A29" s="144"/>
      <c r="B29" s="145"/>
      <c r="C29" s="81" t="s">
        <v>65</v>
      </c>
      <c r="D29" s="145"/>
      <c r="E29" s="145"/>
      <c r="F29" s="145"/>
      <c r="G29" s="82" t="s">
        <v>59</v>
      </c>
      <c r="H29" s="82" t="s">
        <v>60</v>
      </c>
      <c r="I29" s="81">
        <v>5183</v>
      </c>
      <c r="J29" s="82" t="s">
        <v>61</v>
      </c>
      <c r="K29" s="83">
        <v>2.625</v>
      </c>
      <c r="L29" s="121" t="s">
        <v>556</v>
      </c>
      <c r="M29" s="84">
        <v>43130</v>
      </c>
      <c r="N29" s="85">
        <v>244607.34</v>
      </c>
      <c r="O29" s="85">
        <v>0</v>
      </c>
      <c r="P29" s="85">
        <v>0</v>
      </c>
      <c r="Q29" s="85">
        <v>0</v>
      </c>
      <c r="R29" s="85">
        <v>2470.7800000000002</v>
      </c>
      <c r="S29" s="85">
        <v>5.0000000000000001E-3</v>
      </c>
      <c r="T29" s="85">
        <v>247078.13</v>
      </c>
      <c r="U29" s="85">
        <v>141187.5</v>
      </c>
      <c r="V29" s="85">
        <v>370617.19</v>
      </c>
      <c r="W29" s="92">
        <v>123539.06</v>
      </c>
      <c r="X29" s="146"/>
      <c r="Y29" s="131"/>
      <c r="Z29" s="109">
        <f>W29-Estimate!L29</f>
        <v>0</v>
      </c>
    </row>
    <row r="30" spans="1:26" s="76" customFormat="1" x14ac:dyDescent="0.25">
      <c r="A30" s="144"/>
      <c r="B30" s="145"/>
      <c r="C30" s="81" t="s">
        <v>55</v>
      </c>
      <c r="D30" s="145"/>
      <c r="E30" s="145"/>
      <c r="F30" s="145"/>
      <c r="G30" s="82" t="s">
        <v>59</v>
      </c>
      <c r="H30" s="82" t="s">
        <v>60</v>
      </c>
      <c r="I30" s="81">
        <v>5063</v>
      </c>
      <c r="J30" s="82" t="s">
        <v>67</v>
      </c>
      <c r="K30" s="83">
        <v>0.7</v>
      </c>
      <c r="L30" s="121" t="s">
        <v>556</v>
      </c>
      <c r="M30" s="84">
        <v>43130</v>
      </c>
      <c r="N30" s="85">
        <v>149203.59</v>
      </c>
      <c r="O30" s="85">
        <v>0</v>
      </c>
      <c r="P30" s="85">
        <v>0</v>
      </c>
      <c r="Q30" s="85">
        <v>0</v>
      </c>
      <c r="R30" s="85">
        <v>1507.11</v>
      </c>
      <c r="S30" s="85">
        <v>0</v>
      </c>
      <c r="T30" s="85">
        <v>150710.70000000001</v>
      </c>
      <c r="U30" s="85">
        <v>245443.14</v>
      </c>
      <c r="V30" s="85">
        <v>171810.2</v>
      </c>
      <c r="W30" s="92">
        <v>21099.5</v>
      </c>
      <c r="X30" s="146"/>
      <c r="Y30" s="132"/>
      <c r="Z30" s="109">
        <f>W30-Estimate!L30</f>
        <v>0</v>
      </c>
    </row>
    <row r="31" spans="1:26" x14ac:dyDescent="0.25">
      <c r="A31" s="147">
        <v>5</v>
      </c>
      <c r="B31" s="123" t="s">
        <v>83</v>
      </c>
      <c r="C31" s="47" t="s">
        <v>84</v>
      </c>
      <c r="D31" s="123" t="s">
        <v>85</v>
      </c>
      <c r="E31" s="123" t="s">
        <v>86</v>
      </c>
      <c r="F31" s="123" t="s">
        <v>87</v>
      </c>
      <c r="G31" s="44" t="s">
        <v>59</v>
      </c>
      <c r="H31" s="44" t="s">
        <v>60</v>
      </c>
      <c r="I31" s="54">
        <v>4818</v>
      </c>
      <c r="J31" s="44" t="s">
        <v>61</v>
      </c>
      <c r="K31" s="23">
        <v>18.5</v>
      </c>
      <c r="L31" s="120" t="s">
        <v>558</v>
      </c>
      <c r="M31" s="18">
        <v>43257</v>
      </c>
      <c r="N31" s="24">
        <v>1723899</v>
      </c>
      <c r="O31" s="24">
        <v>0</v>
      </c>
      <c r="P31" s="24">
        <v>0</v>
      </c>
      <c r="Q31" s="48">
        <v>0</v>
      </c>
      <c r="R31" s="24">
        <v>17413.12</v>
      </c>
      <c r="S31" s="24">
        <v>0.38</v>
      </c>
      <c r="T31" s="24">
        <v>1741312.5</v>
      </c>
      <c r="U31" s="24">
        <v>141187.5</v>
      </c>
      <c r="V31" s="24">
        <v>2611968.75</v>
      </c>
      <c r="W31" s="94">
        <v>870656.25</v>
      </c>
      <c r="X31" s="148">
        <v>870656.25</v>
      </c>
      <c r="Y31" s="127"/>
      <c r="Z31" s="109">
        <f>W31-Estimate!L31</f>
        <v>0</v>
      </c>
    </row>
    <row r="32" spans="1:26" ht="45" x14ac:dyDescent="0.25">
      <c r="A32" s="147"/>
      <c r="B32" s="123"/>
      <c r="C32" s="47" t="s">
        <v>89</v>
      </c>
      <c r="D32" s="123"/>
      <c r="E32" s="123"/>
      <c r="F32" s="123"/>
      <c r="G32" s="44" t="s">
        <v>59</v>
      </c>
      <c r="H32" s="44" t="s">
        <v>60</v>
      </c>
      <c r="I32" s="57" t="s">
        <v>445</v>
      </c>
      <c r="J32" s="44" t="s">
        <v>69</v>
      </c>
      <c r="K32" s="23">
        <v>0</v>
      </c>
      <c r="L32" s="120" t="s">
        <v>559</v>
      </c>
      <c r="M32" s="18">
        <v>43310</v>
      </c>
      <c r="N32" s="24">
        <v>0</v>
      </c>
      <c r="O32" s="24">
        <v>78307</v>
      </c>
      <c r="P32" s="24">
        <v>0</v>
      </c>
      <c r="Q32" s="48">
        <v>0</v>
      </c>
      <c r="R32" s="24">
        <v>790.98</v>
      </c>
      <c r="S32" s="24">
        <v>0</v>
      </c>
      <c r="T32" s="24">
        <f>O32+R32</f>
        <v>79097.98</v>
      </c>
      <c r="U32" s="24">
        <v>0</v>
      </c>
      <c r="V32" s="24">
        <v>0</v>
      </c>
      <c r="W32" s="94">
        <v>0</v>
      </c>
      <c r="X32" s="148"/>
      <c r="Y32" s="129"/>
      <c r="Z32" s="109">
        <f>W32-Estimate!L32</f>
        <v>0</v>
      </c>
    </row>
    <row r="33" spans="1:26" s="76" customFormat="1" x14ac:dyDescent="0.25">
      <c r="A33" s="144">
        <v>6</v>
      </c>
      <c r="B33" s="145" t="s">
        <v>90</v>
      </c>
      <c r="C33" s="81" t="s">
        <v>95</v>
      </c>
      <c r="D33" s="145" t="s">
        <v>91</v>
      </c>
      <c r="E33" s="145" t="s">
        <v>458</v>
      </c>
      <c r="F33" s="145" t="s">
        <v>92</v>
      </c>
      <c r="G33" s="82" t="s">
        <v>59</v>
      </c>
      <c r="H33" s="82" t="s">
        <v>60</v>
      </c>
      <c r="I33" s="81">
        <v>5474</v>
      </c>
      <c r="J33" s="82" t="s">
        <v>93</v>
      </c>
      <c r="K33" s="83">
        <v>7</v>
      </c>
      <c r="L33" s="121" t="s">
        <v>560</v>
      </c>
      <c r="M33" s="84">
        <v>43241</v>
      </c>
      <c r="N33" s="85">
        <v>652286</v>
      </c>
      <c r="O33" s="85">
        <v>0</v>
      </c>
      <c r="P33" s="85">
        <v>0</v>
      </c>
      <c r="Q33" s="85">
        <v>0</v>
      </c>
      <c r="R33" s="85">
        <v>6588.75</v>
      </c>
      <c r="S33" s="85">
        <v>0.25</v>
      </c>
      <c r="T33" s="85">
        <v>658875</v>
      </c>
      <c r="U33" s="85">
        <v>141187.5</v>
      </c>
      <c r="V33" s="85">
        <v>988312.5</v>
      </c>
      <c r="W33" s="92">
        <v>329437.5</v>
      </c>
      <c r="X33" s="146">
        <v>1593780.1</v>
      </c>
      <c r="Y33" s="130"/>
      <c r="Z33" s="109">
        <f>W33-Estimate!L33</f>
        <v>0</v>
      </c>
    </row>
    <row r="34" spans="1:26" s="76" customFormat="1" ht="30" x14ac:dyDescent="0.25">
      <c r="A34" s="144"/>
      <c r="B34" s="145"/>
      <c r="C34" s="81" t="s">
        <v>95</v>
      </c>
      <c r="D34" s="145"/>
      <c r="E34" s="145"/>
      <c r="F34" s="145"/>
      <c r="G34" s="82" t="s">
        <v>59</v>
      </c>
      <c r="H34" s="82" t="s">
        <v>60</v>
      </c>
      <c r="I34" s="81">
        <v>5474</v>
      </c>
      <c r="J34" s="82" t="s">
        <v>96</v>
      </c>
      <c r="K34" s="83">
        <v>14</v>
      </c>
      <c r="L34" s="121" t="s">
        <v>560</v>
      </c>
      <c r="M34" s="84">
        <v>43241</v>
      </c>
      <c r="N34" s="85">
        <v>4677750</v>
      </c>
      <c r="O34" s="85">
        <v>0</v>
      </c>
      <c r="P34" s="85">
        <v>0</v>
      </c>
      <c r="Q34" s="85">
        <v>0</v>
      </c>
      <c r="R34" s="85">
        <v>47250</v>
      </c>
      <c r="S34" s="85">
        <v>0</v>
      </c>
      <c r="T34" s="85">
        <v>4725000</v>
      </c>
      <c r="U34" s="85">
        <v>384750</v>
      </c>
      <c r="V34" s="85">
        <v>5386500</v>
      </c>
      <c r="W34" s="92">
        <v>661500</v>
      </c>
      <c r="X34" s="146"/>
      <c r="Y34" s="131"/>
      <c r="Z34" s="109">
        <f>W34-Estimate!L34</f>
        <v>0</v>
      </c>
    </row>
    <row r="35" spans="1:26" s="76" customFormat="1" x14ac:dyDescent="0.25">
      <c r="A35" s="144"/>
      <c r="B35" s="145"/>
      <c r="C35" s="81" t="s">
        <v>98</v>
      </c>
      <c r="D35" s="145"/>
      <c r="E35" s="145"/>
      <c r="F35" s="145"/>
      <c r="G35" s="82" t="s">
        <v>59</v>
      </c>
      <c r="H35" s="82" t="s">
        <v>60</v>
      </c>
      <c r="I35" s="81">
        <v>5477</v>
      </c>
      <c r="J35" s="82" t="s">
        <v>67</v>
      </c>
      <c r="K35" s="83">
        <v>20</v>
      </c>
      <c r="L35" s="121" t="s">
        <v>560</v>
      </c>
      <c r="M35" s="84">
        <v>43241</v>
      </c>
      <c r="N35" s="85">
        <v>4262960</v>
      </c>
      <c r="O35" s="85">
        <v>0</v>
      </c>
      <c r="P35" s="85">
        <v>0</v>
      </c>
      <c r="Q35" s="85">
        <v>0</v>
      </c>
      <c r="R35" s="85">
        <v>43060.2</v>
      </c>
      <c r="S35" s="85">
        <v>-0.2</v>
      </c>
      <c r="T35" s="85">
        <v>4306020</v>
      </c>
      <c r="U35" s="85">
        <v>245443.14</v>
      </c>
      <c r="V35" s="85">
        <v>4908862.8</v>
      </c>
      <c r="W35" s="92">
        <v>602842.6</v>
      </c>
      <c r="X35" s="146"/>
      <c r="Y35" s="131"/>
      <c r="Z35" s="109">
        <f>W35-Estimate!L35</f>
        <v>0</v>
      </c>
    </row>
    <row r="36" spans="1:26" s="76" customFormat="1" ht="45" x14ac:dyDescent="0.25">
      <c r="A36" s="144"/>
      <c r="B36" s="145"/>
      <c r="C36" s="81" t="s">
        <v>100</v>
      </c>
      <c r="D36" s="145"/>
      <c r="E36" s="145"/>
      <c r="F36" s="145"/>
      <c r="G36" s="82" t="s">
        <v>59</v>
      </c>
      <c r="H36" s="82" t="s">
        <v>60</v>
      </c>
      <c r="I36" s="86" t="s">
        <v>445</v>
      </c>
      <c r="J36" s="82" t="s">
        <v>69</v>
      </c>
      <c r="K36" s="83">
        <v>0</v>
      </c>
      <c r="L36" s="121" t="s">
        <v>561</v>
      </c>
      <c r="M36" s="84">
        <v>43101</v>
      </c>
      <c r="N36" s="85">
        <v>0</v>
      </c>
      <c r="O36" s="85">
        <v>1096177</v>
      </c>
      <c r="P36" s="85">
        <v>0</v>
      </c>
      <c r="Q36" s="85">
        <v>0</v>
      </c>
      <c r="R36" s="85">
        <v>11072.49</v>
      </c>
      <c r="S36" s="85">
        <v>0</v>
      </c>
      <c r="T36" s="85">
        <f>O36+R36</f>
        <v>1107249.49</v>
      </c>
      <c r="U36" s="85">
        <v>0</v>
      </c>
      <c r="V36" s="85">
        <v>0</v>
      </c>
      <c r="W36" s="92">
        <v>0</v>
      </c>
      <c r="X36" s="146"/>
      <c r="Y36" s="131"/>
      <c r="Z36" s="109">
        <f>W36-Estimate!L36</f>
        <v>0</v>
      </c>
    </row>
    <row r="37" spans="1:26" s="76" customFormat="1" ht="45" x14ac:dyDescent="0.25">
      <c r="A37" s="144"/>
      <c r="B37" s="145"/>
      <c r="C37" s="81" t="s">
        <v>101</v>
      </c>
      <c r="D37" s="145"/>
      <c r="E37" s="145"/>
      <c r="F37" s="145"/>
      <c r="G37" s="82" t="s">
        <v>59</v>
      </c>
      <c r="H37" s="82" t="s">
        <v>60</v>
      </c>
      <c r="I37" s="86" t="s">
        <v>445</v>
      </c>
      <c r="J37" s="82" t="s">
        <v>71</v>
      </c>
      <c r="K37" s="83">
        <v>0</v>
      </c>
      <c r="L37" s="121" t="s">
        <v>561</v>
      </c>
      <c r="M37" s="84">
        <v>43101</v>
      </c>
      <c r="N37" s="85">
        <v>0</v>
      </c>
      <c r="O37" s="85">
        <v>0</v>
      </c>
      <c r="P37" s="85">
        <v>169724</v>
      </c>
      <c r="Q37" s="85">
        <v>0</v>
      </c>
      <c r="R37" s="85">
        <v>1714.38</v>
      </c>
      <c r="S37" s="85">
        <v>0</v>
      </c>
      <c r="T37" s="85">
        <f>P37+R37</f>
        <v>171438.38</v>
      </c>
      <c r="U37" s="85">
        <v>0</v>
      </c>
      <c r="V37" s="85">
        <v>0</v>
      </c>
      <c r="W37" s="92">
        <v>0</v>
      </c>
      <c r="X37" s="146"/>
      <c r="Y37" s="132"/>
      <c r="Z37" s="109">
        <f>W37-Estimate!L37</f>
        <v>0</v>
      </c>
    </row>
    <row r="38" spans="1:26" x14ac:dyDescent="0.25">
      <c r="A38" s="147">
        <v>7</v>
      </c>
      <c r="B38" s="123" t="s">
        <v>102</v>
      </c>
      <c r="C38" s="47" t="s">
        <v>103</v>
      </c>
      <c r="D38" s="123" t="s">
        <v>104</v>
      </c>
      <c r="E38" s="123" t="s">
        <v>105</v>
      </c>
      <c r="F38" s="123" t="s">
        <v>106</v>
      </c>
      <c r="G38" s="44" t="s">
        <v>59</v>
      </c>
      <c r="H38" s="44" t="s">
        <v>60</v>
      </c>
      <c r="I38" s="54">
        <v>5219</v>
      </c>
      <c r="J38" s="44" t="s">
        <v>67</v>
      </c>
      <c r="K38" s="23">
        <v>3.33</v>
      </c>
      <c r="L38" s="120" t="s">
        <v>562</v>
      </c>
      <c r="M38" s="18">
        <v>43123</v>
      </c>
      <c r="N38" s="24">
        <v>709783</v>
      </c>
      <c r="O38" s="24">
        <v>0</v>
      </c>
      <c r="P38" s="24">
        <v>0</v>
      </c>
      <c r="Q38" s="48">
        <v>0</v>
      </c>
      <c r="R38" s="24">
        <v>7169.53</v>
      </c>
      <c r="S38" s="24">
        <v>-0.2</v>
      </c>
      <c r="T38" s="24">
        <v>716952.33</v>
      </c>
      <c r="U38" s="24">
        <v>245443.14</v>
      </c>
      <c r="V38" s="24">
        <v>817325.66</v>
      </c>
      <c r="W38" s="94">
        <v>100373.13</v>
      </c>
      <c r="X38" s="148">
        <v>120568.36</v>
      </c>
      <c r="Y38" s="127"/>
      <c r="Z38" s="109">
        <f>W38-Estimate!L38</f>
        <v>0</v>
      </c>
    </row>
    <row r="39" spans="1:26" x14ac:dyDescent="0.25">
      <c r="A39" s="147"/>
      <c r="B39" s="123"/>
      <c r="C39" s="47" t="s">
        <v>108</v>
      </c>
      <c r="D39" s="123"/>
      <c r="E39" s="123"/>
      <c r="F39" s="123"/>
      <c r="G39" s="44" t="s">
        <v>59</v>
      </c>
      <c r="H39" s="44" t="s">
        <v>60</v>
      </c>
      <c r="I39" s="54">
        <v>5220</v>
      </c>
      <c r="J39" s="44" t="s">
        <v>67</v>
      </c>
      <c r="K39" s="23">
        <v>0.67</v>
      </c>
      <c r="L39" s="120" t="s">
        <v>562</v>
      </c>
      <c r="M39" s="18">
        <v>43123</v>
      </c>
      <c r="N39" s="24">
        <v>142809</v>
      </c>
      <c r="O39" s="24">
        <v>0</v>
      </c>
      <c r="P39" s="24">
        <v>0</v>
      </c>
      <c r="Q39" s="48">
        <v>0</v>
      </c>
      <c r="R39" s="24">
        <v>1442.52</v>
      </c>
      <c r="S39" s="24">
        <v>0.15</v>
      </c>
      <c r="T39" s="24">
        <v>144251.67000000001</v>
      </c>
      <c r="U39" s="24">
        <v>245443.14</v>
      </c>
      <c r="V39" s="24">
        <v>164446.9</v>
      </c>
      <c r="W39" s="94">
        <v>20195.23</v>
      </c>
      <c r="X39" s="148"/>
      <c r="Y39" s="129"/>
      <c r="Z39" s="109">
        <f>W39-Estimate!L39</f>
        <v>0</v>
      </c>
    </row>
    <row r="40" spans="1:26" s="76" customFormat="1" x14ac:dyDescent="0.25">
      <c r="A40" s="144">
        <v>8</v>
      </c>
      <c r="B40" s="145" t="s">
        <v>109</v>
      </c>
      <c r="C40" s="81" t="s">
        <v>110</v>
      </c>
      <c r="D40" s="145" t="s">
        <v>111</v>
      </c>
      <c r="E40" s="145" t="s">
        <v>532</v>
      </c>
      <c r="F40" s="145" t="s">
        <v>112</v>
      </c>
      <c r="G40" s="82" t="s">
        <v>113</v>
      </c>
      <c r="H40" s="82" t="s">
        <v>60</v>
      </c>
      <c r="I40" s="81">
        <v>1779</v>
      </c>
      <c r="J40" s="82" t="s">
        <v>67</v>
      </c>
      <c r="K40" s="83">
        <v>2.25</v>
      </c>
      <c r="L40" s="121" t="s">
        <v>563</v>
      </c>
      <c r="M40" s="84">
        <v>43325</v>
      </c>
      <c r="N40" s="85">
        <v>503051</v>
      </c>
      <c r="O40" s="85">
        <v>0</v>
      </c>
      <c r="P40" s="85">
        <v>0</v>
      </c>
      <c r="Q40" s="85">
        <v>0</v>
      </c>
      <c r="R40" s="85">
        <v>5081.32</v>
      </c>
      <c r="S40" s="85">
        <v>0.93</v>
      </c>
      <c r="T40" s="85">
        <v>508133.25</v>
      </c>
      <c r="U40" s="85">
        <v>257454.18</v>
      </c>
      <c r="V40" s="85">
        <v>579271.91</v>
      </c>
      <c r="W40" s="92">
        <v>71138.66</v>
      </c>
      <c r="X40" s="146">
        <v>71138.66</v>
      </c>
      <c r="Y40" s="130"/>
      <c r="Z40" s="109">
        <f>W40-Estimate!L40</f>
        <v>0</v>
      </c>
    </row>
    <row r="41" spans="1:26" s="76" customFormat="1" ht="30" x14ac:dyDescent="0.25">
      <c r="A41" s="144"/>
      <c r="B41" s="145"/>
      <c r="C41" s="81" t="s">
        <v>114</v>
      </c>
      <c r="D41" s="145"/>
      <c r="E41" s="145"/>
      <c r="F41" s="145"/>
      <c r="G41" s="82" t="s">
        <v>113</v>
      </c>
      <c r="H41" s="82" t="s">
        <v>60</v>
      </c>
      <c r="I41" s="81">
        <v>1779</v>
      </c>
      <c r="J41" s="82" t="s">
        <v>69</v>
      </c>
      <c r="K41" s="83">
        <v>0</v>
      </c>
      <c r="L41" s="121" t="s">
        <v>564</v>
      </c>
      <c r="M41" s="84">
        <v>43087</v>
      </c>
      <c r="N41" s="85">
        <v>0</v>
      </c>
      <c r="O41" s="85">
        <v>732883</v>
      </c>
      <c r="P41" s="85">
        <v>0</v>
      </c>
      <c r="Q41" s="85">
        <v>0</v>
      </c>
      <c r="R41" s="85">
        <v>7402.86</v>
      </c>
      <c r="S41" s="85">
        <v>0</v>
      </c>
      <c r="T41" s="85">
        <f>O41+R41</f>
        <v>740285.86</v>
      </c>
      <c r="U41" s="85">
        <v>0</v>
      </c>
      <c r="V41" s="85">
        <v>0</v>
      </c>
      <c r="W41" s="92">
        <v>0</v>
      </c>
      <c r="X41" s="146"/>
      <c r="Y41" s="131"/>
      <c r="Z41" s="109">
        <f>W41-Estimate!L41</f>
        <v>0</v>
      </c>
    </row>
    <row r="42" spans="1:26" s="76" customFormat="1" x14ac:dyDescent="0.25">
      <c r="A42" s="144"/>
      <c r="B42" s="145"/>
      <c r="C42" s="81" t="s">
        <v>115</v>
      </c>
      <c r="D42" s="145"/>
      <c r="E42" s="145"/>
      <c r="F42" s="145"/>
      <c r="G42" s="82" t="s">
        <v>113</v>
      </c>
      <c r="H42" s="82" t="s">
        <v>60</v>
      </c>
      <c r="I42" s="81">
        <v>1779</v>
      </c>
      <c r="J42" s="82" t="s">
        <v>71</v>
      </c>
      <c r="K42" s="83">
        <v>0</v>
      </c>
      <c r="L42" s="121" t="s">
        <v>564</v>
      </c>
      <c r="M42" s="84">
        <v>43087</v>
      </c>
      <c r="N42" s="85">
        <v>0</v>
      </c>
      <c r="O42" s="85">
        <v>0</v>
      </c>
      <c r="P42" s="85">
        <v>9974</v>
      </c>
      <c r="Q42" s="85">
        <v>0</v>
      </c>
      <c r="R42" s="85">
        <v>100.75</v>
      </c>
      <c r="S42" s="85">
        <v>0</v>
      </c>
      <c r="T42" s="85">
        <f>P42+R42</f>
        <v>10074.75</v>
      </c>
      <c r="U42" s="85">
        <v>0</v>
      </c>
      <c r="V42" s="85">
        <v>0</v>
      </c>
      <c r="W42" s="92">
        <v>0</v>
      </c>
      <c r="X42" s="146"/>
      <c r="Y42" s="132"/>
      <c r="Z42" s="109">
        <f>W42-Estimate!L42</f>
        <v>0</v>
      </c>
    </row>
    <row r="43" spans="1:26" x14ac:dyDescent="0.25">
      <c r="A43" s="147">
        <v>9</v>
      </c>
      <c r="B43" s="123" t="s">
        <v>116</v>
      </c>
      <c r="C43" s="47" t="s">
        <v>117</v>
      </c>
      <c r="D43" s="123" t="s">
        <v>118</v>
      </c>
      <c r="E43" s="123" t="s">
        <v>119</v>
      </c>
      <c r="F43" s="123" t="s">
        <v>120</v>
      </c>
      <c r="G43" s="44" t="s">
        <v>121</v>
      </c>
      <c r="H43" s="44" t="s">
        <v>60</v>
      </c>
      <c r="I43" s="54">
        <v>377</v>
      </c>
      <c r="J43" s="44" t="s">
        <v>122</v>
      </c>
      <c r="K43" s="23">
        <v>5.5</v>
      </c>
      <c r="L43" s="120" t="s">
        <v>565</v>
      </c>
      <c r="M43" s="18">
        <v>43164</v>
      </c>
      <c r="N43" s="24">
        <v>2233990</v>
      </c>
      <c r="O43" s="24">
        <v>0</v>
      </c>
      <c r="P43" s="24">
        <v>0</v>
      </c>
      <c r="Q43" s="48">
        <v>0</v>
      </c>
      <c r="R43" s="24">
        <v>22565.56</v>
      </c>
      <c r="S43" s="24">
        <v>0.94</v>
      </c>
      <c r="T43" s="24">
        <v>2256556.5</v>
      </c>
      <c r="U43" s="24">
        <v>553882.05000000005</v>
      </c>
      <c r="V43" s="24">
        <v>3046351.28</v>
      </c>
      <c r="W43" s="94">
        <v>789794.78</v>
      </c>
      <c r="X43" s="148">
        <v>789794.78</v>
      </c>
      <c r="Y43" s="127"/>
      <c r="Z43" s="109">
        <f>W43-Estimate!L43</f>
        <v>0</v>
      </c>
    </row>
    <row r="44" spans="1:26" ht="30" x14ac:dyDescent="0.25">
      <c r="A44" s="147"/>
      <c r="B44" s="123"/>
      <c r="C44" s="47" t="s">
        <v>70</v>
      </c>
      <c r="D44" s="123"/>
      <c r="E44" s="123"/>
      <c r="F44" s="123"/>
      <c r="G44" s="44" t="s">
        <v>121</v>
      </c>
      <c r="H44" s="44" t="s">
        <v>60</v>
      </c>
      <c r="I44" s="54">
        <v>377</v>
      </c>
      <c r="J44" s="44" t="s">
        <v>69</v>
      </c>
      <c r="K44" s="23">
        <v>0</v>
      </c>
      <c r="L44" s="120" t="s">
        <v>566</v>
      </c>
      <c r="M44" s="18">
        <v>43072</v>
      </c>
      <c r="N44" s="24">
        <v>0</v>
      </c>
      <c r="O44" s="24">
        <v>3818980</v>
      </c>
      <c r="P44" s="24">
        <v>0</v>
      </c>
      <c r="Q44" s="48">
        <v>0</v>
      </c>
      <c r="R44" s="24">
        <v>38575.56</v>
      </c>
      <c r="S44" s="24">
        <v>0</v>
      </c>
      <c r="T44" s="24">
        <f>O44+R44</f>
        <v>3857555.56</v>
      </c>
      <c r="U44" s="24">
        <v>0</v>
      </c>
      <c r="V44" s="24">
        <v>0</v>
      </c>
      <c r="W44" s="94">
        <v>0</v>
      </c>
      <c r="X44" s="148"/>
      <c r="Y44" s="128"/>
      <c r="Z44" s="109">
        <f>W44-Estimate!L44</f>
        <v>0</v>
      </c>
    </row>
    <row r="45" spans="1:26" x14ac:dyDescent="0.25">
      <c r="A45" s="147"/>
      <c r="B45" s="123"/>
      <c r="C45" s="47" t="s">
        <v>114</v>
      </c>
      <c r="D45" s="123"/>
      <c r="E45" s="123"/>
      <c r="F45" s="123"/>
      <c r="G45" s="44" t="s">
        <v>121</v>
      </c>
      <c r="H45" s="44" t="s">
        <v>60</v>
      </c>
      <c r="I45" s="54">
        <v>377</v>
      </c>
      <c r="J45" s="44" t="s">
        <v>71</v>
      </c>
      <c r="K45" s="23">
        <v>0</v>
      </c>
      <c r="L45" s="120" t="s">
        <v>566</v>
      </c>
      <c r="M45" s="18">
        <v>43072</v>
      </c>
      <c r="N45" s="24">
        <v>0</v>
      </c>
      <c r="O45" s="24">
        <v>0</v>
      </c>
      <c r="P45" s="24">
        <v>27551</v>
      </c>
      <c r="Q45" s="48">
        <v>0</v>
      </c>
      <c r="R45" s="24">
        <v>278.29000000000002</v>
      </c>
      <c r="S45" s="24">
        <v>0</v>
      </c>
      <c r="T45" s="24">
        <f>P45+R45</f>
        <v>27829.29</v>
      </c>
      <c r="U45" s="24">
        <v>0</v>
      </c>
      <c r="V45" s="24">
        <v>0</v>
      </c>
      <c r="W45" s="94">
        <v>0</v>
      </c>
      <c r="X45" s="148"/>
      <c r="Y45" s="129"/>
      <c r="Z45" s="109">
        <f>W45-Estimate!L45</f>
        <v>0</v>
      </c>
    </row>
    <row r="46" spans="1:26" s="76" customFormat="1" x14ac:dyDescent="0.25">
      <c r="A46" s="81">
        <v>10</v>
      </c>
      <c r="B46" s="82" t="s">
        <v>124</v>
      </c>
      <c r="C46" s="81" t="s">
        <v>448</v>
      </c>
      <c r="D46" s="82" t="s">
        <v>125</v>
      </c>
      <c r="E46" s="82" t="s">
        <v>126</v>
      </c>
      <c r="F46" s="82" t="s">
        <v>127</v>
      </c>
      <c r="G46" s="82" t="s">
        <v>128</v>
      </c>
      <c r="H46" s="82" t="s">
        <v>60</v>
      </c>
      <c r="I46" s="81">
        <v>499</v>
      </c>
      <c r="J46" s="82" t="s">
        <v>61</v>
      </c>
      <c r="K46" s="83">
        <v>66</v>
      </c>
      <c r="L46" s="121" t="s">
        <v>567</v>
      </c>
      <c r="M46" s="84">
        <v>43115</v>
      </c>
      <c r="N46" s="85">
        <v>11024654</v>
      </c>
      <c r="O46" s="85">
        <v>0</v>
      </c>
      <c r="P46" s="85">
        <v>0</v>
      </c>
      <c r="Q46" s="85">
        <v>0</v>
      </c>
      <c r="R46" s="85">
        <v>111360.14</v>
      </c>
      <c r="S46" s="85">
        <v>0.86</v>
      </c>
      <c r="T46" s="85">
        <v>11136015</v>
      </c>
      <c r="U46" s="85">
        <v>204160.28</v>
      </c>
      <c r="V46" s="85">
        <v>13474578.48</v>
      </c>
      <c r="W46" s="92">
        <v>2338563.48</v>
      </c>
      <c r="X46" s="85">
        <v>2338563.48</v>
      </c>
      <c r="Y46" s="82"/>
      <c r="Z46" s="109">
        <f>W46-Estimate!L46</f>
        <v>0</v>
      </c>
    </row>
    <row r="47" spans="1:26" x14ac:dyDescent="0.25">
      <c r="A47" s="47">
        <v>11</v>
      </c>
      <c r="B47" s="44" t="s">
        <v>130</v>
      </c>
      <c r="C47" s="47">
        <v>21</v>
      </c>
      <c r="D47" s="44" t="s">
        <v>131</v>
      </c>
      <c r="E47" s="44" t="s">
        <v>132</v>
      </c>
      <c r="F47" s="44" t="s">
        <v>133</v>
      </c>
      <c r="G47" s="44" t="s">
        <v>134</v>
      </c>
      <c r="H47" s="44" t="s">
        <v>60</v>
      </c>
      <c r="I47" s="54">
        <v>447</v>
      </c>
      <c r="J47" s="44" t="s">
        <v>61</v>
      </c>
      <c r="K47" s="23">
        <v>1.5</v>
      </c>
      <c r="L47" s="120" t="s">
        <v>568</v>
      </c>
      <c r="M47" s="18">
        <v>43145</v>
      </c>
      <c r="N47" s="24">
        <v>449654</v>
      </c>
      <c r="O47" s="24">
        <v>0</v>
      </c>
      <c r="P47" s="24">
        <v>0</v>
      </c>
      <c r="Q47" s="48">
        <v>0</v>
      </c>
      <c r="R47" s="24">
        <v>4541.96</v>
      </c>
      <c r="S47" s="24">
        <v>0.28999999999999998</v>
      </c>
      <c r="T47" s="24">
        <v>454196.25</v>
      </c>
      <c r="U47" s="24">
        <v>366384.98</v>
      </c>
      <c r="V47" s="24">
        <v>549577.47</v>
      </c>
      <c r="W47" s="94">
        <v>95381.22</v>
      </c>
      <c r="X47" s="24">
        <v>95381.22</v>
      </c>
      <c r="Y47" s="44"/>
      <c r="Z47" s="109">
        <f>W47-Estimate!L47</f>
        <v>0</v>
      </c>
    </row>
    <row r="48" spans="1:26" s="76" customFormat="1" x14ac:dyDescent="0.25">
      <c r="A48" s="144">
        <v>12</v>
      </c>
      <c r="B48" s="145" t="s">
        <v>135</v>
      </c>
      <c r="C48" s="81">
        <v>38</v>
      </c>
      <c r="D48" s="145" t="s">
        <v>136</v>
      </c>
      <c r="E48" s="145" t="s">
        <v>533</v>
      </c>
      <c r="F48" s="145" t="s">
        <v>138</v>
      </c>
      <c r="G48" s="82" t="s">
        <v>134</v>
      </c>
      <c r="H48" s="82" t="s">
        <v>60</v>
      </c>
      <c r="I48" s="81">
        <v>479</v>
      </c>
      <c r="J48" s="82" t="s">
        <v>67</v>
      </c>
      <c r="K48" s="83">
        <v>8.1299999999999997E-2</v>
      </c>
      <c r="L48" s="121" t="s">
        <v>569</v>
      </c>
      <c r="M48" s="84">
        <v>43426</v>
      </c>
      <c r="N48" s="85">
        <v>20676</v>
      </c>
      <c r="O48" s="85">
        <v>0</v>
      </c>
      <c r="P48" s="85">
        <v>0</v>
      </c>
      <c r="Q48" s="85">
        <v>0</v>
      </c>
      <c r="R48" s="85">
        <v>208.85</v>
      </c>
      <c r="S48" s="85">
        <v>0.307</v>
      </c>
      <c r="T48" s="85">
        <v>20885.16</v>
      </c>
      <c r="U48" s="85">
        <v>488091</v>
      </c>
      <c r="V48" s="85">
        <v>39681.800000000003</v>
      </c>
      <c r="W48" s="92">
        <v>18796.64</v>
      </c>
      <c r="X48" s="146">
        <v>38749.19</v>
      </c>
      <c r="Y48" s="130"/>
      <c r="Z48" s="109">
        <f>W48-Estimate!L48</f>
        <v>0</v>
      </c>
    </row>
    <row r="49" spans="1:26" s="76" customFormat="1" x14ac:dyDescent="0.25">
      <c r="A49" s="144"/>
      <c r="B49" s="145"/>
      <c r="C49" s="81">
        <v>40</v>
      </c>
      <c r="D49" s="145"/>
      <c r="E49" s="145"/>
      <c r="F49" s="145"/>
      <c r="G49" s="82" t="s">
        <v>134</v>
      </c>
      <c r="H49" s="82" t="s">
        <v>60</v>
      </c>
      <c r="I49" s="81">
        <v>485</v>
      </c>
      <c r="J49" s="82" t="s">
        <v>67</v>
      </c>
      <c r="K49" s="83">
        <v>8.6300000000000002E-2</v>
      </c>
      <c r="L49" s="121" t="s">
        <v>569</v>
      </c>
      <c r="M49" s="84">
        <v>43426</v>
      </c>
      <c r="N49" s="85">
        <v>21948</v>
      </c>
      <c r="O49" s="85">
        <v>0</v>
      </c>
      <c r="P49" s="85">
        <v>0</v>
      </c>
      <c r="Q49" s="85">
        <v>0</v>
      </c>
      <c r="R49" s="85">
        <v>221.7</v>
      </c>
      <c r="S49" s="85">
        <v>-9.2999999999999999E-2</v>
      </c>
      <c r="T49" s="85">
        <v>22169.61</v>
      </c>
      <c r="U49" s="85">
        <v>488091</v>
      </c>
      <c r="V49" s="85">
        <v>42122.25</v>
      </c>
      <c r="W49" s="92">
        <v>19952.55</v>
      </c>
      <c r="X49" s="146"/>
      <c r="Y49" s="131"/>
      <c r="Z49" s="109">
        <f>W49-Estimate!L49</f>
        <v>0</v>
      </c>
    </row>
    <row r="50" spans="1:26" s="76" customFormat="1" ht="30" x14ac:dyDescent="0.25">
      <c r="A50" s="144"/>
      <c r="B50" s="145"/>
      <c r="C50" s="81" t="s">
        <v>139</v>
      </c>
      <c r="D50" s="145"/>
      <c r="E50" s="145"/>
      <c r="F50" s="145"/>
      <c r="G50" s="82" t="s">
        <v>134</v>
      </c>
      <c r="H50" s="82" t="s">
        <v>60</v>
      </c>
      <c r="I50" s="81">
        <v>485</v>
      </c>
      <c r="J50" s="82" t="s">
        <v>69</v>
      </c>
      <c r="K50" s="83">
        <v>0</v>
      </c>
      <c r="L50" s="121" t="s">
        <v>570</v>
      </c>
      <c r="M50" s="84">
        <v>43093</v>
      </c>
      <c r="N50" s="85">
        <v>0</v>
      </c>
      <c r="O50" s="85">
        <v>309993</v>
      </c>
      <c r="P50" s="85">
        <v>0</v>
      </c>
      <c r="Q50" s="85">
        <v>0</v>
      </c>
      <c r="R50" s="85">
        <v>3131.24</v>
      </c>
      <c r="S50" s="85">
        <v>0</v>
      </c>
      <c r="T50" s="85">
        <f>O50+R50</f>
        <v>313124.24</v>
      </c>
      <c r="U50" s="85">
        <v>0</v>
      </c>
      <c r="V50" s="85">
        <v>0</v>
      </c>
      <c r="W50" s="92">
        <v>0</v>
      </c>
      <c r="X50" s="146"/>
      <c r="Y50" s="132"/>
      <c r="Z50" s="109">
        <f>W50-Estimate!L50</f>
        <v>0</v>
      </c>
    </row>
    <row r="51" spans="1:26" x14ac:dyDescent="0.25">
      <c r="A51" s="147">
        <v>13</v>
      </c>
      <c r="B51" s="123" t="s">
        <v>140</v>
      </c>
      <c r="C51" s="47">
        <v>38</v>
      </c>
      <c r="D51" s="123" t="s">
        <v>141</v>
      </c>
      <c r="E51" s="123" t="s">
        <v>534</v>
      </c>
      <c r="F51" s="123" t="s">
        <v>136</v>
      </c>
      <c r="G51" s="44" t="s">
        <v>134</v>
      </c>
      <c r="H51" s="44" t="s">
        <v>60</v>
      </c>
      <c r="I51" s="54">
        <v>479</v>
      </c>
      <c r="J51" s="44" t="s">
        <v>67</v>
      </c>
      <c r="K51" s="23">
        <v>0.18959999999999999</v>
      </c>
      <c r="L51" s="120" t="s">
        <v>569</v>
      </c>
      <c r="M51" s="18">
        <v>43426</v>
      </c>
      <c r="N51" s="24">
        <v>48219</v>
      </c>
      <c r="O51" s="24">
        <v>0</v>
      </c>
      <c r="P51" s="24">
        <v>0</v>
      </c>
      <c r="Q51" s="48">
        <v>0</v>
      </c>
      <c r="R51" s="24">
        <v>487.06</v>
      </c>
      <c r="S51" s="24">
        <v>0.28399999999999997</v>
      </c>
      <c r="T51" s="24">
        <v>48706.34</v>
      </c>
      <c r="U51" s="24">
        <v>488091</v>
      </c>
      <c r="V51" s="24">
        <v>92542.05</v>
      </c>
      <c r="W51" s="94">
        <v>43835.71</v>
      </c>
      <c r="X51" s="148">
        <v>90353.35</v>
      </c>
      <c r="Y51" s="127"/>
      <c r="Z51" s="109">
        <f>W51-Estimate!L51</f>
        <v>0</v>
      </c>
    </row>
    <row r="52" spans="1:26" x14ac:dyDescent="0.25">
      <c r="A52" s="147"/>
      <c r="B52" s="123"/>
      <c r="C52" s="47">
        <v>40</v>
      </c>
      <c r="D52" s="123"/>
      <c r="E52" s="123"/>
      <c r="F52" s="123"/>
      <c r="G52" s="44" t="s">
        <v>134</v>
      </c>
      <c r="H52" s="44" t="s">
        <v>60</v>
      </c>
      <c r="I52" s="54">
        <v>485</v>
      </c>
      <c r="J52" s="44" t="s">
        <v>67</v>
      </c>
      <c r="K52" s="23">
        <v>0.20119999999999999</v>
      </c>
      <c r="L52" s="120" t="s">
        <v>569</v>
      </c>
      <c r="M52" s="18">
        <v>43426</v>
      </c>
      <c r="N52" s="24">
        <v>51169</v>
      </c>
      <c r="O52" s="24">
        <v>0</v>
      </c>
      <c r="P52" s="24">
        <v>0</v>
      </c>
      <c r="Q52" s="48">
        <v>0</v>
      </c>
      <c r="R52" s="24">
        <v>516.86</v>
      </c>
      <c r="S52" s="24">
        <v>0.40799999999999997</v>
      </c>
      <c r="T52" s="24">
        <v>51686.27</v>
      </c>
      <c r="U52" s="24">
        <v>488091</v>
      </c>
      <c r="V52" s="24">
        <v>98203.91</v>
      </c>
      <c r="W52" s="94">
        <v>46517.64</v>
      </c>
      <c r="X52" s="148"/>
      <c r="Y52" s="129"/>
      <c r="Z52" s="109">
        <f>W52-Estimate!L52</f>
        <v>0</v>
      </c>
    </row>
    <row r="53" spans="1:26" s="76" customFormat="1" x14ac:dyDescent="0.25">
      <c r="A53" s="144">
        <v>14</v>
      </c>
      <c r="B53" s="145" t="s">
        <v>143</v>
      </c>
      <c r="C53" s="81">
        <v>38</v>
      </c>
      <c r="D53" s="145" t="s">
        <v>144</v>
      </c>
      <c r="E53" s="145" t="s">
        <v>142</v>
      </c>
      <c r="F53" s="145" t="s">
        <v>136</v>
      </c>
      <c r="G53" s="82" t="s">
        <v>134</v>
      </c>
      <c r="H53" s="82" t="s">
        <v>60</v>
      </c>
      <c r="I53" s="81">
        <v>479</v>
      </c>
      <c r="J53" s="82" t="s">
        <v>67</v>
      </c>
      <c r="K53" s="83">
        <v>0.37909999999999999</v>
      </c>
      <c r="L53" s="121" t="s">
        <v>569</v>
      </c>
      <c r="M53" s="84">
        <v>43426</v>
      </c>
      <c r="N53" s="85">
        <v>96413</v>
      </c>
      <c r="O53" s="85">
        <v>0</v>
      </c>
      <c r="P53" s="85">
        <v>0</v>
      </c>
      <c r="Q53" s="85">
        <v>0</v>
      </c>
      <c r="R53" s="85">
        <v>973.87</v>
      </c>
      <c r="S53" s="85">
        <v>0.129</v>
      </c>
      <c r="T53" s="85">
        <v>97387</v>
      </c>
      <c r="U53" s="85">
        <v>488091</v>
      </c>
      <c r="V53" s="85">
        <v>185035.3</v>
      </c>
      <c r="W53" s="92">
        <v>87648.3</v>
      </c>
      <c r="X53" s="146">
        <v>180706.7</v>
      </c>
      <c r="Y53" s="130"/>
      <c r="Z53" s="109">
        <f>W53-Estimate!L53</f>
        <v>0</v>
      </c>
    </row>
    <row r="54" spans="1:26" s="76" customFormat="1" x14ac:dyDescent="0.25">
      <c r="A54" s="144"/>
      <c r="B54" s="145"/>
      <c r="C54" s="81">
        <v>40</v>
      </c>
      <c r="D54" s="145"/>
      <c r="E54" s="145"/>
      <c r="F54" s="145"/>
      <c r="G54" s="82" t="s">
        <v>134</v>
      </c>
      <c r="H54" s="82" t="s">
        <v>60</v>
      </c>
      <c r="I54" s="81">
        <v>485</v>
      </c>
      <c r="J54" s="82" t="s">
        <v>67</v>
      </c>
      <c r="K54" s="83">
        <v>0.40250000000000002</v>
      </c>
      <c r="L54" s="121" t="s">
        <v>569</v>
      </c>
      <c r="M54" s="84">
        <v>43426</v>
      </c>
      <c r="N54" s="85">
        <v>102364</v>
      </c>
      <c r="O54" s="85">
        <v>0</v>
      </c>
      <c r="P54" s="85">
        <v>0</v>
      </c>
      <c r="Q54" s="85">
        <v>0</v>
      </c>
      <c r="R54" s="85">
        <v>1033.98</v>
      </c>
      <c r="S54" s="85">
        <v>0.245</v>
      </c>
      <c r="T54" s="85">
        <v>103398.23</v>
      </c>
      <c r="U54" s="85">
        <v>488091</v>
      </c>
      <c r="V54" s="85">
        <v>196456.63</v>
      </c>
      <c r="W54" s="92">
        <v>93058.4</v>
      </c>
      <c r="X54" s="146"/>
      <c r="Y54" s="132"/>
      <c r="Z54" s="109">
        <f>W54-Estimate!L54</f>
        <v>0</v>
      </c>
    </row>
    <row r="55" spans="1:26" ht="30" x14ac:dyDescent="0.25">
      <c r="A55" s="47">
        <v>15</v>
      </c>
      <c r="B55" s="44" t="s">
        <v>145</v>
      </c>
      <c r="C55" s="47" t="s">
        <v>146</v>
      </c>
      <c r="D55" s="44" t="s">
        <v>131</v>
      </c>
      <c r="E55" s="44" t="s">
        <v>147</v>
      </c>
      <c r="F55" s="44" t="s">
        <v>148</v>
      </c>
      <c r="G55" s="44" t="s">
        <v>134</v>
      </c>
      <c r="H55" s="44" t="s">
        <v>60</v>
      </c>
      <c r="I55" s="54">
        <v>346</v>
      </c>
      <c r="J55" s="44" t="s">
        <v>67</v>
      </c>
      <c r="K55" s="23">
        <v>5</v>
      </c>
      <c r="L55" s="120" t="s">
        <v>571</v>
      </c>
      <c r="M55" s="18">
        <v>43234</v>
      </c>
      <c r="N55" s="24">
        <v>1271605</v>
      </c>
      <c r="O55" s="24">
        <v>0</v>
      </c>
      <c r="P55" s="24">
        <v>0</v>
      </c>
      <c r="Q55" s="48">
        <v>0</v>
      </c>
      <c r="R55" s="24">
        <v>12844.49</v>
      </c>
      <c r="S55" s="24">
        <v>0.51</v>
      </c>
      <c r="T55" s="24">
        <v>1284450</v>
      </c>
      <c r="U55" s="24">
        <v>488091</v>
      </c>
      <c r="V55" s="24">
        <v>2440455</v>
      </c>
      <c r="W55" s="94">
        <v>1156005</v>
      </c>
      <c r="X55" s="24">
        <v>1156005</v>
      </c>
      <c r="Y55" s="44"/>
      <c r="Z55" s="109">
        <f>W55-Estimate!L55</f>
        <v>0</v>
      </c>
    </row>
    <row r="56" spans="1:26" s="76" customFormat="1" ht="30" x14ac:dyDescent="0.25">
      <c r="A56" s="81">
        <v>16</v>
      </c>
      <c r="B56" s="82" t="s">
        <v>150</v>
      </c>
      <c r="C56" s="81" t="s">
        <v>151</v>
      </c>
      <c r="D56" s="82" t="s">
        <v>152</v>
      </c>
      <c r="E56" s="82" t="s">
        <v>153</v>
      </c>
      <c r="F56" s="82" t="s">
        <v>154</v>
      </c>
      <c r="G56" s="82" t="s">
        <v>155</v>
      </c>
      <c r="H56" s="82" t="s">
        <v>60</v>
      </c>
      <c r="I56" s="81">
        <v>16</v>
      </c>
      <c r="J56" s="82" t="s">
        <v>61</v>
      </c>
      <c r="K56" s="83">
        <v>20</v>
      </c>
      <c r="L56" s="121" t="s">
        <v>572</v>
      </c>
      <c r="M56" s="84">
        <v>43214</v>
      </c>
      <c r="N56" s="85">
        <v>2332638</v>
      </c>
      <c r="O56" s="85">
        <v>0</v>
      </c>
      <c r="P56" s="85">
        <v>0</v>
      </c>
      <c r="Q56" s="85">
        <v>0</v>
      </c>
      <c r="R56" s="85">
        <v>23562</v>
      </c>
      <c r="S56" s="85">
        <v>0</v>
      </c>
      <c r="T56" s="85">
        <v>2356200</v>
      </c>
      <c r="U56" s="85">
        <v>142550.1</v>
      </c>
      <c r="V56" s="85">
        <v>2851002</v>
      </c>
      <c r="W56" s="92">
        <v>494802</v>
      </c>
      <c r="X56" s="85">
        <v>494802</v>
      </c>
      <c r="Y56" s="82"/>
      <c r="Z56" s="109">
        <f>W56-Estimate!L56</f>
        <v>0</v>
      </c>
    </row>
    <row r="57" spans="1:26" x14ac:dyDescent="0.25">
      <c r="A57" s="127">
        <v>17</v>
      </c>
      <c r="B57" s="127" t="s">
        <v>157</v>
      </c>
      <c r="C57" s="47" t="s">
        <v>158</v>
      </c>
      <c r="D57" s="127" t="s">
        <v>159</v>
      </c>
      <c r="E57" s="127" t="s">
        <v>160</v>
      </c>
      <c r="F57" s="127" t="s">
        <v>161</v>
      </c>
      <c r="G57" s="44" t="s">
        <v>155</v>
      </c>
      <c r="H57" s="44" t="s">
        <v>60</v>
      </c>
      <c r="I57" s="54">
        <v>15</v>
      </c>
      <c r="J57" s="44" t="s">
        <v>67</v>
      </c>
      <c r="K57" s="23">
        <v>47</v>
      </c>
      <c r="L57" s="120" t="s">
        <v>573</v>
      </c>
      <c r="M57" s="18">
        <v>43195</v>
      </c>
      <c r="N57" s="24">
        <v>8937249.75</v>
      </c>
      <c r="O57" s="24">
        <v>0</v>
      </c>
      <c r="P57" s="24">
        <v>0</v>
      </c>
      <c r="Q57" s="48">
        <v>0</v>
      </c>
      <c r="R57" s="24">
        <v>90275.25</v>
      </c>
      <c r="S57" s="24">
        <v>0</v>
      </c>
      <c r="T57" s="24">
        <v>9027525</v>
      </c>
      <c r="U57" s="24">
        <v>232410.75</v>
      </c>
      <c r="V57" s="24">
        <v>10923305.25</v>
      </c>
      <c r="W57" s="94">
        <v>1895780.25</v>
      </c>
      <c r="X57" s="138">
        <v>2361960.73</v>
      </c>
      <c r="Y57" s="127"/>
      <c r="Z57" s="109">
        <f>W57-Estimate!L57</f>
        <v>0</v>
      </c>
    </row>
    <row r="58" spans="1:26" x14ac:dyDescent="0.25">
      <c r="A58" s="128"/>
      <c r="B58" s="128"/>
      <c r="C58" s="47" t="s">
        <v>158</v>
      </c>
      <c r="D58" s="128"/>
      <c r="E58" s="128"/>
      <c r="F58" s="128"/>
      <c r="G58" s="44" t="s">
        <v>155</v>
      </c>
      <c r="H58" s="44" t="s">
        <v>60</v>
      </c>
      <c r="I58" s="54">
        <v>15</v>
      </c>
      <c r="J58" s="44" t="s">
        <v>93</v>
      </c>
      <c r="K58" s="23">
        <v>15</v>
      </c>
      <c r="L58" s="120" t="s">
        <v>574</v>
      </c>
      <c r="M58" s="18">
        <v>43195</v>
      </c>
      <c r="N58" s="24">
        <v>1749478.25</v>
      </c>
      <c r="O58" s="24">
        <v>0</v>
      </c>
      <c r="P58" s="24">
        <v>0</v>
      </c>
      <c r="Q58" s="48">
        <v>0</v>
      </c>
      <c r="R58" s="24">
        <v>17671.5</v>
      </c>
      <c r="S58" s="24">
        <v>0.25</v>
      </c>
      <c r="T58" s="24">
        <v>1767150</v>
      </c>
      <c r="U58" s="24">
        <v>142550.1</v>
      </c>
      <c r="V58" s="24">
        <v>2138251.5</v>
      </c>
      <c r="W58" s="94">
        <v>371101.5</v>
      </c>
      <c r="X58" s="139"/>
      <c r="Y58" s="128"/>
      <c r="Z58" s="109">
        <f>W58-Estimate!L58</f>
        <v>0</v>
      </c>
    </row>
    <row r="59" spans="1:26" x14ac:dyDescent="0.25">
      <c r="A59" s="128"/>
      <c r="B59" s="128"/>
      <c r="C59" s="47" t="s">
        <v>164</v>
      </c>
      <c r="D59" s="128"/>
      <c r="E59" s="128"/>
      <c r="F59" s="128"/>
      <c r="G59" s="44" t="s">
        <v>165</v>
      </c>
      <c r="H59" s="44" t="s">
        <v>60</v>
      </c>
      <c r="I59" s="54">
        <v>683</v>
      </c>
      <c r="J59" s="44" t="s">
        <v>61</v>
      </c>
      <c r="K59" s="23">
        <v>2</v>
      </c>
      <c r="L59" s="120" t="s">
        <v>574</v>
      </c>
      <c r="M59" s="18">
        <v>43195</v>
      </c>
      <c r="N59" s="24">
        <v>448228.85</v>
      </c>
      <c r="O59" s="24">
        <v>0</v>
      </c>
      <c r="P59" s="24">
        <v>0</v>
      </c>
      <c r="Q59" s="48">
        <v>0</v>
      </c>
      <c r="R59" s="24">
        <v>4527.5600000000004</v>
      </c>
      <c r="S59" s="24">
        <v>0.59</v>
      </c>
      <c r="T59" s="24">
        <v>452757</v>
      </c>
      <c r="U59" s="24">
        <v>273917.99</v>
      </c>
      <c r="V59" s="24">
        <v>547835.98</v>
      </c>
      <c r="W59" s="94">
        <v>95078.98</v>
      </c>
      <c r="X59" s="139"/>
      <c r="Y59" s="128"/>
      <c r="Z59" s="109">
        <f>W59-Estimate!L59</f>
        <v>0</v>
      </c>
    </row>
    <row r="60" spans="1:26" ht="30" x14ac:dyDescent="0.25">
      <c r="A60" s="128"/>
      <c r="B60" s="128"/>
      <c r="C60" s="47" t="s">
        <v>166</v>
      </c>
      <c r="D60" s="128"/>
      <c r="E60" s="128"/>
      <c r="F60" s="128"/>
      <c r="G60" s="44" t="s">
        <v>155</v>
      </c>
      <c r="H60" s="44" t="s">
        <v>60</v>
      </c>
      <c r="I60" s="54">
        <v>15</v>
      </c>
      <c r="J60" s="44" t="s">
        <v>69</v>
      </c>
      <c r="K60" s="23">
        <v>0</v>
      </c>
      <c r="L60" s="120" t="s">
        <v>574</v>
      </c>
      <c r="M60" s="18">
        <v>43162</v>
      </c>
      <c r="N60" s="24">
        <v>0</v>
      </c>
      <c r="O60" s="24">
        <v>526248</v>
      </c>
      <c r="P60" s="24">
        <v>0</v>
      </c>
      <c r="Q60" s="48">
        <v>0</v>
      </c>
      <c r="R60" s="24">
        <v>5315.64</v>
      </c>
      <c r="S60" s="24">
        <v>0</v>
      </c>
      <c r="T60" s="24">
        <f>O60+R60</f>
        <v>531563.64</v>
      </c>
      <c r="U60" s="24">
        <v>0</v>
      </c>
      <c r="V60" s="24">
        <v>0</v>
      </c>
      <c r="W60" s="94">
        <v>0</v>
      </c>
      <c r="X60" s="139"/>
      <c r="Y60" s="128"/>
      <c r="Z60" s="109">
        <f>W60-Estimate!L60</f>
        <v>0</v>
      </c>
    </row>
    <row r="61" spans="1:26" x14ac:dyDescent="0.25">
      <c r="A61" s="128"/>
      <c r="B61" s="128"/>
      <c r="C61" s="47" t="s">
        <v>166</v>
      </c>
      <c r="D61" s="128"/>
      <c r="E61" s="128"/>
      <c r="F61" s="128"/>
      <c r="G61" s="44" t="s">
        <v>155</v>
      </c>
      <c r="H61" s="44" t="s">
        <v>60</v>
      </c>
      <c r="I61" s="54">
        <v>15</v>
      </c>
      <c r="J61" s="44" t="s">
        <v>71</v>
      </c>
      <c r="K61" s="23">
        <v>0</v>
      </c>
      <c r="L61" s="120" t="s">
        <v>574</v>
      </c>
      <c r="M61" s="18">
        <v>43177</v>
      </c>
      <c r="N61" s="24">
        <v>0</v>
      </c>
      <c r="O61" s="24">
        <v>0</v>
      </c>
      <c r="P61" s="24">
        <v>21483</v>
      </c>
      <c r="Q61" s="48">
        <v>0</v>
      </c>
      <c r="R61" s="24">
        <v>217</v>
      </c>
      <c r="S61" s="24">
        <v>0</v>
      </c>
      <c r="T61" s="24">
        <f>P61+R61</f>
        <v>21700</v>
      </c>
      <c r="U61" s="24">
        <v>0</v>
      </c>
      <c r="V61" s="24">
        <v>0</v>
      </c>
      <c r="W61" s="94">
        <v>0</v>
      </c>
      <c r="X61" s="139"/>
      <c r="Y61" s="128"/>
      <c r="Z61" s="109">
        <f>W61-Estimate!L61</f>
        <v>0</v>
      </c>
    </row>
    <row r="62" spans="1:26" ht="30" x14ac:dyDescent="0.25">
      <c r="A62" s="129"/>
      <c r="B62" s="129"/>
      <c r="C62" s="54">
        <v>1</v>
      </c>
      <c r="D62" s="129"/>
      <c r="E62" s="129"/>
      <c r="F62" s="129"/>
      <c r="G62" s="46" t="s">
        <v>155</v>
      </c>
      <c r="H62" s="46" t="s">
        <v>60</v>
      </c>
      <c r="I62" s="54">
        <v>15</v>
      </c>
      <c r="J62" s="46" t="s">
        <v>516</v>
      </c>
      <c r="K62" s="23">
        <v>0</v>
      </c>
      <c r="L62" s="120" t="s">
        <v>574</v>
      </c>
      <c r="M62" s="18">
        <v>43177</v>
      </c>
      <c r="N62" s="48">
        <v>0</v>
      </c>
      <c r="O62" s="48">
        <v>0</v>
      </c>
      <c r="P62" s="48">
        <v>0</v>
      </c>
      <c r="Q62" s="48">
        <v>57447</v>
      </c>
      <c r="R62" s="48">
        <f>Q62/99</f>
        <v>580.27272727272725</v>
      </c>
      <c r="S62" s="48">
        <v>0</v>
      </c>
      <c r="T62" s="48">
        <f>Q62+R62</f>
        <v>58027.272727272728</v>
      </c>
      <c r="U62" s="48">
        <v>0</v>
      </c>
      <c r="V62" s="48">
        <v>0</v>
      </c>
      <c r="W62" s="94">
        <v>0</v>
      </c>
      <c r="X62" s="140"/>
      <c r="Y62" s="129"/>
      <c r="Z62" s="109">
        <f>W62-Estimate!L62</f>
        <v>0</v>
      </c>
    </row>
    <row r="63" spans="1:26" s="76" customFormat="1" ht="30" x14ac:dyDescent="0.25">
      <c r="A63" s="81">
        <v>18</v>
      </c>
      <c r="B63" s="82" t="s">
        <v>167</v>
      </c>
      <c r="C63" s="81" t="s">
        <v>164</v>
      </c>
      <c r="D63" s="82" t="s">
        <v>168</v>
      </c>
      <c r="E63" s="82" t="s">
        <v>535</v>
      </c>
      <c r="F63" s="82" t="s">
        <v>170</v>
      </c>
      <c r="G63" s="82" t="s">
        <v>165</v>
      </c>
      <c r="H63" s="82" t="s">
        <v>60</v>
      </c>
      <c r="I63" s="81">
        <v>683</v>
      </c>
      <c r="J63" s="82" t="s">
        <v>61</v>
      </c>
      <c r="K63" s="83">
        <v>1.5</v>
      </c>
      <c r="L63" s="121" t="s">
        <v>573</v>
      </c>
      <c r="M63" s="84">
        <v>43195</v>
      </c>
      <c r="N63" s="85">
        <v>336172.07</v>
      </c>
      <c r="O63" s="85">
        <v>0</v>
      </c>
      <c r="P63" s="85">
        <v>0</v>
      </c>
      <c r="Q63" s="85">
        <v>0</v>
      </c>
      <c r="R63" s="85">
        <v>3395.68</v>
      </c>
      <c r="S63" s="85">
        <v>0</v>
      </c>
      <c r="T63" s="85">
        <v>339567.75</v>
      </c>
      <c r="U63" s="85">
        <v>273917.99</v>
      </c>
      <c r="V63" s="85">
        <v>410876.99</v>
      </c>
      <c r="W63" s="92">
        <v>71309.240000000005</v>
      </c>
      <c r="X63" s="85">
        <v>71309.240000000005</v>
      </c>
      <c r="Y63" s="82"/>
      <c r="Z63" s="109">
        <f>W63-Estimate!L63</f>
        <v>0</v>
      </c>
    </row>
    <row r="64" spans="1:26" ht="30" x14ac:dyDescent="0.25">
      <c r="A64" s="47">
        <v>19</v>
      </c>
      <c r="B64" s="44" t="s">
        <v>171</v>
      </c>
      <c r="C64" s="47" t="s">
        <v>164</v>
      </c>
      <c r="D64" s="44" t="s">
        <v>172</v>
      </c>
      <c r="E64" s="44" t="s">
        <v>536</v>
      </c>
      <c r="F64" s="44" t="s">
        <v>174</v>
      </c>
      <c r="G64" s="44" t="s">
        <v>165</v>
      </c>
      <c r="H64" s="44" t="s">
        <v>60</v>
      </c>
      <c r="I64" s="54">
        <v>683</v>
      </c>
      <c r="J64" s="44" t="s">
        <v>61</v>
      </c>
      <c r="K64" s="23">
        <v>2</v>
      </c>
      <c r="L64" s="120" t="s">
        <v>573</v>
      </c>
      <c r="M64" s="18">
        <v>43195</v>
      </c>
      <c r="N64" s="24">
        <v>448229.43</v>
      </c>
      <c r="O64" s="24">
        <v>0</v>
      </c>
      <c r="P64" s="24">
        <v>0</v>
      </c>
      <c r="Q64" s="48">
        <v>0</v>
      </c>
      <c r="R64" s="24">
        <v>4527.57</v>
      </c>
      <c r="S64" s="24">
        <v>0</v>
      </c>
      <c r="T64" s="24">
        <v>452757</v>
      </c>
      <c r="U64" s="24">
        <v>273917.99</v>
      </c>
      <c r="V64" s="24">
        <v>547835.98</v>
      </c>
      <c r="W64" s="94">
        <v>95078.98</v>
      </c>
      <c r="X64" s="24">
        <v>95078.98</v>
      </c>
      <c r="Y64" s="44"/>
      <c r="Z64" s="109">
        <f>W64-Estimate!L64</f>
        <v>0</v>
      </c>
    </row>
    <row r="65" spans="1:26" s="76" customFormat="1" x14ac:dyDescent="0.25">
      <c r="A65" s="81">
        <v>20</v>
      </c>
      <c r="B65" s="82" t="s">
        <v>175</v>
      </c>
      <c r="C65" s="81" t="s">
        <v>164</v>
      </c>
      <c r="D65" s="82" t="s">
        <v>176</v>
      </c>
      <c r="E65" s="82" t="s">
        <v>537</v>
      </c>
      <c r="F65" s="82" t="s">
        <v>174</v>
      </c>
      <c r="G65" s="82" t="s">
        <v>165</v>
      </c>
      <c r="H65" s="82" t="s">
        <v>60</v>
      </c>
      <c r="I65" s="81">
        <v>683</v>
      </c>
      <c r="J65" s="82" t="s">
        <v>61</v>
      </c>
      <c r="K65" s="83">
        <v>2</v>
      </c>
      <c r="L65" s="121" t="s">
        <v>573</v>
      </c>
      <c r="M65" s="84">
        <v>43195</v>
      </c>
      <c r="N65" s="85">
        <v>448229.43</v>
      </c>
      <c r="O65" s="85">
        <v>0</v>
      </c>
      <c r="P65" s="85">
        <v>0</v>
      </c>
      <c r="Q65" s="85">
        <v>0</v>
      </c>
      <c r="R65" s="85">
        <v>4527.57</v>
      </c>
      <c r="S65" s="85">
        <v>0</v>
      </c>
      <c r="T65" s="85">
        <v>452757</v>
      </c>
      <c r="U65" s="85">
        <v>273917.99</v>
      </c>
      <c r="V65" s="85">
        <v>547835.98</v>
      </c>
      <c r="W65" s="92">
        <v>95078.98</v>
      </c>
      <c r="X65" s="85">
        <v>95078.98</v>
      </c>
      <c r="Y65" s="82"/>
      <c r="Z65" s="109">
        <f>W65-Estimate!L65</f>
        <v>0</v>
      </c>
    </row>
    <row r="66" spans="1:26" x14ac:dyDescent="0.25">
      <c r="A66" s="47">
        <v>21</v>
      </c>
      <c r="B66" s="44" t="s">
        <v>178</v>
      </c>
      <c r="C66" s="47" t="s">
        <v>164</v>
      </c>
      <c r="D66" s="44" t="s">
        <v>179</v>
      </c>
      <c r="E66" s="44" t="s">
        <v>180</v>
      </c>
      <c r="F66" s="44" t="s">
        <v>174</v>
      </c>
      <c r="G66" s="44" t="s">
        <v>165</v>
      </c>
      <c r="H66" s="44" t="s">
        <v>60</v>
      </c>
      <c r="I66" s="54">
        <v>683</v>
      </c>
      <c r="J66" s="44" t="s">
        <v>61</v>
      </c>
      <c r="K66" s="23">
        <v>4.5</v>
      </c>
      <c r="L66" s="120" t="s">
        <v>573</v>
      </c>
      <c r="M66" s="18">
        <v>43195</v>
      </c>
      <c r="N66" s="24">
        <v>1008516.22</v>
      </c>
      <c r="O66" s="24">
        <v>0</v>
      </c>
      <c r="P66" s="24">
        <v>0</v>
      </c>
      <c r="Q66" s="48">
        <v>0</v>
      </c>
      <c r="R66" s="24">
        <v>10187.030000000001</v>
      </c>
      <c r="S66" s="24">
        <v>0</v>
      </c>
      <c r="T66" s="24">
        <v>1018703.25</v>
      </c>
      <c r="U66" s="24">
        <v>273917.99</v>
      </c>
      <c r="V66" s="24">
        <v>1232630.96</v>
      </c>
      <c r="W66" s="94">
        <v>213927.71</v>
      </c>
      <c r="X66" s="24">
        <v>213927.71</v>
      </c>
      <c r="Y66" s="44"/>
      <c r="Z66" s="109">
        <f>W66-Estimate!L66</f>
        <v>0</v>
      </c>
    </row>
    <row r="67" spans="1:26" s="76" customFormat="1" x14ac:dyDescent="0.25">
      <c r="A67" s="144">
        <v>22</v>
      </c>
      <c r="B67" s="145" t="s">
        <v>182</v>
      </c>
      <c r="C67" s="81" t="s">
        <v>183</v>
      </c>
      <c r="D67" s="145" t="s">
        <v>184</v>
      </c>
      <c r="E67" s="145" t="s">
        <v>185</v>
      </c>
      <c r="F67" s="145" t="s">
        <v>186</v>
      </c>
      <c r="G67" s="82" t="s">
        <v>134</v>
      </c>
      <c r="H67" s="82" t="s">
        <v>60</v>
      </c>
      <c r="I67" s="81">
        <v>457</v>
      </c>
      <c r="J67" s="82" t="s">
        <v>61</v>
      </c>
      <c r="K67" s="83">
        <v>17.66</v>
      </c>
      <c r="L67" s="121" t="s">
        <v>575</v>
      </c>
      <c r="M67" s="84">
        <v>43321</v>
      </c>
      <c r="N67" s="85">
        <v>5293928.97</v>
      </c>
      <c r="O67" s="85">
        <v>0</v>
      </c>
      <c r="P67" s="85">
        <v>0</v>
      </c>
      <c r="Q67" s="85">
        <v>0</v>
      </c>
      <c r="R67" s="85">
        <v>53474.03</v>
      </c>
      <c r="S67" s="85">
        <v>0.85</v>
      </c>
      <c r="T67" s="85">
        <v>5347403.8499999996</v>
      </c>
      <c r="U67" s="85">
        <v>366384.98</v>
      </c>
      <c r="V67" s="85">
        <v>6470358.75</v>
      </c>
      <c r="W67" s="92">
        <v>1122954.8999999999</v>
      </c>
      <c r="X67" s="146">
        <v>1506748.56</v>
      </c>
      <c r="Y67" s="130"/>
      <c r="Z67" s="109">
        <f>W67-Estimate!L67</f>
        <v>0</v>
      </c>
    </row>
    <row r="68" spans="1:26" s="76" customFormat="1" x14ac:dyDescent="0.25">
      <c r="A68" s="144"/>
      <c r="B68" s="145"/>
      <c r="C68" s="81" t="s">
        <v>183</v>
      </c>
      <c r="D68" s="145"/>
      <c r="E68" s="145"/>
      <c r="F68" s="145"/>
      <c r="G68" s="82" t="s">
        <v>134</v>
      </c>
      <c r="H68" s="82" t="s">
        <v>60</v>
      </c>
      <c r="I68" s="81">
        <v>465</v>
      </c>
      <c r="J68" s="82" t="s">
        <v>67</v>
      </c>
      <c r="K68" s="83">
        <v>1.66</v>
      </c>
      <c r="L68" s="121" t="s">
        <v>575</v>
      </c>
      <c r="M68" s="84">
        <v>43321</v>
      </c>
      <c r="N68" s="85">
        <v>422172.03</v>
      </c>
      <c r="O68" s="85">
        <v>0</v>
      </c>
      <c r="P68" s="85">
        <v>0</v>
      </c>
      <c r="Q68" s="85">
        <v>0</v>
      </c>
      <c r="R68" s="85">
        <v>4264.3599999999997</v>
      </c>
      <c r="S68" s="85">
        <v>1.01</v>
      </c>
      <c r="T68" s="85">
        <v>426437.4</v>
      </c>
      <c r="U68" s="85">
        <v>488091</v>
      </c>
      <c r="V68" s="85">
        <v>810231.06</v>
      </c>
      <c r="W68" s="92">
        <v>383793.66</v>
      </c>
      <c r="X68" s="146"/>
      <c r="Y68" s="132"/>
      <c r="Z68" s="109">
        <f>W68-Estimate!L68</f>
        <v>0</v>
      </c>
    </row>
    <row r="69" spans="1:26" x14ac:dyDescent="0.25">
      <c r="A69" s="147">
        <v>23</v>
      </c>
      <c r="B69" s="123" t="s">
        <v>189</v>
      </c>
      <c r="C69" s="47">
        <v>25</v>
      </c>
      <c r="D69" s="123" t="s">
        <v>191</v>
      </c>
      <c r="E69" s="123" t="s">
        <v>451</v>
      </c>
      <c r="F69" s="123" t="s">
        <v>192</v>
      </c>
      <c r="G69" s="44" t="s">
        <v>134</v>
      </c>
      <c r="H69" s="44" t="s">
        <v>60</v>
      </c>
      <c r="I69" s="54">
        <v>451</v>
      </c>
      <c r="J69" s="44" t="s">
        <v>61</v>
      </c>
      <c r="K69" s="23">
        <v>6.5</v>
      </c>
      <c r="L69" s="120" t="s">
        <v>576</v>
      </c>
      <c r="M69" s="18">
        <v>43116</v>
      </c>
      <c r="N69" s="24">
        <v>1948501.92</v>
      </c>
      <c r="O69" s="24">
        <v>0</v>
      </c>
      <c r="P69" s="24">
        <v>0</v>
      </c>
      <c r="Q69" s="48">
        <v>0</v>
      </c>
      <c r="R69" s="24">
        <v>19681.84</v>
      </c>
      <c r="S69" s="24">
        <v>-0.01</v>
      </c>
      <c r="T69" s="24">
        <v>1968183.75</v>
      </c>
      <c r="U69" s="24">
        <v>366384.98</v>
      </c>
      <c r="V69" s="24">
        <v>2381502.37</v>
      </c>
      <c r="W69" s="94">
        <v>413318.61</v>
      </c>
      <c r="X69" s="148">
        <v>656858.66</v>
      </c>
      <c r="Y69" s="127"/>
      <c r="Z69" s="109">
        <f>W69-Estimate!L69</f>
        <v>0</v>
      </c>
    </row>
    <row r="70" spans="1:26" x14ac:dyDescent="0.25">
      <c r="A70" s="147"/>
      <c r="B70" s="123"/>
      <c r="C70" s="47">
        <v>25</v>
      </c>
      <c r="D70" s="123"/>
      <c r="E70" s="123"/>
      <c r="F70" s="123"/>
      <c r="G70" s="44" t="s">
        <v>134</v>
      </c>
      <c r="H70" s="44" t="s">
        <v>60</v>
      </c>
      <c r="I70" s="54">
        <v>456</v>
      </c>
      <c r="J70" s="44" t="s">
        <v>61</v>
      </c>
      <c r="K70" s="23">
        <v>3.83</v>
      </c>
      <c r="L70" s="120" t="s">
        <v>576</v>
      </c>
      <c r="M70" s="18">
        <v>43116</v>
      </c>
      <c r="N70" s="24">
        <v>1148117.28</v>
      </c>
      <c r="O70" s="24">
        <v>0</v>
      </c>
      <c r="P70" s="24">
        <v>0</v>
      </c>
      <c r="Q70" s="48">
        <v>0</v>
      </c>
      <c r="R70" s="24">
        <v>11597.14</v>
      </c>
      <c r="S70" s="24">
        <v>5.0000000000000001E-3</v>
      </c>
      <c r="T70" s="24">
        <v>1159714.43</v>
      </c>
      <c r="U70" s="24">
        <v>366384.98</v>
      </c>
      <c r="V70" s="24">
        <v>1403254.47</v>
      </c>
      <c r="W70" s="94">
        <v>243540.05</v>
      </c>
      <c r="X70" s="148"/>
      <c r="Y70" s="129"/>
      <c r="Z70" s="109">
        <f>W70-Estimate!L70</f>
        <v>0</v>
      </c>
    </row>
    <row r="71" spans="1:26" s="76" customFormat="1" x14ac:dyDescent="0.25">
      <c r="A71" s="144">
        <v>24</v>
      </c>
      <c r="B71" s="145" t="s">
        <v>195</v>
      </c>
      <c r="C71" s="81">
        <v>23</v>
      </c>
      <c r="D71" s="145" t="s">
        <v>196</v>
      </c>
      <c r="E71" s="145" t="s">
        <v>538</v>
      </c>
      <c r="F71" s="145" t="s">
        <v>198</v>
      </c>
      <c r="G71" s="82" t="s">
        <v>199</v>
      </c>
      <c r="H71" s="82" t="s">
        <v>60</v>
      </c>
      <c r="I71" s="81">
        <v>321</v>
      </c>
      <c r="J71" s="82" t="s">
        <v>122</v>
      </c>
      <c r="K71" s="83">
        <v>4</v>
      </c>
      <c r="L71" s="121" t="s">
        <v>577</v>
      </c>
      <c r="M71" s="84">
        <v>43328</v>
      </c>
      <c r="N71" s="85">
        <v>583896</v>
      </c>
      <c r="O71" s="85">
        <v>0</v>
      </c>
      <c r="P71" s="85">
        <v>0</v>
      </c>
      <c r="Q71" s="85">
        <v>0</v>
      </c>
      <c r="R71" s="85">
        <v>5897.94</v>
      </c>
      <c r="S71" s="85">
        <v>0.06</v>
      </c>
      <c r="T71" s="85">
        <v>589794</v>
      </c>
      <c r="U71" s="85">
        <v>231936.49</v>
      </c>
      <c r="V71" s="85">
        <v>927745.96</v>
      </c>
      <c r="W71" s="92">
        <v>337951.96</v>
      </c>
      <c r="X71" s="146">
        <v>337951.96</v>
      </c>
      <c r="Y71" s="130"/>
      <c r="Z71" s="109">
        <f>W71-Estimate!L71</f>
        <v>0</v>
      </c>
    </row>
    <row r="72" spans="1:26" s="76" customFormat="1" ht="30" x14ac:dyDescent="0.25">
      <c r="A72" s="144"/>
      <c r="B72" s="145"/>
      <c r="C72" s="81" t="s">
        <v>201</v>
      </c>
      <c r="D72" s="145"/>
      <c r="E72" s="145"/>
      <c r="F72" s="145"/>
      <c r="G72" s="82" t="s">
        <v>199</v>
      </c>
      <c r="H72" s="82" t="s">
        <v>60</v>
      </c>
      <c r="I72" s="81">
        <v>321</v>
      </c>
      <c r="J72" s="82" t="s">
        <v>69</v>
      </c>
      <c r="K72" s="83">
        <v>0</v>
      </c>
      <c r="L72" s="121" t="s">
        <v>578</v>
      </c>
      <c r="M72" s="84">
        <v>43117</v>
      </c>
      <c r="N72" s="85">
        <v>0</v>
      </c>
      <c r="O72" s="85">
        <v>308048</v>
      </c>
      <c r="P72" s="85">
        <v>0</v>
      </c>
      <c r="Q72" s="85">
        <v>0</v>
      </c>
      <c r="R72" s="85">
        <v>3111.6</v>
      </c>
      <c r="S72" s="85">
        <v>0</v>
      </c>
      <c r="T72" s="85">
        <f>O72+R72</f>
        <v>311159.59999999998</v>
      </c>
      <c r="U72" s="85">
        <v>0</v>
      </c>
      <c r="V72" s="85">
        <v>0</v>
      </c>
      <c r="W72" s="92">
        <v>0</v>
      </c>
      <c r="X72" s="146"/>
      <c r="Y72" s="131"/>
      <c r="Z72" s="109">
        <f>W72-Estimate!L72</f>
        <v>0</v>
      </c>
    </row>
    <row r="73" spans="1:26" s="76" customFormat="1" x14ac:dyDescent="0.25">
      <c r="A73" s="144"/>
      <c r="B73" s="145"/>
      <c r="C73" s="81" t="s">
        <v>202</v>
      </c>
      <c r="D73" s="145"/>
      <c r="E73" s="145"/>
      <c r="F73" s="145"/>
      <c r="G73" s="82" t="s">
        <v>199</v>
      </c>
      <c r="H73" s="82" t="s">
        <v>60</v>
      </c>
      <c r="I73" s="81">
        <v>321</v>
      </c>
      <c r="J73" s="82" t="s">
        <v>71</v>
      </c>
      <c r="K73" s="83">
        <v>0</v>
      </c>
      <c r="L73" s="121" t="s">
        <v>578</v>
      </c>
      <c r="M73" s="84">
        <v>43117</v>
      </c>
      <c r="N73" s="85">
        <v>0</v>
      </c>
      <c r="O73" s="85">
        <v>0</v>
      </c>
      <c r="P73" s="85">
        <v>22770</v>
      </c>
      <c r="Q73" s="85">
        <v>0</v>
      </c>
      <c r="R73" s="85">
        <v>230</v>
      </c>
      <c r="S73" s="85">
        <v>0</v>
      </c>
      <c r="T73" s="85">
        <f>P73+R73</f>
        <v>23000</v>
      </c>
      <c r="U73" s="85">
        <v>0</v>
      </c>
      <c r="V73" s="85">
        <v>0</v>
      </c>
      <c r="W73" s="92">
        <v>0</v>
      </c>
      <c r="X73" s="146"/>
      <c r="Y73" s="132"/>
      <c r="Z73" s="109">
        <f>W73-Estimate!L73</f>
        <v>0</v>
      </c>
    </row>
    <row r="74" spans="1:26" x14ac:dyDescent="0.25">
      <c r="A74" s="47">
        <v>25</v>
      </c>
      <c r="B74" s="44" t="s">
        <v>203</v>
      </c>
      <c r="C74" s="47" t="s">
        <v>204</v>
      </c>
      <c r="D74" s="44" t="s">
        <v>205</v>
      </c>
      <c r="E74" s="44" t="s">
        <v>206</v>
      </c>
      <c r="F74" s="44" t="s">
        <v>207</v>
      </c>
      <c r="G74" s="44" t="s">
        <v>199</v>
      </c>
      <c r="H74" s="44" t="s">
        <v>60</v>
      </c>
      <c r="I74" s="54">
        <v>995</v>
      </c>
      <c r="J74" s="44" t="s">
        <v>67</v>
      </c>
      <c r="K74" s="23">
        <v>5.75</v>
      </c>
      <c r="L74" s="120" t="s">
        <v>579</v>
      </c>
      <c r="M74" s="18">
        <v>43218</v>
      </c>
      <c r="N74" s="24">
        <v>839350</v>
      </c>
      <c r="O74" s="24">
        <v>0</v>
      </c>
      <c r="P74" s="24">
        <v>0</v>
      </c>
      <c r="Q74" s="48">
        <v>0</v>
      </c>
      <c r="R74" s="24">
        <v>8478.2800000000007</v>
      </c>
      <c r="S74" s="24">
        <v>0.59499999999999997</v>
      </c>
      <c r="T74" s="24">
        <v>847828.88</v>
      </c>
      <c r="U74" s="24">
        <v>231936.49</v>
      </c>
      <c r="V74" s="24">
        <v>1333634.82</v>
      </c>
      <c r="W74" s="94">
        <v>485805.94</v>
      </c>
      <c r="X74" s="24">
        <v>485805.94</v>
      </c>
      <c r="Y74" s="44"/>
      <c r="Z74" s="109">
        <f>W74-Estimate!L74</f>
        <v>0</v>
      </c>
    </row>
    <row r="75" spans="1:26" s="76" customFormat="1" ht="30" x14ac:dyDescent="0.25">
      <c r="A75" s="81">
        <v>26</v>
      </c>
      <c r="B75" s="82" t="s">
        <v>208</v>
      </c>
      <c r="C75" s="81" t="s">
        <v>209</v>
      </c>
      <c r="D75" s="82" t="s">
        <v>210</v>
      </c>
      <c r="E75" s="82" t="s">
        <v>211</v>
      </c>
      <c r="F75" s="82" t="s">
        <v>212</v>
      </c>
      <c r="G75" s="82" t="s">
        <v>199</v>
      </c>
      <c r="H75" s="82" t="s">
        <v>60</v>
      </c>
      <c r="I75" s="81">
        <v>68</v>
      </c>
      <c r="J75" s="82" t="s">
        <v>61</v>
      </c>
      <c r="K75" s="83">
        <v>1.33</v>
      </c>
      <c r="L75" s="121" t="s">
        <v>580</v>
      </c>
      <c r="M75" s="84">
        <v>43174</v>
      </c>
      <c r="N75" s="85">
        <v>175953.33</v>
      </c>
      <c r="O75" s="85">
        <v>0</v>
      </c>
      <c r="P75" s="85">
        <v>0</v>
      </c>
      <c r="Q75" s="85">
        <v>0</v>
      </c>
      <c r="R75" s="85">
        <v>1777.31</v>
      </c>
      <c r="S75" s="85">
        <v>-0.08</v>
      </c>
      <c r="T75" s="85">
        <v>177730.56</v>
      </c>
      <c r="U75" s="85">
        <v>167040</v>
      </c>
      <c r="V75" s="85">
        <v>222163.20000000001</v>
      </c>
      <c r="W75" s="92">
        <v>44432.56</v>
      </c>
      <c r="X75" s="85">
        <v>44432.56</v>
      </c>
      <c r="Y75" s="82"/>
      <c r="Z75" s="109">
        <f>W75-Estimate!L75</f>
        <v>0</v>
      </c>
    </row>
    <row r="76" spans="1:26" ht="30" x14ac:dyDescent="0.25">
      <c r="A76" s="47">
        <v>27</v>
      </c>
      <c r="B76" s="44" t="s">
        <v>213</v>
      </c>
      <c r="C76" s="47" t="s">
        <v>209</v>
      </c>
      <c r="D76" s="44" t="s">
        <v>214</v>
      </c>
      <c r="E76" s="44" t="s">
        <v>211</v>
      </c>
      <c r="F76" s="44" t="s">
        <v>212</v>
      </c>
      <c r="G76" s="44" t="s">
        <v>199</v>
      </c>
      <c r="H76" s="44" t="s">
        <v>60</v>
      </c>
      <c r="I76" s="54">
        <v>68</v>
      </c>
      <c r="J76" s="44" t="s">
        <v>61</v>
      </c>
      <c r="K76" s="23">
        <v>1.33</v>
      </c>
      <c r="L76" s="120" t="s">
        <v>580</v>
      </c>
      <c r="M76" s="18">
        <v>43174</v>
      </c>
      <c r="N76" s="24">
        <v>175953.33</v>
      </c>
      <c r="O76" s="24">
        <v>0</v>
      </c>
      <c r="P76" s="24">
        <v>0</v>
      </c>
      <c r="Q76" s="48">
        <v>0</v>
      </c>
      <c r="R76" s="24">
        <v>1777.31</v>
      </c>
      <c r="S76" s="24">
        <v>-0.08</v>
      </c>
      <c r="T76" s="24">
        <v>177730.56</v>
      </c>
      <c r="U76" s="24">
        <v>167040</v>
      </c>
      <c r="V76" s="24">
        <v>222163.20000000001</v>
      </c>
      <c r="W76" s="94">
        <v>44432.56</v>
      </c>
      <c r="X76" s="24">
        <v>44432.56</v>
      </c>
      <c r="Y76" s="44"/>
      <c r="Z76" s="109">
        <f>W76-Estimate!L76</f>
        <v>0</v>
      </c>
    </row>
    <row r="77" spans="1:26" s="76" customFormat="1" ht="30" x14ac:dyDescent="0.25">
      <c r="A77" s="81">
        <v>28</v>
      </c>
      <c r="B77" s="82" t="s">
        <v>215</v>
      </c>
      <c r="C77" s="81" t="s">
        <v>209</v>
      </c>
      <c r="D77" s="82" t="s">
        <v>216</v>
      </c>
      <c r="E77" s="82" t="s">
        <v>539</v>
      </c>
      <c r="F77" s="82" t="s">
        <v>212</v>
      </c>
      <c r="G77" s="82" t="s">
        <v>199</v>
      </c>
      <c r="H77" s="82" t="s">
        <v>60</v>
      </c>
      <c r="I77" s="81">
        <v>68</v>
      </c>
      <c r="J77" s="82" t="s">
        <v>61</v>
      </c>
      <c r="K77" s="83">
        <v>0.67</v>
      </c>
      <c r="L77" s="121" t="s">
        <v>580</v>
      </c>
      <c r="M77" s="84">
        <v>43174</v>
      </c>
      <c r="N77" s="85">
        <v>88638.17</v>
      </c>
      <c r="O77" s="85">
        <v>0</v>
      </c>
      <c r="P77" s="85">
        <v>0</v>
      </c>
      <c r="Q77" s="85">
        <v>0</v>
      </c>
      <c r="R77" s="85">
        <v>895.34</v>
      </c>
      <c r="S77" s="85">
        <v>-7.0000000000000007E-2</v>
      </c>
      <c r="T77" s="85">
        <v>89533.440000000002</v>
      </c>
      <c r="U77" s="85">
        <v>167040</v>
      </c>
      <c r="V77" s="85">
        <v>111916.8</v>
      </c>
      <c r="W77" s="92">
        <v>22383.29</v>
      </c>
      <c r="X77" s="85">
        <v>22383.29</v>
      </c>
      <c r="Y77" s="82"/>
      <c r="Z77" s="109">
        <f>W77-Estimate!L77</f>
        <v>0</v>
      </c>
    </row>
    <row r="78" spans="1:26" ht="30" x14ac:dyDescent="0.25">
      <c r="A78" s="47">
        <v>29</v>
      </c>
      <c r="B78" s="44" t="s">
        <v>218</v>
      </c>
      <c r="C78" s="47" t="s">
        <v>209</v>
      </c>
      <c r="D78" s="44" t="s">
        <v>219</v>
      </c>
      <c r="E78" s="44" t="s">
        <v>540</v>
      </c>
      <c r="F78" s="44" t="s">
        <v>221</v>
      </c>
      <c r="G78" s="44" t="s">
        <v>199</v>
      </c>
      <c r="H78" s="44" t="s">
        <v>60</v>
      </c>
      <c r="I78" s="54">
        <v>68</v>
      </c>
      <c r="J78" s="44" t="s">
        <v>61</v>
      </c>
      <c r="K78" s="23">
        <v>0.67</v>
      </c>
      <c r="L78" s="120" t="s">
        <v>580</v>
      </c>
      <c r="M78" s="18">
        <v>43174</v>
      </c>
      <c r="N78" s="24">
        <v>88638.17</v>
      </c>
      <c r="O78" s="24">
        <v>0</v>
      </c>
      <c r="P78" s="24">
        <v>0</v>
      </c>
      <c r="Q78" s="48">
        <v>0</v>
      </c>
      <c r="R78" s="24">
        <v>895.34</v>
      </c>
      <c r="S78" s="24">
        <v>-7.0000000000000007E-2</v>
      </c>
      <c r="T78" s="24">
        <v>89533.440000000002</v>
      </c>
      <c r="U78" s="24">
        <v>167040</v>
      </c>
      <c r="V78" s="24">
        <v>111916.8</v>
      </c>
      <c r="W78" s="94">
        <v>22383.29</v>
      </c>
      <c r="X78" s="24">
        <v>22383.29</v>
      </c>
      <c r="Y78" s="44"/>
      <c r="Z78" s="109">
        <f>W78-Estimate!L78</f>
        <v>0</v>
      </c>
    </row>
    <row r="79" spans="1:26" s="76" customFormat="1" x14ac:dyDescent="0.25">
      <c r="A79" s="144">
        <v>30</v>
      </c>
      <c r="B79" s="145" t="s">
        <v>222</v>
      </c>
      <c r="C79" s="81" t="s">
        <v>223</v>
      </c>
      <c r="D79" s="145" t="s">
        <v>224</v>
      </c>
      <c r="E79" s="145" t="s">
        <v>541</v>
      </c>
      <c r="F79" s="145" t="s">
        <v>226</v>
      </c>
      <c r="G79" s="82" t="s">
        <v>227</v>
      </c>
      <c r="H79" s="82" t="s">
        <v>60</v>
      </c>
      <c r="I79" s="81">
        <v>270</v>
      </c>
      <c r="J79" s="82" t="s">
        <v>67</v>
      </c>
      <c r="K79" s="83">
        <v>1.75</v>
      </c>
      <c r="L79" s="121" t="s">
        <v>581</v>
      </c>
      <c r="M79" s="84">
        <v>43249</v>
      </c>
      <c r="N79" s="85">
        <v>1035680</v>
      </c>
      <c r="O79" s="85">
        <v>0</v>
      </c>
      <c r="P79" s="85">
        <v>0</v>
      </c>
      <c r="Q79" s="85">
        <v>0</v>
      </c>
      <c r="R79" s="85">
        <v>10461.41</v>
      </c>
      <c r="S79" s="85">
        <v>-0.16</v>
      </c>
      <c r="T79" s="85">
        <v>1046141.25</v>
      </c>
      <c r="U79" s="85">
        <v>723331.95</v>
      </c>
      <c r="V79" s="85">
        <v>1265830.9099999999</v>
      </c>
      <c r="W79" s="92">
        <v>219689.5</v>
      </c>
      <c r="X79" s="146">
        <v>219689.5</v>
      </c>
      <c r="Y79" s="130"/>
      <c r="Z79" s="109">
        <f>W79-Estimate!L79</f>
        <v>0</v>
      </c>
    </row>
    <row r="80" spans="1:26" s="76" customFormat="1" ht="30" x14ac:dyDescent="0.25">
      <c r="A80" s="144"/>
      <c r="B80" s="145"/>
      <c r="C80" s="81" t="s">
        <v>55</v>
      </c>
      <c r="D80" s="145"/>
      <c r="E80" s="145"/>
      <c r="F80" s="145"/>
      <c r="G80" s="82" t="s">
        <v>227</v>
      </c>
      <c r="H80" s="82" t="s">
        <v>60</v>
      </c>
      <c r="I80" s="81">
        <v>270</v>
      </c>
      <c r="J80" s="82" t="s">
        <v>69</v>
      </c>
      <c r="K80" s="83">
        <v>0</v>
      </c>
      <c r="L80" s="121" t="s">
        <v>582</v>
      </c>
      <c r="M80" s="84">
        <v>43205</v>
      </c>
      <c r="N80" s="85">
        <v>0</v>
      </c>
      <c r="O80" s="85">
        <v>327250</v>
      </c>
      <c r="P80" s="85">
        <v>0</v>
      </c>
      <c r="Q80" s="85">
        <v>0</v>
      </c>
      <c r="R80" s="85">
        <v>3305.56</v>
      </c>
      <c r="S80" s="85">
        <v>0</v>
      </c>
      <c r="T80" s="85">
        <f>O80+R80</f>
        <v>330555.56</v>
      </c>
      <c r="U80" s="85">
        <v>0</v>
      </c>
      <c r="V80" s="85">
        <v>0</v>
      </c>
      <c r="W80" s="92">
        <v>0</v>
      </c>
      <c r="X80" s="146"/>
      <c r="Y80" s="131"/>
      <c r="Z80" s="109">
        <f>W80-Estimate!L80</f>
        <v>0</v>
      </c>
    </row>
    <row r="81" spans="1:26" s="76" customFormat="1" x14ac:dyDescent="0.25">
      <c r="A81" s="144"/>
      <c r="B81" s="145"/>
      <c r="C81" s="81" t="s">
        <v>55</v>
      </c>
      <c r="D81" s="145"/>
      <c r="E81" s="145"/>
      <c r="F81" s="145"/>
      <c r="G81" s="82" t="s">
        <v>227</v>
      </c>
      <c r="H81" s="82" t="s">
        <v>60</v>
      </c>
      <c r="I81" s="81">
        <v>270</v>
      </c>
      <c r="J81" s="82" t="s">
        <v>71</v>
      </c>
      <c r="K81" s="83">
        <v>0</v>
      </c>
      <c r="L81" s="121" t="s">
        <v>582</v>
      </c>
      <c r="M81" s="84">
        <v>43205</v>
      </c>
      <c r="N81" s="85">
        <v>0</v>
      </c>
      <c r="O81" s="85">
        <v>0</v>
      </c>
      <c r="P81" s="85">
        <v>11361</v>
      </c>
      <c r="Q81" s="85">
        <v>0</v>
      </c>
      <c r="R81" s="85">
        <v>114.76</v>
      </c>
      <c r="S81" s="85">
        <v>0</v>
      </c>
      <c r="T81" s="85">
        <f>P81+R81</f>
        <v>11475.76</v>
      </c>
      <c r="U81" s="85">
        <v>0</v>
      </c>
      <c r="V81" s="85">
        <v>0</v>
      </c>
      <c r="W81" s="92">
        <v>0</v>
      </c>
      <c r="X81" s="146"/>
      <c r="Y81" s="132"/>
      <c r="Z81" s="109">
        <f>W81-Estimate!L81</f>
        <v>0</v>
      </c>
    </row>
    <row r="82" spans="1:26" x14ac:dyDescent="0.25">
      <c r="A82" s="147">
        <v>31</v>
      </c>
      <c r="B82" s="123" t="s">
        <v>229</v>
      </c>
      <c r="C82" s="47" t="s">
        <v>55</v>
      </c>
      <c r="D82" s="123" t="s">
        <v>230</v>
      </c>
      <c r="E82" s="123" t="s">
        <v>231</v>
      </c>
      <c r="F82" s="123" t="s">
        <v>232</v>
      </c>
      <c r="G82" s="44" t="s">
        <v>227</v>
      </c>
      <c r="H82" s="44" t="s">
        <v>60</v>
      </c>
      <c r="I82" s="54">
        <v>270</v>
      </c>
      <c r="J82" s="44" t="s">
        <v>122</v>
      </c>
      <c r="K82" s="23">
        <v>2.25</v>
      </c>
      <c r="L82" s="120" t="s">
        <v>583</v>
      </c>
      <c r="M82" s="18">
        <v>43229</v>
      </c>
      <c r="N82" s="24">
        <v>1331588</v>
      </c>
      <c r="O82" s="24">
        <v>0</v>
      </c>
      <c r="P82" s="24">
        <v>0</v>
      </c>
      <c r="Q82" s="48">
        <v>0</v>
      </c>
      <c r="R82" s="24">
        <v>13450.38</v>
      </c>
      <c r="S82" s="24">
        <v>0.37</v>
      </c>
      <c r="T82" s="24">
        <v>1345038.75</v>
      </c>
      <c r="U82" s="24">
        <v>723331.95</v>
      </c>
      <c r="V82" s="24">
        <v>1627496.89</v>
      </c>
      <c r="W82" s="94">
        <v>282458.14</v>
      </c>
      <c r="X82" s="148">
        <v>282458.14</v>
      </c>
      <c r="Y82" s="127"/>
      <c r="Z82" s="109">
        <f>W82-Estimate!L82</f>
        <v>0</v>
      </c>
    </row>
    <row r="83" spans="1:26" ht="30" x14ac:dyDescent="0.25">
      <c r="A83" s="147"/>
      <c r="B83" s="123"/>
      <c r="C83" s="47" t="s">
        <v>166</v>
      </c>
      <c r="D83" s="123"/>
      <c r="E83" s="123"/>
      <c r="F83" s="123"/>
      <c r="G83" s="44" t="s">
        <v>227</v>
      </c>
      <c r="H83" s="44" t="s">
        <v>60</v>
      </c>
      <c r="I83" s="54">
        <v>270</v>
      </c>
      <c r="J83" s="44" t="s">
        <v>69</v>
      </c>
      <c r="K83" s="23">
        <v>0</v>
      </c>
      <c r="L83" s="120" t="s">
        <v>584</v>
      </c>
      <c r="M83" s="18">
        <v>43159</v>
      </c>
      <c r="N83" s="24">
        <v>0</v>
      </c>
      <c r="O83" s="24">
        <v>480231</v>
      </c>
      <c r="P83" s="24">
        <v>0</v>
      </c>
      <c r="Q83" s="48">
        <v>0</v>
      </c>
      <c r="R83" s="24">
        <v>4850.82</v>
      </c>
      <c r="S83" s="24">
        <v>0</v>
      </c>
      <c r="T83" s="24">
        <f>O83+R83</f>
        <v>485081.82</v>
      </c>
      <c r="U83" s="24">
        <v>0</v>
      </c>
      <c r="V83" s="24">
        <v>0</v>
      </c>
      <c r="W83" s="94">
        <v>0</v>
      </c>
      <c r="X83" s="148"/>
      <c r="Y83" s="128"/>
      <c r="Z83" s="109">
        <f>W83-Estimate!L83</f>
        <v>0</v>
      </c>
    </row>
    <row r="84" spans="1:26" x14ac:dyDescent="0.25">
      <c r="A84" s="147"/>
      <c r="B84" s="123"/>
      <c r="C84" s="47" t="s">
        <v>166</v>
      </c>
      <c r="D84" s="123"/>
      <c r="E84" s="123"/>
      <c r="F84" s="123"/>
      <c r="G84" s="44" t="s">
        <v>227</v>
      </c>
      <c r="H84" s="44" t="s">
        <v>60</v>
      </c>
      <c r="I84" s="54">
        <v>270</v>
      </c>
      <c r="J84" s="44" t="s">
        <v>71</v>
      </c>
      <c r="K84" s="23">
        <v>0</v>
      </c>
      <c r="L84" s="120" t="s">
        <v>584</v>
      </c>
      <c r="M84" s="18">
        <v>43159</v>
      </c>
      <c r="N84" s="24">
        <v>0</v>
      </c>
      <c r="O84" s="24">
        <v>0</v>
      </c>
      <c r="P84" s="24">
        <v>50855</v>
      </c>
      <c r="Q84" s="48">
        <v>0</v>
      </c>
      <c r="R84" s="24">
        <v>513.69000000000005</v>
      </c>
      <c r="S84" s="24">
        <v>0</v>
      </c>
      <c r="T84" s="24">
        <f>P84+R84</f>
        <v>51368.69</v>
      </c>
      <c r="U84" s="24">
        <v>0</v>
      </c>
      <c r="V84" s="24">
        <v>0</v>
      </c>
      <c r="W84" s="94">
        <v>0</v>
      </c>
      <c r="X84" s="148"/>
      <c r="Y84" s="129"/>
      <c r="Z84" s="109">
        <f>W84-Estimate!L84</f>
        <v>0</v>
      </c>
    </row>
    <row r="85" spans="1:26" s="76" customFormat="1" x14ac:dyDescent="0.25">
      <c r="A85" s="144">
        <v>32</v>
      </c>
      <c r="B85" s="145" t="s">
        <v>234</v>
      </c>
      <c r="C85" s="81" t="s">
        <v>235</v>
      </c>
      <c r="D85" s="145" t="s">
        <v>236</v>
      </c>
      <c r="E85" s="145" t="s">
        <v>542</v>
      </c>
      <c r="F85" s="145" t="s">
        <v>238</v>
      </c>
      <c r="G85" s="82" t="s">
        <v>239</v>
      </c>
      <c r="H85" s="82" t="s">
        <v>60</v>
      </c>
      <c r="I85" s="81">
        <v>1465</v>
      </c>
      <c r="J85" s="82" t="s">
        <v>122</v>
      </c>
      <c r="K85" s="83">
        <v>0.75</v>
      </c>
      <c r="L85" s="121" t="s">
        <v>585</v>
      </c>
      <c r="M85" s="84">
        <v>43317</v>
      </c>
      <c r="N85" s="85">
        <v>203483.35</v>
      </c>
      <c r="O85" s="85">
        <v>0</v>
      </c>
      <c r="P85" s="85">
        <v>0</v>
      </c>
      <c r="Q85" s="85">
        <v>0</v>
      </c>
      <c r="R85" s="85">
        <v>2055.39</v>
      </c>
      <c r="S85" s="85">
        <v>-0.115</v>
      </c>
      <c r="T85" s="85">
        <v>205538.63</v>
      </c>
      <c r="U85" s="85">
        <v>383053.5</v>
      </c>
      <c r="V85" s="85">
        <v>287290.13</v>
      </c>
      <c r="W85" s="92">
        <v>81751.39</v>
      </c>
      <c r="X85" s="146">
        <v>81751.39</v>
      </c>
      <c r="Y85" s="130"/>
      <c r="Z85" s="109">
        <f>W85-Estimate!L85</f>
        <v>0</v>
      </c>
    </row>
    <row r="86" spans="1:26" s="76" customFormat="1" ht="30" x14ac:dyDescent="0.25">
      <c r="A86" s="144"/>
      <c r="B86" s="145"/>
      <c r="C86" s="81" t="s">
        <v>166</v>
      </c>
      <c r="D86" s="145"/>
      <c r="E86" s="145"/>
      <c r="F86" s="145"/>
      <c r="G86" s="82" t="s">
        <v>239</v>
      </c>
      <c r="H86" s="82" t="s">
        <v>60</v>
      </c>
      <c r="I86" s="81">
        <v>1465</v>
      </c>
      <c r="J86" s="82" t="s">
        <v>69</v>
      </c>
      <c r="K86" s="83">
        <v>0</v>
      </c>
      <c r="L86" s="121" t="s">
        <v>586</v>
      </c>
      <c r="M86" s="84">
        <v>43167</v>
      </c>
      <c r="N86" s="85">
        <v>0</v>
      </c>
      <c r="O86" s="85">
        <v>445509</v>
      </c>
      <c r="P86" s="85">
        <v>0</v>
      </c>
      <c r="Q86" s="85">
        <v>0</v>
      </c>
      <c r="R86" s="85">
        <v>4500.09</v>
      </c>
      <c r="S86" s="85">
        <v>0</v>
      </c>
      <c r="T86" s="85">
        <f>O86+R86</f>
        <v>450009.09</v>
      </c>
      <c r="U86" s="85">
        <v>0</v>
      </c>
      <c r="V86" s="85">
        <v>0</v>
      </c>
      <c r="W86" s="92">
        <v>0</v>
      </c>
      <c r="X86" s="146"/>
      <c r="Y86" s="132"/>
      <c r="Z86" s="109">
        <f>W86-Estimate!L86</f>
        <v>0</v>
      </c>
    </row>
    <row r="87" spans="1:26" x14ac:dyDescent="0.25">
      <c r="A87" s="47">
        <v>33</v>
      </c>
      <c r="B87" s="44" t="s">
        <v>240</v>
      </c>
      <c r="C87" s="47" t="s">
        <v>241</v>
      </c>
      <c r="D87" s="44" t="s">
        <v>242</v>
      </c>
      <c r="E87" s="44" t="s">
        <v>237</v>
      </c>
      <c r="F87" s="44" t="s">
        <v>243</v>
      </c>
      <c r="G87" s="44" t="s">
        <v>239</v>
      </c>
      <c r="H87" s="44" t="s">
        <v>60</v>
      </c>
      <c r="I87" s="54">
        <v>1465</v>
      </c>
      <c r="J87" s="44" t="s">
        <v>122</v>
      </c>
      <c r="K87" s="23">
        <v>3.5</v>
      </c>
      <c r="L87" s="120" t="s">
        <v>585</v>
      </c>
      <c r="M87" s="18">
        <v>43317</v>
      </c>
      <c r="N87" s="24">
        <v>949588.44</v>
      </c>
      <c r="O87" s="24">
        <v>0</v>
      </c>
      <c r="P87" s="24">
        <v>0</v>
      </c>
      <c r="Q87" s="48">
        <v>0</v>
      </c>
      <c r="R87" s="24">
        <v>9591.7999999999993</v>
      </c>
      <c r="S87" s="24">
        <v>0.01</v>
      </c>
      <c r="T87" s="24">
        <v>959180.25</v>
      </c>
      <c r="U87" s="24">
        <v>383053.5</v>
      </c>
      <c r="V87" s="24">
        <v>1340687.25</v>
      </c>
      <c r="W87" s="94">
        <v>381507</v>
      </c>
      <c r="X87" s="24">
        <v>381507</v>
      </c>
      <c r="Y87" s="44"/>
      <c r="Z87" s="109">
        <f>W87-Estimate!L87</f>
        <v>0</v>
      </c>
    </row>
    <row r="88" spans="1:26" s="76" customFormat="1" ht="30" x14ac:dyDescent="0.25">
      <c r="A88" s="81">
        <v>34</v>
      </c>
      <c r="B88" s="82" t="s">
        <v>245</v>
      </c>
      <c r="C88" s="81" t="s">
        <v>241</v>
      </c>
      <c r="D88" s="82" t="s">
        <v>246</v>
      </c>
      <c r="E88" s="82" t="s">
        <v>554</v>
      </c>
      <c r="F88" s="82" t="s">
        <v>243</v>
      </c>
      <c r="G88" s="82" t="s">
        <v>239</v>
      </c>
      <c r="H88" s="82" t="s">
        <v>60</v>
      </c>
      <c r="I88" s="81">
        <v>1465</v>
      </c>
      <c r="J88" s="82" t="s">
        <v>122</v>
      </c>
      <c r="K88" s="83">
        <v>1.75</v>
      </c>
      <c r="L88" s="121" t="s">
        <v>585</v>
      </c>
      <c r="M88" s="84">
        <v>43317</v>
      </c>
      <c r="N88" s="85">
        <v>474794.21</v>
      </c>
      <c r="O88" s="85">
        <v>0</v>
      </c>
      <c r="P88" s="85">
        <v>0</v>
      </c>
      <c r="Q88" s="85">
        <v>0</v>
      </c>
      <c r="R88" s="85">
        <v>4795.8999999999996</v>
      </c>
      <c r="S88" s="85">
        <v>1.4999999999999999E-2</v>
      </c>
      <c r="T88" s="85">
        <v>479590.13</v>
      </c>
      <c r="U88" s="85">
        <v>383053.5</v>
      </c>
      <c r="V88" s="85">
        <v>670343.63</v>
      </c>
      <c r="W88" s="92">
        <v>190753.5</v>
      </c>
      <c r="X88" s="85">
        <v>190753.5</v>
      </c>
      <c r="Y88" s="82"/>
      <c r="Z88" s="109">
        <f>W88-Estimate!L88</f>
        <v>0</v>
      </c>
    </row>
    <row r="89" spans="1:26" ht="30" x14ac:dyDescent="0.25">
      <c r="A89" s="47">
        <v>35</v>
      </c>
      <c r="B89" s="44" t="s">
        <v>248</v>
      </c>
      <c r="C89" s="47" t="s">
        <v>249</v>
      </c>
      <c r="D89" s="44" t="s">
        <v>250</v>
      </c>
      <c r="E89" s="44" t="s">
        <v>251</v>
      </c>
      <c r="F89" s="44" t="s">
        <v>252</v>
      </c>
      <c r="G89" s="44" t="s">
        <v>253</v>
      </c>
      <c r="H89" s="44" t="s">
        <v>60</v>
      </c>
      <c r="I89" s="54">
        <v>78</v>
      </c>
      <c r="J89" s="44" t="s">
        <v>61</v>
      </c>
      <c r="K89" s="23">
        <v>9</v>
      </c>
      <c r="L89" s="120" t="s">
        <v>587</v>
      </c>
      <c r="M89" s="18">
        <v>43160</v>
      </c>
      <c r="N89" s="24">
        <v>815011</v>
      </c>
      <c r="O89" s="24">
        <v>0</v>
      </c>
      <c r="P89" s="24">
        <v>0</v>
      </c>
      <c r="Q89" s="48">
        <v>0</v>
      </c>
      <c r="R89" s="24">
        <v>8232.43</v>
      </c>
      <c r="S89" s="24">
        <v>7.0000000000000007E-2</v>
      </c>
      <c r="T89" s="24">
        <v>823243.5</v>
      </c>
      <c r="U89" s="24">
        <v>110680.52</v>
      </c>
      <c r="V89" s="24">
        <v>996124.68</v>
      </c>
      <c r="W89" s="94">
        <v>172881.18</v>
      </c>
      <c r="X89" s="24">
        <v>172881.18</v>
      </c>
      <c r="Y89" s="44"/>
      <c r="Z89" s="109">
        <f>W89-Estimate!L89</f>
        <v>0</v>
      </c>
    </row>
    <row r="90" spans="1:26" s="76" customFormat="1" ht="45" x14ac:dyDescent="0.25">
      <c r="A90" s="81">
        <v>36</v>
      </c>
      <c r="B90" s="82" t="s">
        <v>255</v>
      </c>
      <c r="C90" s="81" t="s">
        <v>249</v>
      </c>
      <c r="D90" s="82" t="s">
        <v>256</v>
      </c>
      <c r="E90" s="82" t="s">
        <v>251</v>
      </c>
      <c r="F90" s="82" t="s">
        <v>453</v>
      </c>
      <c r="G90" s="82" t="s">
        <v>253</v>
      </c>
      <c r="H90" s="82" t="s">
        <v>60</v>
      </c>
      <c r="I90" s="81">
        <v>78</v>
      </c>
      <c r="J90" s="82" t="s">
        <v>61</v>
      </c>
      <c r="K90" s="83">
        <v>9</v>
      </c>
      <c r="L90" s="121" t="s">
        <v>587</v>
      </c>
      <c r="M90" s="84">
        <v>43160</v>
      </c>
      <c r="N90" s="85">
        <v>815011</v>
      </c>
      <c r="O90" s="85">
        <v>0</v>
      </c>
      <c r="P90" s="85">
        <v>0</v>
      </c>
      <c r="Q90" s="85">
        <v>0</v>
      </c>
      <c r="R90" s="85">
        <v>8232.43</v>
      </c>
      <c r="S90" s="85">
        <v>7.0000000000000007E-2</v>
      </c>
      <c r="T90" s="85">
        <v>823243.5</v>
      </c>
      <c r="U90" s="85">
        <v>110680.52</v>
      </c>
      <c r="V90" s="85">
        <v>996124.68</v>
      </c>
      <c r="W90" s="92">
        <v>172881.18</v>
      </c>
      <c r="X90" s="85">
        <v>172881.18</v>
      </c>
      <c r="Y90" s="82"/>
      <c r="Z90" s="109">
        <f>W90-Estimate!L90</f>
        <v>0</v>
      </c>
    </row>
    <row r="91" spans="1:26" ht="30" x14ac:dyDescent="0.25">
      <c r="A91" s="47">
        <v>37</v>
      </c>
      <c r="B91" s="44" t="s">
        <v>257</v>
      </c>
      <c r="C91" s="47" t="s">
        <v>249</v>
      </c>
      <c r="D91" s="44" t="s">
        <v>258</v>
      </c>
      <c r="E91" s="44" t="s">
        <v>543</v>
      </c>
      <c r="F91" s="44" t="s">
        <v>259</v>
      </c>
      <c r="G91" s="44" t="s">
        <v>253</v>
      </c>
      <c r="H91" s="44" t="s">
        <v>60</v>
      </c>
      <c r="I91" s="54">
        <v>78</v>
      </c>
      <c r="J91" s="44" t="s">
        <v>61</v>
      </c>
      <c r="K91" s="23">
        <v>9</v>
      </c>
      <c r="L91" s="120" t="s">
        <v>587</v>
      </c>
      <c r="M91" s="18">
        <v>43160</v>
      </c>
      <c r="N91" s="24">
        <v>815011</v>
      </c>
      <c r="O91" s="24">
        <v>0</v>
      </c>
      <c r="P91" s="24">
        <v>0</v>
      </c>
      <c r="Q91" s="48">
        <v>0</v>
      </c>
      <c r="R91" s="24">
        <v>8232.43</v>
      </c>
      <c r="S91" s="24">
        <v>7.0000000000000007E-2</v>
      </c>
      <c r="T91" s="24">
        <v>823243.5</v>
      </c>
      <c r="U91" s="24">
        <v>110680.52</v>
      </c>
      <c r="V91" s="24">
        <v>996124.68</v>
      </c>
      <c r="W91" s="94">
        <v>172881.18</v>
      </c>
      <c r="X91" s="24">
        <v>172881.18</v>
      </c>
      <c r="Y91" s="44"/>
      <c r="Z91" s="109">
        <f>W91-Estimate!L91</f>
        <v>0</v>
      </c>
    </row>
    <row r="92" spans="1:26" s="76" customFormat="1" ht="30" x14ac:dyDescent="0.25">
      <c r="A92" s="81">
        <v>38</v>
      </c>
      <c r="B92" s="82" t="s">
        <v>260</v>
      </c>
      <c r="C92" s="81">
        <v>4</v>
      </c>
      <c r="D92" s="82" t="s">
        <v>261</v>
      </c>
      <c r="E92" s="82" t="s">
        <v>544</v>
      </c>
      <c r="F92" s="82" t="s">
        <v>262</v>
      </c>
      <c r="G92" s="82" t="s">
        <v>263</v>
      </c>
      <c r="H92" s="82" t="s">
        <v>60</v>
      </c>
      <c r="I92" s="81">
        <v>310</v>
      </c>
      <c r="J92" s="82" t="s">
        <v>61</v>
      </c>
      <c r="K92" s="83">
        <v>1.96</v>
      </c>
      <c r="L92" s="121" t="s">
        <v>588</v>
      </c>
      <c r="M92" s="84">
        <v>43153</v>
      </c>
      <c r="N92" s="85">
        <v>495518</v>
      </c>
      <c r="O92" s="85">
        <v>0</v>
      </c>
      <c r="P92" s="85">
        <v>0</v>
      </c>
      <c r="Q92" s="85">
        <v>0</v>
      </c>
      <c r="R92" s="85">
        <v>5005.2299999999996</v>
      </c>
      <c r="S92" s="85">
        <v>0.01</v>
      </c>
      <c r="T92" s="85">
        <v>500523.24</v>
      </c>
      <c r="U92" s="85">
        <v>308996.49</v>
      </c>
      <c r="V92" s="85">
        <v>605633.12</v>
      </c>
      <c r="W92" s="92">
        <v>105109.88</v>
      </c>
      <c r="X92" s="85">
        <v>105109.88</v>
      </c>
      <c r="Y92" s="82"/>
      <c r="Z92" s="109">
        <f>W92-Estimate!L92</f>
        <v>0</v>
      </c>
    </row>
    <row r="93" spans="1:26" ht="30" x14ac:dyDescent="0.25">
      <c r="A93" s="47">
        <v>39</v>
      </c>
      <c r="B93" s="44" t="s">
        <v>265</v>
      </c>
      <c r="C93" s="47">
        <v>4</v>
      </c>
      <c r="D93" s="44" t="s">
        <v>266</v>
      </c>
      <c r="E93" s="44" t="s">
        <v>267</v>
      </c>
      <c r="F93" s="44" t="s">
        <v>268</v>
      </c>
      <c r="G93" s="44" t="s">
        <v>263</v>
      </c>
      <c r="H93" s="44" t="s">
        <v>60</v>
      </c>
      <c r="I93" s="54">
        <v>310</v>
      </c>
      <c r="J93" s="44" t="s">
        <v>61</v>
      </c>
      <c r="K93" s="23">
        <v>3.92</v>
      </c>
      <c r="L93" s="120" t="s">
        <v>588</v>
      </c>
      <c r="M93" s="18">
        <v>43153</v>
      </c>
      <c r="N93" s="24">
        <v>991036</v>
      </c>
      <c r="O93" s="24">
        <v>0</v>
      </c>
      <c r="P93" s="24">
        <v>0</v>
      </c>
      <c r="Q93" s="48">
        <v>0</v>
      </c>
      <c r="R93" s="24">
        <v>10010.459999999999</v>
      </c>
      <c r="S93" s="24">
        <v>0.02</v>
      </c>
      <c r="T93" s="24">
        <v>1001046.48</v>
      </c>
      <c r="U93" s="24">
        <v>308996.49</v>
      </c>
      <c r="V93" s="24">
        <v>1211266.24</v>
      </c>
      <c r="W93" s="94">
        <v>210219.76</v>
      </c>
      <c r="X93" s="24">
        <v>210219.76</v>
      </c>
      <c r="Y93" s="44"/>
      <c r="Z93" s="109">
        <f>W93-Estimate!L93</f>
        <v>0</v>
      </c>
    </row>
    <row r="94" spans="1:26" s="76" customFormat="1" ht="30" x14ac:dyDescent="0.25">
      <c r="A94" s="81">
        <v>40</v>
      </c>
      <c r="B94" s="82" t="s">
        <v>270</v>
      </c>
      <c r="C94" s="81">
        <v>4</v>
      </c>
      <c r="D94" s="82" t="s">
        <v>271</v>
      </c>
      <c r="E94" s="82" t="s">
        <v>545</v>
      </c>
      <c r="F94" s="82" t="s">
        <v>262</v>
      </c>
      <c r="G94" s="82" t="s">
        <v>263</v>
      </c>
      <c r="H94" s="82" t="s">
        <v>60</v>
      </c>
      <c r="I94" s="81">
        <v>310</v>
      </c>
      <c r="J94" s="82" t="s">
        <v>61</v>
      </c>
      <c r="K94" s="83">
        <v>1.96</v>
      </c>
      <c r="L94" s="121" t="s">
        <v>588</v>
      </c>
      <c r="M94" s="84">
        <v>43153</v>
      </c>
      <c r="N94" s="85">
        <v>495518</v>
      </c>
      <c r="O94" s="85">
        <v>0</v>
      </c>
      <c r="P94" s="85">
        <v>0</v>
      </c>
      <c r="Q94" s="85">
        <v>0</v>
      </c>
      <c r="R94" s="85">
        <v>5005.2299999999996</v>
      </c>
      <c r="S94" s="85">
        <v>0.01</v>
      </c>
      <c r="T94" s="85">
        <v>500523.24</v>
      </c>
      <c r="U94" s="85">
        <v>308996.49</v>
      </c>
      <c r="V94" s="85">
        <v>605633.12</v>
      </c>
      <c r="W94" s="92">
        <v>105109.88</v>
      </c>
      <c r="X94" s="85">
        <v>105109.88</v>
      </c>
      <c r="Y94" s="82"/>
      <c r="Z94" s="109">
        <f>W94-Estimate!L94</f>
        <v>0</v>
      </c>
    </row>
    <row r="95" spans="1:26" ht="30" x14ac:dyDescent="0.25">
      <c r="A95" s="47">
        <v>41</v>
      </c>
      <c r="B95" s="44" t="s">
        <v>273</v>
      </c>
      <c r="C95" s="47">
        <v>4</v>
      </c>
      <c r="D95" s="44" t="s">
        <v>274</v>
      </c>
      <c r="E95" s="44" t="s">
        <v>546</v>
      </c>
      <c r="F95" s="44" t="s">
        <v>276</v>
      </c>
      <c r="G95" s="44" t="s">
        <v>263</v>
      </c>
      <c r="H95" s="44" t="s">
        <v>60</v>
      </c>
      <c r="I95" s="54">
        <v>310</v>
      </c>
      <c r="J95" s="44" t="s">
        <v>61</v>
      </c>
      <c r="K95" s="23">
        <v>1.96</v>
      </c>
      <c r="L95" s="120" t="s">
        <v>588</v>
      </c>
      <c r="M95" s="18">
        <v>43153</v>
      </c>
      <c r="N95" s="24">
        <v>495518</v>
      </c>
      <c r="O95" s="24">
        <v>0</v>
      </c>
      <c r="P95" s="24">
        <v>0</v>
      </c>
      <c r="Q95" s="48">
        <v>0</v>
      </c>
      <c r="R95" s="24">
        <v>5005.2299999999996</v>
      </c>
      <c r="S95" s="24">
        <v>0.01</v>
      </c>
      <c r="T95" s="24">
        <v>500523.24</v>
      </c>
      <c r="U95" s="24">
        <v>308996.49</v>
      </c>
      <c r="V95" s="24">
        <v>605633.12</v>
      </c>
      <c r="W95" s="94">
        <v>105109.88</v>
      </c>
      <c r="X95" s="24">
        <v>105109.88</v>
      </c>
      <c r="Y95" s="44"/>
      <c r="Z95" s="109">
        <f>W95-Estimate!L95</f>
        <v>0</v>
      </c>
    </row>
    <row r="96" spans="1:26" s="76" customFormat="1" ht="30" x14ac:dyDescent="0.25">
      <c r="A96" s="81">
        <v>42</v>
      </c>
      <c r="B96" s="82" t="s">
        <v>277</v>
      </c>
      <c r="C96" s="81" t="s">
        <v>190</v>
      </c>
      <c r="D96" s="82" t="s">
        <v>278</v>
      </c>
      <c r="E96" s="82" t="s">
        <v>456</v>
      </c>
      <c r="F96" s="82" t="s">
        <v>279</v>
      </c>
      <c r="G96" s="82" t="s">
        <v>280</v>
      </c>
      <c r="H96" s="82" t="s">
        <v>60</v>
      </c>
      <c r="I96" s="81">
        <v>2477</v>
      </c>
      <c r="J96" s="82" t="s">
        <v>61</v>
      </c>
      <c r="K96" s="83">
        <v>1.5</v>
      </c>
      <c r="L96" s="121" t="s">
        <v>589</v>
      </c>
      <c r="M96" s="84">
        <v>43258</v>
      </c>
      <c r="N96" s="85">
        <v>220168</v>
      </c>
      <c r="O96" s="85">
        <v>0</v>
      </c>
      <c r="P96" s="85">
        <v>0</v>
      </c>
      <c r="Q96" s="85">
        <v>0</v>
      </c>
      <c r="R96" s="85">
        <v>2223.92</v>
      </c>
      <c r="S96" s="85">
        <v>0.33</v>
      </c>
      <c r="T96" s="85">
        <v>222392.25</v>
      </c>
      <c r="U96" s="85">
        <v>179396.42</v>
      </c>
      <c r="V96" s="85">
        <v>269094.63</v>
      </c>
      <c r="W96" s="92">
        <v>46702.38</v>
      </c>
      <c r="X96" s="85">
        <v>46702.38</v>
      </c>
      <c r="Y96" s="82"/>
      <c r="Z96" s="109">
        <f>W96-Estimate!L96</f>
        <v>0</v>
      </c>
    </row>
    <row r="97" spans="1:26" ht="30" x14ac:dyDescent="0.25">
      <c r="A97" s="47">
        <v>43</v>
      </c>
      <c r="B97" s="44" t="s">
        <v>281</v>
      </c>
      <c r="C97" s="47" t="s">
        <v>190</v>
      </c>
      <c r="D97" s="44" t="s">
        <v>282</v>
      </c>
      <c r="E97" s="44" t="s">
        <v>283</v>
      </c>
      <c r="F97" s="44" t="s">
        <v>284</v>
      </c>
      <c r="G97" s="44" t="s">
        <v>280</v>
      </c>
      <c r="H97" s="44" t="s">
        <v>60</v>
      </c>
      <c r="I97" s="54">
        <v>2477</v>
      </c>
      <c r="J97" s="44" t="s">
        <v>61</v>
      </c>
      <c r="K97" s="23">
        <v>1.5</v>
      </c>
      <c r="L97" s="120" t="s">
        <v>589</v>
      </c>
      <c r="M97" s="18">
        <v>43258</v>
      </c>
      <c r="N97" s="24">
        <v>220168</v>
      </c>
      <c r="O97" s="24">
        <v>0</v>
      </c>
      <c r="P97" s="24">
        <v>0</v>
      </c>
      <c r="Q97" s="48">
        <v>0</v>
      </c>
      <c r="R97" s="24">
        <v>2223.92</v>
      </c>
      <c r="S97" s="24">
        <v>0.33</v>
      </c>
      <c r="T97" s="24">
        <v>222392.25</v>
      </c>
      <c r="U97" s="24">
        <v>179396.42</v>
      </c>
      <c r="V97" s="24">
        <v>269094.63</v>
      </c>
      <c r="W97" s="94">
        <v>46702.38</v>
      </c>
      <c r="X97" s="24">
        <v>46702.38</v>
      </c>
      <c r="Y97" s="44"/>
      <c r="Z97" s="109">
        <f>W97-Estimate!L97</f>
        <v>0</v>
      </c>
    </row>
    <row r="98" spans="1:26" s="76" customFormat="1" x14ac:dyDescent="0.25">
      <c r="A98" s="144">
        <v>44</v>
      </c>
      <c r="B98" s="145" t="s">
        <v>285</v>
      </c>
      <c r="C98" s="81" t="s">
        <v>286</v>
      </c>
      <c r="D98" s="145" t="s">
        <v>287</v>
      </c>
      <c r="E98" s="145" t="s">
        <v>288</v>
      </c>
      <c r="F98" s="145" t="s">
        <v>192</v>
      </c>
      <c r="G98" s="82" t="s">
        <v>165</v>
      </c>
      <c r="H98" s="82" t="s">
        <v>60</v>
      </c>
      <c r="I98" s="81">
        <v>476</v>
      </c>
      <c r="J98" s="82" t="s">
        <v>67</v>
      </c>
      <c r="K98" s="83">
        <v>14</v>
      </c>
      <c r="L98" s="121" t="s">
        <v>590</v>
      </c>
      <c r="M98" s="84">
        <v>43109</v>
      </c>
      <c r="N98" s="85">
        <v>5203861</v>
      </c>
      <c r="O98" s="85">
        <v>0</v>
      </c>
      <c r="P98" s="85">
        <v>0</v>
      </c>
      <c r="Q98" s="85">
        <v>0</v>
      </c>
      <c r="R98" s="85">
        <v>52564.25</v>
      </c>
      <c r="S98" s="85">
        <v>0.75</v>
      </c>
      <c r="T98" s="85">
        <v>5256426</v>
      </c>
      <c r="U98" s="85">
        <v>454305.39</v>
      </c>
      <c r="V98" s="85">
        <v>6360275.46</v>
      </c>
      <c r="W98" s="92">
        <v>1103849.46</v>
      </c>
      <c r="X98" s="146">
        <v>4096349.81</v>
      </c>
      <c r="Y98" s="130"/>
      <c r="Z98" s="109">
        <f>W98-Estimate!L98</f>
        <v>0</v>
      </c>
    </row>
    <row r="99" spans="1:26" s="76" customFormat="1" ht="30" x14ac:dyDescent="0.25">
      <c r="A99" s="144"/>
      <c r="B99" s="145"/>
      <c r="C99" s="81" t="s">
        <v>286</v>
      </c>
      <c r="D99" s="145"/>
      <c r="E99" s="145"/>
      <c r="F99" s="145"/>
      <c r="G99" s="82" t="s">
        <v>165</v>
      </c>
      <c r="H99" s="82" t="s">
        <v>60</v>
      </c>
      <c r="I99" s="81">
        <v>476</v>
      </c>
      <c r="J99" s="82" t="s">
        <v>96</v>
      </c>
      <c r="K99" s="83">
        <v>7</v>
      </c>
      <c r="L99" s="121" t="s">
        <v>590</v>
      </c>
      <c r="M99" s="84">
        <v>43109</v>
      </c>
      <c r="N99" s="85">
        <v>14107501</v>
      </c>
      <c r="O99" s="85">
        <v>0</v>
      </c>
      <c r="P99" s="85">
        <v>0</v>
      </c>
      <c r="Q99" s="85">
        <v>0</v>
      </c>
      <c r="R99" s="85">
        <v>142500.01</v>
      </c>
      <c r="S99" s="85">
        <v>0.49</v>
      </c>
      <c r="T99" s="85">
        <v>14250001.5</v>
      </c>
      <c r="U99" s="85">
        <v>2463214.5499999998</v>
      </c>
      <c r="V99" s="85">
        <v>17242501.850000001</v>
      </c>
      <c r="W99" s="92">
        <v>2992500.35</v>
      </c>
      <c r="X99" s="146"/>
      <c r="Y99" s="131"/>
      <c r="Z99" s="109">
        <f>W99-Estimate!L99</f>
        <v>0</v>
      </c>
    </row>
    <row r="100" spans="1:26" s="76" customFormat="1" ht="30" x14ac:dyDescent="0.25">
      <c r="A100" s="144"/>
      <c r="B100" s="145"/>
      <c r="C100" s="81" t="s">
        <v>291</v>
      </c>
      <c r="D100" s="145"/>
      <c r="E100" s="145"/>
      <c r="F100" s="145"/>
      <c r="G100" s="82" t="s">
        <v>165</v>
      </c>
      <c r="H100" s="82" t="s">
        <v>60</v>
      </c>
      <c r="I100" s="81">
        <v>476</v>
      </c>
      <c r="J100" s="82" t="s">
        <v>69</v>
      </c>
      <c r="K100" s="83">
        <v>0</v>
      </c>
      <c r="L100" s="121" t="s">
        <v>590</v>
      </c>
      <c r="M100" s="84">
        <v>43109</v>
      </c>
      <c r="N100" s="85">
        <v>0</v>
      </c>
      <c r="O100" s="85">
        <v>6997053</v>
      </c>
      <c r="P100" s="85">
        <v>0</v>
      </c>
      <c r="Q100" s="85">
        <v>0</v>
      </c>
      <c r="R100" s="85">
        <v>70677.3</v>
      </c>
      <c r="S100" s="85">
        <v>0</v>
      </c>
      <c r="T100" s="85">
        <v>0</v>
      </c>
      <c r="U100" s="85">
        <v>0</v>
      </c>
      <c r="V100" s="85">
        <v>0</v>
      </c>
      <c r="W100" s="92">
        <v>0</v>
      </c>
      <c r="X100" s="146"/>
      <c r="Y100" s="132"/>
      <c r="Z100" s="109">
        <f>W100-Estimate!L100</f>
        <v>0</v>
      </c>
    </row>
    <row r="101" spans="1:26" x14ac:dyDescent="0.25">
      <c r="A101" s="147">
        <v>45</v>
      </c>
      <c r="B101" s="123" t="s">
        <v>292</v>
      </c>
      <c r="C101" s="47" t="s">
        <v>293</v>
      </c>
      <c r="D101" s="123" t="s">
        <v>294</v>
      </c>
      <c r="E101" s="123" t="s">
        <v>295</v>
      </c>
      <c r="F101" s="123" t="s">
        <v>296</v>
      </c>
      <c r="G101" s="44" t="s">
        <v>165</v>
      </c>
      <c r="H101" s="44" t="s">
        <v>60</v>
      </c>
      <c r="I101" s="54">
        <v>537</v>
      </c>
      <c r="J101" s="44" t="s">
        <v>67</v>
      </c>
      <c r="K101" s="23">
        <v>3.15</v>
      </c>
      <c r="L101" s="120" t="s">
        <v>591</v>
      </c>
      <c r="M101" s="18">
        <v>43109</v>
      </c>
      <c r="N101" s="24">
        <v>1170869</v>
      </c>
      <c r="O101" s="24">
        <v>0</v>
      </c>
      <c r="P101" s="24">
        <v>0</v>
      </c>
      <c r="Q101" s="48">
        <v>0</v>
      </c>
      <c r="R101" s="24">
        <v>11826.96</v>
      </c>
      <c r="S101" s="24">
        <v>-0.11</v>
      </c>
      <c r="T101" s="24">
        <v>1182695.8500000001</v>
      </c>
      <c r="U101" s="24">
        <v>454305.39</v>
      </c>
      <c r="V101" s="24">
        <v>1431061.98</v>
      </c>
      <c r="W101" s="94">
        <v>248366.02</v>
      </c>
      <c r="X101" s="148">
        <v>248366.02</v>
      </c>
      <c r="Y101" s="127"/>
      <c r="Z101" s="109">
        <f>W101-Estimate!L101</f>
        <v>0</v>
      </c>
    </row>
    <row r="102" spans="1:26" ht="30" x14ac:dyDescent="0.25">
      <c r="A102" s="147"/>
      <c r="B102" s="123"/>
      <c r="C102" s="47" t="s">
        <v>209</v>
      </c>
      <c r="D102" s="123"/>
      <c r="E102" s="123"/>
      <c r="F102" s="123"/>
      <c r="G102" s="44" t="s">
        <v>165</v>
      </c>
      <c r="H102" s="44" t="s">
        <v>60</v>
      </c>
      <c r="I102" s="54">
        <v>537</v>
      </c>
      <c r="J102" s="44" t="s">
        <v>69</v>
      </c>
      <c r="K102" s="23">
        <v>0</v>
      </c>
      <c r="L102" s="120" t="s">
        <v>592</v>
      </c>
      <c r="M102" s="18">
        <v>43093</v>
      </c>
      <c r="N102" s="24">
        <v>0</v>
      </c>
      <c r="O102" s="24">
        <v>3024437</v>
      </c>
      <c r="P102" s="24">
        <v>0</v>
      </c>
      <c r="Q102" s="48">
        <v>0</v>
      </c>
      <c r="R102" s="24">
        <v>30549.87</v>
      </c>
      <c r="S102" s="24">
        <v>0</v>
      </c>
      <c r="T102" s="24">
        <f>O102+R102</f>
        <v>3054986.87</v>
      </c>
      <c r="U102" s="24">
        <v>0</v>
      </c>
      <c r="V102" s="24">
        <v>0</v>
      </c>
      <c r="W102" s="94">
        <v>0</v>
      </c>
      <c r="X102" s="148"/>
      <c r="Y102" s="128"/>
      <c r="Z102" s="109">
        <f>W102-Estimate!L102</f>
        <v>0</v>
      </c>
    </row>
    <row r="103" spans="1:26" x14ac:dyDescent="0.25">
      <c r="A103" s="147"/>
      <c r="B103" s="123"/>
      <c r="C103" s="47" t="s">
        <v>100</v>
      </c>
      <c r="D103" s="123"/>
      <c r="E103" s="123"/>
      <c r="F103" s="123"/>
      <c r="G103" s="44" t="s">
        <v>165</v>
      </c>
      <c r="H103" s="44" t="s">
        <v>60</v>
      </c>
      <c r="I103" s="54">
        <v>537</v>
      </c>
      <c r="J103" s="44" t="s">
        <v>71</v>
      </c>
      <c r="K103" s="23">
        <v>0</v>
      </c>
      <c r="L103" s="120" t="s">
        <v>592</v>
      </c>
      <c r="M103" s="18">
        <v>43093</v>
      </c>
      <c r="N103" s="24">
        <v>0</v>
      </c>
      <c r="O103" s="24">
        <v>0</v>
      </c>
      <c r="P103" s="24">
        <v>94500</v>
      </c>
      <c r="Q103" s="48">
        <v>0</v>
      </c>
      <c r="R103" s="24">
        <v>954.55</v>
      </c>
      <c r="S103" s="24">
        <v>0</v>
      </c>
      <c r="T103" s="24">
        <f>P103+R103</f>
        <v>95454.55</v>
      </c>
      <c r="U103" s="24">
        <v>0</v>
      </c>
      <c r="V103" s="24">
        <v>0</v>
      </c>
      <c r="W103" s="94">
        <v>0</v>
      </c>
      <c r="X103" s="148"/>
      <c r="Y103" s="129"/>
      <c r="Z103" s="109">
        <f>W103-Estimate!L103</f>
        <v>0</v>
      </c>
    </row>
    <row r="104" spans="1:26" s="76" customFormat="1" ht="30" x14ac:dyDescent="0.25">
      <c r="A104" s="81">
        <v>46</v>
      </c>
      <c r="B104" s="82" t="s">
        <v>298</v>
      </c>
      <c r="C104" s="81" t="s">
        <v>293</v>
      </c>
      <c r="D104" s="82" t="s">
        <v>299</v>
      </c>
      <c r="E104" s="82" t="s">
        <v>295</v>
      </c>
      <c r="F104" s="82" t="s">
        <v>296</v>
      </c>
      <c r="G104" s="82" t="s">
        <v>165</v>
      </c>
      <c r="H104" s="82" t="s">
        <v>60</v>
      </c>
      <c r="I104" s="81">
        <v>537</v>
      </c>
      <c r="J104" s="82" t="s">
        <v>67</v>
      </c>
      <c r="K104" s="83">
        <v>1.5</v>
      </c>
      <c r="L104" s="121" t="s">
        <v>591</v>
      </c>
      <c r="M104" s="84">
        <v>43109</v>
      </c>
      <c r="N104" s="85">
        <v>557556</v>
      </c>
      <c r="O104" s="85">
        <v>0</v>
      </c>
      <c r="P104" s="85">
        <v>0</v>
      </c>
      <c r="Q104" s="85">
        <v>0</v>
      </c>
      <c r="R104" s="85">
        <v>5631.88</v>
      </c>
      <c r="S104" s="85">
        <v>0.62</v>
      </c>
      <c r="T104" s="85">
        <v>563188.5</v>
      </c>
      <c r="U104" s="85">
        <v>454305.39</v>
      </c>
      <c r="V104" s="85">
        <v>681458.09</v>
      </c>
      <c r="W104" s="92">
        <v>118269.59</v>
      </c>
      <c r="X104" s="85">
        <v>118269.59</v>
      </c>
      <c r="Y104" s="82"/>
      <c r="Z104" s="109">
        <f>W104-Estimate!L104</f>
        <v>0</v>
      </c>
    </row>
    <row r="105" spans="1:26" ht="21.75" customHeight="1" x14ac:dyDescent="0.25">
      <c r="A105" s="47">
        <v>47</v>
      </c>
      <c r="B105" s="44" t="s">
        <v>301</v>
      </c>
      <c r="C105" s="47" t="s">
        <v>293</v>
      </c>
      <c r="D105" s="44" t="s">
        <v>302</v>
      </c>
      <c r="E105" s="44" t="s">
        <v>303</v>
      </c>
      <c r="F105" s="44" t="s">
        <v>304</v>
      </c>
      <c r="G105" s="44" t="s">
        <v>165</v>
      </c>
      <c r="H105" s="44" t="s">
        <v>60</v>
      </c>
      <c r="I105" s="54">
        <v>537</v>
      </c>
      <c r="J105" s="44" t="s">
        <v>67</v>
      </c>
      <c r="K105" s="23">
        <v>1.5</v>
      </c>
      <c r="L105" s="120" t="s">
        <v>591</v>
      </c>
      <c r="M105" s="18">
        <v>43109</v>
      </c>
      <c r="N105" s="24">
        <v>557557</v>
      </c>
      <c r="O105" s="24">
        <v>0</v>
      </c>
      <c r="P105" s="24">
        <v>0</v>
      </c>
      <c r="Q105" s="48">
        <v>0</v>
      </c>
      <c r="R105" s="24">
        <v>5631.89</v>
      </c>
      <c r="S105" s="24">
        <v>-0.39</v>
      </c>
      <c r="T105" s="24">
        <v>563188.5</v>
      </c>
      <c r="U105" s="24">
        <v>454305.39</v>
      </c>
      <c r="V105" s="24">
        <v>681458.09</v>
      </c>
      <c r="W105" s="94">
        <v>118269.2</v>
      </c>
      <c r="X105" s="24">
        <v>118269.2</v>
      </c>
      <c r="Y105" s="44"/>
      <c r="Z105" s="109">
        <f>W105-Estimate!L105</f>
        <v>0</v>
      </c>
    </row>
    <row r="106" spans="1:26" s="76" customFormat="1" ht="45" x14ac:dyDescent="0.25">
      <c r="A106" s="81">
        <v>48</v>
      </c>
      <c r="B106" s="82" t="s">
        <v>306</v>
      </c>
      <c r="C106" s="81">
        <v>38</v>
      </c>
      <c r="D106" s="82" t="s">
        <v>307</v>
      </c>
      <c r="E106" s="82" t="s">
        <v>308</v>
      </c>
      <c r="F106" s="82" t="s">
        <v>309</v>
      </c>
      <c r="G106" s="82" t="s">
        <v>165</v>
      </c>
      <c r="H106" s="82" t="s">
        <v>60</v>
      </c>
      <c r="I106" s="81">
        <v>767</v>
      </c>
      <c r="J106" s="82" t="s">
        <v>67</v>
      </c>
      <c r="K106" s="83">
        <v>0.81699999999999995</v>
      </c>
      <c r="L106" s="121" t="s">
        <v>593</v>
      </c>
      <c r="M106" s="84">
        <v>43142</v>
      </c>
      <c r="N106" s="85">
        <v>303683</v>
      </c>
      <c r="O106" s="85">
        <v>0</v>
      </c>
      <c r="P106" s="85">
        <v>0</v>
      </c>
      <c r="Q106" s="85">
        <v>0</v>
      </c>
      <c r="R106" s="85">
        <v>3067.51</v>
      </c>
      <c r="S106" s="85">
        <v>-0.50700000000000001</v>
      </c>
      <c r="T106" s="85">
        <v>306750</v>
      </c>
      <c r="U106" s="85">
        <v>454305.39</v>
      </c>
      <c r="V106" s="85">
        <v>371167.5</v>
      </c>
      <c r="W106" s="92">
        <v>64416.99</v>
      </c>
      <c r="X106" s="85">
        <v>64416.99</v>
      </c>
      <c r="Y106" s="82"/>
      <c r="Z106" s="109">
        <f>W106-Estimate!L106</f>
        <v>0</v>
      </c>
    </row>
    <row r="107" spans="1:26" ht="30" x14ac:dyDescent="0.25">
      <c r="A107" s="47">
        <v>49</v>
      </c>
      <c r="B107" s="44" t="s">
        <v>310</v>
      </c>
      <c r="C107" s="47">
        <v>38</v>
      </c>
      <c r="D107" s="44" t="s">
        <v>311</v>
      </c>
      <c r="E107" s="44" t="s">
        <v>312</v>
      </c>
      <c r="F107" s="44" t="s">
        <v>313</v>
      </c>
      <c r="G107" s="44" t="s">
        <v>165</v>
      </c>
      <c r="H107" s="44" t="s">
        <v>60</v>
      </c>
      <c r="I107" s="54">
        <v>767</v>
      </c>
      <c r="J107" s="44" t="s">
        <v>67</v>
      </c>
      <c r="K107" s="23">
        <v>0.81699999999999995</v>
      </c>
      <c r="L107" s="120" t="s">
        <v>593</v>
      </c>
      <c r="M107" s="18">
        <v>43142</v>
      </c>
      <c r="N107" s="24">
        <v>303682</v>
      </c>
      <c r="O107" s="24">
        <v>0</v>
      </c>
      <c r="P107" s="24">
        <v>0</v>
      </c>
      <c r="Q107" s="48">
        <v>0</v>
      </c>
      <c r="R107" s="24">
        <v>3067.49</v>
      </c>
      <c r="S107" s="24">
        <v>0.51300000000000001</v>
      </c>
      <c r="T107" s="24">
        <v>306750</v>
      </c>
      <c r="U107" s="24">
        <v>454305.39</v>
      </c>
      <c r="V107" s="24">
        <v>371167.5</v>
      </c>
      <c r="W107" s="94">
        <v>64417.5</v>
      </c>
      <c r="X107" s="24">
        <v>64417.5</v>
      </c>
      <c r="Y107" s="44"/>
      <c r="Z107" s="109">
        <f>W107-Estimate!L107</f>
        <v>0</v>
      </c>
    </row>
    <row r="108" spans="1:26" s="76" customFormat="1" x14ac:dyDescent="0.25">
      <c r="A108" s="144">
        <v>50</v>
      </c>
      <c r="B108" s="145" t="s">
        <v>314</v>
      </c>
      <c r="C108" s="81" t="s">
        <v>315</v>
      </c>
      <c r="D108" s="145" t="s">
        <v>316</v>
      </c>
      <c r="E108" s="145" t="s">
        <v>317</v>
      </c>
      <c r="F108" s="145" t="s">
        <v>318</v>
      </c>
      <c r="G108" s="82" t="s">
        <v>165</v>
      </c>
      <c r="H108" s="82" t="s">
        <v>60</v>
      </c>
      <c r="I108" s="81">
        <v>767</v>
      </c>
      <c r="J108" s="82" t="s">
        <v>517</v>
      </c>
      <c r="K108" s="83">
        <v>3.2679999999999998</v>
      </c>
      <c r="L108" s="121" t="s">
        <v>594</v>
      </c>
      <c r="M108" s="84">
        <v>43142</v>
      </c>
      <c r="N108" s="85">
        <v>1214730</v>
      </c>
      <c r="O108" s="85">
        <v>0</v>
      </c>
      <c r="P108" s="85">
        <v>0</v>
      </c>
      <c r="Q108" s="85">
        <v>0</v>
      </c>
      <c r="R108" s="85">
        <v>12270</v>
      </c>
      <c r="S108" s="85">
        <v>1.2E-2</v>
      </c>
      <c r="T108" s="85">
        <v>1227000.01</v>
      </c>
      <c r="U108" s="85">
        <v>454305.39</v>
      </c>
      <c r="V108" s="85">
        <v>1484670.01</v>
      </c>
      <c r="W108" s="92">
        <v>257670</v>
      </c>
      <c r="X108" s="146">
        <v>257670</v>
      </c>
      <c r="Y108" s="130"/>
      <c r="Z108" s="109">
        <f>W108-Estimate!L108</f>
        <v>0</v>
      </c>
    </row>
    <row r="109" spans="1:26" s="76" customFormat="1" x14ac:dyDescent="0.25">
      <c r="A109" s="144"/>
      <c r="B109" s="145"/>
      <c r="C109" s="81" t="s">
        <v>235</v>
      </c>
      <c r="D109" s="145"/>
      <c r="E109" s="145"/>
      <c r="F109" s="145"/>
      <c r="G109" s="82" t="s">
        <v>165</v>
      </c>
      <c r="H109" s="82" t="s">
        <v>60</v>
      </c>
      <c r="I109" s="81">
        <v>767</v>
      </c>
      <c r="J109" s="82" t="s">
        <v>71</v>
      </c>
      <c r="K109" s="83">
        <v>0</v>
      </c>
      <c r="L109" s="121" t="s">
        <v>594</v>
      </c>
      <c r="M109" s="84">
        <v>43142</v>
      </c>
      <c r="N109" s="85">
        <v>0</v>
      </c>
      <c r="O109" s="85">
        <v>0</v>
      </c>
      <c r="P109" s="85">
        <v>9652</v>
      </c>
      <c r="Q109" s="85">
        <v>0</v>
      </c>
      <c r="R109" s="85">
        <v>97.49</v>
      </c>
      <c r="S109" s="85">
        <v>0</v>
      </c>
      <c r="T109" s="85">
        <f>P109+R109</f>
        <v>9749.49</v>
      </c>
      <c r="U109" s="85">
        <v>0</v>
      </c>
      <c r="V109" s="85">
        <v>0</v>
      </c>
      <c r="W109" s="92">
        <v>0</v>
      </c>
      <c r="X109" s="146"/>
      <c r="Y109" s="132"/>
      <c r="Z109" s="109">
        <f>W109-Estimate!L109</f>
        <v>0</v>
      </c>
    </row>
    <row r="110" spans="1:26" ht="15" customHeight="1" x14ac:dyDescent="0.25">
      <c r="A110" s="127">
        <v>51</v>
      </c>
      <c r="B110" s="127" t="s">
        <v>320</v>
      </c>
      <c r="C110" s="47">
        <v>75</v>
      </c>
      <c r="D110" s="141" t="s">
        <v>321</v>
      </c>
      <c r="E110" s="141" t="s">
        <v>322</v>
      </c>
      <c r="F110" s="141" t="s">
        <v>323</v>
      </c>
      <c r="G110" s="44" t="s">
        <v>324</v>
      </c>
      <c r="H110" s="44" t="s">
        <v>60</v>
      </c>
      <c r="I110" s="54">
        <v>6902</v>
      </c>
      <c r="J110" s="44" t="s">
        <v>122</v>
      </c>
      <c r="K110" s="23">
        <v>4.22</v>
      </c>
      <c r="L110" s="120" t="s">
        <v>595</v>
      </c>
      <c r="M110" s="18">
        <v>43142</v>
      </c>
      <c r="N110" s="24">
        <v>981829</v>
      </c>
      <c r="O110" s="24">
        <v>0</v>
      </c>
      <c r="P110" s="24">
        <v>0</v>
      </c>
      <c r="Q110" s="48">
        <v>0</v>
      </c>
      <c r="R110" s="24">
        <v>9917.4599999999991</v>
      </c>
      <c r="S110" s="24">
        <v>-0.04</v>
      </c>
      <c r="T110" s="24">
        <v>991746.42</v>
      </c>
      <c r="U110" s="24">
        <v>446520.9</v>
      </c>
      <c r="V110" s="24">
        <v>1884318.2</v>
      </c>
      <c r="W110" s="94">
        <v>892571.74</v>
      </c>
      <c r="X110" s="138">
        <v>957650.12</v>
      </c>
      <c r="Y110" s="127"/>
      <c r="Z110" s="109">
        <f>W110-Estimate!L110</f>
        <v>0</v>
      </c>
    </row>
    <row r="111" spans="1:26" x14ac:dyDescent="0.25">
      <c r="A111" s="128"/>
      <c r="B111" s="128"/>
      <c r="C111" s="47">
        <v>79</v>
      </c>
      <c r="D111" s="142"/>
      <c r="E111" s="142"/>
      <c r="F111" s="142"/>
      <c r="G111" s="44" t="s">
        <v>324</v>
      </c>
      <c r="H111" s="44" t="s">
        <v>60</v>
      </c>
      <c r="I111" s="54">
        <v>6907</v>
      </c>
      <c r="J111" s="44" t="s">
        <v>93</v>
      </c>
      <c r="K111" s="23">
        <v>1.2</v>
      </c>
      <c r="L111" s="120" t="s">
        <v>596</v>
      </c>
      <c r="M111" s="18">
        <v>43395</v>
      </c>
      <c r="N111" s="24">
        <v>306798</v>
      </c>
      <c r="O111" s="24">
        <v>0</v>
      </c>
      <c r="P111" s="24">
        <v>0</v>
      </c>
      <c r="Q111" s="48">
        <v>0</v>
      </c>
      <c r="R111" s="24">
        <v>3098.97</v>
      </c>
      <c r="S111" s="24">
        <v>0.03</v>
      </c>
      <c r="T111" s="24">
        <v>309897</v>
      </c>
      <c r="U111" s="24">
        <v>312479.48</v>
      </c>
      <c r="V111" s="24">
        <v>374975.38</v>
      </c>
      <c r="W111" s="94">
        <v>65078.38</v>
      </c>
      <c r="X111" s="139"/>
      <c r="Y111" s="128"/>
      <c r="Z111" s="109">
        <f>W111-Estimate!L111</f>
        <v>0</v>
      </c>
    </row>
    <row r="112" spans="1:26" ht="30" x14ac:dyDescent="0.25">
      <c r="A112" s="128"/>
      <c r="B112" s="128"/>
      <c r="C112" s="47" t="s">
        <v>326</v>
      </c>
      <c r="D112" s="142"/>
      <c r="E112" s="142"/>
      <c r="F112" s="142"/>
      <c r="G112" s="44" t="s">
        <v>324</v>
      </c>
      <c r="H112" s="44" t="s">
        <v>60</v>
      </c>
      <c r="I112" s="54">
        <v>6902</v>
      </c>
      <c r="J112" s="44" t="s">
        <v>69</v>
      </c>
      <c r="K112" s="23">
        <v>0</v>
      </c>
      <c r="L112" s="120" t="s">
        <v>595</v>
      </c>
      <c r="M112" s="18">
        <v>43142</v>
      </c>
      <c r="N112" s="24">
        <v>0</v>
      </c>
      <c r="O112" s="24">
        <v>571125</v>
      </c>
      <c r="P112" s="24">
        <v>0</v>
      </c>
      <c r="Q112" s="48">
        <v>0</v>
      </c>
      <c r="R112" s="24">
        <v>5768.94</v>
      </c>
      <c r="S112" s="24">
        <v>0</v>
      </c>
      <c r="T112" s="24">
        <f>O112+R112</f>
        <v>576893.93999999994</v>
      </c>
      <c r="U112" s="24">
        <v>0</v>
      </c>
      <c r="V112" s="24">
        <v>0</v>
      </c>
      <c r="W112" s="94">
        <v>0</v>
      </c>
      <c r="X112" s="139"/>
      <c r="Y112" s="128"/>
      <c r="Z112" s="109">
        <f>W112-Estimate!L112</f>
        <v>0</v>
      </c>
    </row>
    <row r="113" spans="1:26" x14ac:dyDescent="0.25">
      <c r="A113" s="128"/>
      <c r="B113" s="128"/>
      <c r="C113" s="47" t="s">
        <v>327</v>
      </c>
      <c r="D113" s="142"/>
      <c r="E113" s="142"/>
      <c r="F113" s="142"/>
      <c r="G113" s="44" t="s">
        <v>324</v>
      </c>
      <c r="H113" s="44" t="s">
        <v>60</v>
      </c>
      <c r="I113" s="54">
        <v>6902</v>
      </c>
      <c r="J113" s="44" t="s">
        <v>71</v>
      </c>
      <c r="K113" s="23">
        <v>0</v>
      </c>
      <c r="L113" s="120" t="s">
        <v>595</v>
      </c>
      <c r="M113" s="18">
        <v>43142</v>
      </c>
      <c r="N113" s="24">
        <v>0</v>
      </c>
      <c r="O113" s="24">
        <v>0</v>
      </c>
      <c r="P113" s="24">
        <v>57951</v>
      </c>
      <c r="Q113" s="48">
        <v>0</v>
      </c>
      <c r="R113" s="24">
        <v>585.36</v>
      </c>
      <c r="S113" s="24">
        <v>0</v>
      </c>
      <c r="T113" s="24">
        <f>P113+R113</f>
        <v>58536.36</v>
      </c>
      <c r="U113" s="24">
        <v>0</v>
      </c>
      <c r="V113" s="24">
        <v>0</v>
      </c>
      <c r="W113" s="94">
        <v>0</v>
      </c>
      <c r="X113" s="139"/>
      <c r="Y113" s="128"/>
      <c r="Z113" s="109">
        <f>W113-Estimate!L113</f>
        <v>0</v>
      </c>
    </row>
    <row r="114" spans="1:26" ht="30" x14ac:dyDescent="0.25">
      <c r="A114" s="129"/>
      <c r="B114" s="129"/>
      <c r="C114" s="54">
        <v>6</v>
      </c>
      <c r="D114" s="143"/>
      <c r="E114" s="143"/>
      <c r="F114" s="143"/>
      <c r="G114" s="46" t="s">
        <v>324</v>
      </c>
      <c r="H114" s="46" t="s">
        <v>60</v>
      </c>
      <c r="I114" s="54">
        <v>6902</v>
      </c>
      <c r="J114" s="46" t="s">
        <v>516</v>
      </c>
      <c r="K114" s="23">
        <v>0</v>
      </c>
      <c r="L114" s="120" t="s">
        <v>596</v>
      </c>
      <c r="M114" s="18">
        <v>43395</v>
      </c>
      <c r="N114" s="48">
        <v>0</v>
      </c>
      <c r="O114" s="48">
        <v>0</v>
      </c>
      <c r="P114" s="48">
        <v>0</v>
      </c>
      <c r="Q114" s="48">
        <v>9347</v>
      </c>
      <c r="R114" s="48">
        <f>Q114/99</f>
        <v>94.414141414141412</v>
      </c>
      <c r="S114" s="48">
        <v>0</v>
      </c>
      <c r="T114" s="48">
        <f>Q114+R114</f>
        <v>9441.4141414141413</v>
      </c>
      <c r="U114" s="48">
        <v>0</v>
      </c>
      <c r="V114" s="48">
        <v>0</v>
      </c>
      <c r="W114" s="94">
        <v>0</v>
      </c>
      <c r="X114" s="140"/>
      <c r="Y114" s="129"/>
      <c r="Z114" s="109">
        <f>W114-Estimate!L114</f>
        <v>0</v>
      </c>
    </row>
    <row r="115" spans="1:26" s="76" customFormat="1" x14ac:dyDescent="0.25">
      <c r="A115" s="130">
        <v>52</v>
      </c>
      <c r="B115" s="130" t="s">
        <v>328</v>
      </c>
      <c r="C115" s="81" t="s">
        <v>459</v>
      </c>
      <c r="D115" s="150" t="s">
        <v>329</v>
      </c>
      <c r="E115" s="150" t="s">
        <v>547</v>
      </c>
      <c r="F115" s="150" t="s">
        <v>331</v>
      </c>
      <c r="G115" s="82" t="s">
        <v>324</v>
      </c>
      <c r="H115" s="82" t="s">
        <v>60</v>
      </c>
      <c r="I115" s="81">
        <v>6902</v>
      </c>
      <c r="J115" s="82" t="s">
        <v>122</v>
      </c>
      <c r="K115" s="83">
        <v>0.30880000000000002</v>
      </c>
      <c r="L115" s="121" t="s">
        <v>597</v>
      </c>
      <c r="M115" s="84">
        <v>43142</v>
      </c>
      <c r="N115" s="85">
        <v>71846</v>
      </c>
      <c r="O115" s="85">
        <v>0</v>
      </c>
      <c r="P115" s="85">
        <v>0</v>
      </c>
      <c r="Q115" s="85">
        <v>0</v>
      </c>
      <c r="R115" s="85">
        <v>725.72</v>
      </c>
      <c r="S115" s="85">
        <v>-0.32319999999999999</v>
      </c>
      <c r="T115" s="85">
        <v>72571.399999999994</v>
      </c>
      <c r="U115" s="85">
        <v>446520.9</v>
      </c>
      <c r="V115" s="85">
        <v>137885.65</v>
      </c>
      <c r="W115" s="92">
        <v>65313.93</v>
      </c>
      <c r="X115" s="153">
        <v>73448.479999999996</v>
      </c>
      <c r="Y115" s="130"/>
      <c r="Z115" s="109">
        <f>W115-Estimate!L115</f>
        <v>0</v>
      </c>
    </row>
    <row r="116" spans="1:26" s="76" customFormat="1" x14ac:dyDescent="0.25">
      <c r="A116" s="131"/>
      <c r="B116" s="131"/>
      <c r="C116" s="81" t="s">
        <v>460</v>
      </c>
      <c r="D116" s="151"/>
      <c r="E116" s="151"/>
      <c r="F116" s="151"/>
      <c r="G116" s="82" t="s">
        <v>324</v>
      </c>
      <c r="H116" s="82" t="s">
        <v>60</v>
      </c>
      <c r="I116" s="81">
        <v>6907</v>
      </c>
      <c r="J116" s="82" t="s">
        <v>93</v>
      </c>
      <c r="K116" s="83">
        <v>0.15</v>
      </c>
      <c r="L116" s="121" t="s">
        <v>598</v>
      </c>
      <c r="M116" s="84">
        <v>43395</v>
      </c>
      <c r="N116" s="85">
        <v>38350</v>
      </c>
      <c r="O116" s="85">
        <v>0</v>
      </c>
      <c r="P116" s="85">
        <v>0</v>
      </c>
      <c r="Q116" s="85">
        <v>0</v>
      </c>
      <c r="R116" s="85">
        <v>387.37</v>
      </c>
      <c r="S116" s="85">
        <v>-0.245</v>
      </c>
      <c r="T116" s="85">
        <v>38737.129999999997</v>
      </c>
      <c r="U116" s="85">
        <v>312479.48</v>
      </c>
      <c r="V116" s="85">
        <v>46871.92</v>
      </c>
      <c r="W116" s="92">
        <v>8134.55</v>
      </c>
      <c r="X116" s="154"/>
      <c r="Y116" s="131"/>
      <c r="Z116" s="109">
        <f>W116-Estimate!L116</f>
        <v>0</v>
      </c>
    </row>
    <row r="117" spans="1:26" s="76" customFormat="1" ht="30" x14ac:dyDescent="0.25">
      <c r="A117" s="131"/>
      <c r="B117" s="131"/>
      <c r="C117" s="81" t="s">
        <v>332</v>
      </c>
      <c r="D117" s="151"/>
      <c r="E117" s="151"/>
      <c r="F117" s="151"/>
      <c r="G117" s="82" t="s">
        <v>324</v>
      </c>
      <c r="H117" s="82" t="s">
        <v>60</v>
      </c>
      <c r="I117" s="81">
        <v>6902</v>
      </c>
      <c r="J117" s="82" t="s">
        <v>69</v>
      </c>
      <c r="K117" s="83">
        <v>0</v>
      </c>
      <c r="L117" s="121" t="s">
        <v>597</v>
      </c>
      <c r="M117" s="84">
        <v>43142</v>
      </c>
      <c r="N117" s="85">
        <v>0</v>
      </c>
      <c r="O117" s="85">
        <v>298239</v>
      </c>
      <c r="P117" s="85">
        <v>0</v>
      </c>
      <c r="Q117" s="85">
        <v>0</v>
      </c>
      <c r="R117" s="85">
        <v>3012.52</v>
      </c>
      <c r="S117" s="85">
        <v>0</v>
      </c>
      <c r="T117" s="85">
        <f>O117+R117</f>
        <v>301251.52</v>
      </c>
      <c r="U117" s="85">
        <v>0</v>
      </c>
      <c r="V117" s="85">
        <v>0</v>
      </c>
      <c r="W117" s="92">
        <v>0</v>
      </c>
      <c r="X117" s="154"/>
      <c r="Y117" s="131"/>
      <c r="Z117" s="109">
        <f>W117-Estimate!L117</f>
        <v>0</v>
      </c>
    </row>
    <row r="118" spans="1:26" s="76" customFormat="1" x14ac:dyDescent="0.25">
      <c r="A118" s="131"/>
      <c r="B118" s="131"/>
      <c r="C118" s="81" t="s">
        <v>333</v>
      </c>
      <c r="D118" s="151"/>
      <c r="E118" s="151"/>
      <c r="F118" s="151"/>
      <c r="G118" s="82" t="s">
        <v>324</v>
      </c>
      <c r="H118" s="82" t="s">
        <v>60</v>
      </c>
      <c r="I118" s="81">
        <v>6902</v>
      </c>
      <c r="J118" s="82" t="s">
        <v>71</v>
      </c>
      <c r="K118" s="83">
        <v>0</v>
      </c>
      <c r="L118" s="121" t="s">
        <v>597</v>
      </c>
      <c r="M118" s="84">
        <v>43142</v>
      </c>
      <c r="N118" s="85">
        <v>0</v>
      </c>
      <c r="O118" s="85">
        <v>0</v>
      </c>
      <c r="P118" s="85">
        <v>31234</v>
      </c>
      <c r="Q118" s="85">
        <v>0</v>
      </c>
      <c r="R118" s="85">
        <v>315.49</v>
      </c>
      <c r="S118" s="85">
        <v>0</v>
      </c>
      <c r="T118" s="85">
        <f>P118+R118</f>
        <v>31549.49</v>
      </c>
      <c r="U118" s="85">
        <v>0</v>
      </c>
      <c r="V118" s="85">
        <v>0</v>
      </c>
      <c r="W118" s="92">
        <v>0</v>
      </c>
      <c r="X118" s="154"/>
      <c r="Y118" s="131"/>
      <c r="Z118" s="109">
        <f>W118-Estimate!L118</f>
        <v>0</v>
      </c>
    </row>
    <row r="119" spans="1:26" s="76" customFormat="1" ht="30" x14ac:dyDescent="0.25">
      <c r="A119" s="132"/>
      <c r="B119" s="132"/>
      <c r="C119" s="81">
        <v>6</v>
      </c>
      <c r="D119" s="152"/>
      <c r="E119" s="152"/>
      <c r="F119" s="152"/>
      <c r="G119" s="82" t="s">
        <v>324</v>
      </c>
      <c r="H119" s="82" t="s">
        <v>60</v>
      </c>
      <c r="I119" s="81">
        <v>6902</v>
      </c>
      <c r="J119" s="82" t="s">
        <v>518</v>
      </c>
      <c r="K119" s="83">
        <v>0</v>
      </c>
      <c r="L119" s="121" t="s">
        <v>598</v>
      </c>
      <c r="M119" s="84">
        <v>43395</v>
      </c>
      <c r="N119" s="85">
        <v>0</v>
      </c>
      <c r="O119" s="85">
        <v>0</v>
      </c>
      <c r="P119" s="85">
        <v>0</v>
      </c>
      <c r="Q119" s="85">
        <v>9347</v>
      </c>
      <c r="R119" s="85">
        <f>Q119/99</f>
        <v>94.414141414141412</v>
      </c>
      <c r="S119" s="85">
        <v>0</v>
      </c>
      <c r="T119" s="85">
        <f>Q119+R119</f>
        <v>9441.4141414141413</v>
      </c>
      <c r="U119" s="85">
        <v>0</v>
      </c>
      <c r="V119" s="85">
        <v>0</v>
      </c>
      <c r="W119" s="92">
        <v>0</v>
      </c>
      <c r="X119" s="155"/>
      <c r="Y119" s="132"/>
      <c r="Z119" s="109">
        <f>W119-Estimate!L119</f>
        <v>0</v>
      </c>
    </row>
    <row r="120" spans="1:26" x14ac:dyDescent="0.25">
      <c r="A120" s="147">
        <v>53</v>
      </c>
      <c r="B120" s="123" t="s">
        <v>334</v>
      </c>
      <c r="C120" s="47" t="s">
        <v>459</v>
      </c>
      <c r="D120" s="123" t="s">
        <v>335</v>
      </c>
      <c r="E120" s="123" t="s">
        <v>548</v>
      </c>
      <c r="F120" s="123" t="s">
        <v>329</v>
      </c>
      <c r="G120" s="44" t="s">
        <v>324</v>
      </c>
      <c r="H120" s="44" t="s">
        <v>60</v>
      </c>
      <c r="I120" s="54">
        <v>6902</v>
      </c>
      <c r="J120" s="44" t="s">
        <v>122</v>
      </c>
      <c r="K120" s="23">
        <v>0.60780000000000001</v>
      </c>
      <c r="L120" s="120" t="s">
        <v>597</v>
      </c>
      <c r="M120" s="18">
        <v>43142</v>
      </c>
      <c r="N120" s="24">
        <v>141411</v>
      </c>
      <c r="O120" s="24">
        <v>0</v>
      </c>
      <c r="P120" s="24">
        <v>0</v>
      </c>
      <c r="Q120" s="48">
        <v>0</v>
      </c>
      <c r="R120" s="24">
        <v>1428.39</v>
      </c>
      <c r="S120" s="24">
        <v>0.29580000000000001</v>
      </c>
      <c r="T120" s="24">
        <v>142839.69</v>
      </c>
      <c r="U120" s="24">
        <v>446520.9</v>
      </c>
      <c r="V120" s="24">
        <v>271395.40000000002</v>
      </c>
      <c r="W120" s="94">
        <v>128555.72</v>
      </c>
      <c r="X120" s="148">
        <v>142791.60999999999</v>
      </c>
      <c r="Y120" s="127"/>
      <c r="Z120" s="109">
        <f>W120-Estimate!L120</f>
        <v>0</v>
      </c>
    </row>
    <row r="121" spans="1:26" x14ac:dyDescent="0.25">
      <c r="A121" s="147"/>
      <c r="B121" s="123"/>
      <c r="C121" s="47" t="s">
        <v>460</v>
      </c>
      <c r="D121" s="123"/>
      <c r="E121" s="123"/>
      <c r="F121" s="123"/>
      <c r="G121" s="44" t="s">
        <v>324</v>
      </c>
      <c r="H121" s="44" t="s">
        <v>60</v>
      </c>
      <c r="I121" s="54">
        <v>6907</v>
      </c>
      <c r="J121" s="44" t="s">
        <v>93</v>
      </c>
      <c r="K121" s="23">
        <v>0.26250000000000001</v>
      </c>
      <c r="L121" s="120" t="s">
        <v>598</v>
      </c>
      <c r="M121" s="18">
        <v>43395</v>
      </c>
      <c r="N121" s="24">
        <v>67112</v>
      </c>
      <c r="O121" s="24">
        <v>0</v>
      </c>
      <c r="P121" s="24">
        <v>0</v>
      </c>
      <c r="Q121" s="48">
        <v>0</v>
      </c>
      <c r="R121" s="24">
        <v>677.9</v>
      </c>
      <c r="S121" s="24">
        <v>6.88E-2</v>
      </c>
      <c r="T121" s="24">
        <v>67789.97</v>
      </c>
      <c r="U121" s="24">
        <v>312479.48</v>
      </c>
      <c r="V121" s="24">
        <v>82025.86</v>
      </c>
      <c r="W121" s="94">
        <v>14235.89</v>
      </c>
      <c r="X121" s="148"/>
      <c r="Y121" s="129"/>
      <c r="Z121" s="109">
        <f>W121-Estimate!L121</f>
        <v>0</v>
      </c>
    </row>
    <row r="122" spans="1:26" s="76" customFormat="1" x14ac:dyDescent="0.25">
      <c r="A122" s="144">
        <v>54</v>
      </c>
      <c r="B122" s="145" t="s">
        <v>338</v>
      </c>
      <c r="C122" s="81" t="s">
        <v>459</v>
      </c>
      <c r="D122" s="145" t="s">
        <v>339</v>
      </c>
      <c r="E122" s="145" t="s">
        <v>549</v>
      </c>
      <c r="F122" s="145" t="s">
        <v>329</v>
      </c>
      <c r="G122" s="82" t="s">
        <v>324</v>
      </c>
      <c r="H122" s="82" t="s">
        <v>60</v>
      </c>
      <c r="I122" s="81">
        <v>6902</v>
      </c>
      <c r="J122" s="82" t="s">
        <v>122</v>
      </c>
      <c r="K122" s="83">
        <v>0.60780000000000001</v>
      </c>
      <c r="L122" s="121" t="s">
        <v>597</v>
      </c>
      <c r="M122" s="84">
        <v>43142</v>
      </c>
      <c r="N122" s="85">
        <v>141411</v>
      </c>
      <c r="O122" s="85">
        <v>0</v>
      </c>
      <c r="P122" s="85">
        <v>0</v>
      </c>
      <c r="Q122" s="85">
        <v>0</v>
      </c>
      <c r="R122" s="85">
        <v>1428.39</v>
      </c>
      <c r="S122" s="85">
        <v>0.29580000000000001</v>
      </c>
      <c r="T122" s="85">
        <v>142839.69</v>
      </c>
      <c r="U122" s="85">
        <v>446520.9</v>
      </c>
      <c r="V122" s="85">
        <v>271395.40000000002</v>
      </c>
      <c r="W122" s="92">
        <v>128555.72</v>
      </c>
      <c r="X122" s="146">
        <v>142791.60999999999</v>
      </c>
      <c r="Y122" s="130"/>
      <c r="Z122" s="109">
        <f>W122-Estimate!L122</f>
        <v>0</v>
      </c>
    </row>
    <row r="123" spans="1:26" s="76" customFormat="1" x14ac:dyDescent="0.25">
      <c r="A123" s="144"/>
      <c r="B123" s="145"/>
      <c r="C123" s="81" t="s">
        <v>460</v>
      </c>
      <c r="D123" s="145"/>
      <c r="E123" s="145"/>
      <c r="F123" s="145"/>
      <c r="G123" s="82" t="s">
        <v>324</v>
      </c>
      <c r="H123" s="82" t="s">
        <v>60</v>
      </c>
      <c r="I123" s="81">
        <v>6907</v>
      </c>
      <c r="J123" s="82" t="s">
        <v>93</v>
      </c>
      <c r="K123" s="83">
        <v>0.26250000000000001</v>
      </c>
      <c r="L123" s="121" t="s">
        <v>598</v>
      </c>
      <c r="M123" s="84">
        <v>43395</v>
      </c>
      <c r="N123" s="85">
        <v>67112</v>
      </c>
      <c r="O123" s="85">
        <v>0</v>
      </c>
      <c r="P123" s="85">
        <v>0</v>
      </c>
      <c r="Q123" s="85">
        <v>0</v>
      </c>
      <c r="R123" s="85">
        <v>677.9</v>
      </c>
      <c r="S123" s="85">
        <v>6.88E-2</v>
      </c>
      <c r="T123" s="85">
        <v>67789.97</v>
      </c>
      <c r="U123" s="85">
        <v>312479.48</v>
      </c>
      <c r="V123" s="85">
        <v>82025.86</v>
      </c>
      <c r="W123" s="92">
        <v>14235.89</v>
      </c>
      <c r="X123" s="146"/>
      <c r="Y123" s="132"/>
      <c r="Z123" s="109">
        <f>W123-Estimate!L123</f>
        <v>0</v>
      </c>
    </row>
    <row r="124" spans="1:26" x14ac:dyDescent="0.25">
      <c r="A124" s="147">
        <v>55</v>
      </c>
      <c r="B124" s="123" t="s">
        <v>340</v>
      </c>
      <c r="C124" s="47" t="s">
        <v>459</v>
      </c>
      <c r="D124" s="123" t="s">
        <v>341</v>
      </c>
      <c r="E124" s="123" t="s">
        <v>330</v>
      </c>
      <c r="F124" s="123" t="s">
        <v>329</v>
      </c>
      <c r="G124" s="44" t="s">
        <v>324</v>
      </c>
      <c r="H124" s="44" t="s">
        <v>60</v>
      </c>
      <c r="I124" s="54">
        <v>6902</v>
      </c>
      <c r="J124" s="44" t="s">
        <v>122</v>
      </c>
      <c r="K124" s="23">
        <v>1.2156</v>
      </c>
      <c r="L124" s="120" t="s">
        <v>597</v>
      </c>
      <c r="M124" s="18">
        <v>43142</v>
      </c>
      <c r="N124" s="24">
        <v>282822</v>
      </c>
      <c r="O124" s="24">
        <v>0</v>
      </c>
      <c r="P124" s="24">
        <v>0</v>
      </c>
      <c r="Q124" s="48">
        <v>0</v>
      </c>
      <c r="R124" s="24">
        <v>2856.79</v>
      </c>
      <c r="S124" s="24">
        <v>0.58160000000000001</v>
      </c>
      <c r="T124" s="24">
        <v>285679.37</v>
      </c>
      <c r="U124" s="24">
        <v>446520.9</v>
      </c>
      <c r="V124" s="24">
        <v>542790.81000000006</v>
      </c>
      <c r="W124" s="94">
        <v>257111.43</v>
      </c>
      <c r="X124" s="148">
        <v>285583.21999999997</v>
      </c>
      <c r="Y124" s="127"/>
      <c r="Z124" s="109">
        <f>W124-Estimate!L124</f>
        <v>0</v>
      </c>
    </row>
    <row r="125" spans="1:26" x14ac:dyDescent="0.25">
      <c r="A125" s="147"/>
      <c r="B125" s="123"/>
      <c r="C125" s="47" t="s">
        <v>460</v>
      </c>
      <c r="D125" s="123"/>
      <c r="E125" s="123"/>
      <c r="F125" s="123"/>
      <c r="G125" s="44" t="s">
        <v>324</v>
      </c>
      <c r="H125" s="44" t="s">
        <v>60</v>
      </c>
      <c r="I125" s="54">
        <v>6907</v>
      </c>
      <c r="J125" s="44" t="s">
        <v>93</v>
      </c>
      <c r="K125" s="23">
        <v>0.52500000000000002</v>
      </c>
      <c r="L125" s="120" t="s">
        <v>598</v>
      </c>
      <c r="M125" s="18">
        <v>43395</v>
      </c>
      <c r="N125" s="24">
        <v>134224</v>
      </c>
      <c r="O125" s="24">
        <v>0</v>
      </c>
      <c r="P125" s="24">
        <v>0</v>
      </c>
      <c r="Q125" s="48">
        <v>0</v>
      </c>
      <c r="R125" s="24">
        <v>1355.8</v>
      </c>
      <c r="S125" s="24">
        <v>0.13750000000000001</v>
      </c>
      <c r="T125" s="24">
        <v>135579.94</v>
      </c>
      <c r="U125" s="24">
        <v>312479.48</v>
      </c>
      <c r="V125" s="24">
        <v>164051.73000000001</v>
      </c>
      <c r="W125" s="94">
        <v>28471.79</v>
      </c>
      <c r="X125" s="148"/>
      <c r="Y125" s="129"/>
      <c r="Z125" s="109">
        <f>W125-Estimate!L125</f>
        <v>0</v>
      </c>
    </row>
    <row r="126" spans="1:26" s="76" customFormat="1" x14ac:dyDescent="0.25">
      <c r="A126" s="144">
        <v>56</v>
      </c>
      <c r="B126" s="145" t="s">
        <v>343</v>
      </c>
      <c r="C126" s="81" t="s">
        <v>344</v>
      </c>
      <c r="D126" s="145" t="s">
        <v>345</v>
      </c>
      <c r="E126" s="145" t="s">
        <v>550</v>
      </c>
      <c r="F126" s="145" t="s">
        <v>347</v>
      </c>
      <c r="G126" s="82" t="s">
        <v>324</v>
      </c>
      <c r="H126" s="82" t="s">
        <v>60</v>
      </c>
      <c r="I126" s="81">
        <v>6902</v>
      </c>
      <c r="J126" s="82" t="s">
        <v>122</v>
      </c>
      <c r="K126" s="83">
        <v>4.66</v>
      </c>
      <c r="L126" s="121" t="s">
        <v>599</v>
      </c>
      <c r="M126" s="84">
        <v>43124</v>
      </c>
      <c r="N126" s="85">
        <v>1084199</v>
      </c>
      <c r="O126" s="85">
        <v>0</v>
      </c>
      <c r="P126" s="85">
        <v>0</v>
      </c>
      <c r="Q126" s="85">
        <v>0</v>
      </c>
      <c r="R126" s="85">
        <v>10951.51</v>
      </c>
      <c r="S126" s="85">
        <v>0.75</v>
      </c>
      <c r="T126" s="85">
        <v>1095151.26</v>
      </c>
      <c r="U126" s="85">
        <v>446520.9</v>
      </c>
      <c r="V126" s="85">
        <v>2080787.39</v>
      </c>
      <c r="W126" s="92">
        <v>985636.13</v>
      </c>
      <c r="X126" s="146">
        <v>1513702.3999999999</v>
      </c>
      <c r="Y126" s="130"/>
      <c r="Z126" s="109">
        <f>W126-Estimate!L126</f>
        <v>0</v>
      </c>
    </row>
    <row r="127" spans="1:26" s="76" customFormat="1" x14ac:dyDescent="0.25">
      <c r="A127" s="144"/>
      <c r="B127" s="145"/>
      <c r="C127" s="81" t="s">
        <v>344</v>
      </c>
      <c r="D127" s="145"/>
      <c r="E127" s="145"/>
      <c r="F127" s="145"/>
      <c r="G127" s="82" t="s">
        <v>324</v>
      </c>
      <c r="H127" s="82" t="s">
        <v>60</v>
      </c>
      <c r="I127" s="81">
        <v>6902</v>
      </c>
      <c r="J127" s="82" t="s">
        <v>122</v>
      </c>
      <c r="K127" s="83">
        <v>1.83</v>
      </c>
      <c r="L127" s="121" t="s">
        <v>600</v>
      </c>
      <c r="M127" s="84">
        <v>43143</v>
      </c>
      <c r="N127" s="85">
        <v>425769</v>
      </c>
      <c r="O127" s="85">
        <v>0</v>
      </c>
      <c r="P127" s="85">
        <v>0</v>
      </c>
      <c r="Q127" s="85">
        <v>0</v>
      </c>
      <c r="R127" s="85">
        <v>4300.7</v>
      </c>
      <c r="S127" s="85">
        <v>0.43</v>
      </c>
      <c r="T127" s="85">
        <v>430070.13</v>
      </c>
      <c r="U127" s="85">
        <v>446520.9</v>
      </c>
      <c r="V127" s="85">
        <v>817133.25</v>
      </c>
      <c r="W127" s="92">
        <v>387063.12</v>
      </c>
      <c r="X127" s="146"/>
      <c r="Y127" s="131"/>
      <c r="Z127" s="109">
        <f>W127-Estimate!L127</f>
        <v>0</v>
      </c>
    </row>
    <row r="128" spans="1:26" s="76" customFormat="1" x14ac:dyDescent="0.25">
      <c r="A128" s="144"/>
      <c r="B128" s="145"/>
      <c r="C128" s="81">
        <v>79</v>
      </c>
      <c r="D128" s="145"/>
      <c r="E128" s="145"/>
      <c r="F128" s="145"/>
      <c r="G128" s="82" t="s">
        <v>324</v>
      </c>
      <c r="H128" s="82" t="s">
        <v>60</v>
      </c>
      <c r="I128" s="81">
        <v>6907</v>
      </c>
      <c r="J128" s="82" t="s">
        <v>93</v>
      </c>
      <c r="K128" s="83">
        <v>2</v>
      </c>
      <c r="L128" s="121" t="s">
        <v>601</v>
      </c>
      <c r="M128" s="84">
        <v>43395</v>
      </c>
      <c r="N128" s="85">
        <v>511330</v>
      </c>
      <c r="O128" s="85">
        <v>0</v>
      </c>
      <c r="P128" s="85">
        <v>0</v>
      </c>
      <c r="Q128" s="85">
        <v>0</v>
      </c>
      <c r="R128" s="85">
        <v>5164.95</v>
      </c>
      <c r="S128" s="85">
        <v>0.05</v>
      </c>
      <c r="T128" s="85">
        <v>516495</v>
      </c>
      <c r="U128" s="85">
        <v>312479.48</v>
      </c>
      <c r="V128" s="85">
        <v>624958.96</v>
      </c>
      <c r="W128" s="92">
        <v>108463.96</v>
      </c>
      <c r="X128" s="146"/>
      <c r="Y128" s="131"/>
      <c r="Z128" s="109">
        <f>W128-Estimate!L128</f>
        <v>0</v>
      </c>
    </row>
    <row r="129" spans="1:26" s="76" customFormat="1" ht="30" x14ac:dyDescent="0.25">
      <c r="A129" s="144"/>
      <c r="B129" s="145"/>
      <c r="C129" s="81">
        <v>6</v>
      </c>
      <c r="D129" s="145"/>
      <c r="E129" s="145"/>
      <c r="F129" s="145"/>
      <c r="G129" s="82" t="s">
        <v>324</v>
      </c>
      <c r="H129" s="82" t="s">
        <v>60</v>
      </c>
      <c r="I129" s="81">
        <v>6907</v>
      </c>
      <c r="J129" s="82" t="s">
        <v>516</v>
      </c>
      <c r="K129" s="83">
        <v>0</v>
      </c>
      <c r="L129" s="121" t="s">
        <v>601</v>
      </c>
      <c r="M129" s="84">
        <v>43395</v>
      </c>
      <c r="N129" s="85">
        <v>0</v>
      </c>
      <c r="O129" s="85">
        <v>0</v>
      </c>
      <c r="P129" s="85"/>
      <c r="Q129" s="85">
        <v>18694</v>
      </c>
      <c r="R129" s="85">
        <f>Q129/99</f>
        <v>188.82828282828282</v>
      </c>
      <c r="S129" s="85">
        <v>0</v>
      </c>
      <c r="T129" s="85">
        <f>Q129+R129</f>
        <v>18882.828282828283</v>
      </c>
      <c r="U129" s="85">
        <v>0</v>
      </c>
      <c r="V129" s="85">
        <v>0</v>
      </c>
      <c r="W129" s="92">
        <v>0</v>
      </c>
      <c r="X129" s="146"/>
      <c r="Y129" s="131"/>
      <c r="Z129" s="109">
        <f>W129-Estimate!L129</f>
        <v>0</v>
      </c>
    </row>
    <row r="130" spans="1:26" s="76" customFormat="1" x14ac:dyDescent="0.25">
      <c r="A130" s="144"/>
      <c r="B130" s="145"/>
      <c r="C130" s="81" t="s">
        <v>352</v>
      </c>
      <c r="D130" s="145"/>
      <c r="E130" s="145"/>
      <c r="F130" s="145"/>
      <c r="G130" s="82" t="s">
        <v>324</v>
      </c>
      <c r="H130" s="82" t="s">
        <v>60</v>
      </c>
      <c r="I130" s="81">
        <v>6907</v>
      </c>
      <c r="J130" s="82" t="s">
        <v>93</v>
      </c>
      <c r="K130" s="83">
        <v>0.6</v>
      </c>
      <c r="L130" s="121" t="s">
        <v>602</v>
      </c>
      <c r="M130" s="84">
        <v>43395</v>
      </c>
      <c r="N130" s="85">
        <v>153398</v>
      </c>
      <c r="O130" s="85">
        <v>0</v>
      </c>
      <c r="P130" s="85">
        <v>0</v>
      </c>
      <c r="Q130" s="85">
        <v>0</v>
      </c>
      <c r="R130" s="85">
        <v>1549.47</v>
      </c>
      <c r="S130" s="85">
        <v>1.03</v>
      </c>
      <c r="T130" s="85">
        <v>154948.5</v>
      </c>
      <c r="U130" s="85">
        <v>312479.48</v>
      </c>
      <c r="V130" s="85">
        <v>187487.69</v>
      </c>
      <c r="W130" s="92">
        <v>32539.19</v>
      </c>
      <c r="X130" s="146"/>
      <c r="Y130" s="131"/>
      <c r="Z130" s="109">
        <f>W130-Estimate!L130</f>
        <v>0</v>
      </c>
    </row>
    <row r="131" spans="1:26" s="76" customFormat="1" ht="30" x14ac:dyDescent="0.25">
      <c r="A131" s="144"/>
      <c r="B131" s="145"/>
      <c r="C131" s="81">
        <v>6</v>
      </c>
      <c r="D131" s="145"/>
      <c r="E131" s="145"/>
      <c r="F131" s="145"/>
      <c r="G131" s="82" t="s">
        <v>324</v>
      </c>
      <c r="H131" s="82" t="s">
        <v>60</v>
      </c>
      <c r="I131" s="81">
        <v>6907</v>
      </c>
      <c r="J131" s="82" t="s">
        <v>516</v>
      </c>
      <c r="K131" s="83">
        <v>0</v>
      </c>
      <c r="L131" s="121" t="s">
        <v>602</v>
      </c>
      <c r="M131" s="84">
        <v>43395</v>
      </c>
      <c r="N131" s="85">
        <v>0</v>
      </c>
      <c r="O131" s="85">
        <v>0</v>
      </c>
      <c r="P131" s="85">
        <v>0</v>
      </c>
      <c r="Q131" s="85">
        <v>4673</v>
      </c>
      <c r="R131" s="85">
        <f>Q131/99</f>
        <v>47.202020202020201</v>
      </c>
      <c r="S131" s="85">
        <v>0</v>
      </c>
      <c r="T131" s="85">
        <f>Q131+R131</f>
        <v>4720.2020202020203</v>
      </c>
      <c r="U131" s="85">
        <v>0</v>
      </c>
      <c r="V131" s="85">
        <v>0</v>
      </c>
      <c r="W131" s="92">
        <v>0</v>
      </c>
      <c r="X131" s="146"/>
      <c r="Y131" s="131"/>
      <c r="Z131" s="109">
        <f>W131-Estimate!L131</f>
        <v>0</v>
      </c>
    </row>
    <row r="132" spans="1:26" s="76" customFormat="1" ht="30" x14ac:dyDescent="0.25">
      <c r="A132" s="144"/>
      <c r="B132" s="145"/>
      <c r="C132" s="81" t="s">
        <v>351</v>
      </c>
      <c r="D132" s="145"/>
      <c r="E132" s="145"/>
      <c r="F132" s="145"/>
      <c r="G132" s="82" t="s">
        <v>324</v>
      </c>
      <c r="H132" s="82" t="s">
        <v>60</v>
      </c>
      <c r="I132" s="81">
        <v>6902</v>
      </c>
      <c r="J132" s="82" t="s">
        <v>69</v>
      </c>
      <c r="K132" s="83">
        <v>0</v>
      </c>
      <c r="L132" s="121" t="s">
        <v>603</v>
      </c>
      <c r="M132" s="84">
        <v>43103</v>
      </c>
      <c r="N132" s="85">
        <v>0</v>
      </c>
      <c r="O132" s="85">
        <v>384531</v>
      </c>
      <c r="P132" s="85">
        <v>0</v>
      </c>
      <c r="Q132" s="85">
        <v>0</v>
      </c>
      <c r="R132" s="85">
        <v>3884.15</v>
      </c>
      <c r="S132" s="85">
        <v>0</v>
      </c>
      <c r="T132" s="85">
        <f>O132+R132</f>
        <v>388415.15</v>
      </c>
      <c r="U132" s="85">
        <v>0</v>
      </c>
      <c r="V132" s="85">
        <v>0</v>
      </c>
      <c r="W132" s="92">
        <v>0</v>
      </c>
      <c r="X132" s="146"/>
      <c r="Y132" s="131"/>
      <c r="Z132" s="109">
        <f>W132-Estimate!L132</f>
        <v>0</v>
      </c>
    </row>
    <row r="133" spans="1:26" s="76" customFormat="1" x14ac:dyDescent="0.25">
      <c r="A133" s="144"/>
      <c r="B133" s="145"/>
      <c r="C133" s="81" t="s">
        <v>352</v>
      </c>
      <c r="D133" s="145"/>
      <c r="E133" s="145"/>
      <c r="F133" s="145"/>
      <c r="G133" s="82" t="s">
        <v>324</v>
      </c>
      <c r="H133" s="82" t="s">
        <v>60</v>
      </c>
      <c r="I133" s="81">
        <v>6902</v>
      </c>
      <c r="J133" s="82" t="s">
        <v>71</v>
      </c>
      <c r="K133" s="83">
        <v>0</v>
      </c>
      <c r="L133" s="121" t="s">
        <v>603</v>
      </c>
      <c r="M133" s="84">
        <v>43103</v>
      </c>
      <c r="N133" s="85">
        <v>0</v>
      </c>
      <c r="O133" s="85">
        <v>0</v>
      </c>
      <c r="P133" s="85">
        <v>16064</v>
      </c>
      <c r="Q133" s="85">
        <v>0</v>
      </c>
      <c r="R133" s="85">
        <v>162.26</v>
      </c>
      <c r="S133" s="85">
        <v>0</v>
      </c>
      <c r="T133" s="85">
        <f>P133+R133</f>
        <v>16226.26</v>
      </c>
      <c r="U133" s="85">
        <v>0</v>
      </c>
      <c r="V133" s="85">
        <v>0</v>
      </c>
      <c r="W133" s="92">
        <v>0</v>
      </c>
      <c r="X133" s="146"/>
      <c r="Y133" s="132"/>
      <c r="Z133" s="109">
        <f>W133-Estimate!L133</f>
        <v>0</v>
      </c>
    </row>
    <row r="134" spans="1:26" ht="30" x14ac:dyDescent="0.25">
      <c r="A134" s="47">
        <v>57</v>
      </c>
      <c r="B134" s="44" t="s">
        <v>353</v>
      </c>
      <c r="C134" s="47" t="s">
        <v>354</v>
      </c>
      <c r="D134" s="44" t="s">
        <v>355</v>
      </c>
      <c r="E134" s="44" t="s">
        <v>356</v>
      </c>
      <c r="F134" s="44" t="s">
        <v>357</v>
      </c>
      <c r="G134" s="44" t="s">
        <v>324</v>
      </c>
      <c r="H134" s="44" t="s">
        <v>60</v>
      </c>
      <c r="I134" s="54">
        <v>6797</v>
      </c>
      <c r="J134" s="44" t="s">
        <v>122</v>
      </c>
      <c r="K134" s="23">
        <v>0.84</v>
      </c>
      <c r="L134" s="120" t="s">
        <v>604</v>
      </c>
      <c r="M134" s="18">
        <v>43368</v>
      </c>
      <c r="N134" s="24">
        <v>195435</v>
      </c>
      <c r="O134" s="24">
        <v>0</v>
      </c>
      <c r="P134" s="24">
        <v>0</v>
      </c>
      <c r="Q134" s="48">
        <v>0</v>
      </c>
      <c r="R134" s="24">
        <v>1974.09</v>
      </c>
      <c r="S134" s="24">
        <v>0.15</v>
      </c>
      <c r="T134" s="24">
        <v>197409.24</v>
      </c>
      <c r="U134" s="24">
        <v>446520.9</v>
      </c>
      <c r="V134" s="24">
        <v>375077.56</v>
      </c>
      <c r="W134" s="94">
        <v>177668.32</v>
      </c>
      <c r="X134" s="24">
        <v>177668.32</v>
      </c>
      <c r="Y134" s="44"/>
      <c r="Z134" s="109">
        <f>W134-Estimate!L134</f>
        <v>0</v>
      </c>
    </row>
    <row r="135" spans="1:26" s="76" customFormat="1" x14ac:dyDescent="0.25">
      <c r="A135" s="144">
        <v>58</v>
      </c>
      <c r="B135" s="145" t="s">
        <v>359</v>
      </c>
      <c r="C135" s="81" t="s">
        <v>360</v>
      </c>
      <c r="D135" s="145" t="s">
        <v>361</v>
      </c>
      <c r="E135" s="145" t="s">
        <v>362</v>
      </c>
      <c r="F135" s="145" t="s">
        <v>363</v>
      </c>
      <c r="G135" s="82" t="s">
        <v>324</v>
      </c>
      <c r="H135" s="82" t="s">
        <v>60</v>
      </c>
      <c r="I135" s="81">
        <v>6799</v>
      </c>
      <c r="J135" s="82" t="s">
        <v>67</v>
      </c>
      <c r="K135" s="83">
        <v>6</v>
      </c>
      <c r="L135" s="121" t="s">
        <v>605</v>
      </c>
      <c r="M135" s="84">
        <v>43177</v>
      </c>
      <c r="N135" s="85">
        <v>1395965</v>
      </c>
      <c r="O135" s="85">
        <v>0</v>
      </c>
      <c r="P135" s="85">
        <v>0</v>
      </c>
      <c r="Q135" s="85">
        <v>0</v>
      </c>
      <c r="R135" s="85">
        <v>14100.66</v>
      </c>
      <c r="S135" s="85">
        <v>0.34</v>
      </c>
      <c r="T135" s="85">
        <v>1410066</v>
      </c>
      <c r="U135" s="85">
        <v>446520.9</v>
      </c>
      <c r="V135" s="85">
        <v>2679125.4</v>
      </c>
      <c r="W135" s="92">
        <v>1269059.3999999999</v>
      </c>
      <c r="X135" s="146">
        <v>1269059.3999999999</v>
      </c>
      <c r="Y135" s="130"/>
      <c r="Z135" s="109">
        <f>W135-Estimate!L135</f>
        <v>0</v>
      </c>
    </row>
    <row r="136" spans="1:26" s="76" customFormat="1" ht="30" x14ac:dyDescent="0.25">
      <c r="A136" s="144"/>
      <c r="B136" s="145"/>
      <c r="C136" s="81" t="s">
        <v>365</v>
      </c>
      <c r="D136" s="145"/>
      <c r="E136" s="145"/>
      <c r="F136" s="145"/>
      <c r="G136" s="82" t="s">
        <v>324</v>
      </c>
      <c r="H136" s="82" t="s">
        <v>60</v>
      </c>
      <c r="I136" s="81">
        <v>6799</v>
      </c>
      <c r="J136" s="82" t="s">
        <v>69</v>
      </c>
      <c r="K136" s="83">
        <v>0</v>
      </c>
      <c r="L136" s="121" t="s">
        <v>606</v>
      </c>
      <c r="M136" s="84">
        <v>43130</v>
      </c>
      <c r="N136" s="85">
        <v>0</v>
      </c>
      <c r="O136" s="85">
        <v>246795</v>
      </c>
      <c r="P136" s="85">
        <v>0</v>
      </c>
      <c r="Q136" s="85">
        <v>0</v>
      </c>
      <c r="R136" s="85">
        <v>2492.88</v>
      </c>
      <c r="S136" s="85">
        <v>0</v>
      </c>
      <c r="T136" s="85">
        <f>O136+R136</f>
        <v>249287.88</v>
      </c>
      <c r="U136" s="85">
        <v>0</v>
      </c>
      <c r="V136" s="85">
        <v>0</v>
      </c>
      <c r="W136" s="92">
        <v>0</v>
      </c>
      <c r="X136" s="146"/>
      <c r="Y136" s="131"/>
      <c r="Z136" s="109">
        <f>W136-Estimate!L136</f>
        <v>0</v>
      </c>
    </row>
    <row r="137" spans="1:26" s="76" customFormat="1" x14ac:dyDescent="0.25">
      <c r="A137" s="144"/>
      <c r="B137" s="145"/>
      <c r="C137" s="81" t="s">
        <v>366</v>
      </c>
      <c r="D137" s="145"/>
      <c r="E137" s="145"/>
      <c r="F137" s="145"/>
      <c r="G137" s="82" t="s">
        <v>324</v>
      </c>
      <c r="H137" s="82" t="s">
        <v>60</v>
      </c>
      <c r="I137" s="81">
        <v>6799</v>
      </c>
      <c r="J137" s="82" t="s">
        <v>71</v>
      </c>
      <c r="K137" s="83">
        <v>0</v>
      </c>
      <c r="L137" s="121" t="s">
        <v>606</v>
      </c>
      <c r="M137" s="84">
        <v>43130</v>
      </c>
      <c r="N137" s="85">
        <v>0</v>
      </c>
      <c r="O137" s="85">
        <v>0</v>
      </c>
      <c r="P137" s="85">
        <v>37393</v>
      </c>
      <c r="Q137" s="85">
        <v>0</v>
      </c>
      <c r="R137" s="85">
        <v>377.71</v>
      </c>
      <c r="S137" s="85">
        <v>0</v>
      </c>
      <c r="T137" s="85">
        <f>P137+R137</f>
        <v>37770.71</v>
      </c>
      <c r="U137" s="85">
        <v>0</v>
      </c>
      <c r="V137" s="85">
        <v>0</v>
      </c>
      <c r="W137" s="92">
        <v>0</v>
      </c>
      <c r="X137" s="146"/>
      <c r="Y137" s="132"/>
      <c r="Z137" s="109">
        <f>W137-Estimate!L137</f>
        <v>0</v>
      </c>
    </row>
    <row r="138" spans="1:26" ht="30" x14ac:dyDescent="0.25">
      <c r="A138" s="47">
        <v>59</v>
      </c>
      <c r="B138" s="44" t="s">
        <v>367</v>
      </c>
      <c r="C138" s="47">
        <v>51</v>
      </c>
      <c r="D138" s="44" t="s">
        <v>368</v>
      </c>
      <c r="E138" s="44" t="s">
        <v>551</v>
      </c>
      <c r="F138" s="44" t="s">
        <v>370</v>
      </c>
      <c r="G138" s="44" t="s">
        <v>324</v>
      </c>
      <c r="H138" s="44" t="s">
        <v>60</v>
      </c>
      <c r="I138" s="54">
        <v>6797</v>
      </c>
      <c r="J138" s="44" t="s">
        <v>122</v>
      </c>
      <c r="K138" s="23">
        <v>0.42</v>
      </c>
      <c r="L138" s="120" t="s">
        <v>607</v>
      </c>
      <c r="M138" s="18">
        <v>43368</v>
      </c>
      <c r="N138" s="24">
        <v>97716</v>
      </c>
      <c r="O138" s="24">
        <v>0</v>
      </c>
      <c r="P138" s="24">
        <v>0</v>
      </c>
      <c r="Q138" s="48">
        <v>0</v>
      </c>
      <c r="R138" s="24">
        <v>987.03</v>
      </c>
      <c r="S138" s="24">
        <v>1.59</v>
      </c>
      <c r="T138" s="24">
        <v>98704.62</v>
      </c>
      <c r="U138" s="24">
        <v>446520.9</v>
      </c>
      <c r="V138" s="24">
        <v>187538.78</v>
      </c>
      <c r="W138" s="94">
        <v>88834.16</v>
      </c>
      <c r="X138" s="24">
        <v>88834.16</v>
      </c>
      <c r="Y138" s="44"/>
      <c r="Z138" s="109">
        <f>W138-Estimate!L138</f>
        <v>0</v>
      </c>
    </row>
    <row r="139" spans="1:26" s="76" customFormat="1" ht="18.75" customHeight="1" x14ac:dyDescent="0.25">
      <c r="A139" s="144">
        <v>60</v>
      </c>
      <c r="B139" s="145" t="s">
        <v>371</v>
      </c>
      <c r="C139" s="81" t="s">
        <v>100</v>
      </c>
      <c r="D139" s="145" t="s">
        <v>372</v>
      </c>
      <c r="E139" s="145" t="s">
        <v>552</v>
      </c>
      <c r="F139" s="145" t="s">
        <v>174</v>
      </c>
      <c r="G139" s="82" t="s">
        <v>324</v>
      </c>
      <c r="H139" s="82" t="s">
        <v>60</v>
      </c>
      <c r="I139" s="81">
        <v>6797</v>
      </c>
      <c r="J139" s="82" t="s">
        <v>69</v>
      </c>
      <c r="K139" s="83">
        <v>0</v>
      </c>
      <c r="L139" s="121" t="s">
        <v>608</v>
      </c>
      <c r="M139" s="84">
        <v>43177</v>
      </c>
      <c r="N139" s="85">
        <v>0</v>
      </c>
      <c r="O139" s="85">
        <v>491140</v>
      </c>
      <c r="P139" s="85">
        <v>0</v>
      </c>
      <c r="Q139" s="85">
        <v>0</v>
      </c>
      <c r="R139" s="85">
        <v>0</v>
      </c>
      <c r="S139" s="85">
        <v>0</v>
      </c>
      <c r="T139" s="85">
        <f>O139+R139</f>
        <v>491140</v>
      </c>
      <c r="U139" s="85">
        <v>0</v>
      </c>
      <c r="V139" s="85">
        <v>0</v>
      </c>
      <c r="W139" s="92">
        <v>0</v>
      </c>
      <c r="X139" s="146">
        <v>0</v>
      </c>
      <c r="Y139" s="130"/>
      <c r="Z139" s="109">
        <f>W139-Estimate!L139</f>
        <v>0</v>
      </c>
    </row>
    <row r="140" spans="1:26" s="76" customFormat="1" x14ac:dyDescent="0.25">
      <c r="A140" s="144"/>
      <c r="B140" s="145"/>
      <c r="C140" s="81" t="s">
        <v>373</v>
      </c>
      <c r="D140" s="145"/>
      <c r="E140" s="145"/>
      <c r="F140" s="145"/>
      <c r="G140" s="82" t="s">
        <v>324</v>
      </c>
      <c r="H140" s="82" t="s">
        <v>60</v>
      </c>
      <c r="I140" s="81">
        <v>6797</v>
      </c>
      <c r="J140" s="82" t="s">
        <v>71</v>
      </c>
      <c r="K140" s="83">
        <v>0</v>
      </c>
      <c r="L140" s="121" t="s">
        <v>608</v>
      </c>
      <c r="M140" s="84">
        <v>43177</v>
      </c>
      <c r="N140" s="85">
        <v>0</v>
      </c>
      <c r="O140" s="85">
        <v>0</v>
      </c>
      <c r="P140" s="85">
        <v>4974</v>
      </c>
      <c r="Q140" s="85">
        <v>0</v>
      </c>
      <c r="R140" s="85">
        <v>0</v>
      </c>
      <c r="S140" s="85">
        <v>0</v>
      </c>
      <c r="T140" s="85">
        <f>P140+R140</f>
        <v>4974</v>
      </c>
      <c r="U140" s="85">
        <v>0</v>
      </c>
      <c r="V140" s="85">
        <v>0</v>
      </c>
      <c r="W140" s="92">
        <v>0</v>
      </c>
      <c r="X140" s="146"/>
      <c r="Y140" s="132"/>
      <c r="Z140" s="109">
        <f>W140-Estimate!L140</f>
        <v>0</v>
      </c>
    </row>
    <row r="141" spans="1:26" x14ac:dyDescent="0.25">
      <c r="A141" s="147">
        <v>61</v>
      </c>
      <c r="B141" s="123" t="s">
        <v>374</v>
      </c>
      <c r="C141" s="47" t="s">
        <v>375</v>
      </c>
      <c r="D141" s="123" t="s">
        <v>376</v>
      </c>
      <c r="E141" s="123" t="s">
        <v>377</v>
      </c>
      <c r="F141" s="123" t="s">
        <v>378</v>
      </c>
      <c r="G141" s="44" t="s">
        <v>121</v>
      </c>
      <c r="H141" s="44" t="s">
        <v>60</v>
      </c>
      <c r="I141" s="54">
        <v>313</v>
      </c>
      <c r="J141" s="44" t="s">
        <v>67</v>
      </c>
      <c r="K141" s="23">
        <v>3.5</v>
      </c>
      <c r="L141" s="120" t="s">
        <v>609</v>
      </c>
      <c r="M141" s="18">
        <v>43531</v>
      </c>
      <c r="N141" s="24">
        <v>1421630</v>
      </c>
      <c r="O141" s="24">
        <v>0</v>
      </c>
      <c r="P141" s="24">
        <v>0</v>
      </c>
      <c r="Q141" s="48">
        <v>0</v>
      </c>
      <c r="R141" s="24">
        <v>14359.9</v>
      </c>
      <c r="S141" s="24">
        <v>0.6</v>
      </c>
      <c r="T141" s="24">
        <v>1435990.5</v>
      </c>
      <c r="U141" s="24">
        <v>553882.05000000005</v>
      </c>
      <c r="V141" s="24">
        <v>1938587.18</v>
      </c>
      <c r="W141" s="94">
        <v>502596.67</v>
      </c>
      <c r="X141" s="148">
        <f>SUM(W141:W144)</f>
        <v>519828.18</v>
      </c>
      <c r="Y141" s="127"/>
      <c r="Z141" s="109">
        <f>W141-Estimate!L141</f>
        <v>0</v>
      </c>
    </row>
    <row r="142" spans="1:26" x14ac:dyDescent="0.25">
      <c r="A142" s="147"/>
      <c r="B142" s="123"/>
      <c r="C142" s="47" t="s">
        <v>380</v>
      </c>
      <c r="D142" s="123"/>
      <c r="E142" s="123"/>
      <c r="F142" s="123"/>
      <c r="G142" s="44" t="s">
        <v>121</v>
      </c>
      <c r="H142" s="44" t="s">
        <v>60</v>
      </c>
      <c r="I142" s="54">
        <v>391</v>
      </c>
      <c r="J142" s="44" t="s">
        <v>67</v>
      </c>
      <c r="K142" s="23">
        <v>0.12</v>
      </c>
      <c r="L142" s="120" t="s">
        <v>609</v>
      </c>
      <c r="M142" s="18">
        <v>43166</v>
      </c>
      <c r="N142" s="24">
        <v>48742</v>
      </c>
      <c r="O142" s="24">
        <v>0</v>
      </c>
      <c r="P142" s="24">
        <v>0</v>
      </c>
      <c r="Q142" s="48">
        <v>0</v>
      </c>
      <c r="R142" s="24">
        <v>492.34</v>
      </c>
      <c r="S142" s="24">
        <v>-0.38</v>
      </c>
      <c r="T142" s="24">
        <v>49233.96</v>
      </c>
      <c r="U142" s="24">
        <v>553882.05000000005</v>
      </c>
      <c r="V142" s="24">
        <v>66465.850000000006</v>
      </c>
      <c r="W142" s="94">
        <v>17231.509999999998</v>
      </c>
      <c r="X142" s="148"/>
      <c r="Y142" s="128"/>
      <c r="Z142" s="109">
        <f>W142-Estimate!L142</f>
        <v>0</v>
      </c>
    </row>
    <row r="143" spans="1:26" ht="30" x14ac:dyDescent="0.25">
      <c r="A143" s="147"/>
      <c r="B143" s="123"/>
      <c r="C143" s="47" t="s">
        <v>115</v>
      </c>
      <c r="D143" s="123"/>
      <c r="E143" s="123"/>
      <c r="F143" s="123"/>
      <c r="G143" s="44" t="s">
        <v>121</v>
      </c>
      <c r="H143" s="44" t="s">
        <v>60</v>
      </c>
      <c r="I143" s="54">
        <v>391</v>
      </c>
      <c r="J143" s="44" t="s">
        <v>69</v>
      </c>
      <c r="K143" s="23">
        <v>0</v>
      </c>
      <c r="L143" s="120" t="s">
        <v>610</v>
      </c>
      <c r="M143" s="18">
        <v>43093</v>
      </c>
      <c r="N143" s="24">
        <v>0</v>
      </c>
      <c r="O143" s="24">
        <v>328423</v>
      </c>
      <c r="P143" s="24">
        <v>0</v>
      </c>
      <c r="Q143" s="48">
        <v>0</v>
      </c>
      <c r="R143" s="24">
        <v>3317.4</v>
      </c>
      <c r="S143" s="24">
        <v>0</v>
      </c>
      <c r="T143" s="24">
        <f>O143+R143</f>
        <v>331740.40000000002</v>
      </c>
      <c r="U143" s="24">
        <v>0</v>
      </c>
      <c r="V143" s="24">
        <v>0</v>
      </c>
      <c r="W143" s="94">
        <v>0</v>
      </c>
      <c r="X143" s="148"/>
      <c r="Y143" s="128"/>
      <c r="Z143" s="109">
        <f>W143-Estimate!L143</f>
        <v>0</v>
      </c>
    </row>
    <row r="144" spans="1:26" x14ac:dyDescent="0.25">
      <c r="A144" s="147"/>
      <c r="B144" s="123"/>
      <c r="C144" s="47" t="s">
        <v>381</v>
      </c>
      <c r="D144" s="123"/>
      <c r="E144" s="123"/>
      <c r="F144" s="123"/>
      <c r="G144" s="44" t="s">
        <v>121</v>
      </c>
      <c r="H144" s="44" t="s">
        <v>60</v>
      </c>
      <c r="I144" s="54">
        <v>391</v>
      </c>
      <c r="J144" s="44" t="s">
        <v>71</v>
      </c>
      <c r="K144" s="23">
        <v>0</v>
      </c>
      <c r="L144" s="120" t="s">
        <v>611</v>
      </c>
      <c r="M144" s="18">
        <v>43093</v>
      </c>
      <c r="N144" s="24">
        <v>0</v>
      </c>
      <c r="O144" s="24">
        <v>0</v>
      </c>
      <c r="P144" s="24">
        <v>23685</v>
      </c>
      <c r="Q144" s="48">
        <v>0</v>
      </c>
      <c r="R144" s="24">
        <v>239.24</v>
      </c>
      <c r="S144" s="24">
        <v>0</v>
      </c>
      <c r="T144" s="24">
        <f>P144+R144</f>
        <v>23924.240000000002</v>
      </c>
      <c r="U144" s="24">
        <v>0</v>
      </c>
      <c r="V144" s="24">
        <v>0</v>
      </c>
      <c r="W144" s="94">
        <v>0</v>
      </c>
      <c r="X144" s="148"/>
      <c r="Y144" s="129"/>
      <c r="Z144" s="109">
        <f>W144-Estimate!L144</f>
        <v>0</v>
      </c>
    </row>
    <row r="145" spans="1:26" s="76" customFormat="1" ht="30" x14ac:dyDescent="0.25">
      <c r="A145" s="144">
        <v>62</v>
      </c>
      <c r="B145" s="145" t="s">
        <v>383</v>
      </c>
      <c r="C145" s="81" t="s">
        <v>384</v>
      </c>
      <c r="D145" s="145" t="s">
        <v>385</v>
      </c>
      <c r="E145" s="145" t="s">
        <v>377</v>
      </c>
      <c r="F145" s="145" t="s">
        <v>378</v>
      </c>
      <c r="G145" s="82" t="s">
        <v>121</v>
      </c>
      <c r="H145" s="82" t="s">
        <v>60</v>
      </c>
      <c r="I145" s="81">
        <v>313</v>
      </c>
      <c r="J145" s="82" t="s">
        <v>67</v>
      </c>
      <c r="K145" s="83">
        <v>3.5</v>
      </c>
      <c r="L145" s="121" t="s">
        <v>612</v>
      </c>
      <c r="M145" s="84">
        <v>43166</v>
      </c>
      <c r="N145" s="85">
        <v>1421630</v>
      </c>
      <c r="O145" s="85">
        <v>0</v>
      </c>
      <c r="P145" s="85">
        <v>0</v>
      </c>
      <c r="Q145" s="85">
        <v>0</v>
      </c>
      <c r="R145" s="85">
        <v>14359.9</v>
      </c>
      <c r="S145" s="85">
        <v>0.6</v>
      </c>
      <c r="T145" s="85">
        <v>1435990.5</v>
      </c>
      <c r="U145" s="85">
        <v>553882.05000000005</v>
      </c>
      <c r="V145" s="85">
        <v>1938587.18</v>
      </c>
      <c r="W145" s="92">
        <v>502596.67</v>
      </c>
      <c r="X145" s="146">
        <f>SUM(W145:W148)</f>
        <v>521263.97</v>
      </c>
      <c r="Y145" s="130"/>
      <c r="Z145" s="109">
        <f>W145-Estimate!L145</f>
        <v>0</v>
      </c>
    </row>
    <row r="146" spans="1:26" s="76" customFormat="1" ht="30" x14ac:dyDescent="0.25">
      <c r="A146" s="144"/>
      <c r="B146" s="145"/>
      <c r="C146" s="81" t="s">
        <v>386</v>
      </c>
      <c r="D146" s="145"/>
      <c r="E146" s="145"/>
      <c r="F146" s="145"/>
      <c r="G146" s="82" t="s">
        <v>121</v>
      </c>
      <c r="H146" s="82" t="s">
        <v>60</v>
      </c>
      <c r="I146" s="81">
        <v>391</v>
      </c>
      <c r="J146" s="82" t="s">
        <v>67</v>
      </c>
      <c r="K146" s="83">
        <v>0.13</v>
      </c>
      <c r="L146" s="121" t="s">
        <v>612</v>
      </c>
      <c r="M146" s="84">
        <v>43166</v>
      </c>
      <c r="N146" s="85">
        <v>52804</v>
      </c>
      <c r="O146" s="85">
        <v>0</v>
      </c>
      <c r="P146" s="85">
        <v>0</v>
      </c>
      <c r="Q146" s="85">
        <v>0</v>
      </c>
      <c r="R146" s="85">
        <v>533.37</v>
      </c>
      <c r="S146" s="85">
        <v>-0.57999999999999996</v>
      </c>
      <c r="T146" s="85">
        <v>53336.79</v>
      </c>
      <c r="U146" s="85">
        <v>553882.05000000005</v>
      </c>
      <c r="V146" s="85">
        <v>72004.67</v>
      </c>
      <c r="W146" s="92">
        <v>18667.3</v>
      </c>
      <c r="X146" s="146"/>
      <c r="Y146" s="131"/>
      <c r="Z146" s="109">
        <f>W146-Estimate!L146</f>
        <v>0</v>
      </c>
    </row>
    <row r="147" spans="1:26" s="76" customFormat="1" ht="30" x14ac:dyDescent="0.25">
      <c r="A147" s="144"/>
      <c r="B147" s="145"/>
      <c r="C147" s="81" t="s">
        <v>373</v>
      </c>
      <c r="D147" s="145"/>
      <c r="E147" s="145"/>
      <c r="F147" s="145"/>
      <c r="G147" s="82" t="s">
        <v>121</v>
      </c>
      <c r="H147" s="82" t="s">
        <v>60</v>
      </c>
      <c r="I147" s="81">
        <v>313</v>
      </c>
      <c r="J147" s="82" t="s">
        <v>69</v>
      </c>
      <c r="K147" s="83">
        <v>0</v>
      </c>
      <c r="L147" s="121" t="s">
        <v>613</v>
      </c>
      <c r="M147" s="84">
        <v>43458</v>
      </c>
      <c r="N147" s="85">
        <v>0</v>
      </c>
      <c r="O147" s="85">
        <v>12524</v>
      </c>
      <c r="P147" s="85">
        <v>0</v>
      </c>
      <c r="Q147" s="85">
        <v>0</v>
      </c>
      <c r="R147" s="85">
        <v>126.51</v>
      </c>
      <c r="S147" s="85">
        <v>0</v>
      </c>
      <c r="T147" s="85">
        <f>O147+R147</f>
        <v>12650.51</v>
      </c>
      <c r="U147" s="85">
        <v>0</v>
      </c>
      <c r="V147" s="85">
        <v>0</v>
      </c>
      <c r="W147" s="92">
        <v>0</v>
      </c>
      <c r="X147" s="146"/>
      <c r="Y147" s="131"/>
      <c r="Z147" s="109">
        <f>W147-Estimate!L147</f>
        <v>0</v>
      </c>
    </row>
    <row r="148" spans="1:26" s="76" customFormat="1" x14ac:dyDescent="0.25">
      <c r="A148" s="144"/>
      <c r="B148" s="145"/>
      <c r="C148" s="81" t="s">
        <v>387</v>
      </c>
      <c r="D148" s="145"/>
      <c r="E148" s="145"/>
      <c r="F148" s="145"/>
      <c r="G148" s="82" t="s">
        <v>121</v>
      </c>
      <c r="H148" s="82" t="s">
        <v>60</v>
      </c>
      <c r="I148" s="81">
        <v>313</v>
      </c>
      <c r="J148" s="82" t="s">
        <v>71</v>
      </c>
      <c r="K148" s="83">
        <v>0</v>
      </c>
      <c r="L148" s="121" t="s">
        <v>613</v>
      </c>
      <c r="M148" s="84">
        <v>43093</v>
      </c>
      <c r="N148" s="85">
        <v>0</v>
      </c>
      <c r="O148" s="85">
        <v>0</v>
      </c>
      <c r="P148" s="85">
        <v>62177</v>
      </c>
      <c r="Q148" s="85">
        <v>0</v>
      </c>
      <c r="R148" s="85">
        <v>628.04999999999995</v>
      </c>
      <c r="S148" s="85">
        <v>0</v>
      </c>
      <c r="T148" s="85">
        <f>P148+R148</f>
        <v>62805.05</v>
      </c>
      <c r="U148" s="85">
        <v>0</v>
      </c>
      <c r="V148" s="85">
        <v>0</v>
      </c>
      <c r="W148" s="92">
        <v>0</v>
      </c>
      <c r="X148" s="146"/>
      <c r="Y148" s="132"/>
      <c r="Z148" s="109">
        <f>W148-Estimate!L148</f>
        <v>0</v>
      </c>
    </row>
    <row r="149" spans="1:26" x14ac:dyDescent="0.25">
      <c r="A149" s="147">
        <v>63</v>
      </c>
      <c r="B149" s="123" t="s">
        <v>388</v>
      </c>
      <c r="C149" s="47">
        <v>44</v>
      </c>
      <c r="D149" s="123" t="s">
        <v>389</v>
      </c>
      <c r="E149" s="123" t="s">
        <v>390</v>
      </c>
      <c r="F149" s="123" t="s">
        <v>391</v>
      </c>
      <c r="G149" s="44" t="s">
        <v>121</v>
      </c>
      <c r="H149" s="44" t="s">
        <v>60</v>
      </c>
      <c r="I149" s="54">
        <v>313</v>
      </c>
      <c r="J149" s="44" t="s">
        <v>67</v>
      </c>
      <c r="K149" s="23">
        <v>0.75</v>
      </c>
      <c r="L149" s="120" t="s">
        <v>614</v>
      </c>
      <c r="M149" s="18">
        <v>43163</v>
      </c>
      <c r="N149" s="24">
        <v>304635</v>
      </c>
      <c r="O149" s="24">
        <v>0</v>
      </c>
      <c r="P149" s="24">
        <v>0</v>
      </c>
      <c r="Q149" s="48">
        <v>0</v>
      </c>
      <c r="R149" s="24">
        <v>3077.12</v>
      </c>
      <c r="S149" s="24">
        <v>0.13</v>
      </c>
      <c r="T149" s="24">
        <v>307712.25</v>
      </c>
      <c r="U149" s="24">
        <v>553882.05000000005</v>
      </c>
      <c r="V149" s="24">
        <v>415411.54</v>
      </c>
      <c r="W149" s="94">
        <v>107699.29</v>
      </c>
      <c r="X149" s="148">
        <v>287198.09999999998</v>
      </c>
      <c r="Y149" s="127"/>
      <c r="Z149" s="109">
        <f>W149-Estimate!L149</f>
        <v>0</v>
      </c>
    </row>
    <row r="150" spans="1:26" x14ac:dyDescent="0.25">
      <c r="A150" s="147"/>
      <c r="B150" s="123"/>
      <c r="C150" s="47">
        <v>54</v>
      </c>
      <c r="D150" s="123"/>
      <c r="E150" s="123"/>
      <c r="F150" s="123"/>
      <c r="G150" s="44" t="s">
        <v>121</v>
      </c>
      <c r="H150" s="44" t="s">
        <v>60</v>
      </c>
      <c r="I150" s="54">
        <v>391</v>
      </c>
      <c r="J150" s="44" t="s">
        <v>67</v>
      </c>
      <c r="K150" s="23">
        <v>1.25</v>
      </c>
      <c r="L150" s="120" t="s">
        <v>614</v>
      </c>
      <c r="M150" s="18">
        <v>43163</v>
      </c>
      <c r="N150" s="24">
        <v>507725</v>
      </c>
      <c r="O150" s="24">
        <v>0</v>
      </c>
      <c r="P150" s="24">
        <v>0</v>
      </c>
      <c r="Q150" s="48">
        <v>0</v>
      </c>
      <c r="R150" s="24">
        <v>5128.54</v>
      </c>
      <c r="S150" s="24">
        <v>0.21</v>
      </c>
      <c r="T150" s="24">
        <v>512853.75</v>
      </c>
      <c r="U150" s="24">
        <v>553882.05000000005</v>
      </c>
      <c r="V150" s="24">
        <v>692352.56</v>
      </c>
      <c r="W150" s="94">
        <v>179498.81</v>
      </c>
      <c r="X150" s="148"/>
      <c r="Y150" s="129"/>
      <c r="Z150" s="109">
        <f>W150-Estimate!L150</f>
        <v>0</v>
      </c>
    </row>
    <row r="151" spans="1:26" s="76" customFormat="1" ht="30" x14ac:dyDescent="0.25">
      <c r="A151" s="81">
        <v>64</v>
      </c>
      <c r="B151" s="82" t="s">
        <v>394</v>
      </c>
      <c r="C151" s="81">
        <v>4</v>
      </c>
      <c r="D151" s="82" t="s">
        <v>395</v>
      </c>
      <c r="E151" s="82" t="s">
        <v>396</v>
      </c>
      <c r="F151" s="82" t="s">
        <v>397</v>
      </c>
      <c r="G151" s="82" t="s">
        <v>398</v>
      </c>
      <c r="H151" s="82" t="s">
        <v>60</v>
      </c>
      <c r="I151" s="81">
        <v>770</v>
      </c>
      <c r="J151" s="82" t="s">
        <v>61</v>
      </c>
      <c r="K151" s="83">
        <v>8.18</v>
      </c>
      <c r="L151" s="121" t="s">
        <v>615</v>
      </c>
      <c r="M151" s="84">
        <v>43100</v>
      </c>
      <c r="N151" s="85">
        <v>3328056</v>
      </c>
      <c r="O151" s="85">
        <v>0</v>
      </c>
      <c r="P151" s="85">
        <v>0</v>
      </c>
      <c r="Q151" s="85">
        <v>0</v>
      </c>
      <c r="R151" s="85">
        <v>33616.730000000003</v>
      </c>
      <c r="S151" s="85">
        <v>-2208.08</v>
      </c>
      <c r="T151" s="85">
        <v>3359464.65</v>
      </c>
      <c r="U151" s="85">
        <v>496937.93</v>
      </c>
      <c r="V151" s="85">
        <v>4064952.27</v>
      </c>
      <c r="W151" s="92">
        <v>703279.54</v>
      </c>
      <c r="X151" s="85">
        <v>703279.54</v>
      </c>
      <c r="Y151" s="82"/>
      <c r="Z151" s="109">
        <f>W151-Estimate!L151</f>
        <v>0</v>
      </c>
    </row>
    <row r="152" spans="1:26" x14ac:dyDescent="0.25">
      <c r="A152" s="147">
        <v>65</v>
      </c>
      <c r="B152" s="123" t="s">
        <v>400</v>
      </c>
      <c r="C152" s="47">
        <v>2</v>
      </c>
      <c r="D152" s="123" t="s">
        <v>401</v>
      </c>
      <c r="E152" s="123" t="s">
        <v>402</v>
      </c>
      <c r="F152" s="123" t="s">
        <v>403</v>
      </c>
      <c r="G152" s="44" t="s">
        <v>398</v>
      </c>
      <c r="H152" s="44" t="s">
        <v>60</v>
      </c>
      <c r="I152" s="54">
        <v>722</v>
      </c>
      <c r="J152" s="44" t="s">
        <v>67</v>
      </c>
      <c r="K152" s="23">
        <v>0.32</v>
      </c>
      <c r="L152" s="120" t="s">
        <v>616</v>
      </c>
      <c r="M152" s="18">
        <v>43081</v>
      </c>
      <c r="N152" s="24">
        <v>283927</v>
      </c>
      <c r="O152" s="24">
        <v>0</v>
      </c>
      <c r="P152" s="24">
        <v>0</v>
      </c>
      <c r="Q152" s="48">
        <v>0</v>
      </c>
      <c r="R152" s="24">
        <v>2867.95</v>
      </c>
      <c r="S152" s="24">
        <v>0.73</v>
      </c>
      <c r="T152" s="24">
        <v>286795.68</v>
      </c>
      <c r="U152" s="24">
        <v>1084446.17</v>
      </c>
      <c r="V152" s="24">
        <v>347022.77</v>
      </c>
      <c r="W152" s="94">
        <v>60227.09</v>
      </c>
      <c r="X152" s="148">
        <v>1028873.98</v>
      </c>
      <c r="Y152" s="127"/>
      <c r="Z152" s="109">
        <f>W152-Estimate!L152</f>
        <v>0</v>
      </c>
    </row>
    <row r="153" spans="1:26" x14ac:dyDescent="0.25">
      <c r="A153" s="147"/>
      <c r="B153" s="123"/>
      <c r="C153" s="47">
        <v>5</v>
      </c>
      <c r="D153" s="123"/>
      <c r="E153" s="123"/>
      <c r="F153" s="123"/>
      <c r="G153" s="44" t="s">
        <v>398</v>
      </c>
      <c r="H153" s="44" t="s">
        <v>60</v>
      </c>
      <c r="I153" s="54">
        <v>771</v>
      </c>
      <c r="J153" s="44" t="s">
        <v>61</v>
      </c>
      <c r="K153" s="23">
        <v>0.06</v>
      </c>
      <c r="L153" s="120" t="s">
        <v>616</v>
      </c>
      <c r="M153" s="18">
        <v>43081</v>
      </c>
      <c r="N153" s="24">
        <v>24395</v>
      </c>
      <c r="O153" s="24">
        <v>0</v>
      </c>
      <c r="P153" s="24">
        <v>0</v>
      </c>
      <c r="Q153" s="48">
        <v>0</v>
      </c>
      <c r="R153" s="24">
        <v>246.41</v>
      </c>
      <c r="S153" s="24">
        <v>0.14000000000000001</v>
      </c>
      <c r="T153" s="24">
        <v>24641.55</v>
      </c>
      <c r="U153" s="24">
        <v>496937.93</v>
      </c>
      <c r="V153" s="24">
        <v>29816.28</v>
      </c>
      <c r="W153" s="94">
        <v>5174.7299999999996</v>
      </c>
      <c r="X153" s="148"/>
      <c r="Y153" s="128"/>
      <c r="Z153" s="109">
        <f>W153-Estimate!L153</f>
        <v>0</v>
      </c>
    </row>
    <row r="154" spans="1:26" x14ac:dyDescent="0.25">
      <c r="A154" s="147"/>
      <c r="B154" s="123"/>
      <c r="C154" s="47">
        <v>8</v>
      </c>
      <c r="D154" s="123"/>
      <c r="E154" s="123"/>
      <c r="F154" s="123"/>
      <c r="G154" s="44" t="s">
        <v>398</v>
      </c>
      <c r="H154" s="44" t="s">
        <v>60</v>
      </c>
      <c r="I154" s="54">
        <v>774</v>
      </c>
      <c r="J154" s="44" t="s">
        <v>67</v>
      </c>
      <c r="K154" s="23">
        <v>0.26</v>
      </c>
      <c r="L154" s="120" t="s">
        <v>616</v>
      </c>
      <c r="M154" s="18">
        <v>43081</v>
      </c>
      <c r="N154" s="24">
        <v>230691</v>
      </c>
      <c r="O154" s="24">
        <v>0</v>
      </c>
      <c r="P154" s="24">
        <v>0</v>
      </c>
      <c r="Q154" s="48">
        <v>0</v>
      </c>
      <c r="R154" s="24">
        <v>2330.21</v>
      </c>
      <c r="S154" s="24">
        <v>0.28000000000000003</v>
      </c>
      <c r="T154" s="24">
        <v>233021.49</v>
      </c>
      <c r="U154" s="24">
        <v>1084446.17</v>
      </c>
      <c r="V154" s="24">
        <v>281956</v>
      </c>
      <c r="W154" s="94">
        <v>48934.51</v>
      </c>
      <c r="X154" s="148"/>
      <c r="Y154" s="128"/>
      <c r="Z154" s="109">
        <f>W154-Estimate!L154</f>
        <v>0</v>
      </c>
    </row>
    <row r="155" spans="1:26" x14ac:dyDescent="0.25">
      <c r="A155" s="147"/>
      <c r="B155" s="123"/>
      <c r="C155" s="47">
        <v>10</v>
      </c>
      <c r="D155" s="123"/>
      <c r="E155" s="123"/>
      <c r="F155" s="123"/>
      <c r="G155" s="44" t="s">
        <v>398</v>
      </c>
      <c r="H155" s="44" t="s">
        <v>60</v>
      </c>
      <c r="I155" s="54">
        <v>788</v>
      </c>
      <c r="J155" s="44" t="s">
        <v>67</v>
      </c>
      <c r="K155" s="23">
        <v>4.74</v>
      </c>
      <c r="L155" s="120" t="s">
        <v>616</v>
      </c>
      <c r="M155" s="18">
        <v>43081</v>
      </c>
      <c r="N155" s="24">
        <v>4205679</v>
      </c>
      <c r="O155" s="24">
        <v>0</v>
      </c>
      <c r="P155" s="24">
        <v>0</v>
      </c>
      <c r="Q155" s="48">
        <v>0</v>
      </c>
      <c r="R155" s="24">
        <v>42481.61</v>
      </c>
      <c r="S155" s="24">
        <v>0.4</v>
      </c>
      <c r="T155" s="24">
        <v>4248161.01</v>
      </c>
      <c r="U155" s="24">
        <v>1084446.17</v>
      </c>
      <c r="V155" s="24">
        <v>5140274.8499999996</v>
      </c>
      <c r="W155" s="94">
        <v>892113.84</v>
      </c>
      <c r="X155" s="148"/>
      <c r="Y155" s="128"/>
      <c r="Z155" s="109">
        <f>W155-Estimate!L155</f>
        <v>0</v>
      </c>
    </row>
    <row r="156" spans="1:26" x14ac:dyDescent="0.25">
      <c r="A156" s="147"/>
      <c r="B156" s="123"/>
      <c r="C156" s="47">
        <v>11</v>
      </c>
      <c r="D156" s="123"/>
      <c r="E156" s="123"/>
      <c r="F156" s="123"/>
      <c r="G156" s="44" t="s">
        <v>398</v>
      </c>
      <c r="H156" s="44" t="s">
        <v>60</v>
      </c>
      <c r="I156" s="54">
        <v>793</v>
      </c>
      <c r="J156" s="44" t="s">
        <v>61</v>
      </c>
      <c r="K156" s="23">
        <v>0.26</v>
      </c>
      <c r="L156" s="120" t="s">
        <v>616</v>
      </c>
      <c r="M156" s="18">
        <v>43081</v>
      </c>
      <c r="N156" s="24">
        <v>105712</v>
      </c>
      <c r="O156" s="24">
        <v>0</v>
      </c>
      <c r="P156" s="24">
        <v>0</v>
      </c>
      <c r="Q156" s="48">
        <v>0</v>
      </c>
      <c r="R156" s="24">
        <v>1067.8</v>
      </c>
      <c r="S156" s="24">
        <v>0.25</v>
      </c>
      <c r="T156" s="24">
        <v>106780.05</v>
      </c>
      <c r="U156" s="24">
        <v>496937.93</v>
      </c>
      <c r="V156" s="24">
        <v>129203.86</v>
      </c>
      <c r="W156" s="94">
        <v>22423.81</v>
      </c>
      <c r="X156" s="148"/>
      <c r="Y156" s="129"/>
      <c r="Z156" s="109">
        <f>W156-Estimate!L156</f>
        <v>0</v>
      </c>
    </row>
    <row r="157" spans="1:26" s="76" customFormat="1" x14ac:dyDescent="0.25">
      <c r="A157" s="144">
        <v>66</v>
      </c>
      <c r="B157" s="145" t="s">
        <v>405</v>
      </c>
      <c r="C157" s="81">
        <v>2</v>
      </c>
      <c r="D157" s="145" t="s">
        <v>406</v>
      </c>
      <c r="E157" s="145" t="s">
        <v>407</v>
      </c>
      <c r="F157" s="145" t="s">
        <v>408</v>
      </c>
      <c r="G157" s="82" t="s">
        <v>398</v>
      </c>
      <c r="H157" s="82" t="s">
        <v>60</v>
      </c>
      <c r="I157" s="81">
        <v>722</v>
      </c>
      <c r="J157" s="82" t="s">
        <v>67</v>
      </c>
      <c r="K157" s="83">
        <v>0.32</v>
      </c>
      <c r="L157" s="121" t="s">
        <v>617</v>
      </c>
      <c r="M157" s="84">
        <v>43082</v>
      </c>
      <c r="N157" s="85">
        <v>283927</v>
      </c>
      <c r="O157" s="85">
        <v>0</v>
      </c>
      <c r="P157" s="85">
        <v>0</v>
      </c>
      <c r="Q157" s="85">
        <v>0</v>
      </c>
      <c r="R157" s="85">
        <v>2867.95</v>
      </c>
      <c r="S157" s="85">
        <v>0.73</v>
      </c>
      <c r="T157" s="85">
        <v>286795.68</v>
      </c>
      <c r="U157" s="85">
        <v>1084446.17</v>
      </c>
      <c r="V157" s="85">
        <v>347022.77</v>
      </c>
      <c r="W157" s="92">
        <v>60227.09</v>
      </c>
      <c r="X157" s="146">
        <v>1028873.37</v>
      </c>
      <c r="Y157" s="130"/>
      <c r="Z157" s="109">
        <f>W157-Estimate!L157</f>
        <v>0</v>
      </c>
    </row>
    <row r="158" spans="1:26" s="76" customFormat="1" x14ac:dyDescent="0.25">
      <c r="A158" s="144"/>
      <c r="B158" s="145"/>
      <c r="C158" s="81">
        <v>5</v>
      </c>
      <c r="D158" s="145"/>
      <c r="E158" s="145"/>
      <c r="F158" s="145"/>
      <c r="G158" s="82" t="s">
        <v>398</v>
      </c>
      <c r="H158" s="82" t="s">
        <v>60</v>
      </c>
      <c r="I158" s="81">
        <v>771</v>
      </c>
      <c r="J158" s="82" t="s">
        <v>61</v>
      </c>
      <c r="K158" s="83">
        <v>0.06</v>
      </c>
      <c r="L158" s="121" t="s">
        <v>617</v>
      </c>
      <c r="M158" s="84">
        <v>43082</v>
      </c>
      <c r="N158" s="85">
        <v>24395</v>
      </c>
      <c r="O158" s="85">
        <v>0</v>
      </c>
      <c r="P158" s="85">
        <v>0</v>
      </c>
      <c r="Q158" s="85">
        <v>0</v>
      </c>
      <c r="R158" s="85">
        <v>246.41</v>
      </c>
      <c r="S158" s="85">
        <v>0.14000000000000001</v>
      </c>
      <c r="T158" s="85">
        <v>24641.55</v>
      </c>
      <c r="U158" s="85">
        <v>496937.93</v>
      </c>
      <c r="V158" s="85">
        <v>29816.28</v>
      </c>
      <c r="W158" s="92">
        <v>5174.7299999999996</v>
      </c>
      <c r="X158" s="146"/>
      <c r="Y158" s="131"/>
      <c r="Z158" s="109">
        <f>W158-Estimate!L158</f>
        <v>0</v>
      </c>
    </row>
    <row r="159" spans="1:26" s="76" customFormat="1" x14ac:dyDescent="0.25">
      <c r="A159" s="144"/>
      <c r="B159" s="145"/>
      <c r="C159" s="81">
        <v>8</v>
      </c>
      <c r="D159" s="145"/>
      <c r="E159" s="145"/>
      <c r="F159" s="145"/>
      <c r="G159" s="82" t="s">
        <v>398</v>
      </c>
      <c r="H159" s="82" t="s">
        <v>60</v>
      </c>
      <c r="I159" s="81">
        <v>774</v>
      </c>
      <c r="J159" s="82" t="s">
        <v>67</v>
      </c>
      <c r="K159" s="83">
        <v>0.26</v>
      </c>
      <c r="L159" s="121" t="s">
        <v>617</v>
      </c>
      <c r="M159" s="84">
        <v>43082</v>
      </c>
      <c r="N159" s="85">
        <v>230690</v>
      </c>
      <c r="O159" s="85">
        <v>0</v>
      </c>
      <c r="P159" s="85">
        <v>0</v>
      </c>
      <c r="Q159" s="85">
        <v>0</v>
      </c>
      <c r="R159" s="85">
        <v>2330.1999999999998</v>
      </c>
      <c r="S159" s="85">
        <v>1.29</v>
      </c>
      <c r="T159" s="85">
        <v>233021.49</v>
      </c>
      <c r="U159" s="85">
        <v>1084446.17</v>
      </c>
      <c r="V159" s="85">
        <v>281956</v>
      </c>
      <c r="W159" s="92">
        <v>48934.51</v>
      </c>
      <c r="X159" s="146"/>
      <c r="Y159" s="131"/>
      <c r="Z159" s="109">
        <f>W159-Estimate!L159</f>
        <v>0</v>
      </c>
    </row>
    <row r="160" spans="1:26" s="76" customFormat="1" x14ac:dyDescent="0.25">
      <c r="A160" s="144"/>
      <c r="B160" s="145"/>
      <c r="C160" s="81">
        <v>10</v>
      </c>
      <c r="D160" s="145"/>
      <c r="E160" s="145"/>
      <c r="F160" s="145"/>
      <c r="G160" s="82" t="s">
        <v>398</v>
      </c>
      <c r="H160" s="82" t="s">
        <v>60</v>
      </c>
      <c r="I160" s="81">
        <v>788</v>
      </c>
      <c r="J160" s="82" t="s">
        <v>67</v>
      </c>
      <c r="K160" s="83">
        <v>4.74</v>
      </c>
      <c r="L160" s="121" t="s">
        <v>617</v>
      </c>
      <c r="M160" s="84">
        <v>43082</v>
      </c>
      <c r="N160" s="85">
        <v>4205680</v>
      </c>
      <c r="O160" s="85">
        <v>0</v>
      </c>
      <c r="P160" s="85">
        <v>0</v>
      </c>
      <c r="Q160" s="85">
        <v>0</v>
      </c>
      <c r="R160" s="85">
        <v>42481.62</v>
      </c>
      <c r="S160" s="85">
        <v>-0.61</v>
      </c>
      <c r="T160" s="85">
        <v>4248161.01</v>
      </c>
      <c r="U160" s="85">
        <v>1084446.17</v>
      </c>
      <c r="V160" s="85">
        <v>5140274.8499999996</v>
      </c>
      <c r="W160" s="92">
        <v>892113.23</v>
      </c>
      <c r="X160" s="146"/>
      <c r="Y160" s="131"/>
      <c r="Z160" s="109">
        <f>W160-Estimate!L160</f>
        <v>0</v>
      </c>
    </row>
    <row r="161" spans="1:26" s="76" customFormat="1" x14ac:dyDescent="0.25">
      <c r="A161" s="144"/>
      <c r="B161" s="145"/>
      <c r="C161" s="81">
        <v>11</v>
      </c>
      <c r="D161" s="145"/>
      <c r="E161" s="145"/>
      <c r="F161" s="145"/>
      <c r="G161" s="82" t="s">
        <v>398</v>
      </c>
      <c r="H161" s="82" t="s">
        <v>60</v>
      </c>
      <c r="I161" s="81">
        <v>793</v>
      </c>
      <c r="J161" s="82" t="s">
        <v>61</v>
      </c>
      <c r="K161" s="83">
        <v>0.26</v>
      </c>
      <c r="L161" s="121" t="s">
        <v>617</v>
      </c>
      <c r="M161" s="84">
        <v>43082</v>
      </c>
      <c r="N161" s="85">
        <v>105712</v>
      </c>
      <c r="O161" s="85">
        <v>0</v>
      </c>
      <c r="P161" s="85">
        <v>0</v>
      </c>
      <c r="Q161" s="85">
        <v>0</v>
      </c>
      <c r="R161" s="85">
        <v>1067.8</v>
      </c>
      <c r="S161" s="85">
        <v>0.25</v>
      </c>
      <c r="T161" s="85">
        <v>106780.05</v>
      </c>
      <c r="U161" s="85">
        <v>496937.93</v>
      </c>
      <c r="V161" s="85">
        <v>129203.86</v>
      </c>
      <c r="W161" s="92">
        <v>22423.81</v>
      </c>
      <c r="X161" s="146"/>
      <c r="Y161" s="132"/>
      <c r="Z161" s="109">
        <f>W161-Estimate!L161</f>
        <v>0</v>
      </c>
    </row>
    <row r="162" spans="1:26" ht="30" x14ac:dyDescent="0.25">
      <c r="A162" s="91">
        <v>67</v>
      </c>
      <c r="B162" s="91" t="s">
        <v>409</v>
      </c>
      <c r="C162" s="93" t="s">
        <v>410</v>
      </c>
      <c r="D162" s="91" t="s">
        <v>411</v>
      </c>
      <c r="E162" s="91" t="s">
        <v>555</v>
      </c>
      <c r="F162" s="91" t="s">
        <v>192</v>
      </c>
      <c r="G162" s="44" t="s">
        <v>413</v>
      </c>
      <c r="H162" s="44" t="s">
        <v>60</v>
      </c>
      <c r="I162" s="54">
        <v>166</v>
      </c>
      <c r="J162" s="44" t="s">
        <v>69</v>
      </c>
      <c r="K162" s="23">
        <v>0</v>
      </c>
      <c r="L162" s="120" t="s">
        <v>618</v>
      </c>
      <c r="M162" s="18">
        <v>43093</v>
      </c>
      <c r="N162" s="24">
        <v>0</v>
      </c>
      <c r="O162" s="24">
        <v>392141</v>
      </c>
      <c r="P162" s="24">
        <v>0</v>
      </c>
      <c r="Q162" s="48">
        <v>0</v>
      </c>
      <c r="R162" s="24">
        <v>0</v>
      </c>
      <c r="S162" s="24">
        <v>0</v>
      </c>
      <c r="T162" s="24">
        <f>O162+R162</f>
        <v>392141</v>
      </c>
      <c r="U162" s="24">
        <v>0</v>
      </c>
      <c r="V162" s="24">
        <v>0</v>
      </c>
      <c r="W162" s="94">
        <v>0</v>
      </c>
      <c r="X162" s="94">
        <v>0</v>
      </c>
      <c r="Y162" s="44"/>
      <c r="Z162" s="109">
        <f>W162-Estimate!L162</f>
        <v>0</v>
      </c>
    </row>
    <row r="163" spans="1:26" s="76" customFormat="1" x14ac:dyDescent="0.25">
      <c r="A163" s="144">
        <v>68</v>
      </c>
      <c r="B163" s="145" t="s">
        <v>414</v>
      </c>
      <c r="C163" s="81" t="s">
        <v>415</v>
      </c>
      <c r="D163" s="145" t="s">
        <v>412</v>
      </c>
      <c r="E163" s="145" t="s">
        <v>416</v>
      </c>
      <c r="F163" s="145" t="s">
        <v>417</v>
      </c>
      <c r="G163" s="82" t="s">
        <v>413</v>
      </c>
      <c r="H163" s="82" t="s">
        <v>60</v>
      </c>
      <c r="I163" s="81">
        <v>166</v>
      </c>
      <c r="J163" s="82" t="s">
        <v>67</v>
      </c>
      <c r="K163" s="83">
        <v>2.0499999999999998</v>
      </c>
      <c r="L163" s="121" t="s">
        <v>619</v>
      </c>
      <c r="M163" s="84">
        <v>43360</v>
      </c>
      <c r="N163" s="85">
        <v>301271</v>
      </c>
      <c r="O163" s="85">
        <v>0</v>
      </c>
      <c r="P163" s="85">
        <v>0</v>
      </c>
      <c r="Q163" s="85">
        <v>0</v>
      </c>
      <c r="R163" s="85">
        <v>3043.14</v>
      </c>
      <c r="S163" s="85">
        <v>0.16</v>
      </c>
      <c r="T163" s="85">
        <v>304314.3</v>
      </c>
      <c r="U163" s="85">
        <v>179619.66</v>
      </c>
      <c r="V163" s="85">
        <v>368220.3</v>
      </c>
      <c r="W163" s="92">
        <v>63906</v>
      </c>
      <c r="X163" s="146">
        <v>130201.98</v>
      </c>
      <c r="Y163" s="130"/>
      <c r="Z163" s="109">
        <f>W163-Estimate!L163</f>
        <v>0</v>
      </c>
    </row>
    <row r="164" spans="1:26" s="76" customFormat="1" x14ac:dyDescent="0.25">
      <c r="A164" s="144"/>
      <c r="B164" s="145"/>
      <c r="C164" s="81" t="s">
        <v>415</v>
      </c>
      <c r="D164" s="145"/>
      <c r="E164" s="145"/>
      <c r="F164" s="145"/>
      <c r="G164" s="82" t="s">
        <v>413</v>
      </c>
      <c r="H164" s="82" t="s">
        <v>60</v>
      </c>
      <c r="I164" s="81">
        <v>166</v>
      </c>
      <c r="J164" s="82" t="s">
        <v>93</v>
      </c>
      <c r="K164" s="83">
        <v>3.19</v>
      </c>
      <c r="L164" s="121" t="s">
        <v>619</v>
      </c>
      <c r="M164" s="84">
        <v>43360</v>
      </c>
      <c r="N164" s="85">
        <v>312538</v>
      </c>
      <c r="O164" s="85">
        <v>0</v>
      </c>
      <c r="P164" s="85">
        <v>0</v>
      </c>
      <c r="Q164" s="85">
        <v>0</v>
      </c>
      <c r="R164" s="85">
        <v>3156.95</v>
      </c>
      <c r="S164" s="85">
        <v>0.21</v>
      </c>
      <c r="T164" s="85">
        <v>315695.15999999997</v>
      </c>
      <c r="U164" s="85">
        <v>119746.44</v>
      </c>
      <c r="V164" s="85">
        <v>381991.14</v>
      </c>
      <c r="W164" s="92">
        <v>66295.98</v>
      </c>
      <c r="X164" s="146"/>
      <c r="Y164" s="131"/>
      <c r="Z164" s="109">
        <f>W164-Estimate!L164</f>
        <v>0</v>
      </c>
    </row>
    <row r="165" spans="1:26" s="76" customFormat="1" x14ac:dyDescent="0.25">
      <c r="A165" s="144"/>
      <c r="B165" s="145"/>
      <c r="C165" s="81" t="s">
        <v>410</v>
      </c>
      <c r="D165" s="145"/>
      <c r="E165" s="145"/>
      <c r="F165" s="145"/>
      <c r="G165" s="82" t="s">
        <v>413</v>
      </c>
      <c r="H165" s="82" t="s">
        <v>60</v>
      </c>
      <c r="I165" s="81">
        <v>166</v>
      </c>
      <c r="J165" s="82" t="s">
        <v>71</v>
      </c>
      <c r="K165" s="83">
        <v>0</v>
      </c>
      <c r="L165" s="121" t="s">
        <v>619</v>
      </c>
      <c r="M165" s="84">
        <v>43360</v>
      </c>
      <c r="N165" s="85">
        <v>0</v>
      </c>
      <c r="O165" s="85">
        <v>0</v>
      </c>
      <c r="P165" s="85">
        <v>2227</v>
      </c>
      <c r="Q165" s="85">
        <v>0</v>
      </c>
      <c r="R165" s="85">
        <v>22.49</v>
      </c>
      <c r="S165" s="85">
        <v>0</v>
      </c>
      <c r="T165" s="85">
        <f>P165+R165</f>
        <v>2249.4899999999998</v>
      </c>
      <c r="U165" s="85">
        <v>0</v>
      </c>
      <c r="V165" s="85">
        <v>0</v>
      </c>
      <c r="W165" s="92">
        <v>0</v>
      </c>
      <c r="X165" s="146"/>
      <c r="Y165" s="132"/>
      <c r="Z165" s="109">
        <f>W165-Estimate!L165</f>
        <v>0</v>
      </c>
    </row>
    <row r="166" spans="1:26" x14ac:dyDescent="0.25">
      <c r="A166" s="147">
        <v>69</v>
      </c>
      <c r="B166" s="123" t="s">
        <v>418</v>
      </c>
      <c r="C166" s="47" t="s">
        <v>366</v>
      </c>
      <c r="D166" s="123" t="s">
        <v>419</v>
      </c>
      <c r="E166" s="123" t="s">
        <v>420</v>
      </c>
      <c r="F166" s="123" t="s">
        <v>421</v>
      </c>
      <c r="G166" s="44" t="s">
        <v>413</v>
      </c>
      <c r="H166" s="44" t="s">
        <v>60</v>
      </c>
      <c r="I166" s="54">
        <v>152</v>
      </c>
      <c r="J166" s="44" t="s">
        <v>67</v>
      </c>
      <c r="K166" s="23">
        <v>6</v>
      </c>
      <c r="L166" s="120" t="s">
        <v>620</v>
      </c>
      <c r="M166" s="18">
        <v>43325</v>
      </c>
      <c r="N166" s="24">
        <v>881769</v>
      </c>
      <c r="O166" s="24">
        <v>0</v>
      </c>
      <c r="P166" s="24">
        <v>0</v>
      </c>
      <c r="Q166" s="48">
        <v>0</v>
      </c>
      <c r="R166" s="24">
        <v>8906.76</v>
      </c>
      <c r="S166" s="24">
        <v>0.24</v>
      </c>
      <c r="T166" s="24">
        <v>890676</v>
      </c>
      <c r="U166" s="24">
        <v>179619.66</v>
      </c>
      <c r="V166" s="24">
        <v>1077717.96</v>
      </c>
      <c r="W166" s="94">
        <v>187041.96</v>
      </c>
      <c r="X166" s="148">
        <v>202628.56</v>
      </c>
      <c r="Y166" s="127"/>
      <c r="Z166" s="109">
        <f>W166-Estimate!L166</f>
        <v>0</v>
      </c>
    </row>
    <row r="167" spans="1:26" x14ac:dyDescent="0.25">
      <c r="A167" s="147"/>
      <c r="B167" s="123"/>
      <c r="C167" s="47" t="s">
        <v>158</v>
      </c>
      <c r="D167" s="123"/>
      <c r="E167" s="123"/>
      <c r="F167" s="123"/>
      <c r="G167" s="44" t="s">
        <v>413</v>
      </c>
      <c r="H167" s="44" t="s">
        <v>60</v>
      </c>
      <c r="I167" s="54">
        <v>153</v>
      </c>
      <c r="J167" s="44" t="s">
        <v>67</v>
      </c>
      <c r="K167" s="23">
        <v>0.5</v>
      </c>
      <c r="L167" s="120" t="s">
        <v>620</v>
      </c>
      <c r="M167" s="18">
        <v>43325</v>
      </c>
      <c r="N167" s="24">
        <v>73481</v>
      </c>
      <c r="O167" s="24">
        <v>0</v>
      </c>
      <c r="P167" s="24">
        <v>0</v>
      </c>
      <c r="Q167" s="48">
        <v>0</v>
      </c>
      <c r="R167" s="24">
        <v>742.23</v>
      </c>
      <c r="S167" s="24">
        <v>-0.23</v>
      </c>
      <c r="T167" s="24">
        <v>74223</v>
      </c>
      <c r="U167" s="24">
        <v>179619.66</v>
      </c>
      <c r="V167" s="24">
        <v>89809.83</v>
      </c>
      <c r="W167" s="94">
        <v>15586.6</v>
      </c>
      <c r="X167" s="148"/>
      <c r="Y167" s="128"/>
      <c r="Z167" s="109">
        <f>W167-Estimate!L167</f>
        <v>0</v>
      </c>
    </row>
    <row r="168" spans="1:26" ht="30" x14ac:dyDescent="0.25">
      <c r="A168" s="147"/>
      <c r="B168" s="123"/>
      <c r="C168" s="47" t="s">
        <v>365</v>
      </c>
      <c r="D168" s="123"/>
      <c r="E168" s="123"/>
      <c r="F168" s="123"/>
      <c r="G168" s="44" t="s">
        <v>413</v>
      </c>
      <c r="H168" s="44" t="s">
        <v>60</v>
      </c>
      <c r="I168" s="57" t="s">
        <v>461</v>
      </c>
      <c r="J168" s="44" t="s">
        <v>69</v>
      </c>
      <c r="K168" s="23">
        <v>0</v>
      </c>
      <c r="L168" s="120" t="s">
        <v>621</v>
      </c>
      <c r="M168" s="18">
        <v>43103</v>
      </c>
      <c r="N168" s="24">
        <v>0</v>
      </c>
      <c r="O168" s="24">
        <v>628292</v>
      </c>
      <c r="P168" s="24">
        <v>0</v>
      </c>
      <c r="Q168" s="48">
        <v>0</v>
      </c>
      <c r="R168" s="24">
        <v>6346.38</v>
      </c>
      <c r="S168" s="24">
        <v>0</v>
      </c>
      <c r="T168" s="24">
        <f>O168+R168</f>
        <v>634638.38</v>
      </c>
      <c r="U168" s="24">
        <v>0</v>
      </c>
      <c r="V168" s="24">
        <v>0</v>
      </c>
      <c r="W168" s="94">
        <v>0</v>
      </c>
      <c r="X168" s="148"/>
      <c r="Y168" s="128"/>
      <c r="Z168" s="109">
        <f>W168-Estimate!L168</f>
        <v>0</v>
      </c>
    </row>
    <row r="169" spans="1:26" x14ac:dyDescent="0.25">
      <c r="A169" s="147"/>
      <c r="B169" s="123"/>
      <c r="C169" s="47" t="s">
        <v>365</v>
      </c>
      <c r="D169" s="123"/>
      <c r="E169" s="123"/>
      <c r="F169" s="123"/>
      <c r="G169" s="44" t="s">
        <v>413</v>
      </c>
      <c r="H169" s="44" t="s">
        <v>60</v>
      </c>
      <c r="I169" s="57" t="s">
        <v>461</v>
      </c>
      <c r="J169" s="44" t="s">
        <v>71</v>
      </c>
      <c r="K169" s="23">
        <v>0</v>
      </c>
      <c r="L169" s="120" t="s">
        <v>621</v>
      </c>
      <c r="M169" s="18">
        <v>43103</v>
      </c>
      <c r="N169" s="24">
        <v>0</v>
      </c>
      <c r="O169" s="24">
        <v>0</v>
      </c>
      <c r="P169" s="24">
        <v>48139</v>
      </c>
      <c r="Q169" s="48">
        <v>0</v>
      </c>
      <c r="R169" s="24">
        <v>486.25</v>
      </c>
      <c r="S169" s="24">
        <v>0</v>
      </c>
      <c r="T169" s="24">
        <f>P169+R169</f>
        <v>48625.25</v>
      </c>
      <c r="U169" s="24">
        <v>0</v>
      </c>
      <c r="V169" s="24">
        <v>0</v>
      </c>
      <c r="W169" s="94">
        <v>0</v>
      </c>
      <c r="X169" s="148"/>
      <c r="Y169" s="129"/>
      <c r="Z169" s="109">
        <f>W169-Estimate!L169</f>
        <v>0</v>
      </c>
    </row>
    <row r="170" spans="1:26" s="76" customFormat="1" x14ac:dyDescent="0.25">
      <c r="A170" s="81">
        <v>70</v>
      </c>
      <c r="B170" s="82" t="s">
        <v>423</v>
      </c>
      <c r="C170" s="81" t="s">
        <v>366</v>
      </c>
      <c r="D170" s="82" t="s">
        <v>424</v>
      </c>
      <c r="E170" s="82" t="s">
        <v>420</v>
      </c>
      <c r="F170" s="82" t="s">
        <v>425</v>
      </c>
      <c r="G170" s="82" t="s">
        <v>413</v>
      </c>
      <c r="H170" s="82" t="s">
        <v>60</v>
      </c>
      <c r="I170" s="81">
        <v>152</v>
      </c>
      <c r="J170" s="82" t="s">
        <v>67</v>
      </c>
      <c r="K170" s="83">
        <v>1.5</v>
      </c>
      <c r="L170" s="121" t="s">
        <v>620</v>
      </c>
      <c r="M170" s="84">
        <v>43325</v>
      </c>
      <c r="N170" s="85">
        <v>220443</v>
      </c>
      <c r="O170" s="85">
        <v>0</v>
      </c>
      <c r="P170" s="85">
        <v>0</v>
      </c>
      <c r="Q170" s="85">
        <v>0</v>
      </c>
      <c r="R170" s="85">
        <v>2226.6999999999998</v>
      </c>
      <c r="S170" s="85">
        <v>-0.7</v>
      </c>
      <c r="T170" s="85">
        <v>222669</v>
      </c>
      <c r="U170" s="85">
        <v>179619.66</v>
      </c>
      <c r="V170" s="85">
        <v>269429.49</v>
      </c>
      <c r="W170" s="92">
        <v>46759.79</v>
      </c>
      <c r="X170" s="85">
        <v>46759.79</v>
      </c>
      <c r="Y170" s="82"/>
      <c r="Z170" s="109">
        <f>W170-Estimate!L170</f>
        <v>0</v>
      </c>
    </row>
    <row r="171" spans="1:26" ht="30" x14ac:dyDescent="0.25">
      <c r="A171" s="47">
        <v>71</v>
      </c>
      <c r="B171" s="44" t="s">
        <v>426</v>
      </c>
      <c r="C171" s="47" t="s">
        <v>366</v>
      </c>
      <c r="D171" s="44" t="s">
        <v>427</v>
      </c>
      <c r="E171" s="44" t="s">
        <v>428</v>
      </c>
      <c r="F171" s="44" t="s">
        <v>408</v>
      </c>
      <c r="G171" s="44" t="s">
        <v>413</v>
      </c>
      <c r="H171" s="44" t="s">
        <v>60</v>
      </c>
      <c r="I171" s="54">
        <v>152</v>
      </c>
      <c r="J171" s="44" t="s">
        <v>67</v>
      </c>
      <c r="K171" s="23">
        <v>1.5</v>
      </c>
      <c r="L171" s="120" t="s">
        <v>620</v>
      </c>
      <c r="M171" s="18">
        <v>43325</v>
      </c>
      <c r="N171" s="24">
        <v>220442</v>
      </c>
      <c r="O171" s="24">
        <v>0</v>
      </c>
      <c r="P171" s="24">
        <v>0</v>
      </c>
      <c r="Q171" s="48">
        <v>0</v>
      </c>
      <c r="R171" s="24">
        <v>2226.69</v>
      </c>
      <c r="S171" s="24">
        <v>0.31</v>
      </c>
      <c r="T171" s="24">
        <v>222669</v>
      </c>
      <c r="U171" s="24">
        <v>179619.66</v>
      </c>
      <c r="V171" s="24">
        <v>269429.49</v>
      </c>
      <c r="W171" s="94">
        <v>46760.49</v>
      </c>
      <c r="X171" s="24">
        <v>46760.49</v>
      </c>
      <c r="Y171" s="44"/>
      <c r="Z171" s="109">
        <f>W171-Estimate!L171</f>
        <v>0</v>
      </c>
    </row>
    <row r="172" spans="1:26" s="76" customFormat="1" ht="30" x14ac:dyDescent="0.25">
      <c r="A172" s="81">
        <v>72</v>
      </c>
      <c r="B172" s="82" t="s">
        <v>429</v>
      </c>
      <c r="C172" s="81" t="s">
        <v>430</v>
      </c>
      <c r="D172" s="82" t="s">
        <v>431</v>
      </c>
      <c r="E172" s="82" t="s">
        <v>432</v>
      </c>
      <c r="F172" s="82" t="s">
        <v>433</v>
      </c>
      <c r="G172" s="82" t="s">
        <v>121</v>
      </c>
      <c r="H172" s="82" t="s">
        <v>60</v>
      </c>
      <c r="I172" s="81">
        <v>91</v>
      </c>
      <c r="J172" s="82" t="s">
        <v>61</v>
      </c>
      <c r="K172" s="83">
        <v>7</v>
      </c>
      <c r="L172" s="121" t="s">
        <v>622</v>
      </c>
      <c r="M172" s="84">
        <v>43250</v>
      </c>
      <c r="N172" s="85">
        <v>1861952</v>
      </c>
      <c r="O172" s="85">
        <v>0</v>
      </c>
      <c r="P172" s="85">
        <v>0</v>
      </c>
      <c r="Q172" s="85">
        <v>0</v>
      </c>
      <c r="R172" s="85">
        <v>18807.599999999999</v>
      </c>
      <c r="S172" s="85">
        <v>0.4</v>
      </c>
      <c r="T172" s="85">
        <v>1880760</v>
      </c>
      <c r="U172" s="85">
        <v>325102.8</v>
      </c>
      <c r="V172" s="85">
        <v>2275719.6</v>
      </c>
      <c r="W172" s="92">
        <v>394959.6</v>
      </c>
      <c r="X172" s="85">
        <v>394959.6</v>
      </c>
      <c r="Y172" s="82"/>
      <c r="Z172" s="109">
        <f>W172-Estimate!L172</f>
        <v>0</v>
      </c>
    </row>
    <row r="173" spans="1:26" ht="45" x14ac:dyDescent="0.25">
      <c r="A173" s="47">
        <v>73</v>
      </c>
      <c r="B173" s="44" t="s">
        <v>435</v>
      </c>
      <c r="C173" s="47" t="s">
        <v>110</v>
      </c>
      <c r="D173" s="44" t="s">
        <v>436</v>
      </c>
      <c r="E173" s="44" t="s">
        <v>553</v>
      </c>
      <c r="F173" s="44" t="s">
        <v>438</v>
      </c>
      <c r="G173" s="44" t="s">
        <v>121</v>
      </c>
      <c r="H173" s="44" t="s">
        <v>60</v>
      </c>
      <c r="I173" s="54">
        <v>91</v>
      </c>
      <c r="J173" s="44" t="s">
        <v>61</v>
      </c>
      <c r="K173" s="23">
        <v>6.5</v>
      </c>
      <c r="L173" s="120" t="s">
        <v>623</v>
      </c>
      <c r="M173" s="18">
        <v>43270</v>
      </c>
      <c r="N173" s="24">
        <v>1728955</v>
      </c>
      <c r="O173" s="24">
        <v>0</v>
      </c>
      <c r="P173" s="24">
        <v>0</v>
      </c>
      <c r="Q173" s="48">
        <v>0</v>
      </c>
      <c r="R173" s="24">
        <v>17464.189999999999</v>
      </c>
      <c r="S173" s="24">
        <v>0.81</v>
      </c>
      <c r="T173" s="24">
        <v>1746420</v>
      </c>
      <c r="U173" s="24">
        <v>325102.8</v>
      </c>
      <c r="V173" s="24">
        <v>2113168.2000000002</v>
      </c>
      <c r="W173" s="94">
        <v>366748.2</v>
      </c>
      <c r="X173" s="24">
        <v>366748.2</v>
      </c>
      <c r="Y173" s="44"/>
      <c r="Z173" s="109">
        <f>W173-Estimate!L173</f>
        <v>0</v>
      </c>
    </row>
    <row r="174" spans="1:26" x14ac:dyDescent="0.25">
      <c r="A174" s="50"/>
      <c r="B174" s="49"/>
      <c r="C174" s="50"/>
      <c r="D174" s="49"/>
      <c r="E174" s="49"/>
      <c r="F174" s="49"/>
      <c r="G174" s="49"/>
      <c r="H174" s="49"/>
      <c r="I174" s="50"/>
      <c r="J174" s="49"/>
      <c r="K174" s="49"/>
      <c r="L174" s="49"/>
      <c r="M174" s="49"/>
      <c r="N174" s="51"/>
      <c r="O174" s="51"/>
      <c r="P174" s="51"/>
      <c r="Q174" s="51"/>
      <c r="R174" s="51"/>
      <c r="S174" s="51"/>
      <c r="T174" s="51"/>
      <c r="U174" s="51"/>
      <c r="V174" s="51"/>
      <c r="W174" s="114">
        <f>SUM(W9:W173)</f>
        <v>32992341.169999998</v>
      </c>
      <c r="X174" s="114">
        <f>SUM(X9:X173)</f>
        <v>32992341.169999994</v>
      </c>
      <c r="Y174" s="49"/>
    </row>
    <row r="177" spans="24:24" x14ac:dyDescent="0.25">
      <c r="X177" s="53">
        <f>W174-X174</f>
        <v>0</v>
      </c>
    </row>
  </sheetData>
  <mergeCells count="265">
    <mergeCell ref="A157:A161"/>
    <mergeCell ref="B157:B161"/>
    <mergeCell ref="D157:D161"/>
    <mergeCell ref="E157:E161"/>
    <mergeCell ref="F157:F161"/>
    <mergeCell ref="X157:X161"/>
    <mergeCell ref="A166:A169"/>
    <mergeCell ref="B166:B169"/>
    <mergeCell ref="D166:D169"/>
    <mergeCell ref="E166:E169"/>
    <mergeCell ref="F166:F169"/>
    <mergeCell ref="X166:X169"/>
    <mergeCell ref="A163:A165"/>
    <mergeCell ref="B163:B165"/>
    <mergeCell ref="D163:D165"/>
    <mergeCell ref="E163:E165"/>
    <mergeCell ref="F163:F165"/>
    <mergeCell ref="X163:X165"/>
    <mergeCell ref="A152:A156"/>
    <mergeCell ref="B152:B156"/>
    <mergeCell ref="D152:D156"/>
    <mergeCell ref="E152:E156"/>
    <mergeCell ref="F152:F156"/>
    <mergeCell ref="X152:X156"/>
    <mergeCell ref="A149:A150"/>
    <mergeCell ref="B149:B150"/>
    <mergeCell ref="D149:D150"/>
    <mergeCell ref="E149:E150"/>
    <mergeCell ref="F149:F150"/>
    <mergeCell ref="X149:X150"/>
    <mergeCell ref="A145:A148"/>
    <mergeCell ref="B145:B148"/>
    <mergeCell ref="D145:D148"/>
    <mergeCell ref="E145:E148"/>
    <mergeCell ref="F145:F148"/>
    <mergeCell ref="X145:X148"/>
    <mergeCell ref="A141:A144"/>
    <mergeCell ref="B141:B144"/>
    <mergeCell ref="D141:D144"/>
    <mergeCell ref="E141:E144"/>
    <mergeCell ref="F141:F144"/>
    <mergeCell ref="X141:X144"/>
    <mergeCell ref="A139:A140"/>
    <mergeCell ref="B139:B140"/>
    <mergeCell ref="D139:D140"/>
    <mergeCell ref="E139:E140"/>
    <mergeCell ref="F139:F140"/>
    <mergeCell ref="X139:X140"/>
    <mergeCell ref="A135:A137"/>
    <mergeCell ref="B135:B137"/>
    <mergeCell ref="D135:D137"/>
    <mergeCell ref="E135:E137"/>
    <mergeCell ref="F135:F137"/>
    <mergeCell ref="X135:X137"/>
    <mergeCell ref="A126:A133"/>
    <mergeCell ref="B126:B133"/>
    <mergeCell ref="D126:D133"/>
    <mergeCell ref="E126:E133"/>
    <mergeCell ref="F126:F133"/>
    <mergeCell ref="X126:X133"/>
    <mergeCell ref="A124:A125"/>
    <mergeCell ref="B124:B125"/>
    <mergeCell ref="D124:D125"/>
    <mergeCell ref="E124:E125"/>
    <mergeCell ref="F124:F125"/>
    <mergeCell ref="X124:X125"/>
    <mergeCell ref="A115:A119"/>
    <mergeCell ref="B115:B119"/>
    <mergeCell ref="D115:D119"/>
    <mergeCell ref="E115:E119"/>
    <mergeCell ref="F115:F119"/>
    <mergeCell ref="X115:X119"/>
    <mergeCell ref="A122:A123"/>
    <mergeCell ref="B122:B123"/>
    <mergeCell ref="D122:D123"/>
    <mergeCell ref="E122:E123"/>
    <mergeCell ref="F122:F123"/>
    <mergeCell ref="X122:X123"/>
    <mergeCell ref="A120:A121"/>
    <mergeCell ref="B120:B121"/>
    <mergeCell ref="D120:D121"/>
    <mergeCell ref="E120:E121"/>
    <mergeCell ref="F120:F121"/>
    <mergeCell ref="X120:X121"/>
    <mergeCell ref="A108:A109"/>
    <mergeCell ref="B108:B109"/>
    <mergeCell ref="D108:D109"/>
    <mergeCell ref="E108:E109"/>
    <mergeCell ref="F108:F109"/>
    <mergeCell ref="X108:X109"/>
    <mergeCell ref="A101:A103"/>
    <mergeCell ref="B101:B103"/>
    <mergeCell ref="D101:D103"/>
    <mergeCell ref="E101:E103"/>
    <mergeCell ref="F101:F103"/>
    <mergeCell ref="X101:X103"/>
    <mergeCell ref="A98:A100"/>
    <mergeCell ref="B98:B100"/>
    <mergeCell ref="D98:D100"/>
    <mergeCell ref="E98:E100"/>
    <mergeCell ref="F98:F100"/>
    <mergeCell ref="X98:X100"/>
    <mergeCell ref="A85:A86"/>
    <mergeCell ref="B85:B86"/>
    <mergeCell ref="D85:D86"/>
    <mergeCell ref="E85:E86"/>
    <mergeCell ref="F85:F86"/>
    <mergeCell ref="X85:X86"/>
    <mergeCell ref="A82:A84"/>
    <mergeCell ref="B82:B84"/>
    <mergeCell ref="D82:D84"/>
    <mergeCell ref="E82:E84"/>
    <mergeCell ref="F82:F84"/>
    <mergeCell ref="X82:X84"/>
    <mergeCell ref="A79:A81"/>
    <mergeCell ref="B79:B81"/>
    <mergeCell ref="D79:D81"/>
    <mergeCell ref="E79:E81"/>
    <mergeCell ref="F79:F81"/>
    <mergeCell ref="X79:X81"/>
    <mergeCell ref="A71:A73"/>
    <mergeCell ref="B71:B73"/>
    <mergeCell ref="D71:D73"/>
    <mergeCell ref="E71:E73"/>
    <mergeCell ref="F71:F73"/>
    <mergeCell ref="X71:X73"/>
    <mergeCell ref="A69:A70"/>
    <mergeCell ref="B69:B70"/>
    <mergeCell ref="D69:D70"/>
    <mergeCell ref="E69:E70"/>
    <mergeCell ref="F69:F70"/>
    <mergeCell ref="X69:X70"/>
    <mergeCell ref="A67:A68"/>
    <mergeCell ref="B67:B68"/>
    <mergeCell ref="D67:D68"/>
    <mergeCell ref="E67:E68"/>
    <mergeCell ref="F67:F68"/>
    <mergeCell ref="X67:X68"/>
    <mergeCell ref="F57:F62"/>
    <mergeCell ref="E57:E62"/>
    <mergeCell ref="D57:D62"/>
    <mergeCell ref="B57:B62"/>
    <mergeCell ref="A57:A62"/>
    <mergeCell ref="A53:A54"/>
    <mergeCell ref="B53:B54"/>
    <mergeCell ref="D53:D54"/>
    <mergeCell ref="E53:E54"/>
    <mergeCell ref="F53:F54"/>
    <mergeCell ref="X53:X54"/>
    <mergeCell ref="A51:A52"/>
    <mergeCell ref="B51:B52"/>
    <mergeCell ref="D51:D52"/>
    <mergeCell ref="E51:E52"/>
    <mergeCell ref="F51:F52"/>
    <mergeCell ref="X51:X52"/>
    <mergeCell ref="A48:A50"/>
    <mergeCell ref="B48:B50"/>
    <mergeCell ref="D48:D50"/>
    <mergeCell ref="E48:E50"/>
    <mergeCell ref="F48:F50"/>
    <mergeCell ref="X48:X50"/>
    <mergeCell ref="A43:A45"/>
    <mergeCell ref="B43:B45"/>
    <mergeCell ref="D43:D45"/>
    <mergeCell ref="E43:E45"/>
    <mergeCell ref="F43:F45"/>
    <mergeCell ref="X43:X45"/>
    <mergeCell ref="A40:A42"/>
    <mergeCell ref="B40:B42"/>
    <mergeCell ref="D40:D42"/>
    <mergeCell ref="E40:E42"/>
    <mergeCell ref="F40:F42"/>
    <mergeCell ref="X40:X42"/>
    <mergeCell ref="A38:A39"/>
    <mergeCell ref="B38:B39"/>
    <mergeCell ref="D38:D39"/>
    <mergeCell ref="E38:E39"/>
    <mergeCell ref="F38:F39"/>
    <mergeCell ref="X38:X39"/>
    <mergeCell ref="A33:A37"/>
    <mergeCell ref="B33:B37"/>
    <mergeCell ref="D33:D37"/>
    <mergeCell ref="E33:E37"/>
    <mergeCell ref="F33:F37"/>
    <mergeCell ref="X33:X37"/>
    <mergeCell ref="A31:A32"/>
    <mergeCell ref="B31:B32"/>
    <mergeCell ref="D31:D32"/>
    <mergeCell ref="E31:E32"/>
    <mergeCell ref="F31:F32"/>
    <mergeCell ref="X31:X32"/>
    <mergeCell ref="F9:F15"/>
    <mergeCell ref="X9:X15"/>
    <mergeCell ref="A26:A30"/>
    <mergeCell ref="B26:B30"/>
    <mergeCell ref="D26:D30"/>
    <mergeCell ref="E26:E30"/>
    <mergeCell ref="F26:F30"/>
    <mergeCell ref="X26:X30"/>
    <mergeCell ref="A21:A25"/>
    <mergeCell ref="B21:B25"/>
    <mergeCell ref="D21:D25"/>
    <mergeCell ref="E21:E25"/>
    <mergeCell ref="F21:F25"/>
    <mergeCell ref="X21:X25"/>
    <mergeCell ref="A1:Y1"/>
    <mergeCell ref="A2:Y2"/>
    <mergeCell ref="A3:Y3"/>
    <mergeCell ref="A4:Y4"/>
    <mergeCell ref="A5:Y5"/>
    <mergeCell ref="A6:Y6"/>
    <mergeCell ref="X57:X62"/>
    <mergeCell ref="X110:X114"/>
    <mergeCell ref="Y110:Y114"/>
    <mergeCell ref="A110:A114"/>
    <mergeCell ref="B110:B114"/>
    <mergeCell ref="D110:D114"/>
    <mergeCell ref="E110:E114"/>
    <mergeCell ref="F110:F114"/>
    <mergeCell ref="A16:A20"/>
    <mergeCell ref="B16:B20"/>
    <mergeCell ref="D16:D20"/>
    <mergeCell ref="E16:E20"/>
    <mergeCell ref="F16:F20"/>
    <mergeCell ref="X16:X20"/>
    <mergeCell ref="A9:A15"/>
    <mergeCell ref="B9:B15"/>
    <mergeCell ref="D9:D15"/>
    <mergeCell ref="E9:E15"/>
    <mergeCell ref="Y9:Y15"/>
    <mergeCell ref="Y16:Y20"/>
    <mergeCell ref="Y21:Y25"/>
    <mergeCell ref="Y26:Y30"/>
    <mergeCell ref="Y31:Y32"/>
    <mergeCell ref="Y33:Y37"/>
    <mergeCell ref="Y38:Y39"/>
    <mergeCell ref="Y40:Y42"/>
    <mergeCell ref="Y43:Y45"/>
    <mergeCell ref="Y48:Y50"/>
    <mergeCell ref="Y51:Y52"/>
    <mergeCell ref="Y53:Y54"/>
    <mergeCell ref="Y57:Y62"/>
    <mergeCell ref="Y67:Y68"/>
    <mergeCell ref="Y69:Y70"/>
    <mergeCell ref="Y71:Y73"/>
    <mergeCell ref="Y79:Y81"/>
    <mergeCell ref="Y82:Y84"/>
    <mergeCell ref="Y141:Y144"/>
    <mergeCell ref="Y145:Y148"/>
    <mergeCell ref="Y149:Y150"/>
    <mergeCell ref="Y152:Y156"/>
    <mergeCell ref="Y157:Y161"/>
    <mergeCell ref="Y163:Y165"/>
    <mergeCell ref="Y166:Y169"/>
    <mergeCell ref="Y85:Y86"/>
    <mergeCell ref="Y98:Y100"/>
    <mergeCell ref="Y101:Y103"/>
    <mergeCell ref="Y108:Y109"/>
    <mergeCell ref="Y120:Y121"/>
    <mergeCell ref="Y122:Y123"/>
    <mergeCell ref="Y124:Y125"/>
    <mergeCell ref="Y135:Y137"/>
    <mergeCell ref="Y139:Y140"/>
    <mergeCell ref="Y115:Y119"/>
    <mergeCell ref="Y126:Y133"/>
  </mergeCells>
  <pageMargins left="0.45866141700000002" right="0.2" top="0.49803149600000002" bottom="1.4980314960000001" header="0.31496062992126" footer="0.31496062992126"/>
  <pageSetup paperSize="5"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80"/>
  <sheetViews>
    <sheetView tabSelected="1" topLeftCell="A106" zoomScaleNormal="100" workbookViewId="0">
      <selection activeCell="E110" sqref="E110:E114"/>
    </sheetView>
  </sheetViews>
  <sheetFormatPr defaultRowHeight="15" x14ac:dyDescent="0.25"/>
  <cols>
    <col min="1" max="1" width="3.42578125" style="56" bestFit="1" customWidth="1"/>
    <col min="2" max="2" width="11.85546875" bestFit="1" customWidth="1"/>
    <col min="3" max="3" width="8.140625" style="56" bestFit="1" customWidth="1"/>
    <col min="4" max="4" width="16.5703125" customWidth="1"/>
    <col min="5" max="5" width="16.42578125" customWidth="1"/>
    <col min="6" max="6" width="15.5703125" customWidth="1"/>
    <col min="7" max="7" width="11" customWidth="1"/>
    <col min="8" max="8" width="10.140625" bestFit="1" customWidth="1"/>
    <col min="9" max="9" width="5" style="56" bestFit="1" customWidth="1"/>
    <col min="10" max="10" width="8.85546875" bestFit="1" customWidth="1"/>
    <col min="11" max="11" width="8" bestFit="1" customWidth="1"/>
    <col min="12" max="13" width="10.42578125" bestFit="1" customWidth="1"/>
    <col min="14" max="14" width="4.7109375" customWidth="1"/>
    <col min="15" max="15" width="4" bestFit="1" customWidth="1"/>
    <col min="16" max="16" width="4.140625" bestFit="1" customWidth="1"/>
    <col min="17" max="17" width="8.28515625" customWidth="1"/>
    <col min="18" max="18" width="8.28515625" bestFit="1" customWidth="1"/>
    <col min="19" max="19" width="5.140625" customWidth="1"/>
    <col min="20" max="20" width="5.28515625" customWidth="1"/>
    <col min="21" max="21" width="4.140625" bestFit="1" customWidth="1"/>
    <col min="22" max="22" width="4.28515625" customWidth="1"/>
    <col min="23" max="23" width="4.5703125" customWidth="1"/>
    <col min="24" max="24" width="5.85546875" bestFit="1" customWidth="1"/>
    <col min="25" max="25" width="4.42578125" bestFit="1" customWidth="1"/>
    <col min="26" max="26" width="4.28515625" customWidth="1"/>
    <col min="27" max="27" width="4.85546875" bestFit="1" customWidth="1"/>
    <col min="28" max="28" width="4.5703125" customWidth="1"/>
    <col min="29" max="29" width="4.5703125" bestFit="1" customWidth="1"/>
    <col min="30" max="30" width="4.42578125" bestFit="1" customWidth="1"/>
    <col min="31" max="31" width="4.7109375" customWidth="1"/>
    <col min="32" max="32" width="8.42578125" bestFit="1" customWidth="1"/>
    <col min="33" max="33" width="7.42578125" customWidth="1"/>
    <col min="34" max="34" width="4.7109375" customWidth="1"/>
    <col min="35" max="35" width="4.85546875" customWidth="1"/>
    <col min="36" max="36" width="4.7109375" customWidth="1"/>
    <col min="37" max="37" width="10.28515625" customWidth="1"/>
    <col min="38" max="38" width="10.42578125" bestFit="1" customWidth="1"/>
    <col min="39" max="39" width="7.42578125" style="56" customWidth="1"/>
  </cols>
  <sheetData>
    <row r="1" spans="1:87" s="73" customFormat="1" ht="26.25" x14ac:dyDescent="0.25">
      <c r="A1" s="178" t="s">
        <v>506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</row>
    <row r="2" spans="1:87" s="73" customFormat="1" ht="26.25" x14ac:dyDescent="0.25">
      <c r="A2" s="178" t="s">
        <v>507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</row>
    <row r="3" spans="1:87" s="73" customFormat="1" ht="26.25" x14ac:dyDescent="0.25">
      <c r="A3" s="178" t="s">
        <v>508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87" s="73" customFormat="1" ht="26.25" x14ac:dyDescent="0.25">
      <c r="A4" s="178" t="s">
        <v>509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</row>
    <row r="5" spans="1:87" s="73" customFormat="1" ht="26.25" x14ac:dyDescent="0.25">
      <c r="A5" s="178" t="s">
        <v>510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</row>
    <row r="6" spans="1:87" ht="21" customHeight="1" x14ac:dyDescent="0.25">
      <c r="A6" s="179" t="s">
        <v>511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</row>
    <row r="7" spans="1:87" s="112" customFormat="1" ht="38.25" x14ac:dyDescent="0.25">
      <c r="A7" s="60" t="s">
        <v>0</v>
      </c>
      <c r="B7" s="60" t="s">
        <v>1</v>
      </c>
      <c r="C7" s="60" t="s">
        <v>2</v>
      </c>
      <c r="D7" s="60" t="s">
        <v>3</v>
      </c>
      <c r="E7" s="60" t="s">
        <v>500</v>
      </c>
      <c r="F7" s="60" t="s">
        <v>5</v>
      </c>
      <c r="G7" s="60" t="s">
        <v>6</v>
      </c>
      <c r="H7" s="60" t="s">
        <v>7</v>
      </c>
      <c r="I7" s="60" t="s">
        <v>8</v>
      </c>
      <c r="J7" s="60" t="s">
        <v>9</v>
      </c>
      <c r="K7" s="70" t="s">
        <v>10</v>
      </c>
      <c r="L7" s="60" t="s">
        <v>24</v>
      </c>
      <c r="M7" s="60" t="s">
        <v>25</v>
      </c>
      <c r="N7" s="60" t="s">
        <v>462</v>
      </c>
      <c r="O7" s="60" t="s">
        <v>463</v>
      </c>
      <c r="P7" s="60" t="s">
        <v>464</v>
      </c>
      <c r="Q7" s="60" t="s">
        <v>465</v>
      </c>
      <c r="R7" s="60" t="s">
        <v>466</v>
      </c>
      <c r="S7" s="60" t="s">
        <v>501</v>
      </c>
      <c r="T7" s="60" t="s">
        <v>502</v>
      </c>
      <c r="U7" s="60" t="s">
        <v>467</v>
      </c>
      <c r="V7" s="60" t="s">
        <v>468</v>
      </c>
      <c r="W7" s="60" t="s">
        <v>469</v>
      </c>
      <c r="X7" s="60" t="s">
        <v>470</v>
      </c>
      <c r="Y7" s="60" t="s">
        <v>471</v>
      </c>
      <c r="Z7" s="60" t="s">
        <v>472</v>
      </c>
      <c r="AA7" s="60" t="s">
        <v>473</v>
      </c>
      <c r="AB7" s="60" t="s">
        <v>474</v>
      </c>
      <c r="AC7" s="60" t="s">
        <v>475</v>
      </c>
      <c r="AD7" s="60" t="s">
        <v>476</v>
      </c>
      <c r="AE7" s="60" t="s">
        <v>477</v>
      </c>
      <c r="AF7" s="60" t="s">
        <v>478</v>
      </c>
      <c r="AG7" s="60" t="s">
        <v>479</v>
      </c>
      <c r="AH7" s="70" t="s">
        <v>480</v>
      </c>
      <c r="AI7" s="60" t="s">
        <v>481</v>
      </c>
      <c r="AJ7" s="60" t="s">
        <v>482</v>
      </c>
      <c r="AK7" s="60" t="s">
        <v>483</v>
      </c>
      <c r="AL7" s="60" t="s">
        <v>484</v>
      </c>
      <c r="AM7" s="60" t="s">
        <v>26</v>
      </c>
    </row>
    <row r="8" spans="1:87" s="118" customFormat="1" ht="18" x14ac:dyDescent="0.25">
      <c r="A8" s="117" t="s">
        <v>27</v>
      </c>
      <c r="B8" s="117" t="s">
        <v>28</v>
      </c>
      <c r="C8" s="117" t="s">
        <v>29</v>
      </c>
      <c r="D8" s="117" t="s">
        <v>30</v>
      </c>
      <c r="E8" s="117" t="s">
        <v>31</v>
      </c>
      <c r="F8" s="117" t="s">
        <v>32</v>
      </c>
      <c r="G8" s="117" t="s">
        <v>33</v>
      </c>
      <c r="H8" s="117" t="s">
        <v>34</v>
      </c>
      <c r="I8" s="117" t="s">
        <v>35</v>
      </c>
      <c r="J8" s="117" t="s">
        <v>36</v>
      </c>
      <c r="K8" s="117" t="s">
        <v>37</v>
      </c>
      <c r="L8" s="117" t="s">
        <v>38</v>
      </c>
      <c r="M8" s="117" t="s">
        <v>39</v>
      </c>
      <c r="N8" s="117" t="s">
        <v>40</v>
      </c>
      <c r="O8" s="117" t="s">
        <v>41</v>
      </c>
      <c r="P8" s="117" t="s">
        <v>42</v>
      </c>
      <c r="Q8" s="117" t="s">
        <v>43</v>
      </c>
      <c r="R8" s="117" t="s">
        <v>44</v>
      </c>
      <c r="S8" s="117" t="s">
        <v>45</v>
      </c>
      <c r="T8" s="117" t="s">
        <v>46</v>
      </c>
      <c r="U8" s="117" t="s">
        <v>47</v>
      </c>
      <c r="V8" s="117" t="s">
        <v>48</v>
      </c>
      <c r="W8" s="117" t="s">
        <v>49</v>
      </c>
      <c r="X8" s="117" t="s">
        <v>50</v>
      </c>
      <c r="Y8" s="117" t="s">
        <v>51</v>
      </c>
      <c r="Z8" s="117" t="s">
        <v>52</v>
      </c>
      <c r="AA8" s="117" t="s">
        <v>53</v>
      </c>
      <c r="AB8" s="117" t="s">
        <v>485</v>
      </c>
      <c r="AC8" s="117" t="s">
        <v>486</v>
      </c>
      <c r="AD8" s="117" t="s">
        <v>487</v>
      </c>
      <c r="AE8" s="117" t="s">
        <v>488</v>
      </c>
      <c r="AF8" s="117" t="s">
        <v>489</v>
      </c>
      <c r="AG8" s="117" t="s">
        <v>490</v>
      </c>
      <c r="AH8" s="117" t="s">
        <v>491</v>
      </c>
      <c r="AI8" s="117" t="s">
        <v>492</v>
      </c>
      <c r="AJ8" s="117" t="s">
        <v>493</v>
      </c>
      <c r="AK8" s="117" t="s">
        <v>494</v>
      </c>
      <c r="AL8" s="117" t="s">
        <v>495</v>
      </c>
      <c r="AM8" s="117"/>
    </row>
    <row r="9" spans="1:87" s="22" customFormat="1" ht="15" customHeight="1" x14ac:dyDescent="0.25">
      <c r="A9" s="181">
        <v>1</v>
      </c>
      <c r="B9" s="177" t="s">
        <v>54</v>
      </c>
      <c r="C9" s="61" t="s">
        <v>55</v>
      </c>
      <c r="D9" s="177" t="s">
        <v>56</v>
      </c>
      <c r="E9" s="177" t="s">
        <v>57</v>
      </c>
      <c r="F9" s="177" t="s">
        <v>58</v>
      </c>
      <c r="G9" s="177" t="s">
        <v>59</v>
      </c>
      <c r="H9" s="59" t="s">
        <v>60</v>
      </c>
      <c r="I9" s="61">
        <v>5062</v>
      </c>
      <c r="J9" s="59" t="s">
        <v>61</v>
      </c>
      <c r="K9" s="62">
        <v>1.75</v>
      </c>
      <c r="L9" s="99">
        <v>82359.360000000001</v>
      </c>
      <c r="M9" s="185">
        <f>SUM(L9:L15)</f>
        <v>701073.74</v>
      </c>
      <c r="N9" s="177">
        <v>0</v>
      </c>
      <c r="O9" s="177">
        <v>0</v>
      </c>
      <c r="P9" s="177">
        <v>0</v>
      </c>
      <c r="Q9" s="180">
        <v>8000</v>
      </c>
      <c r="R9" s="180">
        <v>9800</v>
      </c>
      <c r="S9" s="177">
        <v>0</v>
      </c>
      <c r="T9" s="177">
        <v>0</v>
      </c>
      <c r="U9" s="177">
        <v>0</v>
      </c>
      <c r="V9" s="177">
        <v>0</v>
      </c>
      <c r="W9" s="177">
        <v>0</v>
      </c>
      <c r="X9" s="177">
        <v>0</v>
      </c>
      <c r="Y9" s="177">
        <v>0</v>
      </c>
      <c r="Z9" s="177"/>
      <c r="AA9" s="177">
        <v>0</v>
      </c>
      <c r="AB9" s="177">
        <v>0</v>
      </c>
      <c r="AC9" s="177">
        <v>0</v>
      </c>
      <c r="AD9" s="177">
        <v>0</v>
      </c>
      <c r="AE9" s="177">
        <v>0</v>
      </c>
      <c r="AF9" s="177">
        <v>0</v>
      </c>
      <c r="AG9" s="177">
        <v>0</v>
      </c>
      <c r="AH9" s="177">
        <v>0</v>
      </c>
      <c r="AI9" s="177">
        <v>0</v>
      </c>
      <c r="AJ9" s="177">
        <v>0</v>
      </c>
      <c r="AK9" s="180">
        <f>SUM(M9:AJ9)</f>
        <v>718873.74</v>
      </c>
      <c r="AL9" s="158">
        <f>SUM(AK9:AK30)</f>
        <v>2020868.2</v>
      </c>
      <c r="AM9" s="166" t="s">
        <v>514</v>
      </c>
    </row>
    <row r="10" spans="1:87" s="22" customFormat="1" x14ac:dyDescent="0.25">
      <c r="A10" s="181"/>
      <c r="B10" s="177"/>
      <c r="C10" s="61" t="s">
        <v>55</v>
      </c>
      <c r="D10" s="177"/>
      <c r="E10" s="177"/>
      <c r="F10" s="177"/>
      <c r="G10" s="177"/>
      <c r="H10" s="59" t="s">
        <v>60</v>
      </c>
      <c r="I10" s="61">
        <v>5087</v>
      </c>
      <c r="J10" s="59" t="s">
        <v>61</v>
      </c>
      <c r="K10" s="62">
        <v>2.4500000000000002</v>
      </c>
      <c r="L10" s="99">
        <v>115303.13</v>
      </c>
      <c r="M10" s="185"/>
      <c r="N10" s="177"/>
      <c r="O10" s="177"/>
      <c r="P10" s="177"/>
      <c r="Q10" s="180"/>
      <c r="R10" s="180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80"/>
      <c r="AL10" s="159"/>
      <c r="AM10" s="161"/>
    </row>
    <row r="11" spans="1:87" s="22" customFormat="1" x14ac:dyDescent="0.25">
      <c r="A11" s="181"/>
      <c r="B11" s="177"/>
      <c r="C11" s="61" t="s">
        <v>63</v>
      </c>
      <c r="D11" s="177"/>
      <c r="E11" s="177"/>
      <c r="F11" s="177"/>
      <c r="G11" s="177"/>
      <c r="H11" s="59" t="s">
        <v>60</v>
      </c>
      <c r="I11" s="61">
        <v>5088</v>
      </c>
      <c r="J11" s="59" t="s">
        <v>61</v>
      </c>
      <c r="K11" s="62">
        <v>4.55</v>
      </c>
      <c r="L11" s="99">
        <v>214134.12</v>
      </c>
      <c r="M11" s="185"/>
      <c r="N11" s="177"/>
      <c r="O11" s="177"/>
      <c r="P11" s="177"/>
      <c r="Q11" s="180"/>
      <c r="R11" s="180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80"/>
      <c r="AL11" s="159"/>
      <c r="AM11" s="161"/>
    </row>
    <row r="12" spans="1:87" s="22" customFormat="1" x14ac:dyDescent="0.25">
      <c r="A12" s="181"/>
      <c r="B12" s="177"/>
      <c r="C12" s="61" t="s">
        <v>65</v>
      </c>
      <c r="D12" s="177"/>
      <c r="E12" s="177"/>
      <c r="F12" s="177"/>
      <c r="G12" s="177"/>
      <c r="H12" s="59" t="s">
        <v>60</v>
      </c>
      <c r="I12" s="61">
        <v>5183</v>
      </c>
      <c r="J12" s="59" t="s">
        <v>61</v>
      </c>
      <c r="K12" s="62">
        <v>5.25</v>
      </c>
      <c r="L12" s="99">
        <v>247078.13</v>
      </c>
      <c r="M12" s="185"/>
      <c r="N12" s="177"/>
      <c r="O12" s="177"/>
      <c r="P12" s="177"/>
      <c r="Q12" s="180"/>
      <c r="R12" s="180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80"/>
      <c r="AL12" s="159"/>
      <c r="AM12" s="161"/>
    </row>
    <row r="13" spans="1:87" s="22" customFormat="1" x14ac:dyDescent="0.25">
      <c r="A13" s="181"/>
      <c r="B13" s="177"/>
      <c r="C13" s="61" t="s">
        <v>55</v>
      </c>
      <c r="D13" s="177"/>
      <c r="E13" s="177"/>
      <c r="F13" s="177"/>
      <c r="G13" s="177"/>
      <c r="H13" s="59" t="s">
        <v>60</v>
      </c>
      <c r="I13" s="61">
        <v>5063</v>
      </c>
      <c r="J13" s="59" t="s">
        <v>67</v>
      </c>
      <c r="K13" s="62">
        <v>1.4</v>
      </c>
      <c r="L13" s="99">
        <v>42199</v>
      </c>
      <c r="M13" s="185"/>
      <c r="N13" s="177"/>
      <c r="O13" s="177"/>
      <c r="P13" s="177"/>
      <c r="Q13" s="180"/>
      <c r="R13" s="180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80"/>
      <c r="AL13" s="159"/>
      <c r="AM13" s="161"/>
    </row>
    <row r="14" spans="1:87" s="22" customFormat="1" ht="51" x14ac:dyDescent="0.25">
      <c r="A14" s="181"/>
      <c r="B14" s="177"/>
      <c r="C14" s="61" t="s">
        <v>68</v>
      </c>
      <c r="D14" s="177"/>
      <c r="E14" s="177"/>
      <c r="F14" s="177"/>
      <c r="G14" s="177"/>
      <c r="H14" s="59" t="s">
        <v>60</v>
      </c>
      <c r="I14" s="63" t="s">
        <v>441</v>
      </c>
      <c r="J14" s="59" t="s">
        <v>69</v>
      </c>
      <c r="K14" s="62">
        <v>0</v>
      </c>
      <c r="L14" s="99">
        <v>0</v>
      </c>
      <c r="M14" s="185"/>
      <c r="N14" s="177"/>
      <c r="O14" s="177"/>
      <c r="P14" s="177"/>
      <c r="Q14" s="180"/>
      <c r="R14" s="180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80"/>
      <c r="AL14" s="159"/>
      <c r="AM14" s="161"/>
    </row>
    <row r="15" spans="1:87" s="22" customFormat="1" ht="51" x14ac:dyDescent="0.25">
      <c r="A15" s="181"/>
      <c r="B15" s="177"/>
      <c r="C15" s="61" t="s">
        <v>70</v>
      </c>
      <c r="D15" s="177"/>
      <c r="E15" s="177"/>
      <c r="F15" s="177"/>
      <c r="G15" s="177"/>
      <c r="H15" s="59" t="s">
        <v>60</v>
      </c>
      <c r="I15" s="63" t="s">
        <v>441</v>
      </c>
      <c r="J15" s="59" t="s">
        <v>71</v>
      </c>
      <c r="K15" s="62">
        <v>0</v>
      </c>
      <c r="L15" s="99">
        <v>0</v>
      </c>
      <c r="M15" s="185"/>
      <c r="N15" s="177"/>
      <c r="O15" s="177"/>
      <c r="P15" s="177"/>
      <c r="Q15" s="180"/>
      <c r="R15" s="180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80"/>
      <c r="AL15" s="159"/>
      <c r="AM15" s="161"/>
    </row>
    <row r="16" spans="1:87" s="58" customFormat="1" x14ac:dyDescent="0.25">
      <c r="A16" s="175">
        <v>2</v>
      </c>
      <c r="B16" s="174" t="s">
        <v>72</v>
      </c>
      <c r="C16" s="64" t="s">
        <v>55</v>
      </c>
      <c r="D16" s="174" t="s">
        <v>442</v>
      </c>
      <c r="E16" s="174" t="s">
        <v>530</v>
      </c>
      <c r="F16" s="174" t="s">
        <v>74</v>
      </c>
      <c r="G16" s="174" t="s">
        <v>59</v>
      </c>
      <c r="H16" s="65" t="s">
        <v>60</v>
      </c>
      <c r="I16" s="64">
        <v>5062</v>
      </c>
      <c r="J16" s="65" t="s">
        <v>61</v>
      </c>
      <c r="K16" s="66">
        <v>0.625</v>
      </c>
      <c r="L16" s="97">
        <v>29414.07</v>
      </c>
      <c r="M16" s="176">
        <f>SUM(L16:L20)</f>
        <v>250383.46000000002</v>
      </c>
      <c r="N16" s="174">
        <v>0</v>
      </c>
      <c r="O16" s="174">
        <v>0</v>
      </c>
      <c r="P16" s="174">
        <v>0</v>
      </c>
      <c r="Q16" s="174">
        <v>0</v>
      </c>
      <c r="R16" s="174">
        <v>0</v>
      </c>
      <c r="S16" s="174">
        <v>0</v>
      </c>
      <c r="T16" s="174">
        <v>0</v>
      </c>
      <c r="U16" s="174">
        <v>0</v>
      </c>
      <c r="V16" s="174">
        <v>0</v>
      </c>
      <c r="W16" s="174">
        <v>0</v>
      </c>
      <c r="X16" s="174">
        <v>0</v>
      </c>
      <c r="Y16" s="174">
        <v>0</v>
      </c>
      <c r="Z16" s="174"/>
      <c r="AA16" s="174">
        <v>0</v>
      </c>
      <c r="AB16" s="174">
        <v>0</v>
      </c>
      <c r="AC16" s="174">
        <v>0</v>
      </c>
      <c r="AD16" s="174">
        <v>0</v>
      </c>
      <c r="AE16" s="174">
        <v>0</v>
      </c>
      <c r="AF16" s="174">
        <v>0</v>
      </c>
      <c r="AG16" s="174">
        <v>0</v>
      </c>
      <c r="AH16" s="174">
        <v>0</v>
      </c>
      <c r="AI16" s="174">
        <v>0</v>
      </c>
      <c r="AJ16" s="174">
        <v>0</v>
      </c>
      <c r="AK16" s="176">
        <f>SUM(M16:AJ16)</f>
        <v>250383.46000000002</v>
      </c>
      <c r="AL16" s="159"/>
      <c r="AM16" s="161"/>
    </row>
    <row r="17" spans="1:40" s="58" customFormat="1" x14ac:dyDescent="0.25">
      <c r="A17" s="175"/>
      <c r="B17" s="174"/>
      <c r="C17" s="64" t="s">
        <v>55</v>
      </c>
      <c r="D17" s="174"/>
      <c r="E17" s="174"/>
      <c r="F17" s="174"/>
      <c r="G17" s="174"/>
      <c r="H17" s="65" t="s">
        <v>60</v>
      </c>
      <c r="I17" s="64">
        <v>5087</v>
      </c>
      <c r="J17" s="65" t="s">
        <v>61</v>
      </c>
      <c r="K17" s="66">
        <v>0.875</v>
      </c>
      <c r="L17" s="97">
        <v>41179.57</v>
      </c>
      <c r="M17" s="176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6"/>
      <c r="AL17" s="159"/>
      <c r="AM17" s="161"/>
      <c r="AN17" s="90" t="s">
        <v>519</v>
      </c>
    </row>
    <row r="18" spans="1:40" s="58" customFormat="1" x14ac:dyDescent="0.25">
      <c r="A18" s="175"/>
      <c r="B18" s="174"/>
      <c r="C18" s="64" t="s">
        <v>63</v>
      </c>
      <c r="D18" s="174"/>
      <c r="E18" s="174"/>
      <c r="F18" s="174"/>
      <c r="G18" s="174"/>
      <c r="H18" s="65" t="s">
        <v>60</v>
      </c>
      <c r="I18" s="64">
        <v>5088</v>
      </c>
      <c r="J18" s="65" t="s">
        <v>61</v>
      </c>
      <c r="K18" s="66">
        <v>1.625</v>
      </c>
      <c r="L18" s="97">
        <v>76476.56</v>
      </c>
      <c r="M18" s="176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6"/>
      <c r="AL18" s="159"/>
      <c r="AM18" s="161"/>
    </row>
    <row r="19" spans="1:40" s="58" customFormat="1" x14ac:dyDescent="0.25">
      <c r="A19" s="175"/>
      <c r="B19" s="174"/>
      <c r="C19" s="64" t="s">
        <v>65</v>
      </c>
      <c r="D19" s="174"/>
      <c r="E19" s="174"/>
      <c r="F19" s="174"/>
      <c r="G19" s="174"/>
      <c r="H19" s="65" t="s">
        <v>60</v>
      </c>
      <c r="I19" s="64">
        <v>5183</v>
      </c>
      <c r="J19" s="65" t="s">
        <v>61</v>
      </c>
      <c r="K19" s="66">
        <v>1.875</v>
      </c>
      <c r="L19" s="97">
        <v>88242.19</v>
      </c>
      <c r="M19" s="176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6"/>
      <c r="AL19" s="159"/>
      <c r="AM19" s="161"/>
    </row>
    <row r="20" spans="1:40" s="58" customFormat="1" x14ac:dyDescent="0.25">
      <c r="A20" s="175"/>
      <c r="B20" s="174"/>
      <c r="C20" s="64" t="s">
        <v>55</v>
      </c>
      <c r="D20" s="174"/>
      <c r="E20" s="174"/>
      <c r="F20" s="174"/>
      <c r="G20" s="174"/>
      <c r="H20" s="65" t="s">
        <v>60</v>
      </c>
      <c r="I20" s="64">
        <v>5063</v>
      </c>
      <c r="J20" s="65" t="s">
        <v>67</v>
      </c>
      <c r="K20" s="66">
        <v>0.5</v>
      </c>
      <c r="L20" s="97">
        <v>15071.07</v>
      </c>
      <c r="M20" s="176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6"/>
      <c r="AL20" s="159"/>
      <c r="AM20" s="161"/>
    </row>
    <row r="21" spans="1:40" s="22" customFormat="1" x14ac:dyDescent="0.25">
      <c r="A21" s="181">
        <v>3</v>
      </c>
      <c r="B21" s="177" t="s">
        <v>75</v>
      </c>
      <c r="C21" s="61" t="s">
        <v>55</v>
      </c>
      <c r="D21" s="177" t="s">
        <v>76</v>
      </c>
      <c r="E21" s="177" t="s">
        <v>73</v>
      </c>
      <c r="F21" s="177" t="s">
        <v>77</v>
      </c>
      <c r="G21" s="177" t="s">
        <v>59</v>
      </c>
      <c r="H21" s="59" t="s">
        <v>60</v>
      </c>
      <c r="I21" s="61">
        <v>5062</v>
      </c>
      <c r="J21" s="59" t="s">
        <v>61</v>
      </c>
      <c r="K21" s="62">
        <v>1.75</v>
      </c>
      <c r="L21" s="99">
        <v>82359.360000000001</v>
      </c>
      <c r="M21" s="180">
        <f>SUM(L21:L25)</f>
        <v>701074</v>
      </c>
      <c r="N21" s="177">
        <v>0</v>
      </c>
      <c r="O21" s="177">
        <v>0</v>
      </c>
      <c r="P21" s="177">
        <v>0</v>
      </c>
      <c r="Q21" s="177">
        <v>0</v>
      </c>
      <c r="R21" s="177">
        <v>0</v>
      </c>
      <c r="S21" s="177">
        <v>0</v>
      </c>
      <c r="T21" s="177">
        <v>0</v>
      </c>
      <c r="U21" s="177">
        <v>0</v>
      </c>
      <c r="V21" s="177">
        <v>0</v>
      </c>
      <c r="W21" s="177">
        <v>0</v>
      </c>
      <c r="X21" s="177">
        <v>0</v>
      </c>
      <c r="Y21" s="177">
        <v>0</v>
      </c>
      <c r="Z21" s="177"/>
      <c r="AA21" s="177">
        <v>0</v>
      </c>
      <c r="AB21" s="177">
        <v>0</v>
      </c>
      <c r="AC21" s="177">
        <v>0</v>
      </c>
      <c r="AD21" s="177">
        <v>0</v>
      </c>
      <c r="AE21" s="177">
        <v>0</v>
      </c>
      <c r="AF21" s="177">
        <v>0</v>
      </c>
      <c r="AG21" s="177">
        <v>0</v>
      </c>
      <c r="AH21" s="177">
        <v>0</v>
      </c>
      <c r="AI21" s="177">
        <v>0</v>
      </c>
      <c r="AJ21" s="177">
        <v>0</v>
      </c>
      <c r="AK21" s="180">
        <f>SUM(M21:AJ21)</f>
        <v>701074</v>
      </c>
      <c r="AL21" s="159"/>
      <c r="AM21" s="161"/>
    </row>
    <row r="22" spans="1:40" s="22" customFormat="1" x14ac:dyDescent="0.25">
      <c r="A22" s="181"/>
      <c r="B22" s="177"/>
      <c r="C22" s="61" t="s">
        <v>55</v>
      </c>
      <c r="D22" s="177"/>
      <c r="E22" s="177"/>
      <c r="F22" s="177"/>
      <c r="G22" s="177"/>
      <c r="H22" s="59" t="s">
        <v>60</v>
      </c>
      <c r="I22" s="61">
        <v>5087</v>
      </c>
      <c r="J22" s="59" t="s">
        <v>61</v>
      </c>
      <c r="K22" s="62">
        <v>2.4500000000000002</v>
      </c>
      <c r="L22" s="99">
        <v>115303.13</v>
      </c>
      <c r="M22" s="180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80"/>
      <c r="AL22" s="159"/>
      <c r="AM22" s="161"/>
    </row>
    <row r="23" spans="1:40" s="22" customFormat="1" x14ac:dyDescent="0.25">
      <c r="A23" s="181"/>
      <c r="B23" s="177"/>
      <c r="C23" s="61" t="s">
        <v>63</v>
      </c>
      <c r="D23" s="177"/>
      <c r="E23" s="177"/>
      <c r="F23" s="177"/>
      <c r="G23" s="177"/>
      <c r="H23" s="59" t="s">
        <v>60</v>
      </c>
      <c r="I23" s="61">
        <v>5088</v>
      </c>
      <c r="J23" s="59" t="s">
        <v>61</v>
      </c>
      <c r="K23" s="62">
        <v>4.55</v>
      </c>
      <c r="L23" s="99">
        <v>214134.38</v>
      </c>
      <c r="M23" s="180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80"/>
      <c r="AL23" s="159"/>
      <c r="AM23" s="161"/>
    </row>
    <row r="24" spans="1:40" s="22" customFormat="1" x14ac:dyDescent="0.25">
      <c r="A24" s="181"/>
      <c r="B24" s="177"/>
      <c r="C24" s="61" t="s">
        <v>65</v>
      </c>
      <c r="D24" s="177"/>
      <c r="E24" s="177"/>
      <c r="F24" s="177"/>
      <c r="G24" s="177"/>
      <c r="H24" s="59" t="s">
        <v>60</v>
      </c>
      <c r="I24" s="61">
        <v>5183</v>
      </c>
      <c r="J24" s="59" t="s">
        <v>61</v>
      </c>
      <c r="K24" s="62">
        <v>5.25</v>
      </c>
      <c r="L24" s="99">
        <v>247078.13</v>
      </c>
      <c r="M24" s="180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80"/>
      <c r="AL24" s="159"/>
      <c r="AM24" s="161"/>
    </row>
    <row r="25" spans="1:40" s="22" customFormat="1" x14ac:dyDescent="0.25">
      <c r="A25" s="181"/>
      <c r="B25" s="177"/>
      <c r="C25" s="61" t="s">
        <v>55</v>
      </c>
      <c r="D25" s="177"/>
      <c r="E25" s="177"/>
      <c r="F25" s="177"/>
      <c r="G25" s="177"/>
      <c r="H25" s="59" t="s">
        <v>60</v>
      </c>
      <c r="I25" s="61">
        <v>5063</v>
      </c>
      <c r="J25" s="59" t="s">
        <v>67</v>
      </c>
      <c r="K25" s="62">
        <v>1.4</v>
      </c>
      <c r="L25" s="99">
        <v>42199</v>
      </c>
      <c r="M25" s="180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80"/>
      <c r="AL25" s="159"/>
      <c r="AM25" s="161"/>
    </row>
    <row r="26" spans="1:40" s="58" customFormat="1" x14ac:dyDescent="0.25">
      <c r="A26" s="175">
        <v>4</v>
      </c>
      <c r="B26" s="174" t="s">
        <v>78</v>
      </c>
      <c r="C26" s="64" t="s">
        <v>55</v>
      </c>
      <c r="D26" s="174" t="s">
        <v>79</v>
      </c>
      <c r="E26" s="174" t="s">
        <v>531</v>
      </c>
      <c r="F26" s="174" t="s">
        <v>80</v>
      </c>
      <c r="G26" s="174" t="s">
        <v>59</v>
      </c>
      <c r="H26" s="65" t="s">
        <v>60</v>
      </c>
      <c r="I26" s="64">
        <v>5062</v>
      </c>
      <c r="J26" s="65" t="s">
        <v>61</v>
      </c>
      <c r="K26" s="66">
        <v>0.875</v>
      </c>
      <c r="L26" s="97">
        <v>41179.69</v>
      </c>
      <c r="M26" s="176">
        <f>SUM(L26:L30)</f>
        <v>350537</v>
      </c>
      <c r="N26" s="174">
        <v>0</v>
      </c>
      <c r="O26" s="174">
        <v>0</v>
      </c>
      <c r="P26" s="174">
        <v>0</v>
      </c>
      <c r="Q26" s="174">
        <v>0</v>
      </c>
      <c r="R26" s="174">
        <v>0</v>
      </c>
      <c r="S26" s="174">
        <v>0</v>
      </c>
      <c r="T26" s="174">
        <v>0</v>
      </c>
      <c r="U26" s="174">
        <v>0</v>
      </c>
      <c r="V26" s="174">
        <v>0</v>
      </c>
      <c r="W26" s="174">
        <v>0</v>
      </c>
      <c r="X26" s="174">
        <v>0</v>
      </c>
      <c r="Y26" s="174">
        <v>0</v>
      </c>
      <c r="Z26" s="174"/>
      <c r="AA26" s="174">
        <v>0</v>
      </c>
      <c r="AB26" s="174">
        <v>0</v>
      </c>
      <c r="AC26" s="174">
        <v>0</v>
      </c>
      <c r="AD26" s="174">
        <v>0</v>
      </c>
      <c r="AE26" s="174">
        <v>0</v>
      </c>
      <c r="AF26" s="174">
        <v>0</v>
      </c>
      <c r="AG26" s="174">
        <v>0</v>
      </c>
      <c r="AH26" s="174">
        <v>0</v>
      </c>
      <c r="AI26" s="174">
        <v>0</v>
      </c>
      <c r="AJ26" s="174">
        <v>0</v>
      </c>
      <c r="AK26" s="176">
        <f>SUM(M26:AJ26)</f>
        <v>350537</v>
      </c>
      <c r="AL26" s="159"/>
      <c r="AM26" s="161"/>
    </row>
    <row r="27" spans="1:40" s="58" customFormat="1" x14ac:dyDescent="0.25">
      <c r="A27" s="175"/>
      <c r="B27" s="174"/>
      <c r="C27" s="64" t="s">
        <v>55</v>
      </c>
      <c r="D27" s="174"/>
      <c r="E27" s="174"/>
      <c r="F27" s="174"/>
      <c r="G27" s="174"/>
      <c r="H27" s="65" t="s">
        <v>60</v>
      </c>
      <c r="I27" s="64">
        <v>5087</v>
      </c>
      <c r="J27" s="65" t="s">
        <v>61</v>
      </c>
      <c r="K27" s="66">
        <v>1.2250000000000001</v>
      </c>
      <c r="L27" s="97">
        <v>57651.56</v>
      </c>
      <c r="M27" s="176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6"/>
      <c r="AL27" s="159"/>
      <c r="AM27" s="161"/>
    </row>
    <row r="28" spans="1:40" s="58" customFormat="1" x14ac:dyDescent="0.25">
      <c r="A28" s="175"/>
      <c r="B28" s="174"/>
      <c r="C28" s="64" t="s">
        <v>63</v>
      </c>
      <c r="D28" s="174"/>
      <c r="E28" s="174"/>
      <c r="F28" s="174"/>
      <c r="G28" s="174"/>
      <c r="H28" s="65" t="s">
        <v>60</v>
      </c>
      <c r="I28" s="64">
        <v>5088</v>
      </c>
      <c r="J28" s="65" t="s">
        <v>61</v>
      </c>
      <c r="K28" s="66">
        <v>2.2749999999999999</v>
      </c>
      <c r="L28" s="97">
        <v>107067.19</v>
      </c>
      <c r="M28" s="176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6"/>
      <c r="AL28" s="159"/>
      <c r="AM28" s="161"/>
    </row>
    <row r="29" spans="1:40" s="58" customFormat="1" x14ac:dyDescent="0.25">
      <c r="A29" s="175"/>
      <c r="B29" s="174"/>
      <c r="C29" s="64" t="s">
        <v>65</v>
      </c>
      <c r="D29" s="174"/>
      <c r="E29" s="174"/>
      <c r="F29" s="174"/>
      <c r="G29" s="174"/>
      <c r="H29" s="65" t="s">
        <v>60</v>
      </c>
      <c r="I29" s="64">
        <v>5183</v>
      </c>
      <c r="J29" s="65" t="s">
        <v>61</v>
      </c>
      <c r="K29" s="66">
        <v>2.625</v>
      </c>
      <c r="L29" s="97">
        <v>123539.06</v>
      </c>
      <c r="M29" s="176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6"/>
      <c r="AL29" s="159"/>
      <c r="AM29" s="161"/>
    </row>
    <row r="30" spans="1:40" s="58" customFormat="1" x14ac:dyDescent="0.25">
      <c r="A30" s="175"/>
      <c r="B30" s="174"/>
      <c r="C30" s="64" t="s">
        <v>55</v>
      </c>
      <c r="D30" s="174"/>
      <c r="E30" s="174"/>
      <c r="F30" s="174"/>
      <c r="G30" s="174"/>
      <c r="H30" s="65" t="s">
        <v>60</v>
      </c>
      <c r="I30" s="64">
        <v>5063</v>
      </c>
      <c r="J30" s="65" t="s">
        <v>67</v>
      </c>
      <c r="K30" s="66">
        <v>0.7</v>
      </c>
      <c r="L30" s="97">
        <v>21099.5</v>
      </c>
      <c r="M30" s="176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6"/>
      <c r="AL30" s="160"/>
      <c r="AM30" s="162"/>
    </row>
    <row r="31" spans="1:40" s="22" customFormat="1" x14ac:dyDescent="0.25">
      <c r="A31" s="181">
        <v>5</v>
      </c>
      <c r="B31" s="177" t="s">
        <v>83</v>
      </c>
      <c r="C31" s="61" t="s">
        <v>84</v>
      </c>
      <c r="D31" s="177" t="s">
        <v>85</v>
      </c>
      <c r="E31" s="177" t="s">
        <v>86</v>
      </c>
      <c r="F31" s="177" t="s">
        <v>87</v>
      </c>
      <c r="G31" s="177" t="s">
        <v>59</v>
      </c>
      <c r="H31" s="59" t="s">
        <v>60</v>
      </c>
      <c r="I31" s="61">
        <v>4818</v>
      </c>
      <c r="J31" s="59" t="s">
        <v>61</v>
      </c>
      <c r="K31" s="62">
        <v>18.5</v>
      </c>
      <c r="L31" s="96">
        <v>870656.25</v>
      </c>
      <c r="M31" s="180">
        <v>870656.25</v>
      </c>
      <c r="N31" s="177">
        <v>0</v>
      </c>
      <c r="O31" s="177">
        <v>0</v>
      </c>
      <c r="P31" s="177">
        <v>0</v>
      </c>
      <c r="Q31" s="180">
        <v>8000</v>
      </c>
      <c r="R31" s="180">
        <v>9800</v>
      </c>
      <c r="S31" s="177">
        <v>0</v>
      </c>
      <c r="T31" s="177">
        <v>0</v>
      </c>
      <c r="U31" s="177">
        <v>0</v>
      </c>
      <c r="V31" s="177">
        <v>0</v>
      </c>
      <c r="W31" s="177">
        <v>0</v>
      </c>
      <c r="X31" s="177">
        <v>0</v>
      </c>
      <c r="Y31" s="177">
        <v>0</v>
      </c>
      <c r="Z31" s="177"/>
      <c r="AA31" s="177">
        <v>0</v>
      </c>
      <c r="AB31" s="177">
        <v>0</v>
      </c>
      <c r="AC31" s="177">
        <v>0</v>
      </c>
      <c r="AD31" s="177">
        <v>0</v>
      </c>
      <c r="AE31" s="177">
        <v>0</v>
      </c>
      <c r="AF31" s="177">
        <v>0</v>
      </c>
      <c r="AG31" s="177">
        <v>0</v>
      </c>
      <c r="AH31" s="177">
        <v>0</v>
      </c>
      <c r="AI31" s="177">
        <v>0</v>
      </c>
      <c r="AJ31" s="177">
        <v>0</v>
      </c>
      <c r="AK31" s="180">
        <f>SUM(M31:AJ31)</f>
        <v>888456.25</v>
      </c>
      <c r="AL31" s="180">
        <v>888456.25</v>
      </c>
      <c r="AM31" s="166"/>
    </row>
    <row r="32" spans="1:40" s="22" customFormat="1" ht="38.25" x14ac:dyDescent="0.25">
      <c r="A32" s="181"/>
      <c r="B32" s="177"/>
      <c r="C32" s="61" t="s">
        <v>89</v>
      </c>
      <c r="D32" s="177"/>
      <c r="E32" s="177"/>
      <c r="F32" s="177"/>
      <c r="G32" s="177"/>
      <c r="H32" s="59" t="s">
        <v>60</v>
      </c>
      <c r="I32" s="63" t="s">
        <v>445</v>
      </c>
      <c r="J32" s="59" t="s">
        <v>69</v>
      </c>
      <c r="K32" s="62">
        <v>0</v>
      </c>
      <c r="L32" s="96">
        <v>0</v>
      </c>
      <c r="M32" s="180"/>
      <c r="N32" s="177"/>
      <c r="O32" s="177"/>
      <c r="P32" s="177"/>
      <c r="Q32" s="180"/>
      <c r="R32" s="180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80"/>
      <c r="AL32" s="180"/>
      <c r="AM32" s="162"/>
    </row>
    <row r="33" spans="1:39" s="58" customFormat="1" x14ac:dyDescent="0.25">
      <c r="A33" s="175">
        <v>6</v>
      </c>
      <c r="B33" s="174" t="s">
        <v>90</v>
      </c>
      <c r="C33" s="64" t="s">
        <v>95</v>
      </c>
      <c r="D33" s="174" t="s">
        <v>91</v>
      </c>
      <c r="E33" s="174" t="s">
        <v>458</v>
      </c>
      <c r="F33" s="174" t="s">
        <v>92</v>
      </c>
      <c r="G33" s="174" t="s">
        <v>59</v>
      </c>
      <c r="H33" s="65" t="s">
        <v>60</v>
      </c>
      <c r="I33" s="64">
        <v>5474</v>
      </c>
      <c r="J33" s="65" t="s">
        <v>93</v>
      </c>
      <c r="K33" s="66">
        <v>7</v>
      </c>
      <c r="L33" s="97">
        <v>329437.5</v>
      </c>
      <c r="M33" s="176">
        <f>SUM(L33:L37)</f>
        <v>1593780.1</v>
      </c>
      <c r="N33" s="174">
        <v>0</v>
      </c>
      <c r="O33" s="174">
        <v>0</v>
      </c>
      <c r="P33" s="174">
        <v>0</v>
      </c>
      <c r="Q33" s="176">
        <v>8000</v>
      </c>
      <c r="R33" s="176">
        <v>9800</v>
      </c>
      <c r="S33" s="174">
        <v>0</v>
      </c>
      <c r="T33" s="174">
        <v>0</v>
      </c>
      <c r="U33" s="174">
        <v>0</v>
      </c>
      <c r="V33" s="174">
        <v>0</v>
      </c>
      <c r="W33" s="174">
        <v>0</v>
      </c>
      <c r="X33" s="174">
        <v>0</v>
      </c>
      <c r="Y33" s="174">
        <v>0</v>
      </c>
      <c r="Z33" s="174"/>
      <c r="AA33" s="174">
        <v>0</v>
      </c>
      <c r="AB33" s="174">
        <v>0</v>
      </c>
      <c r="AC33" s="174">
        <v>0</v>
      </c>
      <c r="AD33" s="174">
        <v>0</v>
      </c>
      <c r="AE33" s="174">
        <v>0</v>
      </c>
      <c r="AF33" s="174">
        <v>0</v>
      </c>
      <c r="AG33" s="174">
        <v>0</v>
      </c>
      <c r="AH33" s="174">
        <v>0</v>
      </c>
      <c r="AI33" s="174">
        <v>0</v>
      </c>
      <c r="AJ33" s="174">
        <v>0</v>
      </c>
      <c r="AK33" s="176">
        <f>SUM(M33:AJ33)</f>
        <v>1611580.1</v>
      </c>
      <c r="AL33" s="176">
        <v>1611580.1</v>
      </c>
      <c r="AM33" s="156"/>
    </row>
    <row r="34" spans="1:39" s="58" customFormat="1" ht="25.5" x14ac:dyDescent="0.25">
      <c r="A34" s="175"/>
      <c r="B34" s="174"/>
      <c r="C34" s="64" t="s">
        <v>95</v>
      </c>
      <c r="D34" s="174"/>
      <c r="E34" s="174"/>
      <c r="F34" s="174"/>
      <c r="G34" s="174"/>
      <c r="H34" s="65" t="s">
        <v>60</v>
      </c>
      <c r="I34" s="64">
        <v>5474</v>
      </c>
      <c r="J34" s="65" t="s">
        <v>96</v>
      </c>
      <c r="K34" s="66">
        <v>14</v>
      </c>
      <c r="L34" s="97">
        <v>661500</v>
      </c>
      <c r="M34" s="176"/>
      <c r="N34" s="174"/>
      <c r="O34" s="174"/>
      <c r="P34" s="174"/>
      <c r="Q34" s="176"/>
      <c r="R34" s="176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6"/>
      <c r="AL34" s="176"/>
      <c r="AM34" s="167"/>
    </row>
    <row r="35" spans="1:39" s="58" customFormat="1" x14ac:dyDescent="0.25">
      <c r="A35" s="175"/>
      <c r="B35" s="174"/>
      <c r="C35" s="64" t="s">
        <v>98</v>
      </c>
      <c r="D35" s="174"/>
      <c r="E35" s="174"/>
      <c r="F35" s="174"/>
      <c r="G35" s="174"/>
      <c r="H35" s="65" t="s">
        <v>60</v>
      </c>
      <c r="I35" s="64">
        <v>5477</v>
      </c>
      <c r="J35" s="65" t="s">
        <v>67</v>
      </c>
      <c r="K35" s="66">
        <v>20</v>
      </c>
      <c r="L35" s="97">
        <v>602842.6</v>
      </c>
      <c r="M35" s="176"/>
      <c r="N35" s="174"/>
      <c r="O35" s="174"/>
      <c r="P35" s="174"/>
      <c r="Q35" s="176"/>
      <c r="R35" s="176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6"/>
      <c r="AL35" s="176"/>
      <c r="AM35" s="167"/>
    </row>
    <row r="36" spans="1:39" s="58" customFormat="1" ht="38.25" x14ac:dyDescent="0.25">
      <c r="A36" s="175"/>
      <c r="B36" s="174"/>
      <c r="C36" s="64" t="s">
        <v>100</v>
      </c>
      <c r="D36" s="174"/>
      <c r="E36" s="174"/>
      <c r="F36" s="174"/>
      <c r="G36" s="174"/>
      <c r="H36" s="65" t="s">
        <v>60</v>
      </c>
      <c r="I36" s="69" t="s">
        <v>445</v>
      </c>
      <c r="J36" s="65" t="s">
        <v>69</v>
      </c>
      <c r="K36" s="66">
        <v>0</v>
      </c>
      <c r="L36" s="97">
        <v>0</v>
      </c>
      <c r="M36" s="176"/>
      <c r="N36" s="174"/>
      <c r="O36" s="174"/>
      <c r="P36" s="174"/>
      <c r="Q36" s="176"/>
      <c r="R36" s="176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6"/>
      <c r="AL36" s="176"/>
      <c r="AM36" s="167"/>
    </row>
    <row r="37" spans="1:39" s="58" customFormat="1" ht="44.25" customHeight="1" x14ac:dyDescent="0.25">
      <c r="A37" s="175"/>
      <c r="B37" s="174"/>
      <c r="C37" s="64" t="s">
        <v>101</v>
      </c>
      <c r="D37" s="174"/>
      <c r="E37" s="174"/>
      <c r="F37" s="174"/>
      <c r="G37" s="174"/>
      <c r="H37" s="65" t="s">
        <v>60</v>
      </c>
      <c r="I37" s="69" t="s">
        <v>445</v>
      </c>
      <c r="J37" s="65" t="s">
        <v>71</v>
      </c>
      <c r="K37" s="66">
        <v>0</v>
      </c>
      <c r="L37" s="97">
        <v>0</v>
      </c>
      <c r="M37" s="176"/>
      <c r="N37" s="174"/>
      <c r="O37" s="174"/>
      <c r="P37" s="174"/>
      <c r="Q37" s="176"/>
      <c r="R37" s="176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6"/>
      <c r="AL37" s="176"/>
      <c r="AM37" s="157"/>
    </row>
    <row r="38" spans="1:39" s="22" customFormat="1" x14ac:dyDescent="0.25">
      <c r="A38" s="181">
        <v>7</v>
      </c>
      <c r="B38" s="177" t="s">
        <v>102</v>
      </c>
      <c r="C38" s="61" t="s">
        <v>103</v>
      </c>
      <c r="D38" s="177" t="s">
        <v>104</v>
      </c>
      <c r="E38" s="177" t="s">
        <v>105</v>
      </c>
      <c r="F38" s="177" t="s">
        <v>106</v>
      </c>
      <c r="G38" s="177" t="s">
        <v>59</v>
      </c>
      <c r="H38" s="59" t="s">
        <v>60</v>
      </c>
      <c r="I38" s="61">
        <v>5219</v>
      </c>
      <c r="J38" s="59" t="s">
        <v>67</v>
      </c>
      <c r="K38" s="62">
        <v>3.33</v>
      </c>
      <c r="L38" s="96">
        <v>100373.13</v>
      </c>
      <c r="M38" s="180">
        <f>SUM(L38:L39)</f>
        <v>120568.36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/>
      <c r="AA38" s="177">
        <v>0</v>
      </c>
      <c r="AB38" s="177">
        <v>0</v>
      </c>
      <c r="AC38" s="177">
        <v>0</v>
      </c>
      <c r="AD38" s="177">
        <v>0</v>
      </c>
      <c r="AE38" s="177">
        <v>0</v>
      </c>
      <c r="AF38" s="177">
        <v>0</v>
      </c>
      <c r="AG38" s="177">
        <v>0</v>
      </c>
      <c r="AH38" s="177">
        <v>0</v>
      </c>
      <c r="AI38" s="177">
        <v>0</v>
      </c>
      <c r="AJ38" s="177">
        <v>0</v>
      </c>
      <c r="AK38" s="180">
        <f>SUM(M38:AJ38)</f>
        <v>120568.36</v>
      </c>
      <c r="AL38" s="180">
        <v>120568.36</v>
      </c>
      <c r="AM38" s="166"/>
    </row>
    <row r="39" spans="1:39" s="22" customFormat="1" x14ac:dyDescent="0.25">
      <c r="A39" s="181"/>
      <c r="B39" s="177"/>
      <c r="C39" s="61" t="s">
        <v>108</v>
      </c>
      <c r="D39" s="177"/>
      <c r="E39" s="177"/>
      <c r="F39" s="177"/>
      <c r="G39" s="177"/>
      <c r="H39" s="59" t="s">
        <v>60</v>
      </c>
      <c r="I39" s="61">
        <v>5220</v>
      </c>
      <c r="J39" s="59" t="s">
        <v>67</v>
      </c>
      <c r="K39" s="62">
        <v>0.67</v>
      </c>
      <c r="L39" s="96">
        <v>20195.23</v>
      </c>
      <c r="M39" s="180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80"/>
      <c r="AL39" s="180"/>
      <c r="AM39" s="162"/>
    </row>
    <row r="40" spans="1:39" s="58" customFormat="1" x14ac:dyDescent="0.25">
      <c r="A40" s="175">
        <v>8</v>
      </c>
      <c r="B40" s="174" t="s">
        <v>109</v>
      </c>
      <c r="C40" s="64" t="s">
        <v>110</v>
      </c>
      <c r="D40" s="174" t="s">
        <v>111</v>
      </c>
      <c r="E40" s="174" t="s">
        <v>532</v>
      </c>
      <c r="F40" s="174" t="s">
        <v>112</v>
      </c>
      <c r="G40" s="174" t="s">
        <v>113</v>
      </c>
      <c r="H40" s="65" t="s">
        <v>60</v>
      </c>
      <c r="I40" s="64">
        <v>1779</v>
      </c>
      <c r="J40" s="65" t="s">
        <v>67</v>
      </c>
      <c r="K40" s="66">
        <v>2.25</v>
      </c>
      <c r="L40" s="97">
        <v>71138.66</v>
      </c>
      <c r="M40" s="176">
        <v>71138.66</v>
      </c>
      <c r="N40" s="174">
        <v>0</v>
      </c>
      <c r="O40" s="174">
        <v>0</v>
      </c>
      <c r="P40" s="174">
        <v>0</v>
      </c>
      <c r="Q40" s="176">
        <v>8000</v>
      </c>
      <c r="R40" s="176">
        <v>9800</v>
      </c>
      <c r="S40" s="174">
        <v>0</v>
      </c>
      <c r="T40" s="174">
        <v>0</v>
      </c>
      <c r="U40" s="174">
        <v>0</v>
      </c>
      <c r="V40" s="174">
        <v>0</v>
      </c>
      <c r="W40" s="174">
        <v>0</v>
      </c>
      <c r="X40" s="174">
        <v>0</v>
      </c>
      <c r="Y40" s="174">
        <v>0</v>
      </c>
      <c r="Z40" s="174"/>
      <c r="AA40" s="174">
        <v>0</v>
      </c>
      <c r="AB40" s="174">
        <v>0</v>
      </c>
      <c r="AC40" s="174">
        <v>0</v>
      </c>
      <c r="AD40" s="174">
        <v>0</v>
      </c>
      <c r="AE40" s="174">
        <v>0</v>
      </c>
      <c r="AF40" s="174">
        <v>0</v>
      </c>
      <c r="AG40" s="174">
        <v>0</v>
      </c>
      <c r="AH40" s="174">
        <v>0</v>
      </c>
      <c r="AI40" s="174">
        <v>0</v>
      </c>
      <c r="AJ40" s="174">
        <v>0</v>
      </c>
      <c r="AK40" s="176">
        <f>SUM(M40:AJ40)</f>
        <v>88938.66</v>
      </c>
      <c r="AL40" s="176">
        <v>88938.66</v>
      </c>
      <c r="AM40" s="156"/>
    </row>
    <row r="41" spans="1:39" s="58" customFormat="1" x14ac:dyDescent="0.25">
      <c r="A41" s="175"/>
      <c r="B41" s="174"/>
      <c r="C41" s="64" t="s">
        <v>114</v>
      </c>
      <c r="D41" s="174"/>
      <c r="E41" s="174"/>
      <c r="F41" s="174"/>
      <c r="G41" s="174"/>
      <c r="H41" s="65" t="s">
        <v>60</v>
      </c>
      <c r="I41" s="64">
        <v>1779</v>
      </c>
      <c r="J41" s="65" t="s">
        <v>69</v>
      </c>
      <c r="K41" s="66">
        <v>0</v>
      </c>
      <c r="L41" s="97">
        <v>0</v>
      </c>
      <c r="M41" s="176"/>
      <c r="N41" s="174"/>
      <c r="O41" s="174"/>
      <c r="P41" s="174"/>
      <c r="Q41" s="176"/>
      <c r="R41" s="176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6"/>
      <c r="AL41" s="176"/>
      <c r="AM41" s="167"/>
    </row>
    <row r="42" spans="1:39" s="58" customFormat="1" x14ac:dyDescent="0.25">
      <c r="A42" s="175"/>
      <c r="B42" s="174"/>
      <c r="C42" s="64" t="s">
        <v>115</v>
      </c>
      <c r="D42" s="174"/>
      <c r="E42" s="174"/>
      <c r="F42" s="174"/>
      <c r="G42" s="174"/>
      <c r="H42" s="65" t="s">
        <v>60</v>
      </c>
      <c r="I42" s="64">
        <v>1779</v>
      </c>
      <c r="J42" s="65" t="s">
        <v>71</v>
      </c>
      <c r="K42" s="66">
        <v>0</v>
      </c>
      <c r="L42" s="97">
        <v>0</v>
      </c>
      <c r="M42" s="176"/>
      <c r="N42" s="174"/>
      <c r="O42" s="174"/>
      <c r="P42" s="174"/>
      <c r="Q42" s="176"/>
      <c r="R42" s="176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6"/>
      <c r="AL42" s="176"/>
      <c r="AM42" s="157"/>
    </row>
    <row r="43" spans="1:39" s="22" customFormat="1" x14ac:dyDescent="0.25">
      <c r="A43" s="181">
        <v>9</v>
      </c>
      <c r="B43" s="177" t="s">
        <v>116</v>
      </c>
      <c r="C43" s="61" t="s">
        <v>117</v>
      </c>
      <c r="D43" s="177" t="s">
        <v>118</v>
      </c>
      <c r="E43" s="177" t="s">
        <v>119</v>
      </c>
      <c r="F43" s="177" t="s">
        <v>120</v>
      </c>
      <c r="G43" s="177" t="s">
        <v>121</v>
      </c>
      <c r="H43" s="59" t="s">
        <v>60</v>
      </c>
      <c r="I43" s="61">
        <v>377</v>
      </c>
      <c r="J43" s="59" t="s">
        <v>122</v>
      </c>
      <c r="K43" s="62">
        <v>5.5</v>
      </c>
      <c r="L43" s="96">
        <v>789794.78</v>
      </c>
      <c r="M43" s="180">
        <v>789794.78</v>
      </c>
      <c r="N43" s="177">
        <v>0</v>
      </c>
      <c r="O43" s="177">
        <v>0</v>
      </c>
      <c r="P43" s="177">
        <v>0</v>
      </c>
      <c r="Q43" s="180">
        <v>8000</v>
      </c>
      <c r="R43" s="180">
        <v>9800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/>
      <c r="AA43" s="177">
        <v>0</v>
      </c>
      <c r="AB43" s="177">
        <v>0</v>
      </c>
      <c r="AC43" s="177">
        <v>0</v>
      </c>
      <c r="AD43" s="177">
        <v>0</v>
      </c>
      <c r="AE43" s="177">
        <v>0</v>
      </c>
      <c r="AF43" s="177">
        <v>0</v>
      </c>
      <c r="AG43" s="180">
        <v>7000</v>
      </c>
      <c r="AH43" s="177">
        <v>0</v>
      </c>
      <c r="AI43" s="177">
        <v>0</v>
      </c>
      <c r="AJ43" s="177">
        <v>0</v>
      </c>
      <c r="AK43" s="180">
        <f>SUM(M43:AJ43)</f>
        <v>814594.78</v>
      </c>
      <c r="AL43" s="180">
        <v>814594.78</v>
      </c>
      <c r="AM43" s="166"/>
    </row>
    <row r="44" spans="1:39" s="22" customFormat="1" x14ac:dyDescent="0.25">
      <c r="A44" s="181"/>
      <c r="B44" s="177"/>
      <c r="C44" s="61" t="s">
        <v>70</v>
      </c>
      <c r="D44" s="177"/>
      <c r="E44" s="177"/>
      <c r="F44" s="177"/>
      <c r="G44" s="177"/>
      <c r="H44" s="59" t="s">
        <v>60</v>
      </c>
      <c r="I44" s="61">
        <v>377</v>
      </c>
      <c r="J44" s="59" t="s">
        <v>69</v>
      </c>
      <c r="K44" s="62">
        <v>0</v>
      </c>
      <c r="L44" s="96">
        <v>0</v>
      </c>
      <c r="M44" s="180"/>
      <c r="N44" s="177"/>
      <c r="O44" s="177"/>
      <c r="P44" s="177"/>
      <c r="Q44" s="180"/>
      <c r="R44" s="180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80"/>
      <c r="AH44" s="177"/>
      <c r="AI44" s="177"/>
      <c r="AJ44" s="177"/>
      <c r="AK44" s="180"/>
      <c r="AL44" s="180"/>
      <c r="AM44" s="161"/>
    </row>
    <row r="45" spans="1:39" s="22" customFormat="1" x14ac:dyDescent="0.25">
      <c r="A45" s="181"/>
      <c r="B45" s="177"/>
      <c r="C45" s="61" t="s">
        <v>114</v>
      </c>
      <c r="D45" s="177"/>
      <c r="E45" s="177"/>
      <c r="F45" s="177"/>
      <c r="G45" s="177"/>
      <c r="H45" s="59" t="s">
        <v>60</v>
      </c>
      <c r="I45" s="61">
        <v>377</v>
      </c>
      <c r="J45" s="59" t="s">
        <v>71</v>
      </c>
      <c r="K45" s="62">
        <v>0</v>
      </c>
      <c r="L45" s="96">
        <v>0</v>
      </c>
      <c r="M45" s="180"/>
      <c r="N45" s="177"/>
      <c r="O45" s="177"/>
      <c r="P45" s="177"/>
      <c r="Q45" s="180"/>
      <c r="R45" s="180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80"/>
      <c r="AH45" s="177"/>
      <c r="AI45" s="177"/>
      <c r="AJ45" s="177"/>
      <c r="AK45" s="180"/>
      <c r="AL45" s="180"/>
      <c r="AM45" s="162"/>
    </row>
    <row r="46" spans="1:39" s="58" customFormat="1" x14ac:dyDescent="0.25">
      <c r="A46" s="64">
        <v>10</v>
      </c>
      <c r="B46" s="65" t="s">
        <v>124</v>
      </c>
      <c r="C46" s="64" t="s">
        <v>448</v>
      </c>
      <c r="D46" s="65" t="s">
        <v>125</v>
      </c>
      <c r="E46" s="65" t="s">
        <v>126</v>
      </c>
      <c r="F46" s="65" t="s">
        <v>127</v>
      </c>
      <c r="G46" s="65" t="s">
        <v>128</v>
      </c>
      <c r="H46" s="65" t="s">
        <v>60</v>
      </c>
      <c r="I46" s="64">
        <v>499</v>
      </c>
      <c r="J46" s="65" t="s">
        <v>61</v>
      </c>
      <c r="K46" s="66">
        <v>66</v>
      </c>
      <c r="L46" s="97">
        <v>2338563.48</v>
      </c>
      <c r="M46" s="67">
        <v>2338563.48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0</v>
      </c>
      <c r="Y46" s="65">
        <v>0</v>
      </c>
      <c r="Z46" s="65"/>
      <c r="AA46" s="65">
        <v>0</v>
      </c>
      <c r="AB46" s="65">
        <v>0</v>
      </c>
      <c r="AC46" s="65">
        <v>0</v>
      </c>
      <c r="AD46" s="65">
        <v>0</v>
      </c>
      <c r="AE46" s="65">
        <v>0</v>
      </c>
      <c r="AF46" s="65">
        <v>0</v>
      </c>
      <c r="AG46" s="65">
        <v>0</v>
      </c>
      <c r="AH46" s="65">
        <v>0</v>
      </c>
      <c r="AI46" s="65">
        <v>0</v>
      </c>
      <c r="AJ46" s="65">
        <v>0</v>
      </c>
      <c r="AK46" s="67">
        <f>SUM(M46:AJ46)</f>
        <v>2338563.48</v>
      </c>
      <c r="AL46" s="67">
        <v>2338563.48</v>
      </c>
      <c r="AM46" s="103"/>
    </row>
    <row r="47" spans="1:39" s="22" customFormat="1" x14ac:dyDescent="0.25">
      <c r="A47" s="61">
        <v>11</v>
      </c>
      <c r="B47" s="59" t="s">
        <v>130</v>
      </c>
      <c r="C47" s="61" t="s">
        <v>496</v>
      </c>
      <c r="D47" s="59" t="s">
        <v>131</v>
      </c>
      <c r="E47" s="59" t="s">
        <v>132</v>
      </c>
      <c r="F47" s="59" t="s">
        <v>133</v>
      </c>
      <c r="G47" s="59" t="s">
        <v>134</v>
      </c>
      <c r="H47" s="59" t="s">
        <v>60</v>
      </c>
      <c r="I47" s="61">
        <v>447</v>
      </c>
      <c r="J47" s="59" t="s">
        <v>61</v>
      </c>
      <c r="K47" s="62">
        <v>1.5</v>
      </c>
      <c r="L47" s="96">
        <v>95381.22</v>
      </c>
      <c r="M47" s="68">
        <v>95381.22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/>
      <c r="AA47" s="59">
        <v>0</v>
      </c>
      <c r="AB47" s="59">
        <v>0</v>
      </c>
      <c r="AC47" s="59">
        <v>0</v>
      </c>
      <c r="AD47" s="59">
        <v>0</v>
      </c>
      <c r="AE47" s="59">
        <v>0</v>
      </c>
      <c r="AF47" s="59">
        <v>0</v>
      </c>
      <c r="AG47" s="59">
        <v>0</v>
      </c>
      <c r="AH47" s="59">
        <v>0</v>
      </c>
      <c r="AI47" s="59">
        <v>0</v>
      </c>
      <c r="AJ47" s="59">
        <v>0</v>
      </c>
      <c r="AK47" s="68">
        <f>SUM(M47:AJ47)</f>
        <v>95381.22</v>
      </c>
      <c r="AL47" s="68">
        <v>95381.22</v>
      </c>
      <c r="AM47" s="104"/>
    </row>
    <row r="48" spans="1:39" s="58" customFormat="1" ht="15" customHeight="1" x14ac:dyDescent="0.25">
      <c r="A48" s="175">
        <v>12</v>
      </c>
      <c r="B48" s="174" t="s">
        <v>135</v>
      </c>
      <c r="C48" s="64">
        <v>38</v>
      </c>
      <c r="D48" s="174" t="s">
        <v>136</v>
      </c>
      <c r="E48" s="174" t="s">
        <v>533</v>
      </c>
      <c r="F48" s="174" t="s">
        <v>138</v>
      </c>
      <c r="G48" s="174" t="s">
        <v>134</v>
      </c>
      <c r="H48" s="65" t="s">
        <v>60</v>
      </c>
      <c r="I48" s="64">
        <v>479</v>
      </c>
      <c r="J48" s="65" t="s">
        <v>67</v>
      </c>
      <c r="K48" s="66">
        <v>8.1299999999999997E-2</v>
      </c>
      <c r="L48" s="97">
        <v>18796.64</v>
      </c>
      <c r="M48" s="176">
        <f>SUM(L48:L50)</f>
        <v>38749.19</v>
      </c>
      <c r="N48" s="174">
        <v>0</v>
      </c>
      <c r="O48" s="174">
        <v>0</v>
      </c>
      <c r="P48" s="174">
        <v>0</v>
      </c>
      <c r="Q48" s="176">
        <v>8000</v>
      </c>
      <c r="R48" s="176">
        <v>9800</v>
      </c>
      <c r="S48" s="174">
        <v>0</v>
      </c>
      <c r="T48" s="174">
        <v>0</v>
      </c>
      <c r="U48" s="174">
        <v>0</v>
      </c>
      <c r="V48" s="174">
        <v>0</v>
      </c>
      <c r="W48" s="174">
        <v>0</v>
      </c>
      <c r="X48" s="174">
        <v>0</v>
      </c>
      <c r="Y48" s="174">
        <v>0</v>
      </c>
      <c r="Z48" s="174"/>
      <c r="AA48" s="174">
        <v>0</v>
      </c>
      <c r="AB48" s="174">
        <v>0</v>
      </c>
      <c r="AC48" s="174">
        <v>0</v>
      </c>
      <c r="AD48" s="174">
        <v>0</v>
      </c>
      <c r="AE48" s="174">
        <v>0</v>
      </c>
      <c r="AF48" s="176">
        <v>10000</v>
      </c>
      <c r="AG48" s="176">
        <v>7000</v>
      </c>
      <c r="AH48" s="174">
        <v>0</v>
      </c>
      <c r="AI48" s="174">
        <v>0</v>
      </c>
      <c r="AJ48" s="174">
        <v>0</v>
      </c>
      <c r="AK48" s="176">
        <f>SUM(M48:AJ48)</f>
        <v>73549.19</v>
      </c>
      <c r="AL48" s="163">
        <f>SUM(AK48:AK54)</f>
        <v>344609.24</v>
      </c>
      <c r="AM48" s="175" t="s">
        <v>514</v>
      </c>
    </row>
    <row r="49" spans="1:40" s="58" customFormat="1" x14ac:dyDescent="0.25">
      <c r="A49" s="175"/>
      <c r="B49" s="174"/>
      <c r="C49" s="64">
        <v>40</v>
      </c>
      <c r="D49" s="174"/>
      <c r="E49" s="174"/>
      <c r="F49" s="174"/>
      <c r="G49" s="174"/>
      <c r="H49" s="65" t="s">
        <v>60</v>
      </c>
      <c r="I49" s="64">
        <v>485</v>
      </c>
      <c r="J49" s="65" t="s">
        <v>67</v>
      </c>
      <c r="K49" s="66">
        <v>8.6300000000000002E-2</v>
      </c>
      <c r="L49" s="97">
        <v>19952.55</v>
      </c>
      <c r="M49" s="176"/>
      <c r="N49" s="174"/>
      <c r="O49" s="174"/>
      <c r="P49" s="174"/>
      <c r="Q49" s="176"/>
      <c r="R49" s="176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6"/>
      <c r="AG49" s="176"/>
      <c r="AH49" s="174"/>
      <c r="AI49" s="174"/>
      <c r="AJ49" s="174"/>
      <c r="AK49" s="176"/>
      <c r="AL49" s="164"/>
      <c r="AM49" s="175"/>
    </row>
    <row r="50" spans="1:40" s="58" customFormat="1" x14ac:dyDescent="0.25">
      <c r="A50" s="175"/>
      <c r="B50" s="174"/>
      <c r="C50" s="64" t="s">
        <v>139</v>
      </c>
      <c r="D50" s="174"/>
      <c r="E50" s="174"/>
      <c r="F50" s="174"/>
      <c r="G50" s="174"/>
      <c r="H50" s="65" t="s">
        <v>60</v>
      </c>
      <c r="I50" s="64">
        <v>485</v>
      </c>
      <c r="J50" s="65" t="s">
        <v>69</v>
      </c>
      <c r="K50" s="66">
        <v>0</v>
      </c>
      <c r="L50" s="97">
        <v>0</v>
      </c>
      <c r="M50" s="176"/>
      <c r="N50" s="174"/>
      <c r="O50" s="174"/>
      <c r="P50" s="174"/>
      <c r="Q50" s="176"/>
      <c r="R50" s="176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6"/>
      <c r="AG50" s="176"/>
      <c r="AH50" s="174"/>
      <c r="AI50" s="174"/>
      <c r="AJ50" s="174"/>
      <c r="AK50" s="176"/>
      <c r="AL50" s="164"/>
      <c r="AM50" s="175"/>
    </row>
    <row r="51" spans="1:40" s="22" customFormat="1" x14ac:dyDescent="0.25">
      <c r="A51" s="181">
        <v>13</v>
      </c>
      <c r="B51" s="177" t="s">
        <v>140</v>
      </c>
      <c r="C51" s="61">
        <v>38</v>
      </c>
      <c r="D51" s="177" t="s">
        <v>141</v>
      </c>
      <c r="E51" s="177" t="s">
        <v>534</v>
      </c>
      <c r="F51" s="177" t="s">
        <v>136</v>
      </c>
      <c r="G51" s="177" t="s">
        <v>134</v>
      </c>
      <c r="H51" s="59" t="s">
        <v>60</v>
      </c>
      <c r="I51" s="61">
        <v>479</v>
      </c>
      <c r="J51" s="59" t="s">
        <v>67</v>
      </c>
      <c r="K51" s="62">
        <v>0.18959999999999999</v>
      </c>
      <c r="L51" s="96">
        <v>43835.71</v>
      </c>
      <c r="M51" s="180">
        <f>SUM(L51:L52)</f>
        <v>90353.35</v>
      </c>
      <c r="N51" s="177">
        <v>0</v>
      </c>
      <c r="O51" s="177">
        <v>0</v>
      </c>
      <c r="P51" s="177">
        <v>0</v>
      </c>
      <c r="Q51" s="177">
        <v>0</v>
      </c>
      <c r="R51" s="177">
        <v>0</v>
      </c>
      <c r="S51" s="177">
        <v>0</v>
      </c>
      <c r="T51" s="177">
        <v>0</v>
      </c>
      <c r="U51" s="177">
        <v>0</v>
      </c>
      <c r="V51" s="177">
        <v>0</v>
      </c>
      <c r="W51" s="177">
        <v>0</v>
      </c>
      <c r="X51" s="177">
        <v>0</v>
      </c>
      <c r="Y51" s="177">
        <v>0</v>
      </c>
      <c r="Z51" s="177"/>
      <c r="AA51" s="177">
        <v>0</v>
      </c>
      <c r="AB51" s="177">
        <v>0</v>
      </c>
      <c r="AC51" s="177">
        <v>0</v>
      </c>
      <c r="AD51" s="177">
        <v>0</v>
      </c>
      <c r="AE51" s="177">
        <v>0</v>
      </c>
      <c r="AF51" s="177">
        <v>0</v>
      </c>
      <c r="AG51" s="177">
        <v>0</v>
      </c>
      <c r="AH51" s="177">
        <v>0</v>
      </c>
      <c r="AI51" s="177">
        <v>0</v>
      </c>
      <c r="AJ51" s="177">
        <v>0</v>
      </c>
      <c r="AK51" s="180">
        <f>SUM(M51:AJ51)</f>
        <v>90353.35</v>
      </c>
      <c r="AL51" s="164"/>
      <c r="AM51" s="106"/>
      <c r="AN51" s="90" t="s">
        <v>520</v>
      </c>
    </row>
    <row r="52" spans="1:40" s="22" customFormat="1" x14ac:dyDescent="0.25">
      <c r="A52" s="181"/>
      <c r="B52" s="177"/>
      <c r="C52" s="61" t="s">
        <v>497</v>
      </c>
      <c r="D52" s="177"/>
      <c r="E52" s="177"/>
      <c r="F52" s="177"/>
      <c r="G52" s="177"/>
      <c r="H52" s="59" t="s">
        <v>60</v>
      </c>
      <c r="I52" s="61">
        <v>485</v>
      </c>
      <c r="J52" s="59" t="s">
        <v>67</v>
      </c>
      <c r="K52" s="62">
        <v>0.20119999999999999</v>
      </c>
      <c r="L52" s="96">
        <v>46517.64</v>
      </c>
      <c r="M52" s="180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80"/>
      <c r="AL52" s="164"/>
      <c r="AM52" s="106"/>
    </row>
    <row r="53" spans="1:40" s="58" customFormat="1" x14ac:dyDescent="0.25">
      <c r="A53" s="175">
        <v>14</v>
      </c>
      <c r="B53" s="174" t="s">
        <v>143</v>
      </c>
      <c r="C53" s="64" t="s">
        <v>498</v>
      </c>
      <c r="D53" s="174" t="s">
        <v>144</v>
      </c>
      <c r="E53" s="174" t="s">
        <v>142</v>
      </c>
      <c r="F53" s="174" t="s">
        <v>136</v>
      </c>
      <c r="G53" s="174" t="s">
        <v>134</v>
      </c>
      <c r="H53" s="65" t="s">
        <v>60</v>
      </c>
      <c r="I53" s="64">
        <v>479</v>
      </c>
      <c r="J53" s="65" t="s">
        <v>67</v>
      </c>
      <c r="K53" s="66">
        <v>0.37909999999999999</v>
      </c>
      <c r="L53" s="97">
        <v>87648.3</v>
      </c>
      <c r="M53" s="176">
        <f>SUM(L53:L54)</f>
        <v>180706.7</v>
      </c>
      <c r="N53" s="174">
        <v>0</v>
      </c>
      <c r="O53" s="174">
        <v>0</v>
      </c>
      <c r="P53" s="174">
        <v>0</v>
      </c>
      <c r="Q53" s="174">
        <v>0</v>
      </c>
      <c r="R53" s="174">
        <v>0</v>
      </c>
      <c r="S53" s="174">
        <v>0</v>
      </c>
      <c r="T53" s="174">
        <v>0</v>
      </c>
      <c r="U53" s="174">
        <v>0</v>
      </c>
      <c r="V53" s="174">
        <v>0</v>
      </c>
      <c r="W53" s="174">
        <v>0</v>
      </c>
      <c r="X53" s="174">
        <v>0</v>
      </c>
      <c r="Y53" s="174">
        <v>0</v>
      </c>
      <c r="Z53" s="174"/>
      <c r="AA53" s="174">
        <v>0</v>
      </c>
      <c r="AB53" s="174">
        <v>0</v>
      </c>
      <c r="AC53" s="174">
        <v>0</v>
      </c>
      <c r="AD53" s="174">
        <v>0</v>
      </c>
      <c r="AE53" s="174">
        <v>0</v>
      </c>
      <c r="AF53" s="174">
        <v>0</v>
      </c>
      <c r="AG53" s="174">
        <v>0</v>
      </c>
      <c r="AH53" s="174">
        <v>0</v>
      </c>
      <c r="AI53" s="174">
        <v>0</v>
      </c>
      <c r="AJ53" s="174">
        <v>0</v>
      </c>
      <c r="AK53" s="176">
        <f>SUM(M53:AJ53)</f>
        <v>180706.7</v>
      </c>
      <c r="AL53" s="164"/>
      <c r="AM53" s="106"/>
    </row>
    <row r="54" spans="1:40" s="58" customFormat="1" x14ac:dyDescent="0.25">
      <c r="A54" s="175"/>
      <c r="B54" s="174"/>
      <c r="C54" s="64">
        <v>40</v>
      </c>
      <c r="D54" s="174"/>
      <c r="E54" s="174"/>
      <c r="F54" s="174"/>
      <c r="G54" s="174"/>
      <c r="H54" s="65" t="s">
        <v>60</v>
      </c>
      <c r="I54" s="64">
        <v>485</v>
      </c>
      <c r="J54" s="65" t="s">
        <v>67</v>
      </c>
      <c r="K54" s="66">
        <v>0.40250000000000002</v>
      </c>
      <c r="L54" s="97">
        <v>93058.4</v>
      </c>
      <c r="M54" s="176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6"/>
      <c r="AL54" s="165"/>
      <c r="AM54" s="107"/>
    </row>
    <row r="55" spans="1:40" s="22" customFormat="1" ht="25.5" x14ac:dyDescent="0.25">
      <c r="A55" s="61">
        <v>15</v>
      </c>
      <c r="B55" s="59" t="s">
        <v>145</v>
      </c>
      <c r="C55" s="61" t="s">
        <v>503</v>
      </c>
      <c r="D55" s="59" t="s">
        <v>131</v>
      </c>
      <c r="E55" s="59" t="s">
        <v>147</v>
      </c>
      <c r="F55" s="59" t="s">
        <v>148</v>
      </c>
      <c r="G55" s="59" t="s">
        <v>134</v>
      </c>
      <c r="H55" s="59" t="s">
        <v>60</v>
      </c>
      <c r="I55" s="61">
        <v>346</v>
      </c>
      <c r="J55" s="59" t="s">
        <v>67</v>
      </c>
      <c r="K55" s="62">
        <v>5</v>
      </c>
      <c r="L55" s="96">
        <v>1156005</v>
      </c>
      <c r="M55" s="68">
        <v>1156005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/>
      <c r="AA55" s="59">
        <v>0</v>
      </c>
      <c r="AB55" s="59">
        <v>0</v>
      </c>
      <c r="AC55" s="59">
        <v>0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68">
        <f>SUM(M55:AJ55)</f>
        <v>1156005</v>
      </c>
      <c r="AL55" s="68">
        <v>1156005</v>
      </c>
      <c r="AM55" s="104"/>
    </row>
    <row r="56" spans="1:40" s="58" customFormat="1" ht="25.5" x14ac:dyDescent="0.25">
      <c r="A56" s="64">
        <v>16</v>
      </c>
      <c r="B56" s="65" t="s">
        <v>150</v>
      </c>
      <c r="C56" s="64" t="s">
        <v>151</v>
      </c>
      <c r="D56" s="65" t="s">
        <v>152</v>
      </c>
      <c r="E56" s="65" t="s">
        <v>153</v>
      </c>
      <c r="F56" s="65" t="s">
        <v>154</v>
      </c>
      <c r="G56" s="65" t="s">
        <v>155</v>
      </c>
      <c r="H56" s="65" t="s">
        <v>60</v>
      </c>
      <c r="I56" s="64">
        <v>16</v>
      </c>
      <c r="J56" s="65" t="s">
        <v>61</v>
      </c>
      <c r="K56" s="66">
        <v>20</v>
      </c>
      <c r="L56" s="97">
        <v>494802</v>
      </c>
      <c r="M56" s="67">
        <v>494802</v>
      </c>
      <c r="N56" s="65">
        <v>0</v>
      </c>
      <c r="O56" s="65">
        <v>0</v>
      </c>
      <c r="P56" s="65">
        <v>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5">
        <v>0</v>
      </c>
      <c r="Y56" s="65">
        <v>0</v>
      </c>
      <c r="Z56" s="65"/>
      <c r="AA56" s="65">
        <v>0</v>
      </c>
      <c r="AB56" s="65">
        <v>0</v>
      </c>
      <c r="AC56" s="65">
        <v>0</v>
      </c>
      <c r="AD56" s="65">
        <v>0</v>
      </c>
      <c r="AE56" s="65">
        <v>0</v>
      </c>
      <c r="AF56" s="65">
        <v>0</v>
      </c>
      <c r="AG56" s="65">
        <v>0</v>
      </c>
      <c r="AH56" s="65">
        <v>0</v>
      </c>
      <c r="AI56" s="65">
        <v>0</v>
      </c>
      <c r="AJ56" s="65">
        <v>0</v>
      </c>
      <c r="AK56" s="67">
        <f>SUM(M56:AJ56)</f>
        <v>494802</v>
      </c>
      <c r="AL56" s="67">
        <v>494802</v>
      </c>
      <c r="AM56" s="103"/>
    </row>
    <row r="57" spans="1:40" s="22" customFormat="1" x14ac:dyDescent="0.25">
      <c r="A57" s="166">
        <v>17</v>
      </c>
      <c r="B57" s="166" t="s">
        <v>157</v>
      </c>
      <c r="C57" s="61" t="s">
        <v>158</v>
      </c>
      <c r="D57" s="166" t="s">
        <v>159</v>
      </c>
      <c r="E57" s="166" t="s">
        <v>160</v>
      </c>
      <c r="F57" s="166" t="s">
        <v>161</v>
      </c>
      <c r="G57" s="166" t="s">
        <v>155</v>
      </c>
      <c r="H57" s="59" t="s">
        <v>60</v>
      </c>
      <c r="I57" s="61">
        <v>15</v>
      </c>
      <c r="J57" s="59" t="s">
        <v>67</v>
      </c>
      <c r="K57" s="62">
        <v>47</v>
      </c>
      <c r="L57" s="96">
        <v>1895780.25</v>
      </c>
      <c r="M57" s="158">
        <f>SUM(L57:L61)</f>
        <v>2361960.73</v>
      </c>
      <c r="N57" s="166">
        <v>0</v>
      </c>
      <c r="O57" s="166">
        <v>0</v>
      </c>
      <c r="P57" s="166">
        <v>0</v>
      </c>
      <c r="Q57" s="158">
        <v>8000</v>
      </c>
      <c r="R57" s="158">
        <v>9800</v>
      </c>
      <c r="S57" s="166">
        <v>0</v>
      </c>
      <c r="T57" s="166">
        <v>0</v>
      </c>
      <c r="U57" s="166">
        <v>0</v>
      </c>
      <c r="V57" s="166">
        <v>0</v>
      </c>
      <c r="W57" s="166">
        <v>0</v>
      </c>
      <c r="X57" s="166">
        <v>0</v>
      </c>
      <c r="Y57" s="166">
        <v>0</v>
      </c>
      <c r="Z57" s="166"/>
      <c r="AA57" s="166">
        <v>0</v>
      </c>
      <c r="AB57" s="166">
        <v>0</v>
      </c>
      <c r="AC57" s="166">
        <v>0</v>
      </c>
      <c r="AD57" s="166">
        <v>0</v>
      </c>
      <c r="AE57" s="166">
        <v>0</v>
      </c>
      <c r="AF57" s="166">
        <v>0</v>
      </c>
      <c r="AG57" s="166">
        <v>0</v>
      </c>
      <c r="AH57" s="166">
        <v>0</v>
      </c>
      <c r="AI57" s="166">
        <v>0</v>
      </c>
      <c r="AJ57" s="166">
        <v>0</v>
      </c>
      <c r="AK57" s="158">
        <f>SUM(M57:AJ57)</f>
        <v>2379760.73</v>
      </c>
      <c r="AL57" s="158">
        <v>2379760.73</v>
      </c>
      <c r="AM57" s="166"/>
    </row>
    <row r="58" spans="1:40" s="22" customFormat="1" x14ac:dyDescent="0.25">
      <c r="A58" s="161"/>
      <c r="B58" s="161"/>
      <c r="C58" s="61" t="s">
        <v>158</v>
      </c>
      <c r="D58" s="161"/>
      <c r="E58" s="161"/>
      <c r="F58" s="161"/>
      <c r="G58" s="161"/>
      <c r="H58" s="59" t="s">
        <v>60</v>
      </c>
      <c r="I58" s="61">
        <v>15</v>
      </c>
      <c r="J58" s="59" t="s">
        <v>93</v>
      </c>
      <c r="K58" s="62">
        <v>15</v>
      </c>
      <c r="L58" s="96">
        <v>371101.5</v>
      </c>
      <c r="M58" s="159"/>
      <c r="N58" s="161"/>
      <c r="O58" s="161"/>
      <c r="P58" s="161"/>
      <c r="Q58" s="159"/>
      <c r="R58" s="159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59"/>
      <c r="AL58" s="159"/>
      <c r="AM58" s="161"/>
    </row>
    <row r="59" spans="1:40" s="22" customFormat="1" x14ac:dyDescent="0.25">
      <c r="A59" s="161"/>
      <c r="B59" s="161"/>
      <c r="C59" s="61" t="s">
        <v>164</v>
      </c>
      <c r="D59" s="161"/>
      <c r="E59" s="161"/>
      <c r="F59" s="161"/>
      <c r="G59" s="161"/>
      <c r="H59" s="59" t="s">
        <v>60</v>
      </c>
      <c r="I59" s="61">
        <v>683</v>
      </c>
      <c r="J59" s="59" t="s">
        <v>61</v>
      </c>
      <c r="K59" s="62">
        <v>2</v>
      </c>
      <c r="L59" s="96">
        <v>95078.98</v>
      </c>
      <c r="M59" s="159"/>
      <c r="N59" s="161"/>
      <c r="O59" s="161"/>
      <c r="P59" s="161"/>
      <c r="Q59" s="159"/>
      <c r="R59" s="159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59"/>
      <c r="AL59" s="159"/>
      <c r="AM59" s="161"/>
    </row>
    <row r="60" spans="1:40" s="22" customFormat="1" x14ac:dyDescent="0.25">
      <c r="A60" s="161"/>
      <c r="B60" s="161"/>
      <c r="C60" s="61" t="s">
        <v>166</v>
      </c>
      <c r="D60" s="161"/>
      <c r="E60" s="161"/>
      <c r="F60" s="161"/>
      <c r="G60" s="161"/>
      <c r="H60" s="59" t="s">
        <v>60</v>
      </c>
      <c r="I60" s="61">
        <v>15</v>
      </c>
      <c r="J60" s="59" t="s">
        <v>69</v>
      </c>
      <c r="K60" s="62">
        <v>0</v>
      </c>
      <c r="L60" s="96">
        <v>0</v>
      </c>
      <c r="M60" s="159"/>
      <c r="N60" s="161"/>
      <c r="O60" s="161"/>
      <c r="P60" s="161"/>
      <c r="Q60" s="159"/>
      <c r="R60" s="159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59"/>
      <c r="AL60" s="159"/>
      <c r="AM60" s="161"/>
    </row>
    <row r="61" spans="1:40" s="22" customFormat="1" x14ac:dyDescent="0.25">
      <c r="A61" s="161"/>
      <c r="B61" s="161"/>
      <c r="C61" s="61" t="s">
        <v>166</v>
      </c>
      <c r="D61" s="161"/>
      <c r="E61" s="161"/>
      <c r="F61" s="161"/>
      <c r="G61" s="161"/>
      <c r="H61" s="59" t="s">
        <v>60</v>
      </c>
      <c r="I61" s="61">
        <v>15</v>
      </c>
      <c r="J61" s="59" t="s">
        <v>71</v>
      </c>
      <c r="K61" s="62">
        <v>0</v>
      </c>
      <c r="L61" s="96">
        <v>0</v>
      </c>
      <c r="M61" s="159"/>
      <c r="N61" s="161"/>
      <c r="O61" s="161"/>
      <c r="P61" s="161"/>
      <c r="Q61" s="159"/>
      <c r="R61" s="159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59"/>
      <c r="AL61" s="159"/>
      <c r="AM61" s="161"/>
    </row>
    <row r="62" spans="1:40" s="22" customFormat="1" ht="30" x14ac:dyDescent="0.25">
      <c r="A62" s="162"/>
      <c r="B62" s="162"/>
      <c r="C62" s="61">
        <v>1</v>
      </c>
      <c r="D62" s="162"/>
      <c r="E62" s="162"/>
      <c r="F62" s="162"/>
      <c r="G62" s="162"/>
      <c r="H62" s="59" t="s">
        <v>60</v>
      </c>
      <c r="I62" s="61">
        <v>15</v>
      </c>
      <c r="J62" s="46" t="s">
        <v>516</v>
      </c>
      <c r="K62" s="62">
        <v>0</v>
      </c>
      <c r="L62" s="96">
        <v>0</v>
      </c>
      <c r="M62" s="160"/>
      <c r="N62" s="162"/>
      <c r="O62" s="162"/>
      <c r="P62" s="162"/>
      <c r="Q62" s="160"/>
      <c r="R62" s="160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0"/>
      <c r="AL62" s="160"/>
      <c r="AM62" s="162"/>
    </row>
    <row r="63" spans="1:40" s="58" customFormat="1" ht="24" customHeight="1" x14ac:dyDescent="0.25">
      <c r="A63" s="64">
        <v>18</v>
      </c>
      <c r="B63" s="65" t="s">
        <v>167</v>
      </c>
      <c r="C63" s="64" t="s">
        <v>164</v>
      </c>
      <c r="D63" s="65" t="s">
        <v>168</v>
      </c>
      <c r="E63" s="65" t="s">
        <v>535</v>
      </c>
      <c r="F63" s="65" t="s">
        <v>170</v>
      </c>
      <c r="G63" s="65" t="s">
        <v>165</v>
      </c>
      <c r="H63" s="65" t="s">
        <v>60</v>
      </c>
      <c r="I63" s="64">
        <v>683</v>
      </c>
      <c r="J63" s="65" t="s">
        <v>61</v>
      </c>
      <c r="K63" s="66">
        <v>1.5</v>
      </c>
      <c r="L63" s="97">
        <v>71309.240000000005</v>
      </c>
      <c r="M63" s="67">
        <v>71309.240000000005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0</v>
      </c>
      <c r="Y63" s="65">
        <v>0</v>
      </c>
      <c r="Z63" s="65"/>
      <c r="AA63" s="65">
        <v>0</v>
      </c>
      <c r="AB63" s="65">
        <v>0</v>
      </c>
      <c r="AC63" s="65">
        <v>0</v>
      </c>
      <c r="AD63" s="65">
        <v>0</v>
      </c>
      <c r="AE63" s="65">
        <v>0</v>
      </c>
      <c r="AF63" s="65">
        <v>0</v>
      </c>
      <c r="AG63" s="65">
        <v>0</v>
      </c>
      <c r="AH63" s="65">
        <v>0</v>
      </c>
      <c r="AI63" s="65">
        <v>0</v>
      </c>
      <c r="AJ63" s="65">
        <v>0</v>
      </c>
      <c r="AK63" s="67">
        <f>SUM(M63:AJ63)</f>
        <v>71309.240000000005</v>
      </c>
      <c r="AL63" s="163">
        <f>SUM(AK63:AK66)</f>
        <v>475394.91000000003</v>
      </c>
      <c r="AM63" s="103" t="s">
        <v>514</v>
      </c>
    </row>
    <row r="64" spans="1:40" s="22" customFormat="1" ht="25.5" x14ac:dyDescent="0.25">
      <c r="A64" s="61">
        <v>19</v>
      </c>
      <c r="B64" s="59" t="s">
        <v>171</v>
      </c>
      <c r="C64" s="61" t="s">
        <v>164</v>
      </c>
      <c r="D64" s="59" t="s">
        <v>172</v>
      </c>
      <c r="E64" s="59" t="s">
        <v>536</v>
      </c>
      <c r="F64" s="59" t="s">
        <v>174</v>
      </c>
      <c r="G64" s="59" t="s">
        <v>165</v>
      </c>
      <c r="H64" s="59" t="s">
        <v>60</v>
      </c>
      <c r="I64" s="61">
        <v>683</v>
      </c>
      <c r="J64" s="59" t="s">
        <v>61</v>
      </c>
      <c r="K64" s="62">
        <v>2</v>
      </c>
      <c r="L64" s="96">
        <v>95078.98</v>
      </c>
      <c r="M64" s="68">
        <v>95078.98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  <c r="Y64" s="59">
        <v>0</v>
      </c>
      <c r="Z64" s="59"/>
      <c r="AA64" s="59">
        <v>0</v>
      </c>
      <c r="AB64" s="59">
        <v>0</v>
      </c>
      <c r="AC64" s="59">
        <v>0</v>
      </c>
      <c r="AD64" s="59">
        <v>0</v>
      </c>
      <c r="AE64" s="59">
        <v>0</v>
      </c>
      <c r="AF64" s="59">
        <v>0</v>
      </c>
      <c r="AG64" s="59">
        <v>0</v>
      </c>
      <c r="AH64" s="59">
        <v>0</v>
      </c>
      <c r="AI64" s="59">
        <v>0</v>
      </c>
      <c r="AJ64" s="59">
        <v>0</v>
      </c>
      <c r="AK64" s="68">
        <f t="shared" ref="AK64:AK65" si="0">SUM(M64:AJ64)</f>
        <v>95078.98</v>
      </c>
      <c r="AL64" s="164"/>
      <c r="AM64" s="156"/>
      <c r="AN64" s="90" t="s">
        <v>521</v>
      </c>
    </row>
    <row r="65" spans="1:40" s="58" customFormat="1" ht="25.5" x14ac:dyDescent="0.25">
      <c r="A65" s="64">
        <v>20</v>
      </c>
      <c r="B65" s="65" t="s">
        <v>175</v>
      </c>
      <c r="C65" s="64" t="s">
        <v>164</v>
      </c>
      <c r="D65" s="65" t="s">
        <v>176</v>
      </c>
      <c r="E65" s="65" t="s">
        <v>537</v>
      </c>
      <c r="F65" s="65" t="s">
        <v>174</v>
      </c>
      <c r="G65" s="65" t="s">
        <v>165</v>
      </c>
      <c r="H65" s="65" t="s">
        <v>60</v>
      </c>
      <c r="I65" s="64">
        <v>683</v>
      </c>
      <c r="J65" s="65" t="s">
        <v>61</v>
      </c>
      <c r="K65" s="66">
        <v>2</v>
      </c>
      <c r="L65" s="97">
        <v>95078.98</v>
      </c>
      <c r="M65" s="67">
        <v>95078.98</v>
      </c>
      <c r="N65" s="65">
        <v>0</v>
      </c>
      <c r="O65" s="65">
        <v>0</v>
      </c>
      <c r="P65" s="65">
        <v>0</v>
      </c>
      <c r="Q65" s="65">
        <v>0</v>
      </c>
      <c r="R65" s="65">
        <v>0</v>
      </c>
      <c r="S65" s="65">
        <v>0</v>
      </c>
      <c r="T65" s="65">
        <v>0</v>
      </c>
      <c r="U65" s="65">
        <v>0</v>
      </c>
      <c r="V65" s="65">
        <v>0</v>
      </c>
      <c r="W65" s="65">
        <v>0</v>
      </c>
      <c r="X65" s="65">
        <v>0</v>
      </c>
      <c r="Y65" s="65">
        <v>0</v>
      </c>
      <c r="Z65" s="65"/>
      <c r="AA65" s="65">
        <v>0</v>
      </c>
      <c r="AB65" s="65">
        <v>0</v>
      </c>
      <c r="AC65" s="65">
        <v>0</v>
      </c>
      <c r="AD65" s="65">
        <v>0</v>
      </c>
      <c r="AE65" s="65">
        <v>0</v>
      </c>
      <c r="AF65" s="65">
        <v>0</v>
      </c>
      <c r="AG65" s="65">
        <v>0</v>
      </c>
      <c r="AH65" s="65">
        <v>0</v>
      </c>
      <c r="AI65" s="65">
        <v>0</v>
      </c>
      <c r="AJ65" s="65">
        <v>0</v>
      </c>
      <c r="AK65" s="67">
        <f t="shared" si="0"/>
        <v>95078.98</v>
      </c>
      <c r="AL65" s="164"/>
      <c r="AM65" s="167"/>
    </row>
    <row r="66" spans="1:40" s="22" customFormat="1" ht="20.25" customHeight="1" x14ac:dyDescent="0.25">
      <c r="A66" s="61">
        <v>21</v>
      </c>
      <c r="B66" s="59" t="s">
        <v>178</v>
      </c>
      <c r="C66" s="61" t="s">
        <v>164</v>
      </c>
      <c r="D66" s="59" t="s">
        <v>179</v>
      </c>
      <c r="E66" s="59" t="s">
        <v>180</v>
      </c>
      <c r="F66" s="59" t="s">
        <v>174</v>
      </c>
      <c r="G66" s="59" t="s">
        <v>165</v>
      </c>
      <c r="H66" s="59" t="s">
        <v>60</v>
      </c>
      <c r="I66" s="61">
        <v>683</v>
      </c>
      <c r="J66" s="59" t="s">
        <v>61</v>
      </c>
      <c r="K66" s="62">
        <v>4.5</v>
      </c>
      <c r="L66" s="96">
        <v>213927.71</v>
      </c>
      <c r="M66" s="68">
        <v>213927.71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/>
      <c r="AA66" s="59">
        <v>0</v>
      </c>
      <c r="AB66" s="59">
        <v>0</v>
      </c>
      <c r="AC66" s="59">
        <v>0</v>
      </c>
      <c r="AD66" s="59">
        <v>0</v>
      </c>
      <c r="AE66" s="59">
        <v>0</v>
      </c>
      <c r="AF66" s="59">
        <v>0</v>
      </c>
      <c r="AG66" s="59">
        <v>0</v>
      </c>
      <c r="AH66" s="59">
        <v>0</v>
      </c>
      <c r="AI66" s="59">
        <v>0</v>
      </c>
      <c r="AJ66" s="59">
        <v>0</v>
      </c>
      <c r="AK66" s="68">
        <f>SUM(M66:AJ66)</f>
        <v>213927.71</v>
      </c>
      <c r="AL66" s="165"/>
      <c r="AM66" s="157"/>
    </row>
    <row r="67" spans="1:40" s="58" customFormat="1" x14ac:dyDescent="0.25">
      <c r="A67" s="175">
        <v>22</v>
      </c>
      <c r="B67" s="174" t="s">
        <v>182</v>
      </c>
      <c r="C67" s="64" t="s">
        <v>183</v>
      </c>
      <c r="D67" s="174" t="s">
        <v>184</v>
      </c>
      <c r="E67" s="174" t="s">
        <v>185</v>
      </c>
      <c r="F67" s="174" t="s">
        <v>186</v>
      </c>
      <c r="G67" s="174" t="s">
        <v>134</v>
      </c>
      <c r="H67" s="65" t="s">
        <v>60</v>
      </c>
      <c r="I67" s="64">
        <v>457</v>
      </c>
      <c r="J67" s="65" t="s">
        <v>61</v>
      </c>
      <c r="K67" s="66">
        <v>17.66</v>
      </c>
      <c r="L67" s="97">
        <v>1122954.8999999999</v>
      </c>
      <c r="M67" s="176">
        <f>SUM(L67:L68)</f>
        <v>1506748.5599999998</v>
      </c>
      <c r="N67" s="174">
        <v>0</v>
      </c>
      <c r="O67" s="174">
        <v>0</v>
      </c>
      <c r="P67" s="174">
        <v>0</v>
      </c>
      <c r="Q67" s="174">
        <v>0</v>
      </c>
      <c r="R67" s="174">
        <v>0</v>
      </c>
      <c r="S67" s="174">
        <v>0</v>
      </c>
      <c r="T67" s="174">
        <v>0</v>
      </c>
      <c r="U67" s="174">
        <v>0</v>
      </c>
      <c r="V67" s="174">
        <v>0</v>
      </c>
      <c r="W67" s="174">
        <v>0</v>
      </c>
      <c r="X67" s="174">
        <v>0</v>
      </c>
      <c r="Y67" s="174">
        <v>0</v>
      </c>
      <c r="Z67" s="174"/>
      <c r="AA67" s="174">
        <v>0</v>
      </c>
      <c r="AB67" s="174">
        <v>0</v>
      </c>
      <c r="AC67" s="174">
        <v>0</v>
      </c>
      <c r="AD67" s="174">
        <v>0</v>
      </c>
      <c r="AE67" s="174">
        <v>0</v>
      </c>
      <c r="AF67" s="174">
        <v>0</v>
      </c>
      <c r="AG67" s="174">
        <v>0</v>
      </c>
      <c r="AH67" s="174">
        <v>0</v>
      </c>
      <c r="AI67" s="174">
        <v>0</v>
      </c>
      <c r="AJ67" s="174">
        <v>0</v>
      </c>
      <c r="AK67" s="176">
        <f>SUM(M67:AJ67)</f>
        <v>1506748.5599999998</v>
      </c>
      <c r="AL67" s="176">
        <v>1506748.56</v>
      </c>
      <c r="AM67" s="156"/>
    </row>
    <row r="68" spans="1:40" s="58" customFormat="1" x14ac:dyDescent="0.25">
      <c r="A68" s="175"/>
      <c r="B68" s="174"/>
      <c r="C68" s="64" t="s">
        <v>183</v>
      </c>
      <c r="D68" s="174"/>
      <c r="E68" s="174"/>
      <c r="F68" s="174"/>
      <c r="G68" s="174"/>
      <c r="H68" s="65" t="s">
        <v>60</v>
      </c>
      <c r="I68" s="64">
        <v>465</v>
      </c>
      <c r="J68" s="65" t="s">
        <v>67</v>
      </c>
      <c r="K68" s="66">
        <v>1.66</v>
      </c>
      <c r="L68" s="97">
        <v>383793.66</v>
      </c>
      <c r="M68" s="176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6"/>
      <c r="AL68" s="176"/>
      <c r="AM68" s="157"/>
    </row>
    <row r="69" spans="1:40" s="22" customFormat="1" x14ac:dyDescent="0.25">
      <c r="A69" s="181">
        <v>23</v>
      </c>
      <c r="B69" s="177" t="s">
        <v>189</v>
      </c>
      <c r="C69" s="61">
        <v>25</v>
      </c>
      <c r="D69" s="177" t="s">
        <v>191</v>
      </c>
      <c r="E69" s="177" t="s">
        <v>451</v>
      </c>
      <c r="F69" s="177" t="s">
        <v>192</v>
      </c>
      <c r="G69" s="177" t="s">
        <v>134</v>
      </c>
      <c r="H69" s="59" t="s">
        <v>60</v>
      </c>
      <c r="I69" s="61">
        <v>451</v>
      </c>
      <c r="J69" s="59" t="s">
        <v>61</v>
      </c>
      <c r="K69" s="62">
        <v>6.5</v>
      </c>
      <c r="L69" s="96">
        <v>413318.61</v>
      </c>
      <c r="M69" s="180">
        <f>SUM(L69:L70)</f>
        <v>656858.65999999992</v>
      </c>
      <c r="N69" s="177">
        <v>0</v>
      </c>
      <c r="O69" s="177">
        <v>0</v>
      </c>
      <c r="P69" s="177">
        <v>0</v>
      </c>
      <c r="Q69" s="177">
        <v>0</v>
      </c>
      <c r="R69" s="177">
        <v>0</v>
      </c>
      <c r="S69" s="177">
        <v>0</v>
      </c>
      <c r="T69" s="177">
        <v>0</v>
      </c>
      <c r="U69" s="177">
        <v>0</v>
      </c>
      <c r="V69" s="177">
        <v>0</v>
      </c>
      <c r="W69" s="177">
        <v>0</v>
      </c>
      <c r="X69" s="177">
        <v>0</v>
      </c>
      <c r="Y69" s="177">
        <v>0</v>
      </c>
      <c r="Z69" s="177"/>
      <c r="AA69" s="177">
        <v>0</v>
      </c>
      <c r="AB69" s="177">
        <v>0</v>
      </c>
      <c r="AC69" s="177">
        <v>0</v>
      </c>
      <c r="AD69" s="177">
        <v>0</v>
      </c>
      <c r="AE69" s="177">
        <v>0</v>
      </c>
      <c r="AF69" s="177">
        <v>0</v>
      </c>
      <c r="AG69" s="177">
        <v>0</v>
      </c>
      <c r="AH69" s="177">
        <v>0</v>
      </c>
      <c r="AI69" s="177">
        <v>0</v>
      </c>
      <c r="AJ69" s="177">
        <v>0</v>
      </c>
      <c r="AK69" s="180">
        <f>SUM(M69:AJ69)</f>
        <v>656858.65999999992</v>
      </c>
      <c r="AL69" s="180">
        <v>656858.66</v>
      </c>
      <c r="AM69" s="166"/>
    </row>
    <row r="70" spans="1:40" s="22" customFormat="1" x14ac:dyDescent="0.25">
      <c r="A70" s="181"/>
      <c r="B70" s="177"/>
      <c r="C70" s="61">
        <v>25</v>
      </c>
      <c r="D70" s="177"/>
      <c r="E70" s="177"/>
      <c r="F70" s="177"/>
      <c r="G70" s="177"/>
      <c r="H70" s="59" t="s">
        <v>60</v>
      </c>
      <c r="I70" s="61">
        <v>456</v>
      </c>
      <c r="J70" s="59" t="s">
        <v>61</v>
      </c>
      <c r="K70" s="62">
        <v>3.83</v>
      </c>
      <c r="L70" s="96">
        <v>243540.05</v>
      </c>
      <c r="M70" s="180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80"/>
      <c r="AL70" s="180"/>
      <c r="AM70" s="162"/>
    </row>
    <row r="71" spans="1:40" s="58" customFormat="1" ht="17.25" customHeight="1" x14ac:dyDescent="0.25">
      <c r="A71" s="175">
        <v>24</v>
      </c>
      <c r="B71" s="174" t="s">
        <v>195</v>
      </c>
      <c r="C71" s="64" t="s">
        <v>499</v>
      </c>
      <c r="D71" s="174" t="s">
        <v>196</v>
      </c>
      <c r="E71" s="174" t="s">
        <v>538</v>
      </c>
      <c r="F71" s="174" t="s">
        <v>198</v>
      </c>
      <c r="G71" s="174" t="s">
        <v>199</v>
      </c>
      <c r="H71" s="65" t="s">
        <v>60</v>
      </c>
      <c r="I71" s="64">
        <v>321</v>
      </c>
      <c r="J71" s="65" t="s">
        <v>122</v>
      </c>
      <c r="K71" s="66">
        <v>4</v>
      </c>
      <c r="L71" s="97">
        <v>337951.96</v>
      </c>
      <c r="M71" s="176">
        <v>337951.96</v>
      </c>
      <c r="N71" s="174">
        <v>0</v>
      </c>
      <c r="O71" s="174">
        <v>0</v>
      </c>
      <c r="P71" s="174">
        <v>0</v>
      </c>
      <c r="Q71" s="176">
        <v>8000</v>
      </c>
      <c r="R71" s="176">
        <v>9800</v>
      </c>
      <c r="S71" s="174">
        <v>0</v>
      </c>
      <c r="T71" s="174">
        <v>0</v>
      </c>
      <c r="U71" s="174">
        <v>0</v>
      </c>
      <c r="V71" s="174">
        <v>0</v>
      </c>
      <c r="W71" s="174">
        <v>0</v>
      </c>
      <c r="X71" s="174">
        <v>0</v>
      </c>
      <c r="Y71" s="174">
        <v>0</v>
      </c>
      <c r="Z71" s="174"/>
      <c r="AA71" s="174">
        <v>0</v>
      </c>
      <c r="AB71" s="174">
        <v>0</v>
      </c>
      <c r="AC71" s="174">
        <v>0</v>
      </c>
      <c r="AD71" s="174">
        <v>0</v>
      </c>
      <c r="AE71" s="174">
        <v>0</v>
      </c>
      <c r="AF71" s="174">
        <v>0</v>
      </c>
      <c r="AG71" s="174">
        <v>0</v>
      </c>
      <c r="AH71" s="174">
        <v>0</v>
      </c>
      <c r="AI71" s="174">
        <v>0</v>
      </c>
      <c r="AJ71" s="174">
        <v>0</v>
      </c>
      <c r="AK71" s="176">
        <f>SUM(M71:AJ71)</f>
        <v>355751.96</v>
      </c>
      <c r="AL71" s="176">
        <v>355751.96</v>
      </c>
      <c r="AM71" s="156"/>
    </row>
    <row r="72" spans="1:40" s="58" customFormat="1" ht="17.25" customHeight="1" x14ac:dyDescent="0.25">
      <c r="A72" s="175"/>
      <c r="B72" s="174"/>
      <c r="C72" s="64" t="s">
        <v>201</v>
      </c>
      <c r="D72" s="174"/>
      <c r="E72" s="174"/>
      <c r="F72" s="174"/>
      <c r="G72" s="174"/>
      <c r="H72" s="65" t="s">
        <v>60</v>
      </c>
      <c r="I72" s="64">
        <v>321</v>
      </c>
      <c r="J72" s="65" t="s">
        <v>69</v>
      </c>
      <c r="K72" s="66">
        <v>0</v>
      </c>
      <c r="L72" s="97">
        <v>0</v>
      </c>
      <c r="M72" s="176"/>
      <c r="N72" s="174"/>
      <c r="O72" s="174"/>
      <c r="P72" s="174"/>
      <c r="Q72" s="176"/>
      <c r="R72" s="176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6"/>
      <c r="AL72" s="176"/>
      <c r="AM72" s="167"/>
    </row>
    <row r="73" spans="1:40" s="58" customFormat="1" ht="17.25" customHeight="1" x14ac:dyDescent="0.25">
      <c r="A73" s="175"/>
      <c r="B73" s="174"/>
      <c r="C73" s="64" t="s">
        <v>202</v>
      </c>
      <c r="D73" s="174"/>
      <c r="E73" s="174"/>
      <c r="F73" s="174"/>
      <c r="G73" s="174"/>
      <c r="H73" s="65" t="s">
        <v>60</v>
      </c>
      <c r="I73" s="64">
        <v>321</v>
      </c>
      <c r="J73" s="65" t="s">
        <v>71</v>
      </c>
      <c r="K73" s="66">
        <v>0</v>
      </c>
      <c r="L73" s="97">
        <v>0</v>
      </c>
      <c r="M73" s="176"/>
      <c r="N73" s="174"/>
      <c r="O73" s="174"/>
      <c r="P73" s="174"/>
      <c r="Q73" s="176"/>
      <c r="R73" s="176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6"/>
      <c r="AL73" s="176"/>
      <c r="AM73" s="157"/>
    </row>
    <row r="74" spans="1:40" s="22" customFormat="1" ht="19.5" customHeight="1" x14ac:dyDescent="0.25">
      <c r="A74" s="61">
        <v>25</v>
      </c>
      <c r="B74" s="59" t="s">
        <v>203</v>
      </c>
      <c r="C74" s="61" t="s">
        <v>204</v>
      </c>
      <c r="D74" s="59" t="s">
        <v>205</v>
      </c>
      <c r="E74" s="59" t="s">
        <v>206</v>
      </c>
      <c r="F74" s="59" t="s">
        <v>207</v>
      </c>
      <c r="G74" s="59" t="s">
        <v>199</v>
      </c>
      <c r="H74" s="59" t="s">
        <v>60</v>
      </c>
      <c r="I74" s="61">
        <v>995</v>
      </c>
      <c r="J74" s="59" t="s">
        <v>67</v>
      </c>
      <c r="K74" s="62">
        <v>5.75</v>
      </c>
      <c r="L74" s="96">
        <v>485805.94</v>
      </c>
      <c r="M74" s="68">
        <v>485805.94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/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68">
        <f t="shared" ref="AK74:AK78" si="1">SUM(M74:AJ74)</f>
        <v>485805.94</v>
      </c>
      <c r="AL74" s="68">
        <v>485805.94</v>
      </c>
      <c r="AM74" s="104"/>
    </row>
    <row r="75" spans="1:40" s="58" customFormat="1" ht="25.5" x14ac:dyDescent="0.25">
      <c r="A75" s="64">
        <v>26</v>
      </c>
      <c r="B75" s="65" t="s">
        <v>208</v>
      </c>
      <c r="C75" s="64" t="s">
        <v>209</v>
      </c>
      <c r="D75" s="65" t="s">
        <v>210</v>
      </c>
      <c r="E75" s="65" t="s">
        <v>211</v>
      </c>
      <c r="F75" s="65" t="s">
        <v>212</v>
      </c>
      <c r="G75" s="65" t="s">
        <v>199</v>
      </c>
      <c r="H75" s="65" t="s">
        <v>60</v>
      </c>
      <c r="I75" s="64">
        <v>68</v>
      </c>
      <c r="J75" s="65" t="s">
        <v>61</v>
      </c>
      <c r="K75" s="66">
        <v>1.33</v>
      </c>
      <c r="L75" s="97">
        <v>44432.56</v>
      </c>
      <c r="M75" s="67">
        <v>44432.56</v>
      </c>
      <c r="N75" s="65">
        <v>0</v>
      </c>
      <c r="O75" s="65">
        <v>0</v>
      </c>
      <c r="P75" s="65">
        <v>0</v>
      </c>
      <c r="Q75" s="65">
        <v>0</v>
      </c>
      <c r="R75" s="65">
        <v>0</v>
      </c>
      <c r="S75" s="65">
        <v>0</v>
      </c>
      <c r="T75" s="65">
        <v>0</v>
      </c>
      <c r="U75" s="65">
        <v>0</v>
      </c>
      <c r="V75" s="65">
        <v>0</v>
      </c>
      <c r="W75" s="65">
        <v>0</v>
      </c>
      <c r="X75" s="65">
        <v>0</v>
      </c>
      <c r="Y75" s="65">
        <v>0</v>
      </c>
      <c r="Z75" s="65"/>
      <c r="AA75" s="65">
        <v>0</v>
      </c>
      <c r="AB75" s="65">
        <v>0</v>
      </c>
      <c r="AC75" s="65">
        <v>0</v>
      </c>
      <c r="AD75" s="65">
        <v>0</v>
      </c>
      <c r="AE75" s="65">
        <v>0</v>
      </c>
      <c r="AF75" s="65">
        <v>0</v>
      </c>
      <c r="AG75" s="65">
        <v>0</v>
      </c>
      <c r="AH75" s="65">
        <v>0</v>
      </c>
      <c r="AI75" s="65">
        <v>0</v>
      </c>
      <c r="AJ75" s="65">
        <v>0</v>
      </c>
      <c r="AK75" s="67">
        <f t="shared" si="1"/>
        <v>44432.56</v>
      </c>
      <c r="AL75" s="163">
        <f>SUM(AK75:AK78)</f>
        <v>133631.70000000001</v>
      </c>
      <c r="AM75" s="103" t="s">
        <v>514</v>
      </c>
    </row>
    <row r="76" spans="1:40" s="22" customFormat="1" ht="25.5" x14ac:dyDescent="0.2">
      <c r="A76" s="61">
        <v>27</v>
      </c>
      <c r="B76" s="59" t="s">
        <v>213</v>
      </c>
      <c r="C76" s="61" t="s">
        <v>209</v>
      </c>
      <c r="D76" s="59" t="s">
        <v>214</v>
      </c>
      <c r="E76" s="59" t="s">
        <v>211</v>
      </c>
      <c r="F76" s="59" t="s">
        <v>212</v>
      </c>
      <c r="G76" s="59" t="s">
        <v>199</v>
      </c>
      <c r="H76" s="59" t="s">
        <v>60</v>
      </c>
      <c r="I76" s="61">
        <v>68</v>
      </c>
      <c r="J76" s="59" t="s">
        <v>61</v>
      </c>
      <c r="K76" s="62">
        <v>1.33</v>
      </c>
      <c r="L76" s="96">
        <v>44432.56</v>
      </c>
      <c r="M76" s="68">
        <v>44432.56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/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>
        <v>0</v>
      </c>
      <c r="AH76" s="59">
        <v>0</v>
      </c>
      <c r="AI76" s="59">
        <v>0</v>
      </c>
      <c r="AJ76" s="59">
        <v>0</v>
      </c>
      <c r="AK76" s="68">
        <f t="shared" si="1"/>
        <v>44432.56</v>
      </c>
      <c r="AL76" s="164"/>
      <c r="AM76" s="166"/>
      <c r="AN76" s="100" t="s">
        <v>522</v>
      </c>
    </row>
    <row r="77" spans="1:40" s="58" customFormat="1" ht="28.5" customHeight="1" x14ac:dyDescent="0.25">
      <c r="A77" s="64">
        <v>28</v>
      </c>
      <c r="B77" s="65" t="s">
        <v>215</v>
      </c>
      <c r="C77" s="64" t="s">
        <v>209</v>
      </c>
      <c r="D77" s="65" t="s">
        <v>216</v>
      </c>
      <c r="E77" s="65" t="s">
        <v>539</v>
      </c>
      <c r="F77" s="65" t="s">
        <v>212</v>
      </c>
      <c r="G77" s="65" t="s">
        <v>199</v>
      </c>
      <c r="H77" s="65" t="s">
        <v>60</v>
      </c>
      <c r="I77" s="64">
        <v>68</v>
      </c>
      <c r="J77" s="65" t="s">
        <v>61</v>
      </c>
      <c r="K77" s="66">
        <v>0.67</v>
      </c>
      <c r="L77" s="97">
        <v>22383.29</v>
      </c>
      <c r="M77" s="67">
        <v>22383.29</v>
      </c>
      <c r="N77" s="65">
        <v>0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0</v>
      </c>
      <c r="Y77" s="65">
        <v>0</v>
      </c>
      <c r="Z77" s="65"/>
      <c r="AA77" s="65">
        <v>0</v>
      </c>
      <c r="AB77" s="65">
        <v>0</v>
      </c>
      <c r="AC77" s="65">
        <v>0</v>
      </c>
      <c r="AD77" s="65">
        <v>0</v>
      </c>
      <c r="AE77" s="65">
        <v>0</v>
      </c>
      <c r="AF77" s="65">
        <v>0</v>
      </c>
      <c r="AG77" s="65">
        <v>0</v>
      </c>
      <c r="AH77" s="65">
        <v>0</v>
      </c>
      <c r="AI77" s="65">
        <v>0</v>
      </c>
      <c r="AJ77" s="65">
        <v>0</v>
      </c>
      <c r="AK77" s="67">
        <f>SUM(M77:AJ77)</f>
        <v>22383.29</v>
      </c>
      <c r="AL77" s="164"/>
      <c r="AM77" s="161"/>
    </row>
    <row r="78" spans="1:40" s="22" customFormat="1" ht="32.25" customHeight="1" x14ac:dyDescent="0.25">
      <c r="A78" s="61">
        <v>29</v>
      </c>
      <c r="B78" s="59" t="s">
        <v>218</v>
      </c>
      <c r="C78" s="61" t="s">
        <v>209</v>
      </c>
      <c r="D78" s="59" t="s">
        <v>219</v>
      </c>
      <c r="E78" s="59" t="s">
        <v>540</v>
      </c>
      <c r="F78" s="59" t="s">
        <v>221</v>
      </c>
      <c r="G78" s="59" t="s">
        <v>199</v>
      </c>
      <c r="H78" s="59" t="s">
        <v>60</v>
      </c>
      <c r="I78" s="61">
        <v>68</v>
      </c>
      <c r="J78" s="59" t="s">
        <v>61</v>
      </c>
      <c r="K78" s="62">
        <v>0.67</v>
      </c>
      <c r="L78" s="96">
        <v>22383.29</v>
      </c>
      <c r="M78" s="68">
        <v>22383.29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/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68">
        <f t="shared" si="1"/>
        <v>22383.29</v>
      </c>
      <c r="AL78" s="165"/>
      <c r="AM78" s="162"/>
    </row>
    <row r="79" spans="1:40" s="58" customFormat="1" x14ac:dyDescent="0.25">
      <c r="A79" s="175">
        <v>30</v>
      </c>
      <c r="B79" s="174" t="s">
        <v>222</v>
      </c>
      <c r="C79" s="64" t="s">
        <v>223</v>
      </c>
      <c r="D79" s="174" t="s">
        <v>224</v>
      </c>
      <c r="E79" s="174" t="s">
        <v>541</v>
      </c>
      <c r="F79" s="174" t="s">
        <v>226</v>
      </c>
      <c r="G79" s="174" t="s">
        <v>227</v>
      </c>
      <c r="H79" s="65" t="s">
        <v>60</v>
      </c>
      <c r="I79" s="64">
        <v>270</v>
      </c>
      <c r="J79" s="65" t="s">
        <v>67</v>
      </c>
      <c r="K79" s="66">
        <v>1.75</v>
      </c>
      <c r="L79" s="97">
        <v>219689.5</v>
      </c>
      <c r="M79" s="176">
        <v>219689.5</v>
      </c>
      <c r="N79" s="174">
        <v>0</v>
      </c>
      <c r="O79" s="174">
        <v>0</v>
      </c>
      <c r="P79" s="174">
        <v>0</v>
      </c>
      <c r="Q79" s="176">
        <v>8000</v>
      </c>
      <c r="R79" s="176">
        <v>9800</v>
      </c>
      <c r="S79" s="174">
        <v>0</v>
      </c>
      <c r="T79" s="174">
        <v>0</v>
      </c>
      <c r="U79" s="174">
        <v>0</v>
      </c>
      <c r="V79" s="174">
        <v>0</v>
      </c>
      <c r="W79" s="174">
        <v>0</v>
      </c>
      <c r="X79" s="174">
        <v>0</v>
      </c>
      <c r="Y79" s="174">
        <v>0</v>
      </c>
      <c r="Z79" s="174"/>
      <c r="AA79" s="174">
        <v>0</v>
      </c>
      <c r="AB79" s="174">
        <v>0</v>
      </c>
      <c r="AC79" s="174">
        <v>0</v>
      </c>
      <c r="AD79" s="174">
        <v>0</v>
      </c>
      <c r="AE79" s="174">
        <v>0</v>
      </c>
      <c r="AF79" s="176">
        <v>10000</v>
      </c>
      <c r="AG79" s="174">
        <v>0</v>
      </c>
      <c r="AH79" s="174">
        <v>0</v>
      </c>
      <c r="AI79" s="174">
        <v>0</v>
      </c>
      <c r="AJ79" s="174">
        <v>0</v>
      </c>
      <c r="AK79" s="176">
        <f>SUM(M79:AJ79)</f>
        <v>247489.5</v>
      </c>
      <c r="AL79" s="176">
        <v>247489.5</v>
      </c>
      <c r="AM79" s="156"/>
    </row>
    <row r="80" spans="1:40" s="58" customFormat="1" x14ac:dyDescent="0.25">
      <c r="A80" s="175"/>
      <c r="B80" s="174"/>
      <c r="C80" s="64" t="s">
        <v>55</v>
      </c>
      <c r="D80" s="174"/>
      <c r="E80" s="174"/>
      <c r="F80" s="174"/>
      <c r="G80" s="174"/>
      <c r="H80" s="65" t="s">
        <v>60</v>
      </c>
      <c r="I80" s="64">
        <v>270</v>
      </c>
      <c r="J80" s="65" t="s">
        <v>69</v>
      </c>
      <c r="K80" s="66">
        <v>0</v>
      </c>
      <c r="L80" s="97">
        <v>0</v>
      </c>
      <c r="M80" s="176"/>
      <c r="N80" s="174"/>
      <c r="O80" s="174"/>
      <c r="P80" s="174"/>
      <c r="Q80" s="176"/>
      <c r="R80" s="176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6"/>
      <c r="AG80" s="174"/>
      <c r="AH80" s="174"/>
      <c r="AI80" s="174"/>
      <c r="AJ80" s="174"/>
      <c r="AK80" s="176"/>
      <c r="AL80" s="176"/>
      <c r="AM80" s="167"/>
    </row>
    <row r="81" spans="1:40" s="58" customFormat="1" x14ac:dyDescent="0.25">
      <c r="A81" s="175"/>
      <c r="B81" s="174"/>
      <c r="C81" s="64" t="s">
        <v>55</v>
      </c>
      <c r="D81" s="174"/>
      <c r="E81" s="174"/>
      <c r="F81" s="174"/>
      <c r="G81" s="174"/>
      <c r="H81" s="65" t="s">
        <v>60</v>
      </c>
      <c r="I81" s="64">
        <v>270</v>
      </c>
      <c r="J81" s="65" t="s">
        <v>71</v>
      </c>
      <c r="K81" s="66">
        <v>0</v>
      </c>
      <c r="L81" s="97">
        <v>0</v>
      </c>
      <c r="M81" s="176"/>
      <c r="N81" s="174"/>
      <c r="O81" s="174"/>
      <c r="P81" s="174"/>
      <c r="Q81" s="176"/>
      <c r="R81" s="176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6"/>
      <c r="AG81" s="174"/>
      <c r="AH81" s="174"/>
      <c r="AI81" s="174"/>
      <c r="AJ81" s="174"/>
      <c r="AK81" s="176"/>
      <c r="AL81" s="176"/>
      <c r="AM81" s="157"/>
    </row>
    <row r="82" spans="1:40" s="22" customFormat="1" x14ac:dyDescent="0.25">
      <c r="A82" s="181">
        <v>31</v>
      </c>
      <c r="B82" s="177" t="s">
        <v>229</v>
      </c>
      <c r="C82" s="61" t="s">
        <v>55</v>
      </c>
      <c r="D82" s="177" t="s">
        <v>230</v>
      </c>
      <c r="E82" s="177" t="s">
        <v>231</v>
      </c>
      <c r="F82" s="177" t="s">
        <v>232</v>
      </c>
      <c r="G82" s="177" t="s">
        <v>227</v>
      </c>
      <c r="H82" s="59" t="s">
        <v>60</v>
      </c>
      <c r="I82" s="61">
        <v>270</v>
      </c>
      <c r="J82" s="59" t="s">
        <v>122</v>
      </c>
      <c r="K82" s="62">
        <v>2.25</v>
      </c>
      <c r="L82" s="96">
        <v>282458.14</v>
      </c>
      <c r="M82" s="180">
        <v>282458.14</v>
      </c>
      <c r="N82" s="177">
        <v>0</v>
      </c>
      <c r="O82" s="177">
        <v>0</v>
      </c>
      <c r="P82" s="177">
        <v>0</v>
      </c>
      <c r="Q82" s="180">
        <v>8000</v>
      </c>
      <c r="R82" s="180">
        <v>9800</v>
      </c>
      <c r="S82" s="177">
        <v>0</v>
      </c>
      <c r="T82" s="177">
        <v>0</v>
      </c>
      <c r="U82" s="177">
        <v>0</v>
      </c>
      <c r="V82" s="177">
        <v>0</v>
      </c>
      <c r="W82" s="177">
        <v>0</v>
      </c>
      <c r="X82" s="177">
        <v>0</v>
      </c>
      <c r="Y82" s="177">
        <v>0</v>
      </c>
      <c r="Z82" s="177"/>
      <c r="AA82" s="177">
        <v>0</v>
      </c>
      <c r="AB82" s="177">
        <v>0</v>
      </c>
      <c r="AC82" s="177">
        <v>0</v>
      </c>
      <c r="AD82" s="177">
        <v>0</v>
      </c>
      <c r="AE82" s="177">
        <v>0</v>
      </c>
      <c r="AF82" s="177">
        <v>0</v>
      </c>
      <c r="AG82" s="180">
        <v>7000</v>
      </c>
      <c r="AH82" s="177">
        <v>0</v>
      </c>
      <c r="AI82" s="177">
        <v>0</v>
      </c>
      <c r="AJ82" s="177">
        <v>0</v>
      </c>
      <c r="AK82" s="180">
        <f>SUM(M82:AJ82)</f>
        <v>307258.14</v>
      </c>
      <c r="AL82" s="180">
        <v>307258.14</v>
      </c>
      <c r="AM82" s="166"/>
    </row>
    <row r="83" spans="1:40" s="22" customFormat="1" x14ac:dyDescent="0.25">
      <c r="A83" s="181"/>
      <c r="B83" s="177"/>
      <c r="C83" s="61" t="s">
        <v>166</v>
      </c>
      <c r="D83" s="177"/>
      <c r="E83" s="177"/>
      <c r="F83" s="177"/>
      <c r="G83" s="177"/>
      <c r="H83" s="59" t="s">
        <v>60</v>
      </c>
      <c r="I83" s="61">
        <v>270</v>
      </c>
      <c r="J83" s="59" t="s">
        <v>69</v>
      </c>
      <c r="K83" s="62">
        <v>0</v>
      </c>
      <c r="L83" s="96">
        <v>0</v>
      </c>
      <c r="M83" s="180"/>
      <c r="N83" s="177"/>
      <c r="O83" s="177"/>
      <c r="P83" s="177"/>
      <c r="Q83" s="180"/>
      <c r="R83" s="180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80"/>
      <c r="AH83" s="177"/>
      <c r="AI83" s="177"/>
      <c r="AJ83" s="177"/>
      <c r="AK83" s="180"/>
      <c r="AL83" s="180"/>
      <c r="AM83" s="161"/>
    </row>
    <row r="84" spans="1:40" s="22" customFormat="1" x14ac:dyDescent="0.25">
      <c r="A84" s="181"/>
      <c r="B84" s="177"/>
      <c r="C84" s="61" t="s">
        <v>166</v>
      </c>
      <c r="D84" s="177"/>
      <c r="E84" s="177"/>
      <c r="F84" s="177"/>
      <c r="G84" s="177"/>
      <c r="H84" s="59" t="s">
        <v>60</v>
      </c>
      <c r="I84" s="61">
        <v>270</v>
      </c>
      <c r="J84" s="59" t="s">
        <v>71</v>
      </c>
      <c r="K84" s="62">
        <v>0</v>
      </c>
      <c r="L84" s="96">
        <v>0</v>
      </c>
      <c r="M84" s="180"/>
      <c r="N84" s="177"/>
      <c r="O84" s="177"/>
      <c r="P84" s="177"/>
      <c r="Q84" s="180"/>
      <c r="R84" s="180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80"/>
      <c r="AH84" s="177"/>
      <c r="AI84" s="177"/>
      <c r="AJ84" s="177"/>
      <c r="AK84" s="180"/>
      <c r="AL84" s="180"/>
      <c r="AM84" s="162"/>
    </row>
    <row r="85" spans="1:40" s="58" customFormat="1" x14ac:dyDescent="0.25">
      <c r="A85" s="175">
        <v>32</v>
      </c>
      <c r="B85" s="174" t="s">
        <v>234</v>
      </c>
      <c r="C85" s="64" t="s">
        <v>241</v>
      </c>
      <c r="D85" s="174" t="s">
        <v>236</v>
      </c>
      <c r="E85" s="174" t="s">
        <v>542</v>
      </c>
      <c r="F85" s="174" t="s">
        <v>238</v>
      </c>
      <c r="G85" s="174" t="s">
        <v>239</v>
      </c>
      <c r="H85" s="65" t="s">
        <v>60</v>
      </c>
      <c r="I85" s="64">
        <v>1465</v>
      </c>
      <c r="J85" s="65" t="s">
        <v>122</v>
      </c>
      <c r="K85" s="66">
        <v>0.75</v>
      </c>
      <c r="L85" s="97">
        <v>81751.39</v>
      </c>
      <c r="M85" s="176">
        <v>81751.39</v>
      </c>
      <c r="N85" s="174">
        <v>0</v>
      </c>
      <c r="O85" s="174">
        <v>0</v>
      </c>
      <c r="P85" s="174">
        <v>0</v>
      </c>
      <c r="Q85" s="176">
        <v>8000</v>
      </c>
      <c r="R85" s="176">
        <v>9800</v>
      </c>
      <c r="S85" s="174">
        <v>0</v>
      </c>
      <c r="T85" s="174">
        <v>0</v>
      </c>
      <c r="U85" s="174">
        <v>0</v>
      </c>
      <c r="V85" s="174">
        <v>0</v>
      </c>
      <c r="W85" s="174">
        <v>0</v>
      </c>
      <c r="X85" s="174">
        <v>0</v>
      </c>
      <c r="Y85" s="174">
        <v>0</v>
      </c>
      <c r="Z85" s="174"/>
      <c r="AA85" s="174">
        <v>0</v>
      </c>
      <c r="AB85" s="174">
        <v>0</v>
      </c>
      <c r="AC85" s="174">
        <v>0</v>
      </c>
      <c r="AD85" s="174">
        <v>0</v>
      </c>
      <c r="AE85" s="174">
        <v>0</v>
      </c>
      <c r="AF85" s="176">
        <v>10000</v>
      </c>
      <c r="AG85" s="176">
        <v>7000</v>
      </c>
      <c r="AH85" s="174">
        <v>0</v>
      </c>
      <c r="AI85" s="174">
        <v>0</v>
      </c>
      <c r="AJ85" s="174">
        <v>0</v>
      </c>
      <c r="AK85" s="176">
        <f>SUM(M85:AJ85)</f>
        <v>116551.39</v>
      </c>
      <c r="AL85" s="163">
        <f>SUM(AK85:AK88)</f>
        <v>688811.89</v>
      </c>
      <c r="AM85" s="156" t="s">
        <v>514</v>
      </c>
    </row>
    <row r="86" spans="1:40" s="58" customFormat="1" x14ac:dyDescent="0.25">
      <c r="A86" s="175"/>
      <c r="B86" s="174"/>
      <c r="C86" s="64" t="s">
        <v>166</v>
      </c>
      <c r="D86" s="174"/>
      <c r="E86" s="174"/>
      <c r="F86" s="174"/>
      <c r="G86" s="174"/>
      <c r="H86" s="65" t="s">
        <v>60</v>
      </c>
      <c r="I86" s="64">
        <v>1465</v>
      </c>
      <c r="J86" s="65" t="s">
        <v>69</v>
      </c>
      <c r="K86" s="66">
        <v>0</v>
      </c>
      <c r="L86" s="97">
        <v>0</v>
      </c>
      <c r="M86" s="176"/>
      <c r="N86" s="174"/>
      <c r="O86" s="174"/>
      <c r="P86" s="174"/>
      <c r="Q86" s="176"/>
      <c r="R86" s="176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6"/>
      <c r="AG86" s="176"/>
      <c r="AH86" s="174"/>
      <c r="AI86" s="174"/>
      <c r="AJ86" s="174"/>
      <c r="AK86" s="176"/>
      <c r="AL86" s="164"/>
      <c r="AM86" s="157"/>
    </row>
    <row r="87" spans="1:40" s="22" customFormat="1" ht="25.5" x14ac:dyDescent="0.25">
      <c r="A87" s="61">
        <v>33</v>
      </c>
      <c r="B87" s="59" t="s">
        <v>240</v>
      </c>
      <c r="C87" s="61" t="s">
        <v>241</v>
      </c>
      <c r="D87" s="59" t="s">
        <v>242</v>
      </c>
      <c r="E87" s="59" t="s">
        <v>237</v>
      </c>
      <c r="F87" s="59" t="s">
        <v>243</v>
      </c>
      <c r="G87" s="59" t="s">
        <v>239</v>
      </c>
      <c r="H87" s="59" t="s">
        <v>60</v>
      </c>
      <c r="I87" s="61">
        <v>1465</v>
      </c>
      <c r="J87" s="59" t="s">
        <v>122</v>
      </c>
      <c r="K87" s="62">
        <v>3.5</v>
      </c>
      <c r="L87" s="96">
        <v>381507</v>
      </c>
      <c r="M87" s="68">
        <v>381507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/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68">
        <f t="shared" ref="AK87:AK97" si="2">SUM(M87:AJ87)</f>
        <v>381507</v>
      </c>
      <c r="AL87" s="164"/>
      <c r="AM87" s="166"/>
      <c r="AN87" s="90" t="s">
        <v>523</v>
      </c>
    </row>
    <row r="88" spans="1:40" s="58" customFormat="1" ht="25.5" x14ac:dyDescent="0.25">
      <c r="A88" s="64">
        <v>34</v>
      </c>
      <c r="B88" s="65" t="s">
        <v>245</v>
      </c>
      <c r="C88" s="64" t="s">
        <v>241</v>
      </c>
      <c r="D88" s="65" t="s">
        <v>246</v>
      </c>
      <c r="E88" s="65" t="s">
        <v>554</v>
      </c>
      <c r="F88" s="65" t="s">
        <v>243</v>
      </c>
      <c r="G88" s="65" t="s">
        <v>239</v>
      </c>
      <c r="H88" s="65" t="s">
        <v>60</v>
      </c>
      <c r="I88" s="64">
        <v>1465</v>
      </c>
      <c r="J88" s="65" t="s">
        <v>122</v>
      </c>
      <c r="K88" s="66">
        <v>1.75</v>
      </c>
      <c r="L88" s="97">
        <v>190753.5</v>
      </c>
      <c r="M88" s="67">
        <v>190753.5</v>
      </c>
      <c r="N88" s="65">
        <v>0</v>
      </c>
      <c r="O88" s="65">
        <v>0</v>
      </c>
      <c r="P88" s="65">
        <v>0</v>
      </c>
      <c r="Q88" s="65">
        <v>0</v>
      </c>
      <c r="R88" s="65">
        <v>0</v>
      </c>
      <c r="S88" s="65">
        <v>0</v>
      </c>
      <c r="T88" s="65">
        <v>0</v>
      </c>
      <c r="U88" s="65">
        <v>0</v>
      </c>
      <c r="V88" s="65">
        <v>0</v>
      </c>
      <c r="W88" s="65">
        <v>0</v>
      </c>
      <c r="X88" s="65">
        <v>0</v>
      </c>
      <c r="Y88" s="65">
        <v>0</v>
      </c>
      <c r="Z88" s="65"/>
      <c r="AA88" s="65">
        <v>0</v>
      </c>
      <c r="AB88" s="65">
        <v>0</v>
      </c>
      <c r="AC88" s="65">
        <v>0</v>
      </c>
      <c r="AD88" s="65">
        <v>0</v>
      </c>
      <c r="AE88" s="65">
        <v>0</v>
      </c>
      <c r="AF88" s="65">
        <v>0</v>
      </c>
      <c r="AG88" s="65">
        <v>0</v>
      </c>
      <c r="AH88" s="65">
        <v>0</v>
      </c>
      <c r="AI88" s="65">
        <v>0</v>
      </c>
      <c r="AJ88" s="65">
        <v>0</v>
      </c>
      <c r="AK88" s="67">
        <f t="shared" si="2"/>
        <v>190753.5</v>
      </c>
      <c r="AL88" s="165"/>
      <c r="AM88" s="162"/>
    </row>
    <row r="89" spans="1:40" s="22" customFormat="1" ht="25.5" x14ac:dyDescent="0.25">
      <c r="A89" s="61">
        <v>35</v>
      </c>
      <c r="B89" s="59" t="s">
        <v>248</v>
      </c>
      <c r="C89" s="61" t="s">
        <v>249</v>
      </c>
      <c r="D89" s="59" t="s">
        <v>250</v>
      </c>
      <c r="E89" s="59" t="s">
        <v>251</v>
      </c>
      <c r="F89" s="59" t="s">
        <v>252</v>
      </c>
      <c r="G89" s="59" t="s">
        <v>253</v>
      </c>
      <c r="H89" s="59" t="s">
        <v>60</v>
      </c>
      <c r="I89" s="61">
        <v>78</v>
      </c>
      <c r="J89" s="59" t="s">
        <v>61</v>
      </c>
      <c r="K89" s="62">
        <v>9</v>
      </c>
      <c r="L89" s="96">
        <v>172881.18</v>
      </c>
      <c r="M89" s="68">
        <v>172881.18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/>
      <c r="AA89" s="59">
        <v>0</v>
      </c>
      <c r="AB89" s="59">
        <v>0</v>
      </c>
      <c r="AC89" s="59">
        <v>0</v>
      </c>
      <c r="AD89" s="59">
        <v>0</v>
      </c>
      <c r="AE89" s="59">
        <v>0</v>
      </c>
      <c r="AF89" s="59">
        <v>0</v>
      </c>
      <c r="AG89" s="59">
        <v>0</v>
      </c>
      <c r="AH89" s="59">
        <v>0</v>
      </c>
      <c r="AI89" s="59">
        <v>0</v>
      </c>
      <c r="AJ89" s="59">
        <v>0</v>
      </c>
      <c r="AK89" s="68">
        <f t="shared" si="2"/>
        <v>172881.18</v>
      </c>
      <c r="AL89" s="158">
        <f>SUM(AK89:AK91)</f>
        <v>518643.54</v>
      </c>
      <c r="AM89" s="104" t="s">
        <v>514</v>
      </c>
    </row>
    <row r="90" spans="1:40" s="58" customFormat="1" ht="38.25" x14ac:dyDescent="0.25">
      <c r="A90" s="64">
        <v>36</v>
      </c>
      <c r="B90" s="65" t="s">
        <v>255</v>
      </c>
      <c r="C90" s="64" t="s">
        <v>249</v>
      </c>
      <c r="D90" s="65" t="s">
        <v>256</v>
      </c>
      <c r="E90" s="65" t="s">
        <v>251</v>
      </c>
      <c r="F90" s="65" t="s">
        <v>453</v>
      </c>
      <c r="G90" s="65" t="s">
        <v>253</v>
      </c>
      <c r="H90" s="65" t="s">
        <v>60</v>
      </c>
      <c r="I90" s="64">
        <v>78</v>
      </c>
      <c r="J90" s="65" t="s">
        <v>61</v>
      </c>
      <c r="K90" s="66">
        <v>9</v>
      </c>
      <c r="L90" s="97">
        <v>172881.18</v>
      </c>
      <c r="M90" s="67">
        <v>172881.18</v>
      </c>
      <c r="N90" s="65">
        <v>0</v>
      </c>
      <c r="O90" s="65">
        <v>0</v>
      </c>
      <c r="P90" s="65">
        <v>0</v>
      </c>
      <c r="Q90" s="65">
        <v>0</v>
      </c>
      <c r="R90" s="65">
        <v>0</v>
      </c>
      <c r="S90" s="65">
        <v>0</v>
      </c>
      <c r="T90" s="65">
        <v>0</v>
      </c>
      <c r="U90" s="65">
        <v>0</v>
      </c>
      <c r="V90" s="65">
        <v>0</v>
      </c>
      <c r="W90" s="65">
        <v>0</v>
      </c>
      <c r="X90" s="65">
        <v>0</v>
      </c>
      <c r="Y90" s="65">
        <v>0</v>
      </c>
      <c r="Z90" s="65"/>
      <c r="AA90" s="65">
        <v>0</v>
      </c>
      <c r="AB90" s="65">
        <v>0</v>
      </c>
      <c r="AC90" s="65">
        <v>0</v>
      </c>
      <c r="AD90" s="65">
        <v>0</v>
      </c>
      <c r="AE90" s="65">
        <v>0</v>
      </c>
      <c r="AF90" s="65">
        <v>0</v>
      </c>
      <c r="AG90" s="65">
        <v>0</v>
      </c>
      <c r="AH90" s="65">
        <v>0</v>
      </c>
      <c r="AI90" s="65">
        <v>0</v>
      </c>
      <c r="AJ90" s="65">
        <v>0</v>
      </c>
      <c r="AK90" s="67">
        <f t="shared" si="2"/>
        <v>172881.18</v>
      </c>
      <c r="AL90" s="159"/>
      <c r="AM90" s="156"/>
      <c r="AN90" s="90" t="s">
        <v>524</v>
      </c>
    </row>
    <row r="91" spans="1:40" s="22" customFormat="1" ht="25.5" x14ac:dyDescent="0.25">
      <c r="A91" s="61">
        <v>37</v>
      </c>
      <c r="B91" s="59" t="s">
        <v>257</v>
      </c>
      <c r="C91" s="61" t="s">
        <v>249</v>
      </c>
      <c r="D91" s="59" t="s">
        <v>258</v>
      </c>
      <c r="E91" s="59" t="s">
        <v>543</v>
      </c>
      <c r="F91" s="59" t="s">
        <v>259</v>
      </c>
      <c r="G91" s="59" t="s">
        <v>253</v>
      </c>
      <c r="H91" s="59" t="s">
        <v>60</v>
      </c>
      <c r="I91" s="61">
        <v>78</v>
      </c>
      <c r="J91" s="59" t="s">
        <v>61</v>
      </c>
      <c r="K91" s="62">
        <v>9</v>
      </c>
      <c r="L91" s="96">
        <v>172881.18</v>
      </c>
      <c r="M91" s="68">
        <v>172881.18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/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68">
        <f t="shared" si="2"/>
        <v>172881.18</v>
      </c>
      <c r="AL91" s="160"/>
      <c r="AM91" s="157"/>
    </row>
    <row r="92" spans="1:40" s="58" customFormat="1" ht="26.25" thickBot="1" x14ac:dyDescent="0.3">
      <c r="A92" s="64">
        <v>38</v>
      </c>
      <c r="B92" s="65" t="s">
        <v>260</v>
      </c>
      <c r="C92" s="64" t="s">
        <v>286</v>
      </c>
      <c r="D92" s="65" t="s">
        <v>261</v>
      </c>
      <c r="E92" s="65" t="s">
        <v>544</v>
      </c>
      <c r="F92" s="65" t="s">
        <v>262</v>
      </c>
      <c r="G92" s="65" t="s">
        <v>263</v>
      </c>
      <c r="H92" s="65" t="s">
        <v>60</v>
      </c>
      <c r="I92" s="64">
        <v>310</v>
      </c>
      <c r="J92" s="65" t="s">
        <v>61</v>
      </c>
      <c r="K92" s="66">
        <v>1.96</v>
      </c>
      <c r="L92" s="97">
        <v>105109.88</v>
      </c>
      <c r="M92" s="67">
        <v>105109.88</v>
      </c>
      <c r="N92" s="65">
        <v>0</v>
      </c>
      <c r="O92" s="65">
        <v>0</v>
      </c>
      <c r="P92" s="65">
        <v>0</v>
      </c>
      <c r="Q92" s="65">
        <v>0</v>
      </c>
      <c r="R92" s="65">
        <v>0</v>
      </c>
      <c r="S92" s="65">
        <v>0</v>
      </c>
      <c r="T92" s="65">
        <v>0</v>
      </c>
      <c r="U92" s="65">
        <v>0</v>
      </c>
      <c r="V92" s="65">
        <v>0</v>
      </c>
      <c r="W92" s="65">
        <v>0</v>
      </c>
      <c r="X92" s="65">
        <v>0</v>
      </c>
      <c r="Y92" s="65">
        <v>0</v>
      </c>
      <c r="Z92" s="65"/>
      <c r="AA92" s="65">
        <v>0</v>
      </c>
      <c r="AB92" s="65">
        <v>0</v>
      </c>
      <c r="AC92" s="65">
        <v>0</v>
      </c>
      <c r="AD92" s="65">
        <v>0</v>
      </c>
      <c r="AE92" s="65">
        <v>0</v>
      </c>
      <c r="AF92" s="65">
        <v>0</v>
      </c>
      <c r="AG92" s="65">
        <v>0</v>
      </c>
      <c r="AH92" s="65">
        <v>0</v>
      </c>
      <c r="AI92" s="65">
        <v>0</v>
      </c>
      <c r="AJ92" s="65">
        <v>0</v>
      </c>
      <c r="AK92" s="67">
        <f t="shared" si="2"/>
        <v>105109.88</v>
      </c>
      <c r="AL92" s="163">
        <f>SUM(AK92:AK95)</f>
        <v>525549.4</v>
      </c>
      <c r="AM92" s="103" t="s">
        <v>514</v>
      </c>
    </row>
    <row r="93" spans="1:40" s="22" customFormat="1" ht="30" x14ac:dyDescent="0.25">
      <c r="A93" s="61">
        <v>39</v>
      </c>
      <c r="B93" s="59" t="s">
        <v>265</v>
      </c>
      <c r="C93" s="61">
        <v>4</v>
      </c>
      <c r="D93" s="59" t="s">
        <v>266</v>
      </c>
      <c r="E93" s="59" t="s">
        <v>267</v>
      </c>
      <c r="F93" s="59" t="s">
        <v>268</v>
      </c>
      <c r="G93" s="59" t="s">
        <v>263</v>
      </c>
      <c r="H93" s="59" t="s">
        <v>60</v>
      </c>
      <c r="I93" s="61">
        <v>310</v>
      </c>
      <c r="J93" s="59" t="s">
        <v>61</v>
      </c>
      <c r="K93" s="62">
        <v>3.92</v>
      </c>
      <c r="L93" s="96">
        <v>210219.76</v>
      </c>
      <c r="M93" s="68">
        <v>210219.76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/>
      <c r="AA93" s="59">
        <v>0</v>
      </c>
      <c r="AB93" s="59">
        <v>0</v>
      </c>
      <c r="AC93" s="59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68">
        <f t="shared" si="2"/>
        <v>210219.76</v>
      </c>
      <c r="AL93" s="164"/>
      <c r="AM93" s="166"/>
      <c r="AN93" s="101" t="s">
        <v>525</v>
      </c>
    </row>
    <row r="94" spans="1:40" s="58" customFormat="1" ht="25.5" x14ac:dyDescent="0.25">
      <c r="A94" s="64">
        <v>40</v>
      </c>
      <c r="B94" s="65" t="s">
        <v>270</v>
      </c>
      <c r="C94" s="64" t="s">
        <v>286</v>
      </c>
      <c r="D94" s="65" t="s">
        <v>271</v>
      </c>
      <c r="E94" s="65" t="s">
        <v>545</v>
      </c>
      <c r="F94" s="65" t="s">
        <v>262</v>
      </c>
      <c r="G94" s="65" t="s">
        <v>263</v>
      </c>
      <c r="H94" s="65" t="s">
        <v>60</v>
      </c>
      <c r="I94" s="64">
        <v>310</v>
      </c>
      <c r="J94" s="65" t="s">
        <v>61</v>
      </c>
      <c r="K94" s="66">
        <v>1.96</v>
      </c>
      <c r="L94" s="97">
        <v>105109.88</v>
      </c>
      <c r="M94" s="67">
        <v>105109.88</v>
      </c>
      <c r="N94" s="65">
        <v>0</v>
      </c>
      <c r="O94" s="65">
        <v>0</v>
      </c>
      <c r="P94" s="65">
        <v>0</v>
      </c>
      <c r="Q94" s="65">
        <v>0</v>
      </c>
      <c r="R94" s="65">
        <v>0</v>
      </c>
      <c r="S94" s="65">
        <v>0</v>
      </c>
      <c r="T94" s="65">
        <v>0</v>
      </c>
      <c r="U94" s="65">
        <v>0</v>
      </c>
      <c r="V94" s="65">
        <v>0</v>
      </c>
      <c r="W94" s="65">
        <v>0</v>
      </c>
      <c r="X94" s="65">
        <v>0</v>
      </c>
      <c r="Y94" s="65">
        <v>0</v>
      </c>
      <c r="Z94" s="65"/>
      <c r="AA94" s="65">
        <v>0</v>
      </c>
      <c r="AB94" s="65">
        <v>0</v>
      </c>
      <c r="AC94" s="65">
        <v>0</v>
      </c>
      <c r="AD94" s="65">
        <v>0</v>
      </c>
      <c r="AE94" s="65">
        <v>0</v>
      </c>
      <c r="AF94" s="65">
        <v>0</v>
      </c>
      <c r="AG94" s="65">
        <v>0</v>
      </c>
      <c r="AH94" s="65">
        <v>0</v>
      </c>
      <c r="AI94" s="65">
        <v>0</v>
      </c>
      <c r="AJ94" s="65">
        <v>0</v>
      </c>
      <c r="AK94" s="67">
        <f t="shared" si="2"/>
        <v>105109.88</v>
      </c>
      <c r="AL94" s="164"/>
      <c r="AM94" s="161"/>
    </row>
    <row r="95" spans="1:40" s="22" customFormat="1" ht="25.5" x14ac:dyDescent="0.25">
      <c r="A95" s="61">
        <v>41</v>
      </c>
      <c r="B95" s="59" t="s">
        <v>273</v>
      </c>
      <c r="C95" s="61">
        <v>4</v>
      </c>
      <c r="D95" s="59" t="s">
        <v>274</v>
      </c>
      <c r="E95" s="59" t="s">
        <v>546</v>
      </c>
      <c r="F95" s="59" t="s">
        <v>276</v>
      </c>
      <c r="G95" s="59" t="s">
        <v>263</v>
      </c>
      <c r="H95" s="59" t="s">
        <v>60</v>
      </c>
      <c r="I95" s="61">
        <v>310</v>
      </c>
      <c r="J95" s="59" t="s">
        <v>61</v>
      </c>
      <c r="K95" s="62">
        <v>1.96</v>
      </c>
      <c r="L95" s="96">
        <v>105109.88</v>
      </c>
      <c r="M95" s="68">
        <v>105109.88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/>
      <c r="AA95" s="59">
        <v>0</v>
      </c>
      <c r="AB95" s="59">
        <v>0</v>
      </c>
      <c r="AC95" s="59">
        <v>0</v>
      </c>
      <c r="AD95" s="59">
        <v>0</v>
      </c>
      <c r="AE95" s="59">
        <v>0</v>
      </c>
      <c r="AF95" s="59">
        <v>0</v>
      </c>
      <c r="AG95" s="59">
        <v>0</v>
      </c>
      <c r="AH95" s="59">
        <v>0</v>
      </c>
      <c r="AI95" s="59">
        <v>0</v>
      </c>
      <c r="AJ95" s="59">
        <v>0</v>
      </c>
      <c r="AK95" s="68">
        <f>SUM(M95:AJ95)</f>
        <v>105109.88</v>
      </c>
      <c r="AL95" s="165"/>
      <c r="AM95" s="162"/>
    </row>
    <row r="96" spans="1:40" s="58" customFormat="1" ht="25.5" x14ac:dyDescent="0.25">
      <c r="A96" s="64">
        <v>42</v>
      </c>
      <c r="B96" s="65" t="s">
        <v>277</v>
      </c>
      <c r="C96" s="64" t="s">
        <v>190</v>
      </c>
      <c r="D96" s="65" t="s">
        <v>278</v>
      </c>
      <c r="E96" s="65" t="s">
        <v>456</v>
      </c>
      <c r="F96" s="65" t="s">
        <v>279</v>
      </c>
      <c r="G96" s="65" t="s">
        <v>280</v>
      </c>
      <c r="H96" s="65" t="s">
        <v>60</v>
      </c>
      <c r="I96" s="64">
        <v>2477</v>
      </c>
      <c r="J96" s="65" t="s">
        <v>61</v>
      </c>
      <c r="K96" s="66">
        <v>1.5</v>
      </c>
      <c r="L96" s="97">
        <v>46702.38</v>
      </c>
      <c r="M96" s="67">
        <v>46702.38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65">
        <v>0</v>
      </c>
      <c r="V96" s="65">
        <v>0</v>
      </c>
      <c r="W96" s="65">
        <v>0</v>
      </c>
      <c r="X96" s="65">
        <v>0</v>
      </c>
      <c r="Y96" s="65">
        <v>0</v>
      </c>
      <c r="Z96" s="65"/>
      <c r="AA96" s="65">
        <v>0</v>
      </c>
      <c r="AB96" s="65">
        <v>0</v>
      </c>
      <c r="AC96" s="65">
        <v>0</v>
      </c>
      <c r="AD96" s="65">
        <v>0</v>
      </c>
      <c r="AE96" s="65">
        <v>0</v>
      </c>
      <c r="AF96" s="65">
        <v>0</v>
      </c>
      <c r="AG96" s="65">
        <v>0</v>
      </c>
      <c r="AH96" s="65">
        <v>0</v>
      </c>
      <c r="AI96" s="65">
        <v>0</v>
      </c>
      <c r="AJ96" s="65">
        <v>0</v>
      </c>
      <c r="AK96" s="67">
        <f t="shared" si="2"/>
        <v>46702.38</v>
      </c>
      <c r="AL96" s="67">
        <v>46702.38</v>
      </c>
      <c r="AM96" s="103"/>
    </row>
    <row r="97" spans="1:40" s="22" customFormat="1" ht="25.5" x14ac:dyDescent="0.25">
      <c r="A97" s="61">
        <v>43</v>
      </c>
      <c r="B97" s="59" t="s">
        <v>281</v>
      </c>
      <c r="C97" s="61" t="s">
        <v>190</v>
      </c>
      <c r="D97" s="59" t="s">
        <v>282</v>
      </c>
      <c r="E97" s="59" t="s">
        <v>283</v>
      </c>
      <c r="F97" s="59" t="s">
        <v>284</v>
      </c>
      <c r="G97" s="59" t="s">
        <v>280</v>
      </c>
      <c r="H97" s="59" t="s">
        <v>60</v>
      </c>
      <c r="I97" s="61">
        <v>2477</v>
      </c>
      <c r="J97" s="59" t="s">
        <v>61</v>
      </c>
      <c r="K97" s="62">
        <v>1.5</v>
      </c>
      <c r="L97" s="96">
        <v>46702.38</v>
      </c>
      <c r="M97" s="68">
        <v>46702.38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/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v>0</v>
      </c>
      <c r="AJ97" s="59">
        <v>0</v>
      </c>
      <c r="AK97" s="68">
        <f t="shared" si="2"/>
        <v>46702.38</v>
      </c>
      <c r="AL97" s="68">
        <v>46702.38</v>
      </c>
      <c r="AM97" s="104"/>
    </row>
    <row r="98" spans="1:40" s="58" customFormat="1" x14ac:dyDescent="0.25">
      <c r="A98" s="175">
        <v>44</v>
      </c>
      <c r="B98" s="174" t="s">
        <v>285</v>
      </c>
      <c r="C98" s="64" t="s">
        <v>286</v>
      </c>
      <c r="D98" s="174" t="s">
        <v>287</v>
      </c>
      <c r="E98" s="174" t="s">
        <v>288</v>
      </c>
      <c r="F98" s="174" t="s">
        <v>192</v>
      </c>
      <c r="G98" s="174" t="s">
        <v>165</v>
      </c>
      <c r="H98" s="65" t="s">
        <v>60</v>
      </c>
      <c r="I98" s="64">
        <v>476</v>
      </c>
      <c r="J98" s="65" t="s">
        <v>67</v>
      </c>
      <c r="K98" s="66">
        <v>14</v>
      </c>
      <c r="L98" s="97">
        <v>1103849.46</v>
      </c>
      <c r="M98" s="176">
        <f>SUM(L98:L100)</f>
        <v>4096349.81</v>
      </c>
      <c r="N98" s="174">
        <v>0</v>
      </c>
      <c r="O98" s="174">
        <v>0</v>
      </c>
      <c r="P98" s="174">
        <v>0</v>
      </c>
      <c r="Q98" s="176">
        <v>8000</v>
      </c>
      <c r="R98" s="176">
        <v>9800</v>
      </c>
      <c r="S98" s="174">
        <v>0</v>
      </c>
      <c r="T98" s="174">
        <v>0</v>
      </c>
      <c r="U98" s="174">
        <v>0</v>
      </c>
      <c r="V98" s="174">
        <v>0</v>
      </c>
      <c r="W98" s="174">
        <v>0</v>
      </c>
      <c r="X98" s="174">
        <v>0</v>
      </c>
      <c r="Y98" s="174">
        <v>0</v>
      </c>
      <c r="Z98" s="174"/>
      <c r="AA98" s="174">
        <v>0</v>
      </c>
      <c r="AB98" s="174">
        <v>0</v>
      </c>
      <c r="AC98" s="174">
        <v>0</v>
      </c>
      <c r="AD98" s="174">
        <v>0</v>
      </c>
      <c r="AE98" s="174">
        <v>0</v>
      </c>
      <c r="AF98" s="174">
        <v>0</v>
      </c>
      <c r="AG98" s="176">
        <v>7000</v>
      </c>
      <c r="AH98" s="174">
        <v>0</v>
      </c>
      <c r="AI98" s="174">
        <v>0</v>
      </c>
      <c r="AJ98" s="174">
        <v>0</v>
      </c>
      <c r="AK98" s="176">
        <f>SUM(M98:AJ98)</f>
        <v>4121149.81</v>
      </c>
      <c r="AL98" s="176">
        <v>4121149.81</v>
      </c>
      <c r="AM98" s="156"/>
    </row>
    <row r="99" spans="1:40" s="58" customFormat="1" ht="25.5" x14ac:dyDescent="0.25">
      <c r="A99" s="175"/>
      <c r="B99" s="174"/>
      <c r="C99" s="64" t="s">
        <v>286</v>
      </c>
      <c r="D99" s="174"/>
      <c r="E99" s="174"/>
      <c r="F99" s="174"/>
      <c r="G99" s="174"/>
      <c r="H99" s="65" t="s">
        <v>60</v>
      </c>
      <c r="I99" s="64">
        <v>476</v>
      </c>
      <c r="J99" s="65" t="s">
        <v>96</v>
      </c>
      <c r="K99" s="66">
        <v>7</v>
      </c>
      <c r="L99" s="97">
        <v>2992500.35</v>
      </c>
      <c r="M99" s="176"/>
      <c r="N99" s="174"/>
      <c r="O99" s="174"/>
      <c r="P99" s="174"/>
      <c r="Q99" s="176"/>
      <c r="R99" s="176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6"/>
      <c r="AH99" s="174"/>
      <c r="AI99" s="174"/>
      <c r="AJ99" s="174"/>
      <c r="AK99" s="176"/>
      <c r="AL99" s="176"/>
      <c r="AM99" s="167"/>
    </row>
    <row r="100" spans="1:40" s="58" customFormat="1" x14ac:dyDescent="0.25">
      <c r="A100" s="175"/>
      <c r="B100" s="174"/>
      <c r="C100" s="64" t="s">
        <v>291</v>
      </c>
      <c r="D100" s="174"/>
      <c r="E100" s="174"/>
      <c r="F100" s="174"/>
      <c r="G100" s="174"/>
      <c r="H100" s="65" t="s">
        <v>60</v>
      </c>
      <c r="I100" s="64">
        <v>476</v>
      </c>
      <c r="J100" s="65" t="s">
        <v>69</v>
      </c>
      <c r="K100" s="66">
        <v>0</v>
      </c>
      <c r="L100" s="97">
        <v>0</v>
      </c>
      <c r="M100" s="176"/>
      <c r="N100" s="174"/>
      <c r="O100" s="174"/>
      <c r="P100" s="174"/>
      <c r="Q100" s="176"/>
      <c r="R100" s="176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6"/>
      <c r="AH100" s="174"/>
      <c r="AI100" s="174"/>
      <c r="AJ100" s="174"/>
      <c r="AK100" s="176"/>
      <c r="AL100" s="176"/>
      <c r="AM100" s="157"/>
    </row>
    <row r="101" spans="1:40" s="22" customFormat="1" ht="13.5" customHeight="1" x14ac:dyDescent="0.25">
      <c r="A101" s="181">
        <v>45</v>
      </c>
      <c r="B101" s="177" t="s">
        <v>292</v>
      </c>
      <c r="C101" s="61" t="s">
        <v>293</v>
      </c>
      <c r="D101" s="177" t="s">
        <v>294</v>
      </c>
      <c r="E101" s="177" t="s">
        <v>295</v>
      </c>
      <c r="F101" s="177" t="s">
        <v>296</v>
      </c>
      <c r="G101" s="177" t="s">
        <v>165</v>
      </c>
      <c r="H101" s="59" t="s">
        <v>60</v>
      </c>
      <c r="I101" s="61">
        <v>537</v>
      </c>
      <c r="J101" s="59" t="s">
        <v>67</v>
      </c>
      <c r="K101" s="62">
        <v>3.15</v>
      </c>
      <c r="L101" s="96">
        <v>248366.02</v>
      </c>
      <c r="M101" s="180">
        <f>SUM(L101:L103)</f>
        <v>248366.02</v>
      </c>
      <c r="N101" s="177">
        <v>0</v>
      </c>
      <c r="O101" s="177">
        <v>0</v>
      </c>
      <c r="P101" s="177">
        <v>0</v>
      </c>
      <c r="Q101" s="180">
        <v>8000</v>
      </c>
      <c r="R101" s="180">
        <v>9800</v>
      </c>
      <c r="S101" s="177">
        <v>0</v>
      </c>
      <c r="T101" s="177">
        <v>0</v>
      </c>
      <c r="U101" s="177">
        <v>0</v>
      </c>
      <c r="V101" s="177">
        <v>0</v>
      </c>
      <c r="W101" s="177">
        <v>0</v>
      </c>
      <c r="X101" s="177">
        <v>0</v>
      </c>
      <c r="Y101" s="177">
        <v>0</v>
      </c>
      <c r="Z101" s="177"/>
      <c r="AA101" s="177">
        <v>0</v>
      </c>
      <c r="AB101" s="177">
        <v>0</v>
      </c>
      <c r="AC101" s="177">
        <v>0</v>
      </c>
      <c r="AD101" s="177">
        <v>0</v>
      </c>
      <c r="AE101" s="177">
        <v>0</v>
      </c>
      <c r="AF101" s="177">
        <v>0</v>
      </c>
      <c r="AG101" s="180">
        <v>7000</v>
      </c>
      <c r="AH101" s="177">
        <v>0</v>
      </c>
      <c r="AI101" s="177">
        <v>0</v>
      </c>
      <c r="AJ101" s="177">
        <v>0</v>
      </c>
      <c r="AK101" s="180">
        <f>SUM(M101:AJ101)</f>
        <v>273166.02</v>
      </c>
      <c r="AL101" s="158">
        <f>SUM(AK101+AK104+AK105)</f>
        <v>509704.81</v>
      </c>
      <c r="AM101" s="166" t="s">
        <v>514</v>
      </c>
    </row>
    <row r="102" spans="1:40" s="22" customFormat="1" ht="13.5" customHeight="1" x14ac:dyDescent="0.25">
      <c r="A102" s="181"/>
      <c r="B102" s="177"/>
      <c r="C102" s="61" t="s">
        <v>209</v>
      </c>
      <c r="D102" s="177"/>
      <c r="E102" s="177"/>
      <c r="F102" s="177"/>
      <c r="G102" s="177"/>
      <c r="H102" s="59" t="s">
        <v>60</v>
      </c>
      <c r="I102" s="61">
        <v>537</v>
      </c>
      <c r="J102" s="59" t="s">
        <v>69</v>
      </c>
      <c r="K102" s="62">
        <v>0</v>
      </c>
      <c r="L102" s="96">
        <v>0</v>
      </c>
      <c r="M102" s="180"/>
      <c r="N102" s="177"/>
      <c r="O102" s="177"/>
      <c r="P102" s="177"/>
      <c r="Q102" s="180"/>
      <c r="R102" s="180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80"/>
      <c r="AH102" s="177"/>
      <c r="AI102" s="177"/>
      <c r="AJ102" s="177"/>
      <c r="AK102" s="180"/>
      <c r="AL102" s="159"/>
      <c r="AM102" s="161"/>
    </row>
    <row r="103" spans="1:40" s="22" customFormat="1" ht="13.5" customHeight="1" x14ac:dyDescent="0.25">
      <c r="A103" s="181"/>
      <c r="B103" s="177"/>
      <c r="C103" s="61" t="s">
        <v>100</v>
      </c>
      <c r="D103" s="177"/>
      <c r="E103" s="177"/>
      <c r="F103" s="177"/>
      <c r="G103" s="177"/>
      <c r="H103" s="59" t="s">
        <v>60</v>
      </c>
      <c r="I103" s="61">
        <v>537</v>
      </c>
      <c r="J103" s="59" t="s">
        <v>71</v>
      </c>
      <c r="K103" s="62">
        <v>0</v>
      </c>
      <c r="L103" s="96">
        <v>0</v>
      </c>
      <c r="M103" s="180"/>
      <c r="N103" s="177"/>
      <c r="O103" s="177"/>
      <c r="P103" s="177"/>
      <c r="Q103" s="180"/>
      <c r="R103" s="180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80"/>
      <c r="AH103" s="177"/>
      <c r="AI103" s="177"/>
      <c r="AJ103" s="177"/>
      <c r="AK103" s="180"/>
      <c r="AL103" s="159"/>
      <c r="AM103" s="162"/>
    </row>
    <row r="104" spans="1:40" s="58" customFormat="1" ht="25.5" x14ac:dyDescent="0.25">
      <c r="A104" s="64">
        <v>46</v>
      </c>
      <c r="B104" s="65" t="s">
        <v>298</v>
      </c>
      <c r="C104" s="64" t="s">
        <v>293</v>
      </c>
      <c r="D104" s="65" t="s">
        <v>299</v>
      </c>
      <c r="E104" s="65" t="s">
        <v>295</v>
      </c>
      <c r="F104" s="65" t="s">
        <v>296</v>
      </c>
      <c r="G104" s="65" t="s">
        <v>165</v>
      </c>
      <c r="H104" s="65" t="s">
        <v>60</v>
      </c>
      <c r="I104" s="64">
        <v>537</v>
      </c>
      <c r="J104" s="65" t="s">
        <v>67</v>
      </c>
      <c r="K104" s="66">
        <v>1.5</v>
      </c>
      <c r="L104" s="97">
        <v>118269.59</v>
      </c>
      <c r="M104" s="67">
        <v>118269.59</v>
      </c>
      <c r="N104" s="65">
        <v>0</v>
      </c>
      <c r="O104" s="65">
        <v>0</v>
      </c>
      <c r="P104" s="65">
        <v>0</v>
      </c>
      <c r="Q104" s="65">
        <v>0</v>
      </c>
      <c r="R104" s="65">
        <v>0</v>
      </c>
      <c r="S104" s="65">
        <v>0</v>
      </c>
      <c r="T104" s="65">
        <v>0</v>
      </c>
      <c r="U104" s="65">
        <v>0</v>
      </c>
      <c r="V104" s="65">
        <v>0</v>
      </c>
      <c r="W104" s="65">
        <v>0</v>
      </c>
      <c r="X104" s="65">
        <v>0</v>
      </c>
      <c r="Y104" s="65">
        <v>0</v>
      </c>
      <c r="Z104" s="65"/>
      <c r="AA104" s="65">
        <v>0</v>
      </c>
      <c r="AB104" s="65">
        <v>0</v>
      </c>
      <c r="AC104" s="65">
        <v>0</v>
      </c>
      <c r="AD104" s="65">
        <v>0</v>
      </c>
      <c r="AE104" s="65">
        <v>0</v>
      </c>
      <c r="AF104" s="65">
        <v>0</v>
      </c>
      <c r="AG104" s="65">
        <v>0</v>
      </c>
      <c r="AH104" s="65">
        <v>0</v>
      </c>
      <c r="AI104" s="65">
        <v>0</v>
      </c>
      <c r="AJ104" s="65">
        <v>0</v>
      </c>
      <c r="AK104" s="67">
        <f>SUM(M104:AJ104)</f>
        <v>118269.59</v>
      </c>
      <c r="AL104" s="159"/>
      <c r="AM104" s="156"/>
      <c r="AN104" s="90" t="s">
        <v>526</v>
      </c>
    </row>
    <row r="105" spans="1:40" s="22" customFormat="1" ht="22.5" customHeight="1" x14ac:dyDescent="0.25">
      <c r="A105" s="61">
        <v>47</v>
      </c>
      <c r="B105" s="59" t="s">
        <v>301</v>
      </c>
      <c r="C105" s="61" t="s">
        <v>293</v>
      </c>
      <c r="D105" s="59" t="s">
        <v>302</v>
      </c>
      <c r="E105" s="59" t="s">
        <v>303</v>
      </c>
      <c r="F105" s="59" t="s">
        <v>304</v>
      </c>
      <c r="G105" s="59" t="s">
        <v>165</v>
      </c>
      <c r="H105" s="59" t="s">
        <v>60</v>
      </c>
      <c r="I105" s="61">
        <v>537</v>
      </c>
      <c r="J105" s="59" t="s">
        <v>67</v>
      </c>
      <c r="K105" s="62">
        <v>1.5</v>
      </c>
      <c r="L105" s="96">
        <v>118269.2</v>
      </c>
      <c r="M105" s="68">
        <v>118269.2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/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0</v>
      </c>
      <c r="AI105" s="59">
        <v>0</v>
      </c>
      <c r="AJ105" s="59">
        <v>0</v>
      </c>
      <c r="AK105" s="68">
        <f t="shared" ref="AK105:AK107" si="3">SUM(M105:AJ105)</f>
        <v>118269.2</v>
      </c>
      <c r="AL105" s="160"/>
      <c r="AM105" s="157"/>
    </row>
    <row r="106" spans="1:40" s="58" customFormat="1" ht="38.25" x14ac:dyDescent="0.25">
      <c r="A106" s="64">
        <v>48</v>
      </c>
      <c r="B106" s="65" t="s">
        <v>306</v>
      </c>
      <c r="C106" s="64" t="s">
        <v>498</v>
      </c>
      <c r="D106" s="65" t="s">
        <v>307</v>
      </c>
      <c r="E106" s="65" t="s">
        <v>308</v>
      </c>
      <c r="F106" s="65" t="s">
        <v>309</v>
      </c>
      <c r="G106" s="65" t="s">
        <v>165</v>
      </c>
      <c r="H106" s="65" t="s">
        <v>60</v>
      </c>
      <c r="I106" s="64">
        <v>767</v>
      </c>
      <c r="J106" s="65" t="s">
        <v>67</v>
      </c>
      <c r="K106" s="66">
        <v>0.81699999999999995</v>
      </c>
      <c r="L106" s="97">
        <v>64416.99</v>
      </c>
      <c r="M106" s="67">
        <v>64416.99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65">
        <v>0</v>
      </c>
      <c r="Z106" s="65"/>
      <c r="AA106" s="65">
        <v>0</v>
      </c>
      <c r="AB106" s="65">
        <v>0</v>
      </c>
      <c r="AC106" s="65">
        <v>0</v>
      </c>
      <c r="AD106" s="65">
        <v>0</v>
      </c>
      <c r="AE106" s="65">
        <v>0</v>
      </c>
      <c r="AF106" s="65">
        <v>0</v>
      </c>
      <c r="AG106" s="65">
        <v>0</v>
      </c>
      <c r="AH106" s="65">
        <v>0</v>
      </c>
      <c r="AI106" s="65">
        <v>0</v>
      </c>
      <c r="AJ106" s="65">
        <v>0</v>
      </c>
      <c r="AK106" s="67">
        <f t="shared" si="3"/>
        <v>64416.99</v>
      </c>
      <c r="AL106" s="67">
        <v>64416.99</v>
      </c>
      <c r="AM106" s="103"/>
    </row>
    <row r="107" spans="1:40" s="22" customFormat="1" ht="31.5" customHeight="1" x14ac:dyDescent="0.25">
      <c r="A107" s="61">
        <v>49</v>
      </c>
      <c r="B107" s="59" t="s">
        <v>310</v>
      </c>
      <c r="C107" s="61" t="s">
        <v>498</v>
      </c>
      <c r="D107" s="59" t="s">
        <v>311</v>
      </c>
      <c r="E107" s="59" t="s">
        <v>312</v>
      </c>
      <c r="F107" s="59" t="s">
        <v>313</v>
      </c>
      <c r="G107" s="59" t="s">
        <v>165</v>
      </c>
      <c r="H107" s="59" t="s">
        <v>60</v>
      </c>
      <c r="I107" s="61">
        <v>767</v>
      </c>
      <c r="J107" s="59" t="s">
        <v>67</v>
      </c>
      <c r="K107" s="62">
        <v>0.81699999999999995</v>
      </c>
      <c r="L107" s="96">
        <v>64417.5</v>
      </c>
      <c r="M107" s="68">
        <v>64417.5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/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G107" s="59">
        <v>0</v>
      </c>
      <c r="AH107" s="59">
        <v>0</v>
      </c>
      <c r="AI107" s="59">
        <v>0</v>
      </c>
      <c r="AJ107" s="59">
        <v>0</v>
      </c>
      <c r="AK107" s="68">
        <f t="shared" si="3"/>
        <v>64417.5</v>
      </c>
      <c r="AL107" s="68">
        <v>64417.5</v>
      </c>
      <c r="AM107" s="104"/>
    </row>
    <row r="108" spans="1:40" s="58" customFormat="1" x14ac:dyDescent="0.25">
      <c r="A108" s="175">
        <v>50</v>
      </c>
      <c r="B108" s="174" t="s">
        <v>314</v>
      </c>
      <c r="C108" s="64" t="s">
        <v>315</v>
      </c>
      <c r="D108" s="174" t="s">
        <v>316</v>
      </c>
      <c r="E108" s="174" t="s">
        <v>317</v>
      </c>
      <c r="F108" s="174" t="s">
        <v>318</v>
      </c>
      <c r="G108" s="174" t="s">
        <v>165</v>
      </c>
      <c r="H108" s="65" t="s">
        <v>60</v>
      </c>
      <c r="I108" s="64">
        <v>767</v>
      </c>
      <c r="J108" s="65" t="s">
        <v>67</v>
      </c>
      <c r="K108" s="66">
        <v>3.2679999999999998</v>
      </c>
      <c r="L108" s="97">
        <v>257670</v>
      </c>
      <c r="M108" s="176">
        <v>257670</v>
      </c>
      <c r="N108" s="174">
        <v>0</v>
      </c>
      <c r="O108" s="174">
        <v>0</v>
      </c>
      <c r="P108" s="174">
        <v>0</v>
      </c>
      <c r="Q108" s="174">
        <v>0</v>
      </c>
      <c r="R108" s="174">
        <v>0</v>
      </c>
      <c r="S108" s="174">
        <v>0</v>
      </c>
      <c r="T108" s="174">
        <v>0</v>
      </c>
      <c r="U108" s="174">
        <v>0</v>
      </c>
      <c r="V108" s="174">
        <v>0</v>
      </c>
      <c r="W108" s="174">
        <v>0</v>
      </c>
      <c r="X108" s="174">
        <v>0</v>
      </c>
      <c r="Y108" s="174">
        <v>0</v>
      </c>
      <c r="Z108" s="174"/>
      <c r="AA108" s="174">
        <v>0</v>
      </c>
      <c r="AB108" s="174">
        <v>0</v>
      </c>
      <c r="AC108" s="174">
        <v>0</v>
      </c>
      <c r="AD108" s="174">
        <v>0</v>
      </c>
      <c r="AE108" s="174">
        <v>0</v>
      </c>
      <c r="AF108" s="174">
        <v>0</v>
      </c>
      <c r="AG108" s="174">
        <v>0</v>
      </c>
      <c r="AH108" s="174">
        <v>0</v>
      </c>
      <c r="AI108" s="174">
        <v>0</v>
      </c>
      <c r="AJ108" s="174">
        <v>0</v>
      </c>
      <c r="AK108" s="176">
        <f>SUM(M108:AJ108)</f>
        <v>257670</v>
      </c>
      <c r="AL108" s="176">
        <v>257670</v>
      </c>
      <c r="AM108" s="156"/>
    </row>
    <row r="109" spans="1:40" s="58" customFormat="1" x14ac:dyDescent="0.25">
      <c r="A109" s="175"/>
      <c r="B109" s="174"/>
      <c r="C109" s="64" t="s">
        <v>235</v>
      </c>
      <c r="D109" s="174"/>
      <c r="E109" s="174"/>
      <c r="F109" s="174"/>
      <c r="G109" s="174"/>
      <c r="H109" s="65" t="s">
        <v>60</v>
      </c>
      <c r="I109" s="64">
        <v>767</v>
      </c>
      <c r="J109" s="65" t="s">
        <v>71</v>
      </c>
      <c r="K109" s="66">
        <v>0</v>
      </c>
      <c r="L109" s="97">
        <v>0</v>
      </c>
      <c r="M109" s="176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6"/>
      <c r="AL109" s="176"/>
      <c r="AM109" s="157"/>
    </row>
    <row r="110" spans="1:40" s="22" customFormat="1" ht="16.5" customHeight="1" x14ac:dyDescent="0.25">
      <c r="A110" s="166">
        <v>51</v>
      </c>
      <c r="B110" s="166" t="s">
        <v>320</v>
      </c>
      <c r="C110" s="61">
        <v>75</v>
      </c>
      <c r="D110" s="171" t="s">
        <v>321</v>
      </c>
      <c r="E110" s="166" t="s">
        <v>322</v>
      </c>
      <c r="F110" s="166" t="s">
        <v>323</v>
      </c>
      <c r="G110" s="166" t="s">
        <v>324</v>
      </c>
      <c r="H110" s="59" t="s">
        <v>60</v>
      </c>
      <c r="I110" s="61">
        <v>6902</v>
      </c>
      <c r="J110" s="59" t="s">
        <v>122</v>
      </c>
      <c r="K110" s="62">
        <v>4.22</v>
      </c>
      <c r="L110" s="96">
        <v>892571.74</v>
      </c>
      <c r="M110" s="158">
        <f>SUM(L110:L113)</f>
        <v>957650.12</v>
      </c>
      <c r="N110" s="166">
        <v>0</v>
      </c>
      <c r="O110" s="166">
        <v>0</v>
      </c>
      <c r="P110" s="166">
        <v>0</v>
      </c>
      <c r="Q110" s="158">
        <v>8000</v>
      </c>
      <c r="R110" s="158">
        <v>9800</v>
      </c>
      <c r="S110" s="166">
        <v>0</v>
      </c>
      <c r="T110" s="166">
        <v>0</v>
      </c>
      <c r="U110" s="166">
        <v>0</v>
      </c>
      <c r="V110" s="166">
        <v>0</v>
      </c>
      <c r="W110" s="166">
        <v>0</v>
      </c>
      <c r="X110" s="166">
        <v>0</v>
      </c>
      <c r="Y110" s="166">
        <v>0</v>
      </c>
      <c r="Z110" s="166">
        <v>0</v>
      </c>
      <c r="AA110" s="166">
        <v>0</v>
      </c>
      <c r="AB110" s="166">
        <v>0</v>
      </c>
      <c r="AC110" s="166">
        <v>0</v>
      </c>
      <c r="AD110" s="166">
        <v>0</v>
      </c>
      <c r="AE110" s="166">
        <v>0</v>
      </c>
      <c r="AF110" s="166">
        <v>0</v>
      </c>
      <c r="AG110" s="158">
        <v>7000</v>
      </c>
      <c r="AH110" s="166">
        <v>0</v>
      </c>
      <c r="AI110" s="166">
        <v>0</v>
      </c>
      <c r="AJ110" s="166">
        <v>0</v>
      </c>
      <c r="AK110" s="158">
        <f>SUM(M110:AJ110)</f>
        <v>982450.12</v>
      </c>
      <c r="AL110" s="158">
        <v>982450.12</v>
      </c>
      <c r="AM110" s="166"/>
    </row>
    <row r="111" spans="1:40" s="22" customFormat="1" ht="16.5" customHeight="1" x14ac:dyDescent="0.25">
      <c r="A111" s="161"/>
      <c r="B111" s="161"/>
      <c r="C111" s="61">
        <v>79</v>
      </c>
      <c r="D111" s="172"/>
      <c r="E111" s="161"/>
      <c r="F111" s="161"/>
      <c r="G111" s="161"/>
      <c r="H111" s="59" t="s">
        <v>60</v>
      </c>
      <c r="I111" s="61">
        <v>6907</v>
      </c>
      <c r="J111" s="59" t="s">
        <v>93</v>
      </c>
      <c r="K111" s="62">
        <v>1.2</v>
      </c>
      <c r="L111" s="96">
        <v>65078.38</v>
      </c>
      <c r="M111" s="159"/>
      <c r="N111" s="161"/>
      <c r="O111" s="161"/>
      <c r="P111" s="161"/>
      <c r="Q111" s="159"/>
      <c r="R111" s="159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59"/>
      <c r="AH111" s="161"/>
      <c r="AI111" s="161"/>
      <c r="AJ111" s="161"/>
      <c r="AK111" s="159"/>
      <c r="AL111" s="159"/>
      <c r="AM111" s="161"/>
    </row>
    <row r="112" spans="1:40" s="22" customFormat="1" ht="16.5" customHeight="1" x14ac:dyDescent="0.25">
      <c r="A112" s="161"/>
      <c r="B112" s="161"/>
      <c r="C112" s="61" t="s">
        <v>326</v>
      </c>
      <c r="D112" s="172"/>
      <c r="E112" s="161"/>
      <c r="F112" s="161"/>
      <c r="G112" s="161"/>
      <c r="H112" s="59" t="s">
        <v>60</v>
      </c>
      <c r="I112" s="61">
        <v>6902</v>
      </c>
      <c r="J112" s="59" t="s">
        <v>69</v>
      </c>
      <c r="K112" s="62">
        <v>0</v>
      </c>
      <c r="L112" s="96">
        <v>0</v>
      </c>
      <c r="M112" s="159"/>
      <c r="N112" s="161"/>
      <c r="O112" s="161"/>
      <c r="P112" s="161"/>
      <c r="Q112" s="159"/>
      <c r="R112" s="159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59"/>
      <c r="AH112" s="161"/>
      <c r="AI112" s="161"/>
      <c r="AJ112" s="161"/>
      <c r="AK112" s="159"/>
      <c r="AL112" s="159"/>
      <c r="AM112" s="161"/>
    </row>
    <row r="113" spans="1:40" s="22" customFormat="1" ht="16.5" customHeight="1" x14ac:dyDescent="0.25">
      <c r="A113" s="161"/>
      <c r="B113" s="161"/>
      <c r="C113" s="61" t="s">
        <v>327</v>
      </c>
      <c r="D113" s="172"/>
      <c r="E113" s="161"/>
      <c r="F113" s="161"/>
      <c r="G113" s="161"/>
      <c r="H113" s="59" t="s">
        <v>60</v>
      </c>
      <c r="I113" s="61">
        <v>6902</v>
      </c>
      <c r="J113" s="59" t="s">
        <v>71</v>
      </c>
      <c r="K113" s="62">
        <v>0</v>
      </c>
      <c r="L113" s="96">
        <v>0</v>
      </c>
      <c r="M113" s="159"/>
      <c r="N113" s="161"/>
      <c r="O113" s="161"/>
      <c r="P113" s="161"/>
      <c r="Q113" s="159"/>
      <c r="R113" s="159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59"/>
      <c r="AH113" s="161"/>
      <c r="AI113" s="161"/>
      <c r="AJ113" s="161"/>
      <c r="AK113" s="159"/>
      <c r="AL113" s="159"/>
      <c r="AM113" s="161"/>
    </row>
    <row r="114" spans="1:40" s="22" customFormat="1" ht="25.5" x14ac:dyDescent="0.25">
      <c r="A114" s="162"/>
      <c r="B114" s="162"/>
      <c r="C114" s="61">
        <v>6</v>
      </c>
      <c r="D114" s="173"/>
      <c r="E114" s="162"/>
      <c r="F114" s="162"/>
      <c r="G114" s="162"/>
      <c r="H114" s="59" t="s">
        <v>60</v>
      </c>
      <c r="I114" s="61">
        <v>6902</v>
      </c>
      <c r="J114" s="59" t="s">
        <v>516</v>
      </c>
      <c r="K114" s="62">
        <v>0</v>
      </c>
      <c r="L114" s="96">
        <v>0</v>
      </c>
      <c r="M114" s="160"/>
      <c r="N114" s="162"/>
      <c r="O114" s="162"/>
      <c r="P114" s="162"/>
      <c r="Q114" s="160"/>
      <c r="R114" s="160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  <c r="AE114" s="162"/>
      <c r="AF114" s="162"/>
      <c r="AG114" s="160"/>
      <c r="AH114" s="162"/>
      <c r="AI114" s="162"/>
      <c r="AJ114" s="162"/>
      <c r="AK114" s="160"/>
      <c r="AL114" s="160"/>
      <c r="AM114" s="162"/>
    </row>
    <row r="115" spans="1:40" s="58" customFormat="1" ht="13.5" customHeight="1" x14ac:dyDescent="0.25">
      <c r="A115" s="156">
        <v>52</v>
      </c>
      <c r="B115" s="156" t="s">
        <v>328</v>
      </c>
      <c r="C115" s="64" t="s">
        <v>459</v>
      </c>
      <c r="D115" s="168" t="s">
        <v>329</v>
      </c>
      <c r="E115" s="168" t="s">
        <v>547</v>
      </c>
      <c r="F115" s="156" t="s">
        <v>331</v>
      </c>
      <c r="G115" s="156" t="s">
        <v>324</v>
      </c>
      <c r="H115" s="65" t="s">
        <v>60</v>
      </c>
      <c r="I115" s="64">
        <v>6902</v>
      </c>
      <c r="J115" s="65" t="s">
        <v>122</v>
      </c>
      <c r="K115" s="66">
        <v>0.30880000000000002</v>
      </c>
      <c r="L115" s="97">
        <v>65313.93</v>
      </c>
      <c r="M115" s="163">
        <f>SUM(L115:L118)</f>
        <v>73448.479999999996</v>
      </c>
      <c r="N115" s="156">
        <v>0</v>
      </c>
      <c r="O115" s="156">
        <v>0</v>
      </c>
      <c r="P115" s="156">
        <v>0</v>
      </c>
      <c r="Q115" s="163">
        <v>8000</v>
      </c>
      <c r="R115" s="163">
        <v>9800</v>
      </c>
      <c r="S115" s="156">
        <v>0</v>
      </c>
      <c r="T115" s="156">
        <v>0</v>
      </c>
      <c r="U115" s="156">
        <v>0</v>
      </c>
      <c r="V115" s="156">
        <v>0</v>
      </c>
      <c r="W115" s="156">
        <v>0</v>
      </c>
      <c r="X115" s="156">
        <v>0</v>
      </c>
      <c r="Y115" s="156">
        <v>0</v>
      </c>
      <c r="Z115" s="156"/>
      <c r="AA115" s="156">
        <v>0</v>
      </c>
      <c r="AB115" s="156">
        <v>0</v>
      </c>
      <c r="AC115" s="156">
        <v>0</v>
      </c>
      <c r="AD115" s="156">
        <v>0</v>
      </c>
      <c r="AE115" s="156">
        <v>0</v>
      </c>
      <c r="AF115" s="163">
        <v>10000</v>
      </c>
      <c r="AG115" s="163">
        <v>7000</v>
      </c>
      <c r="AH115" s="156">
        <v>0</v>
      </c>
      <c r="AI115" s="156">
        <v>0</v>
      </c>
      <c r="AJ115" s="156">
        <v>0</v>
      </c>
      <c r="AK115" s="163">
        <f>SUM(M115:AJ115)</f>
        <v>108248.48</v>
      </c>
      <c r="AL115" s="163">
        <f>SUM(AK115:AK125)</f>
        <v>679414.91999999993</v>
      </c>
      <c r="AM115" s="156" t="s">
        <v>514</v>
      </c>
    </row>
    <row r="116" spans="1:40" s="58" customFormat="1" ht="13.5" customHeight="1" x14ac:dyDescent="0.25">
      <c r="A116" s="167"/>
      <c r="B116" s="167"/>
      <c r="C116" s="64" t="s">
        <v>460</v>
      </c>
      <c r="D116" s="169"/>
      <c r="E116" s="169"/>
      <c r="F116" s="167"/>
      <c r="G116" s="167"/>
      <c r="H116" s="65" t="s">
        <v>60</v>
      </c>
      <c r="I116" s="64">
        <v>6907</v>
      </c>
      <c r="J116" s="65" t="s">
        <v>93</v>
      </c>
      <c r="K116" s="66">
        <v>0.15</v>
      </c>
      <c r="L116" s="97">
        <v>8134.55</v>
      </c>
      <c r="M116" s="164"/>
      <c r="N116" s="167"/>
      <c r="O116" s="167"/>
      <c r="P116" s="167"/>
      <c r="Q116" s="164"/>
      <c r="R116" s="164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4"/>
      <c r="AG116" s="164"/>
      <c r="AH116" s="167"/>
      <c r="AI116" s="167"/>
      <c r="AJ116" s="167"/>
      <c r="AK116" s="164"/>
      <c r="AL116" s="164"/>
      <c r="AM116" s="167"/>
    </row>
    <row r="117" spans="1:40" s="58" customFormat="1" ht="13.5" customHeight="1" x14ac:dyDescent="0.25">
      <c r="A117" s="167"/>
      <c r="B117" s="167"/>
      <c r="C117" s="64" t="s">
        <v>332</v>
      </c>
      <c r="D117" s="169"/>
      <c r="E117" s="169"/>
      <c r="F117" s="167"/>
      <c r="G117" s="167"/>
      <c r="H117" s="65" t="s">
        <v>60</v>
      </c>
      <c r="I117" s="64">
        <v>6902</v>
      </c>
      <c r="J117" s="65" t="s">
        <v>69</v>
      </c>
      <c r="K117" s="66">
        <v>0</v>
      </c>
      <c r="L117" s="97">
        <v>0</v>
      </c>
      <c r="M117" s="164"/>
      <c r="N117" s="167"/>
      <c r="O117" s="167"/>
      <c r="P117" s="167"/>
      <c r="Q117" s="164"/>
      <c r="R117" s="164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4"/>
      <c r="AG117" s="164"/>
      <c r="AH117" s="167"/>
      <c r="AI117" s="167"/>
      <c r="AJ117" s="167"/>
      <c r="AK117" s="164"/>
      <c r="AL117" s="164"/>
      <c r="AM117" s="167"/>
    </row>
    <row r="118" spans="1:40" s="58" customFormat="1" ht="13.5" customHeight="1" x14ac:dyDescent="0.25">
      <c r="A118" s="167"/>
      <c r="B118" s="167"/>
      <c r="C118" s="64" t="s">
        <v>333</v>
      </c>
      <c r="D118" s="169"/>
      <c r="E118" s="169"/>
      <c r="F118" s="167"/>
      <c r="G118" s="167"/>
      <c r="H118" s="65" t="s">
        <v>60</v>
      </c>
      <c r="I118" s="64">
        <v>6902</v>
      </c>
      <c r="J118" s="65" t="s">
        <v>71</v>
      </c>
      <c r="K118" s="66">
        <v>0</v>
      </c>
      <c r="L118" s="97">
        <v>0</v>
      </c>
      <c r="M118" s="164"/>
      <c r="N118" s="167"/>
      <c r="O118" s="167"/>
      <c r="P118" s="167"/>
      <c r="Q118" s="164"/>
      <c r="R118" s="164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4"/>
      <c r="AG118" s="164"/>
      <c r="AH118" s="167"/>
      <c r="AI118" s="167"/>
      <c r="AJ118" s="167"/>
      <c r="AK118" s="164"/>
      <c r="AL118" s="164"/>
      <c r="AM118" s="167"/>
    </row>
    <row r="119" spans="1:40" s="58" customFormat="1" ht="25.5" x14ac:dyDescent="0.25">
      <c r="A119" s="157"/>
      <c r="B119" s="157"/>
      <c r="C119" s="64">
        <v>6</v>
      </c>
      <c r="D119" s="170"/>
      <c r="E119" s="170"/>
      <c r="F119" s="157"/>
      <c r="G119" s="157"/>
      <c r="H119" s="65" t="s">
        <v>60</v>
      </c>
      <c r="I119" s="64">
        <v>6902</v>
      </c>
      <c r="J119" s="65" t="s">
        <v>516</v>
      </c>
      <c r="K119" s="66">
        <v>0</v>
      </c>
      <c r="L119" s="97">
        <v>0</v>
      </c>
      <c r="M119" s="165"/>
      <c r="N119" s="157"/>
      <c r="O119" s="157"/>
      <c r="P119" s="157"/>
      <c r="Q119" s="165"/>
      <c r="R119" s="165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65"/>
      <c r="AG119" s="165"/>
      <c r="AH119" s="157"/>
      <c r="AI119" s="157"/>
      <c r="AJ119" s="157"/>
      <c r="AK119" s="165"/>
      <c r="AL119" s="164"/>
      <c r="AM119" s="157"/>
      <c r="AN119" s="90" t="s">
        <v>527</v>
      </c>
    </row>
    <row r="120" spans="1:40" s="22" customFormat="1" x14ac:dyDescent="0.25">
      <c r="A120" s="181">
        <v>53</v>
      </c>
      <c r="B120" s="177" t="s">
        <v>334</v>
      </c>
      <c r="C120" s="61" t="s">
        <v>459</v>
      </c>
      <c r="D120" s="177" t="s">
        <v>335</v>
      </c>
      <c r="E120" s="177" t="s">
        <v>548</v>
      </c>
      <c r="F120" s="177" t="s">
        <v>329</v>
      </c>
      <c r="G120" s="177" t="s">
        <v>324</v>
      </c>
      <c r="H120" s="59" t="s">
        <v>60</v>
      </c>
      <c r="I120" s="61">
        <v>6902</v>
      </c>
      <c r="J120" s="59" t="s">
        <v>122</v>
      </c>
      <c r="K120" s="62">
        <v>0.60780000000000001</v>
      </c>
      <c r="L120" s="96">
        <v>128555.72</v>
      </c>
      <c r="M120" s="180">
        <f>SUM(L120:L121)</f>
        <v>142791.60999999999</v>
      </c>
      <c r="N120" s="177">
        <v>0</v>
      </c>
      <c r="O120" s="177">
        <v>0</v>
      </c>
      <c r="P120" s="177">
        <v>0</v>
      </c>
      <c r="Q120" s="177">
        <v>0</v>
      </c>
      <c r="R120" s="177">
        <v>0</v>
      </c>
      <c r="S120" s="177">
        <v>0</v>
      </c>
      <c r="T120" s="177">
        <v>0</v>
      </c>
      <c r="U120" s="177">
        <v>0</v>
      </c>
      <c r="V120" s="177">
        <v>0</v>
      </c>
      <c r="W120" s="177">
        <v>0</v>
      </c>
      <c r="X120" s="177">
        <v>0</v>
      </c>
      <c r="Y120" s="177">
        <v>0</v>
      </c>
      <c r="Z120" s="177"/>
      <c r="AA120" s="177">
        <v>0</v>
      </c>
      <c r="AB120" s="177">
        <v>0</v>
      </c>
      <c r="AC120" s="177">
        <v>0</v>
      </c>
      <c r="AD120" s="177">
        <v>0</v>
      </c>
      <c r="AE120" s="177">
        <v>0</v>
      </c>
      <c r="AF120" s="177">
        <v>0</v>
      </c>
      <c r="AG120" s="177">
        <v>0</v>
      </c>
      <c r="AH120" s="177">
        <v>0</v>
      </c>
      <c r="AI120" s="177">
        <v>0</v>
      </c>
      <c r="AJ120" s="177">
        <v>0</v>
      </c>
      <c r="AK120" s="180">
        <f>SUM(M120:AJ120)</f>
        <v>142791.60999999999</v>
      </c>
      <c r="AL120" s="164"/>
      <c r="AM120" s="166"/>
    </row>
    <row r="121" spans="1:40" s="22" customFormat="1" x14ac:dyDescent="0.25">
      <c r="A121" s="181"/>
      <c r="B121" s="177"/>
      <c r="C121" s="61" t="s">
        <v>460</v>
      </c>
      <c r="D121" s="177"/>
      <c r="E121" s="177"/>
      <c r="F121" s="177"/>
      <c r="G121" s="177"/>
      <c r="H121" s="59" t="s">
        <v>60</v>
      </c>
      <c r="I121" s="61">
        <v>6907</v>
      </c>
      <c r="J121" s="59" t="s">
        <v>93</v>
      </c>
      <c r="K121" s="62">
        <v>0.26250000000000001</v>
      </c>
      <c r="L121" s="96">
        <v>14235.89</v>
      </c>
      <c r="M121" s="180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80"/>
      <c r="AL121" s="164"/>
      <c r="AM121" s="161"/>
    </row>
    <row r="122" spans="1:40" s="58" customFormat="1" ht="18" customHeight="1" x14ac:dyDescent="0.25">
      <c r="A122" s="175">
        <v>54</v>
      </c>
      <c r="B122" s="174" t="s">
        <v>338</v>
      </c>
      <c r="C122" s="64" t="s">
        <v>459</v>
      </c>
      <c r="D122" s="174" t="s">
        <v>339</v>
      </c>
      <c r="E122" s="174" t="s">
        <v>549</v>
      </c>
      <c r="F122" s="174" t="s">
        <v>329</v>
      </c>
      <c r="G122" s="174" t="s">
        <v>324</v>
      </c>
      <c r="H122" s="65" t="s">
        <v>60</v>
      </c>
      <c r="I122" s="64">
        <v>6902</v>
      </c>
      <c r="J122" s="65" t="s">
        <v>122</v>
      </c>
      <c r="K122" s="66">
        <v>0.60780000000000001</v>
      </c>
      <c r="L122" s="97">
        <v>128555.72</v>
      </c>
      <c r="M122" s="176">
        <f t="shared" ref="M122" si="4">SUM(L122:L123)</f>
        <v>142791.60999999999</v>
      </c>
      <c r="N122" s="174">
        <v>0</v>
      </c>
      <c r="O122" s="174">
        <v>0</v>
      </c>
      <c r="P122" s="174">
        <v>0</v>
      </c>
      <c r="Q122" s="174">
        <v>0</v>
      </c>
      <c r="R122" s="174">
        <v>0</v>
      </c>
      <c r="S122" s="174">
        <v>0</v>
      </c>
      <c r="T122" s="174">
        <v>0</v>
      </c>
      <c r="U122" s="174">
        <v>0</v>
      </c>
      <c r="V122" s="174">
        <v>0</v>
      </c>
      <c r="W122" s="174">
        <v>0</v>
      </c>
      <c r="X122" s="174">
        <v>0</v>
      </c>
      <c r="Y122" s="174">
        <v>0</v>
      </c>
      <c r="Z122" s="174"/>
      <c r="AA122" s="174">
        <v>0</v>
      </c>
      <c r="AB122" s="174">
        <v>0</v>
      </c>
      <c r="AC122" s="174">
        <v>0</v>
      </c>
      <c r="AD122" s="174">
        <v>0</v>
      </c>
      <c r="AE122" s="174">
        <v>0</v>
      </c>
      <c r="AF122" s="174">
        <v>0</v>
      </c>
      <c r="AG122" s="174">
        <v>0</v>
      </c>
      <c r="AH122" s="174">
        <v>0</v>
      </c>
      <c r="AI122" s="174">
        <v>0</v>
      </c>
      <c r="AJ122" s="174">
        <v>0</v>
      </c>
      <c r="AK122" s="176">
        <f t="shared" ref="AK122" si="5">SUM(M122:AJ122)</f>
        <v>142791.60999999999</v>
      </c>
      <c r="AL122" s="164"/>
      <c r="AM122" s="161"/>
    </row>
    <row r="123" spans="1:40" s="58" customFormat="1" ht="18" customHeight="1" x14ac:dyDescent="0.25">
      <c r="A123" s="175"/>
      <c r="B123" s="174"/>
      <c r="C123" s="64" t="s">
        <v>460</v>
      </c>
      <c r="D123" s="174"/>
      <c r="E123" s="174"/>
      <c r="F123" s="174"/>
      <c r="G123" s="174"/>
      <c r="H123" s="65" t="s">
        <v>60</v>
      </c>
      <c r="I123" s="64">
        <v>6907</v>
      </c>
      <c r="J123" s="65" t="s">
        <v>93</v>
      </c>
      <c r="K123" s="66">
        <v>0.26250000000000001</v>
      </c>
      <c r="L123" s="97">
        <v>14235.89</v>
      </c>
      <c r="M123" s="176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6"/>
      <c r="AL123" s="164"/>
      <c r="AM123" s="161"/>
    </row>
    <row r="124" spans="1:40" s="22" customFormat="1" ht="14.25" customHeight="1" x14ac:dyDescent="0.25">
      <c r="A124" s="181">
        <v>55</v>
      </c>
      <c r="B124" s="177" t="s">
        <v>340</v>
      </c>
      <c r="C124" s="61" t="s">
        <v>459</v>
      </c>
      <c r="D124" s="177" t="s">
        <v>341</v>
      </c>
      <c r="E124" s="177" t="s">
        <v>330</v>
      </c>
      <c r="F124" s="177" t="s">
        <v>329</v>
      </c>
      <c r="G124" s="177" t="s">
        <v>324</v>
      </c>
      <c r="H124" s="59" t="s">
        <v>60</v>
      </c>
      <c r="I124" s="61">
        <v>6902</v>
      </c>
      <c r="J124" s="59" t="s">
        <v>122</v>
      </c>
      <c r="K124" s="62">
        <v>1.2156</v>
      </c>
      <c r="L124" s="96">
        <v>257111.43</v>
      </c>
      <c r="M124" s="180">
        <f>SUM(L124:L125)</f>
        <v>285583.21999999997</v>
      </c>
      <c r="N124" s="177">
        <v>0</v>
      </c>
      <c r="O124" s="177">
        <v>0</v>
      </c>
      <c r="P124" s="177">
        <v>0</v>
      </c>
      <c r="Q124" s="177">
        <v>0</v>
      </c>
      <c r="R124" s="177">
        <v>0</v>
      </c>
      <c r="S124" s="177">
        <v>0</v>
      </c>
      <c r="T124" s="177">
        <v>0</v>
      </c>
      <c r="U124" s="177">
        <v>0</v>
      </c>
      <c r="V124" s="177">
        <v>0</v>
      </c>
      <c r="W124" s="177">
        <v>0</v>
      </c>
      <c r="X124" s="177">
        <v>0</v>
      </c>
      <c r="Y124" s="177">
        <v>0</v>
      </c>
      <c r="Z124" s="177"/>
      <c r="AA124" s="177">
        <v>0</v>
      </c>
      <c r="AB124" s="177">
        <v>0</v>
      </c>
      <c r="AC124" s="177">
        <v>0</v>
      </c>
      <c r="AD124" s="177">
        <v>0</v>
      </c>
      <c r="AE124" s="177">
        <v>0</v>
      </c>
      <c r="AF124" s="177">
        <v>0</v>
      </c>
      <c r="AG124" s="177">
        <v>0</v>
      </c>
      <c r="AH124" s="177">
        <v>0</v>
      </c>
      <c r="AI124" s="177">
        <v>0</v>
      </c>
      <c r="AJ124" s="177">
        <v>0</v>
      </c>
      <c r="AK124" s="180">
        <f t="shared" ref="AK124" si="6">SUM(M124:AJ124)</f>
        <v>285583.21999999997</v>
      </c>
      <c r="AL124" s="164"/>
      <c r="AM124" s="161"/>
    </row>
    <row r="125" spans="1:40" s="22" customFormat="1" ht="14.25" customHeight="1" x14ac:dyDescent="0.25">
      <c r="A125" s="181"/>
      <c r="B125" s="177"/>
      <c r="C125" s="61" t="s">
        <v>460</v>
      </c>
      <c r="D125" s="177"/>
      <c r="E125" s="177"/>
      <c r="F125" s="177"/>
      <c r="G125" s="177"/>
      <c r="H125" s="59" t="s">
        <v>60</v>
      </c>
      <c r="I125" s="61">
        <v>6907</v>
      </c>
      <c r="J125" s="59" t="s">
        <v>93</v>
      </c>
      <c r="K125" s="62">
        <v>0.52500000000000002</v>
      </c>
      <c r="L125" s="96">
        <v>28471.79</v>
      </c>
      <c r="M125" s="180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80"/>
      <c r="AL125" s="165"/>
      <c r="AM125" s="162"/>
    </row>
    <row r="126" spans="1:40" s="58" customFormat="1" ht="14.25" customHeight="1" x14ac:dyDescent="0.25">
      <c r="A126" s="156">
        <v>56</v>
      </c>
      <c r="B126" s="156" t="s">
        <v>343</v>
      </c>
      <c r="C126" s="64" t="s">
        <v>344</v>
      </c>
      <c r="D126" s="174" t="s">
        <v>345</v>
      </c>
      <c r="E126" s="174" t="s">
        <v>550</v>
      </c>
      <c r="F126" s="174" t="s">
        <v>347</v>
      </c>
      <c r="G126" s="174" t="s">
        <v>324</v>
      </c>
      <c r="H126" s="65" t="s">
        <v>60</v>
      </c>
      <c r="I126" s="64">
        <v>6902</v>
      </c>
      <c r="J126" s="65" t="s">
        <v>122</v>
      </c>
      <c r="K126" s="66">
        <v>4.66</v>
      </c>
      <c r="L126" s="97">
        <v>985636.13</v>
      </c>
      <c r="M126" s="176">
        <f>SUM(L126:L133)</f>
        <v>1513702.3999999999</v>
      </c>
      <c r="N126" s="174">
        <v>0</v>
      </c>
      <c r="O126" s="174">
        <v>0</v>
      </c>
      <c r="P126" s="174">
        <v>0</v>
      </c>
      <c r="Q126" s="176">
        <v>8000</v>
      </c>
      <c r="R126" s="176">
        <v>9800</v>
      </c>
      <c r="S126" s="174">
        <v>0</v>
      </c>
      <c r="T126" s="174">
        <v>0</v>
      </c>
      <c r="U126" s="174">
        <v>0</v>
      </c>
      <c r="V126" s="174">
        <v>0</v>
      </c>
      <c r="W126" s="174">
        <v>0</v>
      </c>
      <c r="X126" s="174">
        <v>0</v>
      </c>
      <c r="Y126" s="174">
        <v>0</v>
      </c>
      <c r="Z126" s="174"/>
      <c r="AA126" s="174">
        <v>0</v>
      </c>
      <c r="AB126" s="174">
        <v>0</v>
      </c>
      <c r="AC126" s="174">
        <v>0</v>
      </c>
      <c r="AD126" s="174">
        <v>0</v>
      </c>
      <c r="AE126" s="174">
        <v>0</v>
      </c>
      <c r="AF126" s="174">
        <v>0</v>
      </c>
      <c r="AG126" s="176">
        <v>7000</v>
      </c>
      <c r="AH126" s="174">
        <v>0</v>
      </c>
      <c r="AI126" s="174">
        <v>0</v>
      </c>
      <c r="AJ126" s="174">
        <v>0</v>
      </c>
      <c r="AK126" s="176">
        <f>SUM(M126:AJ126)</f>
        <v>1538502.4</v>
      </c>
      <c r="AL126" s="176">
        <v>1538502.4</v>
      </c>
      <c r="AM126" s="156"/>
    </row>
    <row r="127" spans="1:40" s="58" customFormat="1" ht="14.25" customHeight="1" x14ac:dyDescent="0.25">
      <c r="A127" s="167"/>
      <c r="B127" s="167"/>
      <c r="C127" s="64" t="s">
        <v>344</v>
      </c>
      <c r="D127" s="174"/>
      <c r="E127" s="174"/>
      <c r="F127" s="174"/>
      <c r="G127" s="174"/>
      <c r="H127" s="65" t="s">
        <v>60</v>
      </c>
      <c r="I127" s="64">
        <v>6902</v>
      </c>
      <c r="J127" s="65" t="s">
        <v>122</v>
      </c>
      <c r="K127" s="66">
        <v>1.83</v>
      </c>
      <c r="L127" s="97">
        <v>387063.12</v>
      </c>
      <c r="M127" s="176"/>
      <c r="N127" s="174"/>
      <c r="O127" s="174"/>
      <c r="P127" s="174"/>
      <c r="Q127" s="176"/>
      <c r="R127" s="176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6"/>
      <c r="AH127" s="174"/>
      <c r="AI127" s="174"/>
      <c r="AJ127" s="174"/>
      <c r="AK127" s="176"/>
      <c r="AL127" s="176"/>
      <c r="AM127" s="167"/>
    </row>
    <row r="128" spans="1:40" s="58" customFormat="1" ht="14.25" customHeight="1" x14ac:dyDescent="0.25">
      <c r="A128" s="167"/>
      <c r="B128" s="167"/>
      <c r="C128" s="64" t="s">
        <v>352</v>
      </c>
      <c r="D128" s="174"/>
      <c r="E128" s="174"/>
      <c r="F128" s="174"/>
      <c r="G128" s="174"/>
      <c r="H128" s="65" t="s">
        <v>60</v>
      </c>
      <c r="I128" s="64">
        <v>6907</v>
      </c>
      <c r="J128" s="65" t="s">
        <v>93</v>
      </c>
      <c r="K128" s="66">
        <v>2</v>
      </c>
      <c r="L128" s="97">
        <v>108463.96</v>
      </c>
      <c r="M128" s="176"/>
      <c r="N128" s="174"/>
      <c r="O128" s="174"/>
      <c r="P128" s="174"/>
      <c r="Q128" s="176"/>
      <c r="R128" s="176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6"/>
      <c r="AH128" s="174"/>
      <c r="AI128" s="174"/>
      <c r="AJ128" s="174"/>
      <c r="AK128" s="176"/>
      <c r="AL128" s="176"/>
      <c r="AM128" s="167"/>
    </row>
    <row r="129" spans="1:39" s="58" customFormat="1" ht="22.5" customHeight="1" x14ac:dyDescent="0.25">
      <c r="A129" s="167"/>
      <c r="B129" s="167"/>
      <c r="C129" s="64">
        <v>6</v>
      </c>
      <c r="D129" s="174"/>
      <c r="E129" s="174"/>
      <c r="F129" s="174"/>
      <c r="G129" s="174"/>
      <c r="H129" s="65" t="s">
        <v>60</v>
      </c>
      <c r="I129" s="65">
        <v>6907</v>
      </c>
      <c r="J129" s="65" t="s">
        <v>516</v>
      </c>
      <c r="K129" s="67">
        <v>0</v>
      </c>
      <c r="L129" s="97">
        <v>0</v>
      </c>
      <c r="M129" s="176"/>
      <c r="N129" s="174"/>
      <c r="O129" s="174"/>
      <c r="P129" s="174"/>
      <c r="Q129" s="176"/>
      <c r="R129" s="176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6"/>
      <c r="AH129" s="174"/>
      <c r="AI129" s="174"/>
      <c r="AJ129" s="174"/>
      <c r="AK129" s="176"/>
      <c r="AL129" s="176"/>
      <c r="AM129" s="167"/>
    </row>
    <row r="130" spans="1:39" s="58" customFormat="1" x14ac:dyDescent="0.25">
      <c r="A130" s="167"/>
      <c r="B130" s="167"/>
      <c r="C130" s="64">
        <v>79</v>
      </c>
      <c r="D130" s="174"/>
      <c r="E130" s="174"/>
      <c r="F130" s="174"/>
      <c r="G130" s="174"/>
      <c r="H130" s="65" t="s">
        <v>60</v>
      </c>
      <c r="I130" s="65">
        <v>6907</v>
      </c>
      <c r="J130" s="65" t="s">
        <v>93</v>
      </c>
      <c r="K130" s="65">
        <v>0.6</v>
      </c>
      <c r="L130" s="97">
        <v>32539.19</v>
      </c>
      <c r="M130" s="176"/>
      <c r="N130" s="174"/>
      <c r="O130" s="174"/>
      <c r="P130" s="174"/>
      <c r="Q130" s="176"/>
      <c r="R130" s="176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6"/>
      <c r="AH130" s="174"/>
      <c r="AI130" s="174"/>
      <c r="AJ130" s="174"/>
      <c r="AK130" s="176"/>
      <c r="AL130" s="176"/>
      <c r="AM130" s="167"/>
    </row>
    <row r="131" spans="1:39" s="58" customFormat="1" ht="24" customHeight="1" x14ac:dyDescent="0.25">
      <c r="A131" s="167"/>
      <c r="B131" s="167"/>
      <c r="C131" s="64">
        <v>6</v>
      </c>
      <c r="D131" s="174"/>
      <c r="E131" s="174"/>
      <c r="F131" s="174"/>
      <c r="G131" s="174"/>
      <c r="H131" s="65" t="s">
        <v>60</v>
      </c>
      <c r="I131" s="65">
        <v>6907</v>
      </c>
      <c r="J131" s="65" t="s">
        <v>516</v>
      </c>
      <c r="K131" s="67">
        <v>0</v>
      </c>
      <c r="L131" s="97">
        <v>0</v>
      </c>
      <c r="M131" s="176"/>
      <c r="N131" s="174"/>
      <c r="O131" s="174"/>
      <c r="P131" s="174"/>
      <c r="Q131" s="176"/>
      <c r="R131" s="176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6"/>
      <c r="AH131" s="174"/>
      <c r="AI131" s="174"/>
      <c r="AJ131" s="174"/>
      <c r="AK131" s="176"/>
      <c r="AL131" s="176"/>
      <c r="AM131" s="167"/>
    </row>
    <row r="132" spans="1:39" s="58" customFormat="1" ht="13.5" customHeight="1" x14ac:dyDescent="0.25">
      <c r="A132" s="167"/>
      <c r="B132" s="167"/>
      <c r="C132" s="64" t="s">
        <v>351</v>
      </c>
      <c r="D132" s="174"/>
      <c r="E132" s="174"/>
      <c r="F132" s="174"/>
      <c r="G132" s="174"/>
      <c r="H132" s="65" t="s">
        <v>60</v>
      </c>
      <c r="I132" s="64">
        <v>6902</v>
      </c>
      <c r="J132" s="65" t="s">
        <v>69</v>
      </c>
      <c r="K132" s="66">
        <v>0</v>
      </c>
      <c r="L132" s="97">
        <v>0</v>
      </c>
      <c r="M132" s="176"/>
      <c r="N132" s="174"/>
      <c r="O132" s="174"/>
      <c r="P132" s="174"/>
      <c r="Q132" s="176"/>
      <c r="R132" s="176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6"/>
      <c r="AH132" s="174"/>
      <c r="AI132" s="174"/>
      <c r="AJ132" s="174"/>
      <c r="AK132" s="176"/>
      <c r="AL132" s="176"/>
      <c r="AM132" s="167"/>
    </row>
    <row r="133" spans="1:39" s="58" customFormat="1" ht="13.5" customHeight="1" x14ac:dyDescent="0.25">
      <c r="A133" s="167"/>
      <c r="B133" s="167"/>
      <c r="C133" s="64" t="s">
        <v>352</v>
      </c>
      <c r="D133" s="174"/>
      <c r="E133" s="174"/>
      <c r="F133" s="174"/>
      <c r="G133" s="174"/>
      <c r="H133" s="65" t="s">
        <v>60</v>
      </c>
      <c r="I133" s="64">
        <v>6902</v>
      </c>
      <c r="J133" s="65" t="s">
        <v>71</v>
      </c>
      <c r="K133" s="66">
        <v>0</v>
      </c>
      <c r="L133" s="97">
        <v>0</v>
      </c>
      <c r="M133" s="176"/>
      <c r="N133" s="174"/>
      <c r="O133" s="174"/>
      <c r="P133" s="174"/>
      <c r="Q133" s="176"/>
      <c r="R133" s="176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6"/>
      <c r="AH133" s="174"/>
      <c r="AI133" s="174"/>
      <c r="AJ133" s="174"/>
      <c r="AK133" s="176"/>
      <c r="AL133" s="176"/>
      <c r="AM133" s="157"/>
    </row>
    <row r="134" spans="1:39" s="22" customFormat="1" ht="25.5" x14ac:dyDescent="0.25">
      <c r="A134" s="61">
        <v>57</v>
      </c>
      <c r="B134" s="59" t="s">
        <v>353</v>
      </c>
      <c r="C134" s="61" t="s">
        <v>354</v>
      </c>
      <c r="D134" s="59" t="s">
        <v>355</v>
      </c>
      <c r="E134" s="59" t="s">
        <v>356</v>
      </c>
      <c r="F134" s="59" t="s">
        <v>357</v>
      </c>
      <c r="G134" s="59" t="s">
        <v>324</v>
      </c>
      <c r="H134" s="59" t="s">
        <v>60</v>
      </c>
      <c r="I134" s="61">
        <v>6797</v>
      </c>
      <c r="J134" s="59" t="s">
        <v>122</v>
      </c>
      <c r="K134" s="62">
        <v>0.84</v>
      </c>
      <c r="L134" s="96">
        <v>177668.32</v>
      </c>
      <c r="M134" s="68">
        <v>177668.32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/>
      <c r="AA134" s="59">
        <v>0</v>
      </c>
      <c r="AB134" s="59">
        <v>0</v>
      </c>
      <c r="AC134" s="59">
        <v>0</v>
      </c>
      <c r="AD134" s="59">
        <v>0</v>
      </c>
      <c r="AE134" s="59">
        <v>0</v>
      </c>
      <c r="AF134" s="59">
        <v>0</v>
      </c>
      <c r="AG134" s="59">
        <v>0</v>
      </c>
      <c r="AH134" s="59">
        <v>0</v>
      </c>
      <c r="AI134" s="59">
        <v>0</v>
      </c>
      <c r="AJ134" s="59">
        <v>0</v>
      </c>
      <c r="AK134" s="68">
        <f>SUM(M134:AJ134)</f>
        <v>177668.32</v>
      </c>
      <c r="AL134" s="68">
        <v>177668.32</v>
      </c>
      <c r="AM134" s="104"/>
    </row>
    <row r="135" spans="1:39" s="58" customFormat="1" ht="13.5" customHeight="1" x14ac:dyDescent="0.25">
      <c r="A135" s="175">
        <v>58</v>
      </c>
      <c r="B135" s="174" t="s">
        <v>359</v>
      </c>
      <c r="C135" s="64" t="s">
        <v>360</v>
      </c>
      <c r="D135" s="174" t="s">
        <v>361</v>
      </c>
      <c r="E135" s="174" t="s">
        <v>362</v>
      </c>
      <c r="F135" s="174" t="s">
        <v>363</v>
      </c>
      <c r="G135" s="174" t="s">
        <v>324</v>
      </c>
      <c r="H135" s="65" t="s">
        <v>60</v>
      </c>
      <c r="I135" s="64">
        <v>6799</v>
      </c>
      <c r="J135" s="65" t="s">
        <v>67</v>
      </c>
      <c r="K135" s="66">
        <v>6</v>
      </c>
      <c r="L135" s="97">
        <v>1269059.3999999999</v>
      </c>
      <c r="M135" s="176">
        <v>1269059.3999999999</v>
      </c>
      <c r="N135" s="174">
        <v>0</v>
      </c>
      <c r="O135" s="174">
        <v>0</v>
      </c>
      <c r="P135" s="174">
        <v>0</v>
      </c>
      <c r="Q135" s="176">
        <v>8000</v>
      </c>
      <c r="R135" s="176">
        <v>9800</v>
      </c>
      <c r="S135" s="174">
        <v>0</v>
      </c>
      <c r="T135" s="174">
        <v>0</v>
      </c>
      <c r="U135" s="174">
        <v>0</v>
      </c>
      <c r="V135" s="174">
        <v>0</v>
      </c>
      <c r="W135" s="174">
        <v>0</v>
      </c>
      <c r="X135" s="174">
        <v>0</v>
      </c>
      <c r="Y135" s="174">
        <v>0</v>
      </c>
      <c r="Z135" s="174"/>
      <c r="AA135" s="174">
        <v>0</v>
      </c>
      <c r="AB135" s="174">
        <v>0</v>
      </c>
      <c r="AC135" s="174">
        <v>0</v>
      </c>
      <c r="AD135" s="174">
        <v>0</v>
      </c>
      <c r="AE135" s="174">
        <v>0</v>
      </c>
      <c r="AF135" s="174">
        <v>0</v>
      </c>
      <c r="AG135" s="176">
        <v>7000</v>
      </c>
      <c r="AH135" s="174">
        <v>0</v>
      </c>
      <c r="AI135" s="174">
        <v>0</v>
      </c>
      <c r="AJ135" s="174">
        <v>0</v>
      </c>
      <c r="AK135" s="176">
        <f>SUM(M135:AJ135)</f>
        <v>1293859.3999999999</v>
      </c>
      <c r="AL135" s="176">
        <v>1293859.3999999999</v>
      </c>
      <c r="AM135" s="156"/>
    </row>
    <row r="136" spans="1:39" s="58" customFormat="1" ht="13.5" customHeight="1" x14ac:dyDescent="0.25">
      <c r="A136" s="175"/>
      <c r="B136" s="174"/>
      <c r="C136" s="64" t="s">
        <v>365</v>
      </c>
      <c r="D136" s="174"/>
      <c r="E136" s="174"/>
      <c r="F136" s="174"/>
      <c r="G136" s="174"/>
      <c r="H136" s="65" t="s">
        <v>60</v>
      </c>
      <c r="I136" s="64">
        <v>6799</v>
      </c>
      <c r="J136" s="65" t="s">
        <v>69</v>
      </c>
      <c r="K136" s="66">
        <v>0</v>
      </c>
      <c r="L136" s="97">
        <v>0</v>
      </c>
      <c r="M136" s="176"/>
      <c r="N136" s="174"/>
      <c r="O136" s="174"/>
      <c r="P136" s="174"/>
      <c r="Q136" s="176"/>
      <c r="R136" s="176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6"/>
      <c r="AH136" s="174"/>
      <c r="AI136" s="174"/>
      <c r="AJ136" s="174"/>
      <c r="AK136" s="176"/>
      <c r="AL136" s="176"/>
      <c r="AM136" s="167"/>
    </row>
    <row r="137" spans="1:39" s="58" customFormat="1" ht="13.5" customHeight="1" x14ac:dyDescent="0.25">
      <c r="A137" s="175"/>
      <c r="B137" s="174"/>
      <c r="C137" s="64" t="s">
        <v>366</v>
      </c>
      <c r="D137" s="174"/>
      <c r="E137" s="174"/>
      <c r="F137" s="174"/>
      <c r="G137" s="174"/>
      <c r="H137" s="65" t="s">
        <v>60</v>
      </c>
      <c r="I137" s="64">
        <v>6799</v>
      </c>
      <c r="J137" s="65" t="s">
        <v>71</v>
      </c>
      <c r="K137" s="66">
        <v>0</v>
      </c>
      <c r="L137" s="97">
        <v>0</v>
      </c>
      <c r="M137" s="176"/>
      <c r="N137" s="174"/>
      <c r="O137" s="174"/>
      <c r="P137" s="174"/>
      <c r="Q137" s="176"/>
      <c r="R137" s="176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6"/>
      <c r="AH137" s="174"/>
      <c r="AI137" s="174"/>
      <c r="AJ137" s="174"/>
      <c r="AK137" s="176"/>
      <c r="AL137" s="176"/>
      <c r="AM137" s="157"/>
    </row>
    <row r="138" spans="1:39" s="22" customFormat="1" ht="25.5" x14ac:dyDescent="0.25">
      <c r="A138" s="61">
        <v>59</v>
      </c>
      <c r="B138" s="59" t="s">
        <v>367</v>
      </c>
      <c r="C138" s="61">
        <v>51</v>
      </c>
      <c r="D138" s="59" t="s">
        <v>368</v>
      </c>
      <c r="E138" s="59" t="s">
        <v>551</v>
      </c>
      <c r="F138" s="59" t="s">
        <v>370</v>
      </c>
      <c r="G138" s="59" t="s">
        <v>324</v>
      </c>
      <c r="H138" s="59" t="s">
        <v>60</v>
      </c>
      <c r="I138" s="61">
        <v>6797</v>
      </c>
      <c r="J138" s="59" t="s">
        <v>122</v>
      </c>
      <c r="K138" s="62">
        <v>0.42</v>
      </c>
      <c r="L138" s="96">
        <v>88834.16</v>
      </c>
      <c r="M138" s="68">
        <v>88834.16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/>
      <c r="AA138" s="59">
        <v>0</v>
      </c>
      <c r="AB138" s="59">
        <v>0</v>
      </c>
      <c r="AC138" s="59">
        <v>0</v>
      </c>
      <c r="AD138" s="59">
        <v>0</v>
      </c>
      <c r="AE138" s="59">
        <v>0</v>
      </c>
      <c r="AF138" s="59">
        <v>0</v>
      </c>
      <c r="AG138" s="59">
        <v>0</v>
      </c>
      <c r="AH138" s="59">
        <v>0</v>
      </c>
      <c r="AI138" s="59">
        <v>0</v>
      </c>
      <c r="AJ138" s="59">
        <v>0</v>
      </c>
      <c r="AK138" s="68">
        <f>SUM(M138:AJ138)</f>
        <v>88834.16</v>
      </c>
      <c r="AL138" s="68">
        <v>88834.16</v>
      </c>
      <c r="AM138" s="104"/>
    </row>
    <row r="139" spans="1:39" s="58" customFormat="1" x14ac:dyDescent="0.25">
      <c r="A139" s="175">
        <v>60</v>
      </c>
      <c r="B139" s="174" t="s">
        <v>371</v>
      </c>
      <c r="C139" s="64" t="s">
        <v>100</v>
      </c>
      <c r="D139" s="174" t="s">
        <v>372</v>
      </c>
      <c r="E139" s="174" t="s">
        <v>552</v>
      </c>
      <c r="F139" s="174" t="s">
        <v>174</v>
      </c>
      <c r="G139" s="174" t="s">
        <v>324</v>
      </c>
      <c r="H139" s="65" t="s">
        <v>60</v>
      </c>
      <c r="I139" s="64">
        <v>6797</v>
      </c>
      <c r="J139" s="65" t="s">
        <v>69</v>
      </c>
      <c r="K139" s="66">
        <v>0</v>
      </c>
      <c r="L139" s="97">
        <v>0</v>
      </c>
      <c r="M139" s="176">
        <v>0</v>
      </c>
      <c r="N139" s="174">
        <v>0</v>
      </c>
      <c r="O139" s="174">
        <v>0</v>
      </c>
      <c r="P139" s="174">
        <v>0</v>
      </c>
      <c r="Q139" s="176">
        <v>8000</v>
      </c>
      <c r="R139" s="176">
        <v>9800</v>
      </c>
      <c r="S139" s="174">
        <v>0</v>
      </c>
      <c r="T139" s="174">
        <v>0</v>
      </c>
      <c r="U139" s="174">
        <v>0</v>
      </c>
      <c r="V139" s="174">
        <v>0</v>
      </c>
      <c r="W139" s="174">
        <v>0</v>
      </c>
      <c r="X139" s="174">
        <v>0</v>
      </c>
      <c r="Y139" s="174">
        <v>0</v>
      </c>
      <c r="Z139" s="174"/>
      <c r="AA139" s="174">
        <v>0</v>
      </c>
      <c r="AB139" s="174">
        <v>0</v>
      </c>
      <c r="AC139" s="174">
        <v>0</v>
      </c>
      <c r="AD139" s="174">
        <v>0</v>
      </c>
      <c r="AE139" s="174">
        <v>0</v>
      </c>
      <c r="AF139" s="176">
        <v>10000</v>
      </c>
      <c r="AG139" s="174">
        <v>0</v>
      </c>
      <c r="AH139" s="174">
        <v>0</v>
      </c>
      <c r="AI139" s="174">
        <v>0</v>
      </c>
      <c r="AJ139" s="174">
        <v>0</v>
      </c>
      <c r="AK139" s="176">
        <f>SUM(M139:AJ139)</f>
        <v>27800</v>
      </c>
      <c r="AL139" s="176">
        <v>27800</v>
      </c>
      <c r="AM139" s="156"/>
    </row>
    <row r="140" spans="1:39" s="58" customFormat="1" x14ac:dyDescent="0.25">
      <c r="A140" s="175"/>
      <c r="B140" s="174"/>
      <c r="C140" s="64" t="s">
        <v>373</v>
      </c>
      <c r="D140" s="174"/>
      <c r="E140" s="174"/>
      <c r="F140" s="174"/>
      <c r="G140" s="174"/>
      <c r="H140" s="65" t="s">
        <v>60</v>
      </c>
      <c r="I140" s="64">
        <v>6797</v>
      </c>
      <c r="J140" s="65" t="s">
        <v>71</v>
      </c>
      <c r="K140" s="66">
        <v>0</v>
      </c>
      <c r="L140" s="97">
        <v>0</v>
      </c>
      <c r="M140" s="176"/>
      <c r="N140" s="174"/>
      <c r="O140" s="174"/>
      <c r="P140" s="174"/>
      <c r="Q140" s="176"/>
      <c r="R140" s="176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6"/>
      <c r="AG140" s="174"/>
      <c r="AH140" s="174"/>
      <c r="AI140" s="174"/>
      <c r="AJ140" s="174"/>
      <c r="AK140" s="176"/>
      <c r="AL140" s="176"/>
      <c r="AM140" s="157"/>
    </row>
    <row r="141" spans="1:39" s="22" customFormat="1" ht="12" customHeight="1" x14ac:dyDescent="0.25">
      <c r="A141" s="181">
        <v>61</v>
      </c>
      <c r="B141" s="177" t="s">
        <v>374</v>
      </c>
      <c r="C141" s="61" t="s">
        <v>375</v>
      </c>
      <c r="D141" s="177" t="s">
        <v>376</v>
      </c>
      <c r="E141" s="177" t="s">
        <v>377</v>
      </c>
      <c r="F141" s="177" t="s">
        <v>378</v>
      </c>
      <c r="G141" s="177" t="s">
        <v>121</v>
      </c>
      <c r="H141" s="59" t="s">
        <v>60</v>
      </c>
      <c r="I141" s="61">
        <v>313</v>
      </c>
      <c r="J141" s="59" t="s">
        <v>67</v>
      </c>
      <c r="K141" s="62">
        <v>3.5</v>
      </c>
      <c r="L141" s="99">
        <v>502596.67</v>
      </c>
      <c r="M141" s="180">
        <f>SUM(L141:L144)</f>
        <v>519828.18</v>
      </c>
      <c r="N141" s="177">
        <v>0</v>
      </c>
      <c r="O141" s="177">
        <v>0</v>
      </c>
      <c r="P141" s="177">
        <v>0</v>
      </c>
      <c r="Q141" s="180">
        <v>8000</v>
      </c>
      <c r="R141" s="180">
        <v>9800</v>
      </c>
      <c r="S141" s="177">
        <v>0</v>
      </c>
      <c r="T141" s="177">
        <v>0</v>
      </c>
      <c r="U141" s="177">
        <v>0</v>
      </c>
      <c r="V141" s="177">
        <v>0</v>
      </c>
      <c r="W141" s="177">
        <v>0</v>
      </c>
      <c r="X141" s="177">
        <v>0</v>
      </c>
      <c r="Y141" s="177">
        <v>0</v>
      </c>
      <c r="Z141" s="177"/>
      <c r="AA141" s="177">
        <v>0</v>
      </c>
      <c r="AB141" s="177">
        <v>0</v>
      </c>
      <c r="AC141" s="177">
        <v>0</v>
      </c>
      <c r="AD141" s="177">
        <v>0</v>
      </c>
      <c r="AE141" s="177">
        <v>0</v>
      </c>
      <c r="AF141" s="177">
        <v>0</v>
      </c>
      <c r="AG141" s="180">
        <v>7000</v>
      </c>
      <c r="AH141" s="177">
        <v>0</v>
      </c>
      <c r="AI141" s="177">
        <v>0</v>
      </c>
      <c r="AJ141" s="177">
        <v>0</v>
      </c>
      <c r="AK141" s="180">
        <f>SUM(M141:AJ141)</f>
        <v>544628.17999999993</v>
      </c>
      <c r="AL141" s="180">
        <v>544628.18000000005</v>
      </c>
      <c r="AM141" s="166"/>
    </row>
    <row r="142" spans="1:39" s="22" customFormat="1" ht="12" customHeight="1" x14ac:dyDescent="0.25">
      <c r="A142" s="181"/>
      <c r="B142" s="177"/>
      <c r="C142" s="61" t="s">
        <v>380</v>
      </c>
      <c r="D142" s="177"/>
      <c r="E142" s="177"/>
      <c r="F142" s="177"/>
      <c r="G142" s="177"/>
      <c r="H142" s="59" t="s">
        <v>60</v>
      </c>
      <c r="I142" s="61">
        <v>391</v>
      </c>
      <c r="J142" s="59" t="s">
        <v>67</v>
      </c>
      <c r="K142" s="62">
        <v>0.12</v>
      </c>
      <c r="L142" s="99">
        <v>17231.509999999998</v>
      </c>
      <c r="M142" s="180"/>
      <c r="N142" s="177"/>
      <c r="O142" s="177"/>
      <c r="P142" s="177"/>
      <c r="Q142" s="180"/>
      <c r="R142" s="180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80"/>
      <c r="AH142" s="177"/>
      <c r="AI142" s="177"/>
      <c r="AJ142" s="177"/>
      <c r="AK142" s="180"/>
      <c r="AL142" s="180"/>
      <c r="AM142" s="161"/>
    </row>
    <row r="143" spans="1:39" s="22" customFormat="1" ht="12" customHeight="1" x14ac:dyDescent="0.25">
      <c r="A143" s="181"/>
      <c r="B143" s="177"/>
      <c r="C143" s="61" t="s">
        <v>115</v>
      </c>
      <c r="D143" s="177"/>
      <c r="E143" s="177"/>
      <c r="F143" s="177"/>
      <c r="G143" s="177"/>
      <c r="H143" s="59" t="s">
        <v>60</v>
      </c>
      <c r="I143" s="61">
        <v>391</v>
      </c>
      <c r="J143" s="59" t="s">
        <v>69</v>
      </c>
      <c r="K143" s="62">
        <v>0</v>
      </c>
      <c r="L143" s="99">
        <v>0</v>
      </c>
      <c r="M143" s="180"/>
      <c r="N143" s="177"/>
      <c r="O143" s="177"/>
      <c r="P143" s="177"/>
      <c r="Q143" s="180"/>
      <c r="R143" s="180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80"/>
      <c r="AH143" s="177"/>
      <c r="AI143" s="177"/>
      <c r="AJ143" s="177"/>
      <c r="AK143" s="180"/>
      <c r="AL143" s="180"/>
      <c r="AM143" s="161"/>
    </row>
    <row r="144" spans="1:39" s="22" customFormat="1" ht="12" customHeight="1" x14ac:dyDescent="0.25">
      <c r="A144" s="181"/>
      <c r="B144" s="177"/>
      <c r="C144" s="61" t="s">
        <v>381</v>
      </c>
      <c r="D144" s="177"/>
      <c r="E144" s="177"/>
      <c r="F144" s="177"/>
      <c r="G144" s="177"/>
      <c r="H144" s="59" t="s">
        <v>60</v>
      </c>
      <c r="I144" s="61">
        <v>391</v>
      </c>
      <c r="J144" s="59" t="s">
        <v>71</v>
      </c>
      <c r="K144" s="62">
        <v>0</v>
      </c>
      <c r="L144" s="99">
        <v>0</v>
      </c>
      <c r="M144" s="180"/>
      <c r="N144" s="177"/>
      <c r="O144" s="177"/>
      <c r="P144" s="177"/>
      <c r="Q144" s="180"/>
      <c r="R144" s="180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80"/>
      <c r="AH144" s="177"/>
      <c r="AI144" s="177"/>
      <c r="AJ144" s="177"/>
      <c r="AK144" s="180"/>
      <c r="AL144" s="180"/>
      <c r="AM144" s="162"/>
    </row>
    <row r="145" spans="1:39" s="58" customFormat="1" ht="15" customHeight="1" x14ac:dyDescent="0.25">
      <c r="A145" s="175">
        <v>62</v>
      </c>
      <c r="B145" s="174" t="s">
        <v>383</v>
      </c>
      <c r="C145" s="64" t="s">
        <v>384</v>
      </c>
      <c r="D145" s="174" t="s">
        <v>385</v>
      </c>
      <c r="E145" s="174" t="s">
        <v>377</v>
      </c>
      <c r="F145" s="174" t="s">
        <v>378</v>
      </c>
      <c r="G145" s="174" t="s">
        <v>121</v>
      </c>
      <c r="H145" s="65" t="s">
        <v>60</v>
      </c>
      <c r="I145" s="64">
        <v>313</v>
      </c>
      <c r="J145" s="65" t="s">
        <v>67</v>
      </c>
      <c r="K145" s="66">
        <v>3.5</v>
      </c>
      <c r="L145" s="97">
        <v>502596.67</v>
      </c>
      <c r="M145" s="176">
        <f>SUM(L145:L148)</f>
        <v>521263.97</v>
      </c>
      <c r="N145" s="174">
        <v>0</v>
      </c>
      <c r="O145" s="174">
        <v>0</v>
      </c>
      <c r="P145" s="174">
        <v>0</v>
      </c>
      <c r="Q145" s="176">
        <v>8000</v>
      </c>
      <c r="R145" s="176">
        <v>9800</v>
      </c>
      <c r="S145" s="174">
        <v>0</v>
      </c>
      <c r="T145" s="174">
        <v>0</v>
      </c>
      <c r="U145" s="174">
        <v>0</v>
      </c>
      <c r="V145" s="174">
        <v>0</v>
      </c>
      <c r="W145" s="174">
        <v>0</v>
      </c>
      <c r="X145" s="174">
        <v>0</v>
      </c>
      <c r="Y145" s="174">
        <v>0</v>
      </c>
      <c r="Z145" s="174"/>
      <c r="AA145" s="174">
        <v>0</v>
      </c>
      <c r="AB145" s="174">
        <v>0</v>
      </c>
      <c r="AC145" s="174">
        <v>0</v>
      </c>
      <c r="AD145" s="174">
        <v>0</v>
      </c>
      <c r="AE145" s="174">
        <v>0</v>
      </c>
      <c r="AF145" s="174">
        <v>0</v>
      </c>
      <c r="AG145" s="174">
        <v>0</v>
      </c>
      <c r="AH145" s="174">
        <v>0</v>
      </c>
      <c r="AI145" s="174">
        <v>0</v>
      </c>
      <c r="AJ145" s="174">
        <v>0</v>
      </c>
      <c r="AK145" s="176">
        <f>SUM(M145:AJ145)</f>
        <v>539063.97</v>
      </c>
      <c r="AL145" s="176">
        <v>539063.97</v>
      </c>
      <c r="AM145" s="156"/>
    </row>
    <row r="146" spans="1:39" s="58" customFormat="1" ht="15" customHeight="1" x14ac:dyDescent="0.25">
      <c r="A146" s="175"/>
      <c r="B146" s="174"/>
      <c r="C146" s="64" t="s">
        <v>386</v>
      </c>
      <c r="D146" s="174"/>
      <c r="E146" s="174"/>
      <c r="F146" s="174"/>
      <c r="G146" s="174"/>
      <c r="H146" s="65" t="s">
        <v>60</v>
      </c>
      <c r="I146" s="64">
        <v>391</v>
      </c>
      <c r="J146" s="65" t="s">
        <v>67</v>
      </c>
      <c r="K146" s="66">
        <v>0.13</v>
      </c>
      <c r="L146" s="97">
        <v>18667.3</v>
      </c>
      <c r="M146" s="176"/>
      <c r="N146" s="174"/>
      <c r="O146" s="174"/>
      <c r="P146" s="174"/>
      <c r="Q146" s="176"/>
      <c r="R146" s="176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6"/>
      <c r="AL146" s="176"/>
      <c r="AM146" s="167"/>
    </row>
    <row r="147" spans="1:39" s="58" customFormat="1" ht="15" customHeight="1" x14ac:dyDescent="0.25">
      <c r="A147" s="175"/>
      <c r="B147" s="174"/>
      <c r="C147" s="64" t="s">
        <v>373</v>
      </c>
      <c r="D147" s="174"/>
      <c r="E147" s="174"/>
      <c r="F147" s="174"/>
      <c r="G147" s="174"/>
      <c r="H147" s="65" t="s">
        <v>60</v>
      </c>
      <c r="I147" s="64">
        <v>313</v>
      </c>
      <c r="J147" s="65" t="s">
        <v>69</v>
      </c>
      <c r="K147" s="66">
        <v>0</v>
      </c>
      <c r="L147" s="97">
        <v>0</v>
      </c>
      <c r="M147" s="176"/>
      <c r="N147" s="174"/>
      <c r="O147" s="174"/>
      <c r="P147" s="174"/>
      <c r="Q147" s="176"/>
      <c r="R147" s="176"/>
      <c r="S147" s="174"/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6"/>
      <c r="AL147" s="176"/>
      <c r="AM147" s="167"/>
    </row>
    <row r="148" spans="1:39" s="58" customFormat="1" ht="15" customHeight="1" x14ac:dyDescent="0.25">
      <c r="A148" s="175"/>
      <c r="B148" s="174"/>
      <c r="C148" s="64" t="s">
        <v>387</v>
      </c>
      <c r="D148" s="174"/>
      <c r="E148" s="174"/>
      <c r="F148" s="174"/>
      <c r="G148" s="174"/>
      <c r="H148" s="65" t="s">
        <v>60</v>
      </c>
      <c r="I148" s="64">
        <v>313</v>
      </c>
      <c r="J148" s="65" t="s">
        <v>71</v>
      </c>
      <c r="K148" s="66">
        <v>0</v>
      </c>
      <c r="L148" s="97">
        <v>0</v>
      </c>
      <c r="M148" s="176"/>
      <c r="N148" s="174"/>
      <c r="O148" s="174"/>
      <c r="P148" s="174"/>
      <c r="Q148" s="176"/>
      <c r="R148" s="176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4"/>
      <c r="AI148" s="174"/>
      <c r="AJ148" s="174"/>
      <c r="AK148" s="176"/>
      <c r="AL148" s="176"/>
      <c r="AM148" s="157"/>
    </row>
    <row r="149" spans="1:39" s="22" customFormat="1" ht="12.75" customHeight="1" x14ac:dyDescent="0.25">
      <c r="A149" s="181">
        <v>63</v>
      </c>
      <c r="B149" s="177" t="s">
        <v>388</v>
      </c>
      <c r="C149" s="61">
        <v>44</v>
      </c>
      <c r="D149" s="177" t="s">
        <v>389</v>
      </c>
      <c r="E149" s="177" t="s">
        <v>390</v>
      </c>
      <c r="F149" s="177" t="s">
        <v>391</v>
      </c>
      <c r="G149" s="177" t="s">
        <v>121</v>
      </c>
      <c r="H149" s="59" t="s">
        <v>60</v>
      </c>
      <c r="I149" s="61">
        <v>313</v>
      </c>
      <c r="J149" s="59" t="s">
        <v>67</v>
      </c>
      <c r="K149" s="62">
        <v>0.75</v>
      </c>
      <c r="L149" s="96">
        <v>107699.29</v>
      </c>
      <c r="M149" s="180">
        <v>287198.09999999998</v>
      </c>
      <c r="N149" s="177">
        <v>0</v>
      </c>
      <c r="O149" s="177">
        <v>0</v>
      </c>
      <c r="P149" s="177">
        <v>0</v>
      </c>
      <c r="Q149" s="177">
        <v>0</v>
      </c>
      <c r="R149" s="177">
        <v>0</v>
      </c>
      <c r="S149" s="177">
        <v>0</v>
      </c>
      <c r="T149" s="177">
        <v>0</v>
      </c>
      <c r="U149" s="177">
        <v>0</v>
      </c>
      <c r="V149" s="177">
        <v>0</v>
      </c>
      <c r="W149" s="177">
        <v>0</v>
      </c>
      <c r="X149" s="177">
        <v>0</v>
      </c>
      <c r="Y149" s="177">
        <v>0</v>
      </c>
      <c r="Z149" s="177"/>
      <c r="AA149" s="177">
        <v>0</v>
      </c>
      <c r="AB149" s="177">
        <v>0</v>
      </c>
      <c r="AC149" s="177">
        <v>0</v>
      </c>
      <c r="AD149" s="177">
        <v>0</v>
      </c>
      <c r="AE149" s="177">
        <v>0</v>
      </c>
      <c r="AF149" s="177">
        <v>0</v>
      </c>
      <c r="AG149" s="177">
        <v>0</v>
      </c>
      <c r="AH149" s="177">
        <v>0</v>
      </c>
      <c r="AI149" s="177">
        <v>0</v>
      </c>
      <c r="AJ149" s="177">
        <v>0</v>
      </c>
      <c r="AK149" s="180">
        <f>SUM(M149:AJ149)</f>
        <v>287198.09999999998</v>
      </c>
      <c r="AL149" s="180">
        <v>287198.09999999998</v>
      </c>
      <c r="AM149" s="166"/>
    </row>
    <row r="150" spans="1:39" s="22" customFormat="1" ht="12.75" customHeight="1" x14ac:dyDescent="0.25">
      <c r="A150" s="181"/>
      <c r="B150" s="177"/>
      <c r="C150" s="61">
        <v>54</v>
      </c>
      <c r="D150" s="177"/>
      <c r="E150" s="177"/>
      <c r="F150" s="177"/>
      <c r="G150" s="177"/>
      <c r="H150" s="59" t="s">
        <v>60</v>
      </c>
      <c r="I150" s="61">
        <v>391</v>
      </c>
      <c r="J150" s="59" t="s">
        <v>67</v>
      </c>
      <c r="K150" s="62">
        <v>1.25</v>
      </c>
      <c r="L150" s="96">
        <v>179498.81</v>
      </c>
      <c r="M150" s="180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80"/>
      <c r="AL150" s="180"/>
      <c r="AM150" s="162"/>
    </row>
    <row r="151" spans="1:39" s="58" customFormat="1" ht="25.5" x14ac:dyDescent="0.25">
      <c r="A151" s="64">
        <v>64</v>
      </c>
      <c r="B151" s="65" t="s">
        <v>394</v>
      </c>
      <c r="C151" s="64" t="s">
        <v>286</v>
      </c>
      <c r="D151" s="65" t="s">
        <v>395</v>
      </c>
      <c r="E151" s="65" t="s">
        <v>396</v>
      </c>
      <c r="F151" s="65" t="s">
        <v>397</v>
      </c>
      <c r="G151" s="65" t="s">
        <v>398</v>
      </c>
      <c r="H151" s="65" t="s">
        <v>60</v>
      </c>
      <c r="I151" s="64">
        <v>770</v>
      </c>
      <c r="J151" s="65" t="s">
        <v>61</v>
      </c>
      <c r="K151" s="66">
        <v>8.18</v>
      </c>
      <c r="L151" s="97">
        <v>703279.54</v>
      </c>
      <c r="M151" s="67">
        <v>703279.54</v>
      </c>
      <c r="N151" s="65">
        <v>0</v>
      </c>
      <c r="O151" s="65">
        <v>0</v>
      </c>
      <c r="P151" s="65">
        <v>0</v>
      </c>
      <c r="Q151" s="65">
        <v>0</v>
      </c>
      <c r="R151" s="65">
        <v>0</v>
      </c>
      <c r="S151" s="65">
        <v>0</v>
      </c>
      <c r="T151" s="65">
        <v>0</v>
      </c>
      <c r="U151" s="65">
        <v>0</v>
      </c>
      <c r="V151" s="65">
        <v>0</v>
      </c>
      <c r="W151" s="65">
        <v>0</v>
      </c>
      <c r="X151" s="65">
        <v>0</v>
      </c>
      <c r="Y151" s="65">
        <v>0</v>
      </c>
      <c r="Z151" s="65"/>
      <c r="AA151" s="65">
        <v>0</v>
      </c>
      <c r="AB151" s="65">
        <v>0</v>
      </c>
      <c r="AC151" s="65">
        <v>0</v>
      </c>
      <c r="AD151" s="65">
        <v>0</v>
      </c>
      <c r="AE151" s="65">
        <v>0</v>
      </c>
      <c r="AF151" s="65">
        <v>0</v>
      </c>
      <c r="AG151" s="65">
        <v>0</v>
      </c>
      <c r="AH151" s="65">
        <v>0</v>
      </c>
      <c r="AI151" s="65">
        <v>0</v>
      </c>
      <c r="AJ151" s="65">
        <v>0</v>
      </c>
      <c r="AK151" s="67">
        <f>SUM(M151:AJ151)</f>
        <v>703279.54</v>
      </c>
      <c r="AL151" s="67">
        <v>703279.54</v>
      </c>
      <c r="AM151" s="103"/>
    </row>
    <row r="152" spans="1:39" s="22" customFormat="1" ht="13.5" customHeight="1" x14ac:dyDescent="0.25">
      <c r="A152" s="181">
        <v>65</v>
      </c>
      <c r="B152" s="177" t="s">
        <v>400</v>
      </c>
      <c r="C152" s="61" t="s">
        <v>55</v>
      </c>
      <c r="D152" s="177" t="s">
        <v>401</v>
      </c>
      <c r="E152" s="177" t="s">
        <v>402</v>
      </c>
      <c r="F152" s="177" t="s">
        <v>403</v>
      </c>
      <c r="G152" s="177" t="s">
        <v>398</v>
      </c>
      <c r="H152" s="59" t="s">
        <v>60</v>
      </c>
      <c r="I152" s="61">
        <v>722</v>
      </c>
      <c r="J152" s="59" t="s">
        <v>67</v>
      </c>
      <c r="K152" s="62">
        <v>0.32</v>
      </c>
      <c r="L152" s="96">
        <v>60227.09</v>
      </c>
      <c r="M152" s="180">
        <v>1028873.98</v>
      </c>
      <c r="N152" s="177">
        <v>0</v>
      </c>
      <c r="O152" s="177">
        <v>0</v>
      </c>
      <c r="P152" s="177">
        <v>0</v>
      </c>
      <c r="Q152" s="177">
        <v>0</v>
      </c>
      <c r="R152" s="177">
        <v>0</v>
      </c>
      <c r="S152" s="177">
        <v>0</v>
      </c>
      <c r="T152" s="177">
        <v>0</v>
      </c>
      <c r="U152" s="177">
        <v>0</v>
      </c>
      <c r="V152" s="177">
        <v>0</v>
      </c>
      <c r="W152" s="177">
        <v>0</v>
      </c>
      <c r="X152" s="177">
        <v>0</v>
      </c>
      <c r="Y152" s="177">
        <v>0</v>
      </c>
      <c r="Z152" s="177"/>
      <c r="AA152" s="177">
        <v>0</v>
      </c>
      <c r="AB152" s="177">
        <v>0</v>
      </c>
      <c r="AC152" s="177">
        <v>0</v>
      </c>
      <c r="AD152" s="177">
        <v>0</v>
      </c>
      <c r="AE152" s="177">
        <v>0</v>
      </c>
      <c r="AF152" s="177">
        <v>0</v>
      </c>
      <c r="AG152" s="177">
        <v>0</v>
      </c>
      <c r="AH152" s="177">
        <v>0</v>
      </c>
      <c r="AI152" s="177">
        <v>0</v>
      </c>
      <c r="AJ152" s="177">
        <v>0</v>
      </c>
      <c r="AK152" s="180">
        <f>SUM(M152:AJ152)</f>
        <v>1028873.98</v>
      </c>
      <c r="AL152" s="180">
        <v>1028873.98</v>
      </c>
      <c r="AM152" s="166"/>
    </row>
    <row r="153" spans="1:39" s="22" customFormat="1" ht="13.5" customHeight="1" x14ac:dyDescent="0.25">
      <c r="A153" s="181"/>
      <c r="B153" s="177"/>
      <c r="C153" s="61" t="s">
        <v>241</v>
      </c>
      <c r="D153" s="177"/>
      <c r="E153" s="177"/>
      <c r="F153" s="177"/>
      <c r="G153" s="177"/>
      <c r="H153" s="59" t="s">
        <v>60</v>
      </c>
      <c r="I153" s="61">
        <v>771</v>
      </c>
      <c r="J153" s="59" t="s">
        <v>61</v>
      </c>
      <c r="K153" s="62">
        <v>0.06</v>
      </c>
      <c r="L153" s="96">
        <v>5174.7299999999996</v>
      </c>
      <c r="M153" s="180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80"/>
      <c r="AL153" s="180"/>
      <c r="AM153" s="161"/>
    </row>
    <row r="154" spans="1:39" s="22" customFormat="1" ht="13.5" customHeight="1" x14ac:dyDescent="0.25">
      <c r="A154" s="181"/>
      <c r="B154" s="177"/>
      <c r="C154" s="61" t="s">
        <v>504</v>
      </c>
      <c r="D154" s="177"/>
      <c r="E154" s="177"/>
      <c r="F154" s="177"/>
      <c r="G154" s="177"/>
      <c r="H154" s="59" t="s">
        <v>60</v>
      </c>
      <c r="I154" s="61">
        <v>774</v>
      </c>
      <c r="J154" s="59" t="s">
        <v>67</v>
      </c>
      <c r="K154" s="62">
        <v>0.26</v>
      </c>
      <c r="L154" s="96">
        <v>48934.51</v>
      </c>
      <c r="M154" s="180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80"/>
      <c r="AL154" s="180"/>
      <c r="AM154" s="161"/>
    </row>
    <row r="155" spans="1:39" s="22" customFormat="1" ht="13.5" customHeight="1" x14ac:dyDescent="0.25">
      <c r="A155" s="181"/>
      <c r="B155" s="177"/>
      <c r="C155" s="61" t="s">
        <v>293</v>
      </c>
      <c r="D155" s="177"/>
      <c r="E155" s="177"/>
      <c r="F155" s="177"/>
      <c r="G155" s="177"/>
      <c r="H155" s="59" t="s">
        <v>60</v>
      </c>
      <c r="I155" s="61">
        <v>788</v>
      </c>
      <c r="J155" s="59" t="s">
        <v>67</v>
      </c>
      <c r="K155" s="62">
        <v>4.74</v>
      </c>
      <c r="L155" s="96">
        <v>892113.84</v>
      </c>
      <c r="M155" s="180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80"/>
      <c r="AL155" s="180"/>
      <c r="AM155" s="161"/>
    </row>
    <row r="156" spans="1:39" s="22" customFormat="1" ht="13.5" customHeight="1" x14ac:dyDescent="0.25">
      <c r="A156" s="181"/>
      <c r="B156" s="177"/>
      <c r="C156" s="61" t="s">
        <v>505</v>
      </c>
      <c r="D156" s="177"/>
      <c r="E156" s="177"/>
      <c r="F156" s="177"/>
      <c r="G156" s="177"/>
      <c r="H156" s="59" t="s">
        <v>60</v>
      </c>
      <c r="I156" s="61">
        <v>793</v>
      </c>
      <c r="J156" s="59" t="s">
        <v>61</v>
      </c>
      <c r="K156" s="62">
        <v>0.26</v>
      </c>
      <c r="L156" s="96">
        <v>22423.81</v>
      </c>
      <c r="M156" s="180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80"/>
      <c r="AL156" s="180"/>
      <c r="AM156" s="162"/>
    </row>
    <row r="157" spans="1:39" s="58" customFormat="1" ht="12.75" customHeight="1" x14ac:dyDescent="0.25">
      <c r="A157" s="175">
        <v>66</v>
      </c>
      <c r="B157" s="174" t="s">
        <v>405</v>
      </c>
      <c r="C157" s="64" t="s">
        <v>55</v>
      </c>
      <c r="D157" s="174" t="s">
        <v>406</v>
      </c>
      <c r="E157" s="174" t="s">
        <v>407</v>
      </c>
      <c r="F157" s="174" t="s">
        <v>408</v>
      </c>
      <c r="G157" s="174" t="s">
        <v>398</v>
      </c>
      <c r="H157" s="65" t="s">
        <v>60</v>
      </c>
      <c r="I157" s="64">
        <v>722</v>
      </c>
      <c r="J157" s="65" t="s">
        <v>67</v>
      </c>
      <c r="K157" s="66">
        <v>0.32</v>
      </c>
      <c r="L157" s="97">
        <v>60227.09</v>
      </c>
      <c r="M157" s="176">
        <v>1028873.37</v>
      </c>
      <c r="N157" s="174">
        <v>0</v>
      </c>
      <c r="O157" s="174">
        <v>0</v>
      </c>
      <c r="P157" s="174">
        <v>0</v>
      </c>
      <c r="Q157" s="174">
        <v>0</v>
      </c>
      <c r="R157" s="174">
        <v>0</v>
      </c>
      <c r="S157" s="174">
        <v>0</v>
      </c>
      <c r="T157" s="174">
        <v>0</v>
      </c>
      <c r="U157" s="174">
        <v>0</v>
      </c>
      <c r="V157" s="174">
        <v>0</v>
      </c>
      <c r="W157" s="174">
        <v>0</v>
      </c>
      <c r="X157" s="174">
        <v>0</v>
      </c>
      <c r="Y157" s="174">
        <v>0</v>
      </c>
      <c r="Z157" s="174"/>
      <c r="AA157" s="174">
        <v>0</v>
      </c>
      <c r="AB157" s="174">
        <v>0</v>
      </c>
      <c r="AC157" s="174">
        <v>0</v>
      </c>
      <c r="AD157" s="174">
        <v>0</v>
      </c>
      <c r="AE157" s="174">
        <v>0</v>
      </c>
      <c r="AF157" s="174">
        <v>0</v>
      </c>
      <c r="AG157" s="174">
        <v>0</v>
      </c>
      <c r="AH157" s="174">
        <v>0</v>
      </c>
      <c r="AI157" s="174">
        <v>0</v>
      </c>
      <c r="AJ157" s="174">
        <v>0</v>
      </c>
      <c r="AK157" s="176">
        <f>SUM(M157:AJ157)</f>
        <v>1028873.37</v>
      </c>
      <c r="AL157" s="176">
        <v>1028873.37</v>
      </c>
      <c r="AM157" s="156"/>
    </row>
    <row r="158" spans="1:39" s="58" customFormat="1" ht="12.75" customHeight="1" x14ac:dyDescent="0.25">
      <c r="A158" s="175"/>
      <c r="B158" s="174"/>
      <c r="C158" s="64" t="s">
        <v>241</v>
      </c>
      <c r="D158" s="174"/>
      <c r="E158" s="174"/>
      <c r="F158" s="174"/>
      <c r="G158" s="174"/>
      <c r="H158" s="65" t="s">
        <v>60</v>
      </c>
      <c r="I158" s="64">
        <v>771</v>
      </c>
      <c r="J158" s="65" t="s">
        <v>61</v>
      </c>
      <c r="K158" s="66">
        <v>0.06</v>
      </c>
      <c r="L158" s="97">
        <v>5174.7299999999996</v>
      </c>
      <c r="M158" s="176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6"/>
      <c r="AL158" s="176"/>
      <c r="AM158" s="167"/>
    </row>
    <row r="159" spans="1:39" s="58" customFormat="1" ht="12.75" customHeight="1" x14ac:dyDescent="0.25">
      <c r="A159" s="175"/>
      <c r="B159" s="174"/>
      <c r="C159" s="64" t="s">
        <v>151</v>
      </c>
      <c r="D159" s="174"/>
      <c r="E159" s="174"/>
      <c r="F159" s="174"/>
      <c r="G159" s="174"/>
      <c r="H159" s="65" t="s">
        <v>60</v>
      </c>
      <c r="I159" s="64">
        <v>774</v>
      </c>
      <c r="J159" s="65" t="s">
        <v>67</v>
      </c>
      <c r="K159" s="66">
        <v>0.26</v>
      </c>
      <c r="L159" s="97">
        <v>48934.51</v>
      </c>
      <c r="M159" s="176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174"/>
      <c r="Z159" s="174"/>
      <c r="AA159" s="174"/>
      <c r="AB159" s="174"/>
      <c r="AC159" s="174"/>
      <c r="AD159" s="174"/>
      <c r="AE159" s="174"/>
      <c r="AF159" s="174"/>
      <c r="AG159" s="174"/>
      <c r="AH159" s="174"/>
      <c r="AI159" s="174"/>
      <c r="AJ159" s="174"/>
      <c r="AK159" s="176"/>
      <c r="AL159" s="176"/>
      <c r="AM159" s="167"/>
    </row>
    <row r="160" spans="1:39" s="58" customFormat="1" ht="12.75" customHeight="1" x14ac:dyDescent="0.25">
      <c r="A160" s="175"/>
      <c r="B160" s="174"/>
      <c r="C160" s="64" t="s">
        <v>293</v>
      </c>
      <c r="D160" s="174"/>
      <c r="E160" s="174"/>
      <c r="F160" s="174"/>
      <c r="G160" s="174"/>
      <c r="H160" s="65" t="s">
        <v>60</v>
      </c>
      <c r="I160" s="64">
        <v>788</v>
      </c>
      <c r="J160" s="65" t="s">
        <v>67</v>
      </c>
      <c r="K160" s="66">
        <v>4.74</v>
      </c>
      <c r="L160" s="97">
        <v>892113.23</v>
      </c>
      <c r="M160" s="176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  <c r="AD160" s="174"/>
      <c r="AE160" s="174"/>
      <c r="AF160" s="174"/>
      <c r="AG160" s="174"/>
      <c r="AH160" s="174"/>
      <c r="AI160" s="174"/>
      <c r="AJ160" s="174"/>
      <c r="AK160" s="176"/>
      <c r="AL160" s="176"/>
      <c r="AM160" s="167"/>
    </row>
    <row r="161" spans="1:40" s="58" customFormat="1" ht="12.75" customHeight="1" x14ac:dyDescent="0.25">
      <c r="A161" s="175"/>
      <c r="B161" s="174"/>
      <c r="C161" s="64" t="s">
        <v>505</v>
      </c>
      <c r="D161" s="174"/>
      <c r="E161" s="174"/>
      <c r="F161" s="174"/>
      <c r="G161" s="174"/>
      <c r="H161" s="65" t="s">
        <v>60</v>
      </c>
      <c r="I161" s="64">
        <v>793</v>
      </c>
      <c r="J161" s="65" t="s">
        <v>61</v>
      </c>
      <c r="K161" s="66">
        <v>0.26</v>
      </c>
      <c r="L161" s="97">
        <v>22423.81</v>
      </c>
      <c r="M161" s="176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74"/>
      <c r="Z161" s="174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6"/>
      <c r="AL161" s="176"/>
      <c r="AM161" s="157"/>
    </row>
    <row r="162" spans="1:40" s="22" customFormat="1" ht="30.75" customHeight="1" x14ac:dyDescent="0.25">
      <c r="A162" s="95">
        <v>67</v>
      </c>
      <c r="B162" s="95" t="s">
        <v>409</v>
      </c>
      <c r="C162" s="98" t="s">
        <v>410</v>
      </c>
      <c r="D162" s="95" t="s">
        <v>411</v>
      </c>
      <c r="E162" s="95" t="s">
        <v>555</v>
      </c>
      <c r="F162" s="95" t="s">
        <v>192</v>
      </c>
      <c r="G162" s="95" t="s">
        <v>413</v>
      </c>
      <c r="H162" s="95" t="s">
        <v>60</v>
      </c>
      <c r="I162" s="98">
        <v>166</v>
      </c>
      <c r="J162" s="95" t="s">
        <v>69</v>
      </c>
      <c r="K162" s="62">
        <v>0</v>
      </c>
      <c r="L162" s="96">
        <v>0</v>
      </c>
      <c r="M162" s="96">
        <v>0</v>
      </c>
      <c r="N162" s="95">
        <v>0</v>
      </c>
      <c r="O162" s="95">
        <v>0</v>
      </c>
      <c r="P162" s="95">
        <v>0</v>
      </c>
      <c r="Q162" s="102">
        <v>8000</v>
      </c>
      <c r="R162" s="102">
        <v>9800</v>
      </c>
      <c r="S162" s="95">
        <v>0</v>
      </c>
      <c r="T162" s="95">
        <v>0</v>
      </c>
      <c r="U162" s="95">
        <v>0</v>
      </c>
      <c r="V162" s="95">
        <v>0</v>
      </c>
      <c r="W162" s="95">
        <v>0</v>
      </c>
      <c r="X162" s="95">
        <v>0</v>
      </c>
      <c r="Y162" s="95">
        <v>0</v>
      </c>
      <c r="Z162" s="95"/>
      <c r="AA162" s="95">
        <v>0</v>
      </c>
      <c r="AB162" s="95">
        <v>0</v>
      </c>
      <c r="AC162" s="95">
        <v>0</v>
      </c>
      <c r="AD162" s="95">
        <v>0</v>
      </c>
      <c r="AE162" s="95">
        <v>0</v>
      </c>
      <c r="AF162" s="95">
        <v>0</v>
      </c>
      <c r="AG162" s="102">
        <v>7000</v>
      </c>
      <c r="AH162" s="95">
        <v>0</v>
      </c>
      <c r="AI162" s="95">
        <v>0</v>
      </c>
      <c r="AJ162" s="95">
        <v>0</v>
      </c>
      <c r="AK162" s="96">
        <f>SUM(M162:AJ162)</f>
        <v>24800</v>
      </c>
      <c r="AL162" s="96">
        <v>24800</v>
      </c>
      <c r="AM162" s="105"/>
    </row>
    <row r="163" spans="1:40" s="58" customFormat="1" x14ac:dyDescent="0.25">
      <c r="A163" s="175">
        <v>68</v>
      </c>
      <c r="B163" s="174" t="s">
        <v>414</v>
      </c>
      <c r="C163" s="64" t="s">
        <v>415</v>
      </c>
      <c r="D163" s="174" t="s">
        <v>412</v>
      </c>
      <c r="E163" s="174" t="s">
        <v>416</v>
      </c>
      <c r="F163" s="174" t="s">
        <v>417</v>
      </c>
      <c r="G163" s="174" t="s">
        <v>413</v>
      </c>
      <c r="H163" s="65" t="s">
        <v>60</v>
      </c>
      <c r="I163" s="64">
        <v>166</v>
      </c>
      <c r="J163" s="65" t="s">
        <v>67</v>
      </c>
      <c r="K163" s="66">
        <v>2.0499999999999998</v>
      </c>
      <c r="L163" s="97">
        <v>63906</v>
      </c>
      <c r="M163" s="176">
        <v>130201.98</v>
      </c>
      <c r="N163" s="174">
        <v>0</v>
      </c>
      <c r="O163" s="174">
        <v>0</v>
      </c>
      <c r="P163" s="174">
        <v>0</v>
      </c>
      <c r="Q163" s="174">
        <v>0</v>
      </c>
      <c r="R163" s="174">
        <v>0</v>
      </c>
      <c r="S163" s="174">
        <v>0</v>
      </c>
      <c r="T163" s="174">
        <v>0</v>
      </c>
      <c r="U163" s="174">
        <v>0</v>
      </c>
      <c r="V163" s="174">
        <v>0</v>
      </c>
      <c r="W163" s="174">
        <v>0</v>
      </c>
      <c r="X163" s="174">
        <v>0</v>
      </c>
      <c r="Y163" s="174">
        <v>0</v>
      </c>
      <c r="Z163" s="174"/>
      <c r="AA163" s="174">
        <v>0</v>
      </c>
      <c r="AB163" s="174">
        <v>0</v>
      </c>
      <c r="AC163" s="174">
        <v>0</v>
      </c>
      <c r="AD163" s="174">
        <v>0</v>
      </c>
      <c r="AE163" s="174">
        <v>0</v>
      </c>
      <c r="AF163" s="174">
        <v>0</v>
      </c>
      <c r="AG163" s="174">
        <v>0</v>
      </c>
      <c r="AH163" s="174">
        <v>0</v>
      </c>
      <c r="AI163" s="174">
        <v>0</v>
      </c>
      <c r="AJ163" s="174">
        <v>0</v>
      </c>
      <c r="AK163" s="176">
        <f>SUM(M163:AJ163)</f>
        <v>130201.98</v>
      </c>
      <c r="AL163" s="176">
        <v>130201.98</v>
      </c>
      <c r="AM163" s="156"/>
    </row>
    <row r="164" spans="1:40" s="58" customFormat="1" x14ac:dyDescent="0.25">
      <c r="A164" s="175"/>
      <c r="B164" s="174"/>
      <c r="C164" s="64" t="s">
        <v>415</v>
      </c>
      <c r="D164" s="174"/>
      <c r="E164" s="174"/>
      <c r="F164" s="174"/>
      <c r="G164" s="174"/>
      <c r="H164" s="65" t="s">
        <v>60</v>
      </c>
      <c r="I164" s="64">
        <v>166</v>
      </c>
      <c r="J164" s="65" t="s">
        <v>93</v>
      </c>
      <c r="K164" s="66">
        <v>3.19</v>
      </c>
      <c r="L164" s="97">
        <v>66295.98</v>
      </c>
      <c r="M164" s="176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  <c r="AE164" s="174"/>
      <c r="AF164" s="174"/>
      <c r="AG164" s="174"/>
      <c r="AH164" s="174"/>
      <c r="AI164" s="174"/>
      <c r="AJ164" s="174"/>
      <c r="AK164" s="176"/>
      <c r="AL164" s="176"/>
      <c r="AM164" s="167"/>
    </row>
    <row r="165" spans="1:40" s="58" customFormat="1" x14ac:dyDescent="0.25">
      <c r="A165" s="175"/>
      <c r="B165" s="174"/>
      <c r="C165" s="64" t="s">
        <v>410</v>
      </c>
      <c r="D165" s="174"/>
      <c r="E165" s="174"/>
      <c r="F165" s="174"/>
      <c r="G165" s="174"/>
      <c r="H165" s="65" t="s">
        <v>60</v>
      </c>
      <c r="I165" s="64">
        <v>166</v>
      </c>
      <c r="J165" s="65" t="s">
        <v>71</v>
      </c>
      <c r="K165" s="66">
        <v>0</v>
      </c>
      <c r="L165" s="97">
        <v>0</v>
      </c>
      <c r="M165" s="176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174"/>
      <c r="Z165" s="174"/>
      <c r="AA165" s="174"/>
      <c r="AB165" s="174"/>
      <c r="AC165" s="174"/>
      <c r="AD165" s="174"/>
      <c r="AE165" s="174"/>
      <c r="AF165" s="174"/>
      <c r="AG165" s="174"/>
      <c r="AH165" s="174"/>
      <c r="AI165" s="174"/>
      <c r="AJ165" s="174"/>
      <c r="AK165" s="176"/>
      <c r="AL165" s="176"/>
      <c r="AM165" s="157"/>
    </row>
    <row r="166" spans="1:40" s="22" customFormat="1" x14ac:dyDescent="0.25">
      <c r="A166" s="181">
        <v>69</v>
      </c>
      <c r="B166" s="177" t="s">
        <v>418</v>
      </c>
      <c r="C166" s="61" t="s">
        <v>366</v>
      </c>
      <c r="D166" s="177" t="s">
        <v>419</v>
      </c>
      <c r="E166" s="177" t="s">
        <v>420</v>
      </c>
      <c r="F166" s="177" t="s">
        <v>421</v>
      </c>
      <c r="G166" s="177" t="s">
        <v>413</v>
      </c>
      <c r="H166" s="59" t="s">
        <v>60</v>
      </c>
      <c r="I166" s="110">
        <v>152</v>
      </c>
      <c r="J166" s="59" t="s">
        <v>67</v>
      </c>
      <c r="K166" s="62">
        <v>6</v>
      </c>
      <c r="L166" s="96">
        <v>187041.96</v>
      </c>
      <c r="M166" s="180">
        <v>202628.56</v>
      </c>
      <c r="N166" s="177">
        <v>0</v>
      </c>
      <c r="O166" s="177">
        <v>0</v>
      </c>
      <c r="P166" s="177">
        <v>0</v>
      </c>
      <c r="Q166" s="180">
        <v>8000</v>
      </c>
      <c r="R166" s="180">
        <v>9800</v>
      </c>
      <c r="S166" s="177">
        <v>0</v>
      </c>
      <c r="T166" s="177">
        <v>0</v>
      </c>
      <c r="U166" s="177">
        <v>0</v>
      </c>
      <c r="V166" s="177">
        <v>0</v>
      </c>
      <c r="W166" s="177">
        <v>0</v>
      </c>
      <c r="X166" s="177">
        <v>0</v>
      </c>
      <c r="Y166" s="177">
        <v>0</v>
      </c>
      <c r="Z166" s="177"/>
      <c r="AA166" s="177">
        <v>0</v>
      </c>
      <c r="AB166" s="177">
        <v>0</v>
      </c>
      <c r="AC166" s="177">
        <v>0</v>
      </c>
      <c r="AD166" s="177">
        <v>0</v>
      </c>
      <c r="AE166" s="177">
        <v>0</v>
      </c>
      <c r="AF166" s="177">
        <v>0</v>
      </c>
      <c r="AG166" s="180">
        <v>7000</v>
      </c>
      <c r="AH166" s="177">
        <v>0</v>
      </c>
      <c r="AI166" s="177">
        <v>0</v>
      </c>
      <c r="AJ166" s="177">
        <v>0</v>
      </c>
      <c r="AK166" s="180">
        <f>SUM(M166:AJ166)</f>
        <v>227428.56</v>
      </c>
      <c r="AL166" s="158">
        <f>SUM(AK166+AK170+AK171)</f>
        <v>320948.83999999997</v>
      </c>
      <c r="AM166" s="166" t="s">
        <v>514</v>
      </c>
    </row>
    <row r="167" spans="1:40" s="22" customFormat="1" x14ac:dyDescent="0.25">
      <c r="A167" s="181"/>
      <c r="B167" s="177"/>
      <c r="C167" s="61" t="s">
        <v>158</v>
      </c>
      <c r="D167" s="177"/>
      <c r="E167" s="177"/>
      <c r="F167" s="177"/>
      <c r="G167" s="177"/>
      <c r="H167" s="59" t="s">
        <v>60</v>
      </c>
      <c r="I167" s="110">
        <v>153</v>
      </c>
      <c r="J167" s="59" t="s">
        <v>67</v>
      </c>
      <c r="K167" s="62">
        <v>0.5</v>
      </c>
      <c r="L167" s="96">
        <v>15586.6</v>
      </c>
      <c r="M167" s="180"/>
      <c r="N167" s="177"/>
      <c r="O167" s="177"/>
      <c r="P167" s="177"/>
      <c r="Q167" s="180"/>
      <c r="R167" s="180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80"/>
      <c r="AH167" s="177"/>
      <c r="AI167" s="177"/>
      <c r="AJ167" s="177"/>
      <c r="AK167" s="180"/>
      <c r="AL167" s="159"/>
      <c r="AM167" s="161"/>
    </row>
    <row r="168" spans="1:40" s="22" customFormat="1" ht="24" customHeight="1" x14ac:dyDescent="0.2">
      <c r="A168" s="181"/>
      <c r="B168" s="177"/>
      <c r="C168" s="61" t="s">
        <v>365</v>
      </c>
      <c r="D168" s="177"/>
      <c r="E168" s="177"/>
      <c r="F168" s="177"/>
      <c r="G168" s="177"/>
      <c r="H168" s="59" t="s">
        <v>60</v>
      </c>
      <c r="I168" s="111" t="s">
        <v>461</v>
      </c>
      <c r="J168" s="59" t="s">
        <v>69</v>
      </c>
      <c r="K168" s="62">
        <v>0</v>
      </c>
      <c r="L168" s="96">
        <v>0</v>
      </c>
      <c r="M168" s="180"/>
      <c r="N168" s="177"/>
      <c r="O168" s="177"/>
      <c r="P168" s="177"/>
      <c r="Q168" s="180"/>
      <c r="R168" s="180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7"/>
      <c r="AG168" s="180"/>
      <c r="AH168" s="177"/>
      <c r="AI168" s="177"/>
      <c r="AJ168" s="177"/>
      <c r="AK168" s="180"/>
      <c r="AL168" s="159"/>
      <c r="AM168" s="161"/>
      <c r="AN168" s="100" t="s">
        <v>528</v>
      </c>
    </row>
    <row r="169" spans="1:40" s="22" customFormat="1" ht="23.25" customHeight="1" x14ac:dyDescent="0.25">
      <c r="A169" s="181"/>
      <c r="B169" s="177"/>
      <c r="C169" s="61" t="s">
        <v>365</v>
      </c>
      <c r="D169" s="177"/>
      <c r="E169" s="177"/>
      <c r="F169" s="177"/>
      <c r="G169" s="177"/>
      <c r="H169" s="59" t="s">
        <v>60</v>
      </c>
      <c r="I169" s="111" t="s">
        <v>461</v>
      </c>
      <c r="J169" s="59" t="s">
        <v>71</v>
      </c>
      <c r="K169" s="62">
        <v>0</v>
      </c>
      <c r="L169" s="96">
        <v>0</v>
      </c>
      <c r="M169" s="180"/>
      <c r="N169" s="177"/>
      <c r="O169" s="177"/>
      <c r="P169" s="177"/>
      <c r="Q169" s="180"/>
      <c r="R169" s="180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7"/>
      <c r="AG169" s="180"/>
      <c r="AH169" s="177"/>
      <c r="AI169" s="177"/>
      <c r="AJ169" s="177"/>
      <c r="AK169" s="180"/>
      <c r="AL169" s="159"/>
      <c r="AM169" s="162"/>
    </row>
    <row r="170" spans="1:40" s="58" customFormat="1" x14ac:dyDescent="0.25">
      <c r="A170" s="64">
        <v>70</v>
      </c>
      <c r="B170" s="65" t="s">
        <v>423</v>
      </c>
      <c r="C170" s="64" t="s">
        <v>366</v>
      </c>
      <c r="D170" s="65" t="s">
        <v>424</v>
      </c>
      <c r="E170" s="65" t="s">
        <v>420</v>
      </c>
      <c r="F170" s="65" t="s">
        <v>425</v>
      </c>
      <c r="G170" s="65" t="s">
        <v>413</v>
      </c>
      <c r="H170" s="65" t="s">
        <v>60</v>
      </c>
      <c r="I170" s="64">
        <v>152</v>
      </c>
      <c r="J170" s="65" t="s">
        <v>67</v>
      </c>
      <c r="K170" s="66">
        <v>1.5</v>
      </c>
      <c r="L170" s="97">
        <v>46759.79</v>
      </c>
      <c r="M170" s="67">
        <v>46759.79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  <c r="U170" s="65">
        <v>0</v>
      </c>
      <c r="V170" s="65">
        <v>0</v>
      </c>
      <c r="W170" s="65">
        <v>0</v>
      </c>
      <c r="X170" s="65">
        <v>0</v>
      </c>
      <c r="Y170" s="65">
        <v>0</v>
      </c>
      <c r="Z170" s="65"/>
      <c r="AA170" s="65">
        <v>0</v>
      </c>
      <c r="AB170" s="65">
        <v>0</v>
      </c>
      <c r="AC170" s="65">
        <v>0</v>
      </c>
      <c r="AD170" s="65">
        <v>0</v>
      </c>
      <c r="AE170" s="65">
        <v>0</v>
      </c>
      <c r="AF170" s="65">
        <v>0</v>
      </c>
      <c r="AG170" s="65">
        <v>0</v>
      </c>
      <c r="AH170" s="65">
        <v>0</v>
      </c>
      <c r="AI170" s="65">
        <v>0</v>
      </c>
      <c r="AJ170" s="65">
        <v>0</v>
      </c>
      <c r="AK170" s="67">
        <f>SUM(M170:AJ170)</f>
        <v>46759.79</v>
      </c>
      <c r="AL170" s="159"/>
      <c r="AM170" s="156"/>
    </row>
    <row r="171" spans="1:40" s="22" customFormat="1" ht="25.5" x14ac:dyDescent="0.25">
      <c r="A171" s="61">
        <v>71</v>
      </c>
      <c r="B171" s="59" t="s">
        <v>426</v>
      </c>
      <c r="C171" s="61" t="s">
        <v>366</v>
      </c>
      <c r="D171" s="59" t="s">
        <v>427</v>
      </c>
      <c r="E171" s="59" t="s">
        <v>428</v>
      </c>
      <c r="F171" s="59" t="s">
        <v>408</v>
      </c>
      <c r="G171" s="59" t="s">
        <v>413</v>
      </c>
      <c r="H171" s="59" t="s">
        <v>60</v>
      </c>
      <c r="I171" s="61">
        <v>152</v>
      </c>
      <c r="J171" s="59" t="s">
        <v>67</v>
      </c>
      <c r="K171" s="62">
        <v>1.5</v>
      </c>
      <c r="L171" s="96">
        <v>46760.49</v>
      </c>
      <c r="M171" s="68">
        <v>46760.49</v>
      </c>
      <c r="N171" s="59">
        <v>0</v>
      </c>
      <c r="O171" s="59">
        <v>0</v>
      </c>
      <c r="P171" s="59">
        <v>0</v>
      </c>
      <c r="Q171" s="59">
        <v>0</v>
      </c>
      <c r="R171" s="59">
        <v>0</v>
      </c>
      <c r="S171" s="59">
        <v>0</v>
      </c>
      <c r="T171" s="59">
        <v>0</v>
      </c>
      <c r="U171" s="59">
        <v>0</v>
      </c>
      <c r="V171" s="59">
        <v>0</v>
      </c>
      <c r="W171" s="59">
        <v>0</v>
      </c>
      <c r="X171" s="59">
        <v>0</v>
      </c>
      <c r="Y171" s="59">
        <v>0</v>
      </c>
      <c r="Z171" s="59"/>
      <c r="AA171" s="59">
        <v>0</v>
      </c>
      <c r="AB171" s="59">
        <v>0</v>
      </c>
      <c r="AC171" s="59">
        <v>0</v>
      </c>
      <c r="AD171" s="59">
        <v>0</v>
      </c>
      <c r="AE171" s="59">
        <v>0</v>
      </c>
      <c r="AF171" s="59">
        <v>0</v>
      </c>
      <c r="AG171" s="59">
        <v>0</v>
      </c>
      <c r="AH171" s="59">
        <v>0</v>
      </c>
      <c r="AI171" s="59">
        <v>0</v>
      </c>
      <c r="AJ171" s="59">
        <v>0</v>
      </c>
      <c r="AK171" s="68">
        <f t="shared" ref="AK171:AK172" si="7">SUM(M171:AJ171)</f>
        <v>46760.49</v>
      </c>
      <c r="AL171" s="160"/>
      <c r="AM171" s="157"/>
    </row>
    <row r="172" spans="1:40" s="58" customFormat="1" ht="25.5" x14ac:dyDescent="0.25">
      <c r="A172" s="64">
        <v>72</v>
      </c>
      <c r="B172" s="65" t="s">
        <v>429</v>
      </c>
      <c r="C172" s="64" t="s">
        <v>430</v>
      </c>
      <c r="D172" s="65" t="s">
        <v>431</v>
      </c>
      <c r="E172" s="65" t="s">
        <v>432</v>
      </c>
      <c r="F172" s="65" t="s">
        <v>433</v>
      </c>
      <c r="G172" s="65" t="s">
        <v>121</v>
      </c>
      <c r="H172" s="65" t="s">
        <v>60</v>
      </c>
      <c r="I172" s="64">
        <v>91</v>
      </c>
      <c r="J172" s="65" t="s">
        <v>61</v>
      </c>
      <c r="K172" s="66">
        <v>7</v>
      </c>
      <c r="L172" s="97">
        <v>394959.6</v>
      </c>
      <c r="M172" s="67">
        <v>394959.6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  <c r="U172" s="65">
        <v>0</v>
      </c>
      <c r="V172" s="65">
        <v>0</v>
      </c>
      <c r="W172" s="65">
        <v>0</v>
      </c>
      <c r="X172" s="65">
        <v>0</v>
      </c>
      <c r="Y172" s="65">
        <v>0</v>
      </c>
      <c r="Z172" s="65"/>
      <c r="AA172" s="65">
        <v>0</v>
      </c>
      <c r="AB172" s="65">
        <v>0</v>
      </c>
      <c r="AC172" s="65">
        <v>0</v>
      </c>
      <c r="AD172" s="65">
        <v>0</v>
      </c>
      <c r="AE172" s="65">
        <v>0</v>
      </c>
      <c r="AF172" s="65">
        <v>0</v>
      </c>
      <c r="AG172" s="65">
        <v>0</v>
      </c>
      <c r="AH172" s="65">
        <v>0</v>
      </c>
      <c r="AI172" s="65">
        <v>0</v>
      </c>
      <c r="AJ172" s="65">
        <v>0</v>
      </c>
      <c r="AK172" s="67">
        <f t="shared" si="7"/>
        <v>394959.6</v>
      </c>
      <c r="AL172" s="67">
        <v>394959.6</v>
      </c>
      <c r="AM172" s="103"/>
    </row>
    <row r="173" spans="1:40" s="22" customFormat="1" ht="38.25" x14ac:dyDescent="0.25">
      <c r="A173" s="61">
        <v>73</v>
      </c>
      <c r="B173" s="59" t="s">
        <v>435</v>
      </c>
      <c r="C173" s="61" t="s">
        <v>110</v>
      </c>
      <c r="D173" s="59" t="s">
        <v>436</v>
      </c>
      <c r="E173" s="59" t="s">
        <v>553</v>
      </c>
      <c r="F173" s="59" t="s">
        <v>438</v>
      </c>
      <c r="G173" s="59" t="s">
        <v>121</v>
      </c>
      <c r="H173" s="59" t="s">
        <v>60</v>
      </c>
      <c r="I173" s="61">
        <v>91</v>
      </c>
      <c r="J173" s="59" t="s">
        <v>61</v>
      </c>
      <c r="K173" s="62">
        <v>6.5</v>
      </c>
      <c r="L173" s="96">
        <v>366748.2</v>
      </c>
      <c r="M173" s="68">
        <v>366748.2</v>
      </c>
      <c r="N173" s="59">
        <v>0</v>
      </c>
      <c r="O173" s="59">
        <v>0</v>
      </c>
      <c r="P173" s="59">
        <v>0</v>
      </c>
      <c r="Q173" s="59">
        <v>0</v>
      </c>
      <c r="R173" s="59">
        <v>0</v>
      </c>
      <c r="S173" s="59">
        <v>0</v>
      </c>
      <c r="T173" s="59">
        <v>0</v>
      </c>
      <c r="U173" s="59">
        <v>0</v>
      </c>
      <c r="V173" s="59">
        <v>0</v>
      </c>
      <c r="W173" s="59">
        <v>0</v>
      </c>
      <c r="X173" s="59">
        <v>0</v>
      </c>
      <c r="Y173" s="59">
        <v>0</v>
      </c>
      <c r="Z173" s="59"/>
      <c r="AA173" s="59">
        <v>0</v>
      </c>
      <c r="AB173" s="59">
        <v>0</v>
      </c>
      <c r="AC173" s="59">
        <v>0</v>
      </c>
      <c r="AD173" s="59">
        <v>0</v>
      </c>
      <c r="AE173" s="59">
        <v>0</v>
      </c>
      <c r="AF173" s="59">
        <v>0</v>
      </c>
      <c r="AG173" s="59">
        <v>0</v>
      </c>
      <c r="AH173" s="59">
        <v>0</v>
      </c>
      <c r="AI173" s="59">
        <v>0</v>
      </c>
      <c r="AJ173" s="59">
        <v>0</v>
      </c>
      <c r="AK173" s="68">
        <f>SUM(M173:AJ173)</f>
        <v>366748.2</v>
      </c>
      <c r="AL173" s="68">
        <v>366748.2</v>
      </c>
      <c r="AM173" s="104"/>
    </row>
    <row r="174" spans="1:40" s="22" customFormat="1" x14ac:dyDescent="0.25">
      <c r="A174" s="61"/>
      <c r="B174" s="182" t="s">
        <v>529</v>
      </c>
      <c r="C174" s="183"/>
      <c r="D174" s="183"/>
      <c r="E174" s="183"/>
      <c r="F174" s="183"/>
      <c r="G174" s="183"/>
      <c r="H174" s="183"/>
      <c r="I174" s="183"/>
      <c r="J174" s="183"/>
      <c r="K174" s="184"/>
      <c r="L174" s="71">
        <f t="shared" ref="L174:AL174" si="8">SUM(L9:L173)</f>
        <v>32992341.169999998</v>
      </c>
      <c r="M174" s="71">
        <f t="shared" si="8"/>
        <v>32992341.169999994</v>
      </c>
      <c r="N174" s="71">
        <f t="shared" si="8"/>
        <v>0</v>
      </c>
      <c r="O174" s="71">
        <f t="shared" si="8"/>
        <v>0</v>
      </c>
      <c r="P174" s="71">
        <f t="shared" si="8"/>
        <v>0</v>
      </c>
      <c r="Q174" s="71">
        <f t="shared" si="8"/>
        <v>176000</v>
      </c>
      <c r="R174" s="71">
        <f t="shared" si="8"/>
        <v>215600</v>
      </c>
      <c r="S174" s="71">
        <f t="shared" si="8"/>
        <v>0</v>
      </c>
      <c r="T174" s="71">
        <f t="shared" si="8"/>
        <v>0</v>
      </c>
      <c r="U174" s="71">
        <f t="shared" si="8"/>
        <v>0</v>
      </c>
      <c r="V174" s="71">
        <f t="shared" si="8"/>
        <v>0</v>
      </c>
      <c r="W174" s="71">
        <f t="shared" si="8"/>
        <v>0</v>
      </c>
      <c r="X174" s="71">
        <f t="shared" si="8"/>
        <v>0</v>
      </c>
      <c r="Y174" s="71">
        <f t="shared" si="8"/>
        <v>0</v>
      </c>
      <c r="Z174" s="71">
        <f t="shared" si="8"/>
        <v>0</v>
      </c>
      <c r="AA174" s="71">
        <f t="shared" si="8"/>
        <v>0</v>
      </c>
      <c r="AB174" s="71">
        <f t="shared" si="8"/>
        <v>0</v>
      </c>
      <c r="AC174" s="71">
        <f t="shared" si="8"/>
        <v>0</v>
      </c>
      <c r="AD174" s="71">
        <f t="shared" si="8"/>
        <v>0</v>
      </c>
      <c r="AE174" s="71">
        <f t="shared" si="8"/>
        <v>0</v>
      </c>
      <c r="AF174" s="71">
        <f t="shared" si="8"/>
        <v>50000</v>
      </c>
      <c r="AG174" s="71">
        <f t="shared" si="8"/>
        <v>91000</v>
      </c>
      <c r="AH174" s="71">
        <f t="shared" si="8"/>
        <v>0</v>
      </c>
      <c r="AI174" s="71">
        <f t="shared" si="8"/>
        <v>0</v>
      </c>
      <c r="AJ174" s="71">
        <f t="shared" si="8"/>
        <v>0</v>
      </c>
      <c r="AK174" s="71">
        <f t="shared" si="8"/>
        <v>33524941.169999994</v>
      </c>
      <c r="AL174" s="71">
        <f t="shared" si="8"/>
        <v>33524941.169999994</v>
      </c>
      <c r="AM174" s="104"/>
    </row>
    <row r="177" spans="12:38" x14ac:dyDescent="0.25">
      <c r="AL177" s="55">
        <f>AK174-AL174</f>
        <v>0</v>
      </c>
    </row>
    <row r="179" spans="12:38" x14ac:dyDescent="0.25">
      <c r="L179" s="55">
        <f>M174-Calculation!X174</f>
        <v>0</v>
      </c>
      <c r="Q179">
        <f>Q174/8000</f>
        <v>22</v>
      </c>
      <c r="R179">
        <f>R174/9800</f>
        <v>22</v>
      </c>
      <c r="AF179">
        <f>AF174/10000</f>
        <v>5</v>
      </c>
      <c r="AG179">
        <f>AG174/7000</f>
        <v>13</v>
      </c>
      <c r="AK179" s="220">
        <f>M174+Q174+R174+AF174+AG174</f>
        <v>33524941.169999994</v>
      </c>
    </row>
    <row r="180" spans="12:38" x14ac:dyDescent="0.25">
      <c r="AK180" s="55">
        <f>AK174-AK179</f>
        <v>0</v>
      </c>
    </row>
  </sheetData>
  <mergeCells count="1225">
    <mergeCell ref="B174:K174"/>
    <mergeCell ref="AK9:AK15"/>
    <mergeCell ref="A16:A20"/>
    <mergeCell ref="B16:B20"/>
    <mergeCell ref="D16:D20"/>
    <mergeCell ref="E16:E20"/>
    <mergeCell ref="F16:F20"/>
    <mergeCell ref="G16:G20"/>
    <mergeCell ref="M16:M20"/>
    <mergeCell ref="N16:N20"/>
    <mergeCell ref="AE9:AE15"/>
    <mergeCell ref="AF9:AF15"/>
    <mergeCell ref="AG9:AG15"/>
    <mergeCell ref="AH9:AH15"/>
    <mergeCell ref="AI9:AI15"/>
    <mergeCell ref="AJ9:AJ15"/>
    <mergeCell ref="Y9:Y15"/>
    <mergeCell ref="Z9:Z15"/>
    <mergeCell ref="AA9:AA15"/>
    <mergeCell ref="AB9:AB15"/>
    <mergeCell ref="AC9:AC15"/>
    <mergeCell ref="AD9:AD15"/>
    <mergeCell ref="S9:S15"/>
    <mergeCell ref="T9:T15"/>
    <mergeCell ref="U9:U15"/>
    <mergeCell ref="V9:V15"/>
    <mergeCell ref="W9:W15"/>
    <mergeCell ref="X9:X15"/>
    <mergeCell ref="M9:M15"/>
    <mergeCell ref="N9:N15"/>
    <mergeCell ref="O9:O15"/>
    <mergeCell ref="P9:P15"/>
    <mergeCell ref="Q9:Q15"/>
    <mergeCell ref="P21:P25"/>
    <mergeCell ref="Q21:Q25"/>
    <mergeCell ref="R21:R25"/>
    <mergeCell ref="A21:A25"/>
    <mergeCell ref="B21:B25"/>
    <mergeCell ref="D21:D25"/>
    <mergeCell ref="E21:E25"/>
    <mergeCell ref="F21:F25"/>
    <mergeCell ref="G21:G25"/>
    <mergeCell ref="AG16:AG20"/>
    <mergeCell ref="R9:R15"/>
    <mergeCell ref="A9:A15"/>
    <mergeCell ref="B9:B15"/>
    <mergeCell ref="D9:D15"/>
    <mergeCell ref="E9:E15"/>
    <mergeCell ref="F9:F15"/>
    <mergeCell ref="G9:G15"/>
    <mergeCell ref="AH16:AH20"/>
    <mergeCell ref="AI16:AI20"/>
    <mergeCell ref="AJ16:AJ20"/>
    <mergeCell ref="AK16:AK20"/>
    <mergeCell ref="AA16:AA20"/>
    <mergeCell ref="AB16:AB20"/>
    <mergeCell ref="AC16:AC20"/>
    <mergeCell ref="AD16:AD20"/>
    <mergeCell ref="AE16:AE20"/>
    <mergeCell ref="AF16:AF20"/>
    <mergeCell ref="U16:U20"/>
    <mergeCell ref="V16:V20"/>
    <mergeCell ref="W16:W20"/>
    <mergeCell ref="X16:X20"/>
    <mergeCell ref="Y16:Y20"/>
    <mergeCell ref="Z16:Z20"/>
    <mergeCell ref="O16:O20"/>
    <mergeCell ref="P16:P20"/>
    <mergeCell ref="Q16:Q20"/>
    <mergeCell ref="R16:R20"/>
    <mergeCell ref="S16:S20"/>
    <mergeCell ref="T16:T20"/>
    <mergeCell ref="AK21:AK25"/>
    <mergeCell ref="A26:A30"/>
    <mergeCell ref="B26:B30"/>
    <mergeCell ref="D26:D30"/>
    <mergeCell ref="E26:E30"/>
    <mergeCell ref="F26:F30"/>
    <mergeCell ref="G26:G30"/>
    <mergeCell ref="M26:M30"/>
    <mergeCell ref="N26:N30"/>
    <mergeCell ref="AE21:AE25"/>
    <mergeCell ref="AF21:AF25"/>
    <mergeCell ref="AG21:AG25"/>
    <mergeCell ref="AH21:AH25"/>
    <mergeCell ref="AI21:AI25"/>
    <mergeCell ref="AJ21:AJ25"/>
    <mergeCell ref="Y21:Y25"/>
    <mergeCell ref="Z21:Z25"/>
    <mergeCell ref="AA21:AA25"/>
    <mergeCell ref="AB21:AB25"/>
    <mergeCell ref="AC21:AC25"/>
    <mergeCell ref="AD21:AD25"/>
    <mergeCell ref="S21:S25"/>
    <mergeCell ref="T21:T25"/>
    <mergeCell ref="U21:U25"/>
    <mergeCell ref="V21:V25"/>
    <mergeCell ref="W21:W25"/>
    <mergeCell ref="X21:X25"/>
    <mergeCell ref="M21:M25"/>
    <mergeCell ref="N21:N25"/>
    <mergeCell ref="O21:O25"/>
    <mergeCell ref="Q31:Q32"/>
    <mergeCell ref="R31:R32"/>
    <mergeCell ref="A31:A32"/>
    <mergeCell ref="B31:B32"/>
    <mergeCell ref="D31:D32"/>
    <mergeCell ref="E31:E32"/>
    <mergeCell ref="F31:F32"/>
    <mergeCell ref="G31:G32"/>
    <mergeCell ref="AG26:AG30"/>
    <mergeCell ref="AH26:AH30"/>
    <mergeCell ref="AI26:AI30"/>
    <mergeCell ref="AJ26:AJ30"/>
    <mergeCell ref="AK26:AK30"/>
    <mergeCell ref="AA26:AA30"/>
    <mergeCell ref="AB26:AB30"/>
    <mergeCell ref="AC26:AC30"/>
    <mergeCell ref="AD26:AD30"/>
    <mergeCell ref="AE26:AE30"/>
    <mergeCell ref="AF26:AF30"/>
    <mergeCell ref="U26:U30"/>
    <mergeCell ref="V26:V30"/>
    <mergeCell ref="W26:W30"/>
    <mergeCell ref="X26:X30"/>
    <mergeCell ref="Y26:Y30"/>
    <mergeCell ref="Z26:Z30"/>
    <mergeCell ref="O26:O30"/>
    <mergeCell ref="P26:P30"/>
    <mergeCell ref="Q26:Q30"/>
    <mergeCell ref="R26:R30"/>
    <mergeCell ref="S26:S30"/>
    <mergeCell ref="T26:T30"/>
    <mergeCell ref="AK31:AK32"/>
    <mergeCell ref="AL31:AL32"/>
    <mergeCell ref="A33:A37"/>
    <mergeCell ref="B33:B37"/>
    <mergeCell ref="D33:D37"/>
    <mergeCell ref="E33:E37"/>
    <mergeCell ref="F33:F37"/>
    <mergeCell ref="G33:G37"/>
    <mergeCell ref="M33:M37"/>
    <mergeCell ref="N33:N37"/>
    <mergeCell ref="AE31:AE32"/>
    <mergeCell ref="AF31:AF32"/>
    <mergeCell ref="AG31:AG32"/>
    <mergeCell ref="AH31:AH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S31:S32"/>
    <mergeCell ref="T31:T32"/>
    <mergeCell ref="U31:U32"/>
    <mergeCell ref="V31:V32"/>
    <mergeCell ref="W31:W32"/>
    <mergeCell ref="X31:X32"/>
    <mergeCell ref="M31:M32"/>
    <mergeCell ref="N31:N32"/>
    <mergeCell ref="O31:O32"/>
    <mergeCell ref="P31:P32"/>
    <mergeCell ref="A38:A39"/>
    <mergeCell ref="B38:B39"/>
    <mergeCell ref="D38:D39"/>
    <mergeCell ref="E38:E39"/>
    <mergeCell ref="F38:F39"/>
    <mergeCell ref="G38:G39"/>
    <mergeCell ref="AG33:AG37"/>
    <mergeCell ref="AH33:AH37"/>
    <mergeCell ref="AI33:AI37"/>
    <mergeCell ref="AJ33:AJ37"/>
    <mergeCell ref="AK33:AK37"/>
    <mergeCell ref="AL33:AL37"/>
    <mergeCell ref="AA33:AA37"/>
    <mergeCell ref="AB33:AB37"/>
    <mergeCell ref="AC33:AC37"/>
    <mergeCell ref="AD33:AD37"/>
    <mergeCell ref="AE33:AE37"/>
    <mergeCell ref="AF33:AF37"/>
    <mergeCell ref="U33:U37"/>
    <mergeCell ref="V33:V37"/>
    <mergeCell ref="W33:W37"/>
    <mergeCell ref="X33:X37"/>
    <mergeCell ref="Y33:Y37"/>
    <mergeCell ref="Z33:Z37"/>
    <mergeCell ref="O33:O37"/>
    <mergeCell ref="P33:P37"/>
    <mergeCell ref="Q33:Q37"/>
    <mergeCell ref="R33:R37"/>
    <mergeCell ref="S33:S37"/>
    <mergeCell ref="T33:T37"/>
    <mergeCell ref="D40:D42"/>
    <mergeCell ref="E40:E42"/>
    <mergeCell ref="F40:F42"/>
    <mergeCell ref="G40:G42"/>
    <mergeCell ref="M40:M42"/>
    <mergeCell ref="N40:N42"/>
    <mergeCell ref="AE38:AE39"/>
    <mergeCell ref="AF38:AF39"/>
    <mergeCell ref="AG38:AG39"/>
    <mergeCell ref="AH38:AH39"/>
    <mergeCell ref="AI38:AI39"/>
    <mergeCell ref="AJ38:AJ39"/>
    <mergeCell ref="Y38:Y39"/>
    <mergeCell ref="Z38:Z39"/>
    <mergeCell ref="AA38:AA39"/>
    <mergeCell ref="AB38:AB39"/>
    <mergeCell ref="AC38:AC39"/>
    <mergeCell ref="AD38:AD39"/>
    <mergeCell ref="S38:S39"/>
    <mergeCell ref="T38:T39"/>
    <mergeCell ref="U38:U39"/>
    <mergeCell ref="V38:V39"/>
    <mergeCell ref="W38:W39"/>
    <mergeCell ref="X38:X39"/>
    <mergeCell ref="M38:M39"/>
    <mergeCell ref="N38:N39"/>
    <mergeCell ref="O38:O39"/>
    <mergeCell ref="P38:P39"/>
    <mergeCell ref="Q38:Q39"/>
    <mergeCell ref="R38:R39"/>
    <mergeCell ref="A43:A45"/>
    <mergeCell ref="B43:B45"/>
    <mergeCell ref="D43:D45"/>
    <mergeCell ref="E43:E45"/>
    <mergeCell ref="F43:F45"/>
    <mergeCell ref="G43:G45"/>
    <mergeCell ref="AG40:AG42"/>
    <mergeCell ref="AH40:AH42"/>
    <mergeCell ref="AI40:AI42"/>
    <mergeCell ref="AJ40:AJ42"/>
    <mergeCell ref="AK40:AK42"/>
    <mergeCell ref="AL40:AL42"/>
    <mergeCell ref="AA40:AA42"/>
    <mergeCell ref="AB40:AB42"/>
    <mergeCell ref="AC40:AC42"/>
    <mergeCell ref="AD40:AD42"/>
    <mergeCell ref="AE40:AE42"/>
    <mergeCell ref="AF40:AF42"/>
    <mergeCell ref="U40:U42"/>
    <mergeCell ref="V40:V42"/>
    <mergeCell ref="W40:W42"/>
    <mergeCell ref="X40:X42"/>
    <mergeCell ref="Y40:Y42"/>
    <mergeCell ref="Z40:Z42"/>
    <mergeCell ref="O40:O42"/>
    <mergeCell ref="P40:P42"/>
    <mergeCell ref="Q40:Q42"/>
    <mergeCell ref="R40:R42"/>
    <mergeCell ref="S40:S42"/>
    <mergeCell ref="T40:T42"/>
    <mergeCell ref="A40:A42"/>
    <mergeCell ref="B40:B42"/>
    <mergeCell ref="E48:E50"/>
    <mergeCell ref="F48:F50"/>
    <mergeCell ref="G48:G50"/>
    <mergeCell ref="M48:M50"/>
    <mergeCell ref="N48:N50"/>
    <mergeCell ref="AE43:AE45"/>
    <mergeCell ref="AF43:AF45"/>
    <mergeCell ref="AG43:AG45"/>
    <mergeCell ref="AH43:AH45"/>
    <mergeCell ref="AI43:AI45"/>
    <mergeCell ref="AJ43:AJ45"/>
    <mergeCell ref="Y43:Y45"/>
    <mergeCell ref="Z43:Z45"/>
    <mergeCell ref="AA43:AA45"/>
    <mergeCell ref="AB43:AB45"/>
    <mergeCell ref="AC43:AC45"/>
    <mergeCell ref="AD43:AD45"/>
    <mergeCell ref="S43:S45"/>
    <mergeCell ref="T43:T45"/>
    <mergeCell ref="U43:U45"/>
    <mergeCell ref="V43:V45"/>
    <mergeCell ref="W43:W45"/>
    <mergeCell ref="X43:X45"/>
    <mergeCell ref="M43:M45"/>
    <mergeCell ref="N43:N45"/>
    <mergeCell ref="O43:O45"/>
    <mergeCell ref="P43:P45"/>
    <mergeCell ref="Q43:Q45"/>
    <mergeCell ref="R43:R45"/>
    <mergeCell ref="A51:A52"/>
    <mergeCell ref="B51:B52"/>
    <mergeCell ref="D51:D52"/>
    <mergeCell ref="E51:E52"/>
    <mergeCell ref="F51:F52"/>
    <mergeCell ref="G51:G52"/>
    <mergeCell ref="AG48:AG50"/>
    <mergeCell ref="AH48:AH50"/>
    <mergeCell ref="AI48:AI50"/>
    <mergeCell ref="AJ48:AJ50"/>
    <mergeCell ref="AK48:AK50"/>
    <mergeCell ref="AA48:AA50"/>
    <mergeCell ref="AB48:AB50"/>
    <mergeCell ref="AC48:AC50"/>
    <mergeCell ref="AD48:AD50"/>
    <mergeCell ref="AE48:AE50"/>
    <mergeCell ref="AF48:AF50"/>
    <mergeCell ref="U48:U50"/>
    <mergeCell ref="V48:V50"/>
    <mergeCell ref="W48:W50"/>
    <mergeCell ref="X48:X50"/>
    <mergeCell ref="Y48:Y50"/>
    <mergeCell ref="Z48:Z50"/>
    <mergeCell ref="O48:O50"/>
    <mergeCell ref="P48:P50"/>
    <mergeCell ref="Q48:Q50"/>
    <mergeCell ref="R48:R50"/>
    <mergeCell ref="S48:S50"/>
    <mergeCell ref="T48:T50"/>
    <mergeCell ref="A48:A50"/>
    <mergeCell ref="B48:B50"/>
    <mergeCell ref="D48:D50"/>
    <mergeCell ref="F53:F54"/>
    <mergeCell ref="G53:G54"/>
    <mergeCell ref="M53:M54"/>
    <mergeCell ref="N53:N54"/>
    <mergeCell ref="AE51:AE52"/>
    <mergeCell ref="AF51:AF52"/>
    <mergeCell ref="AG51:AG52"/>
    <mergeCell ref="AH51:AH52"/>
    <mergeCell ref="AI51:AI52"/>
    <mergeCell ref="AJ51:AJ52"/>
    <mergeCell ref="Y51:Y52"/>
    <mergeCell ref="Z51:Z52"/>
    <mergeCell ref="AA51:AA52"/>
    <mergeCell ref="AB51:AB52"/>
    <mergeCell ref="AC51:AC52"/>
    <mergeCell ref="AD51:AD52"/>
    <mergeCell ref="S51:S52"/>
    <mergeCell ref="T51:T52"/>
    <mergeCell ref="U51:U52"/>
    <mergeCell ref="V51:V52"/>
    <mergeCell ref="W51:W52"/>
    <mergeCell ref="M51:M52"/>
    <mergeCell ref="N51:N52"/>
    <mergeCell ref="O51:O52"/>
    <mergeCell ref="P51:P52"/>
    <mergeCell ref="Q51:Q52"/>
    <mergeCell ref="R51:R52"/>
    <mergeCell ref="B57:B62"/>
    <mergeCell ref="A57:A62"/>
    <mergeCell ref="AG53:AG54"/>
    <mergeCell ref="AH53:AH54"/>
    <mergeCell ref="AI53:AI54"/>
    <mergeCell ref="AJ53:AJ54"/>
    <mergeCell ref="AK53:AK54"/>
    <mergeCell ref="AL48:AL54"/>
    <mergeCell ref="AA53:AA54"/>
    <mergeCell ref="AB53:AB54"/>
    <mergeCell ref="AC53:AC54"/>
    <mergeCell ref="AD53:AD54"/>
    <mergeCell ref="AE53:AE54"/>
    <mergeCell ref="AF53:AF54"/>
    <mergeCell ref="U53:U54"/>
    <mergeCell ref="V53:V54"/>
    <mergeCell ref="W53:W54"/>
    <mergeCell ref="X53:X54"/>
    <mergeCell ref="Y53:Y54"/>
    <mergeCell ref="Z53:Z54"/>
    <mergeCell ref="X51:X52"/>
    <mergeCell ref="O53:O54"/>
    <mergeCell ref="P53:P54"/>
    <mergeCell ref="Q53:Q54"/>
    <mergeCell ref="R53:R54"/>
    <mergeCell ref="S53:S54"/>
    <mergeCell ref="T53:T54"/>
    <mergeCell ref="AK51:AK52"/>
    <mergeCell ref="A53:A54"/>
    <mergeCell ref="B53:B54"/>
    <mergeCell ref="D53:D54"/>
    <mergeCell ref="E53:E54"/>
    <mergeCell ref="D67:D68"/>
    <mergeCell ref="E67:E68"/>
    <mergeCell ref="F67:F68"/>
    <mergeCell ref="G67:G68"/>
    <mergeCell ref="M67:M68"/>
    <mergeCell ref="N67:N68"/>
    <mergeCell ref="AE57:AE62"/>
    <mergeCell ref="AF57:AF62"/>
    <mergeCell ref="AG57:AG62"/>
    <mergeCell ref="AH57:AH62"/>
    <mergeCell ref="AC57:AC62"/>
    <mergeCell ref="AD57:AD62"/>
    <mergeCell ref="S57:S62"/>
    <mergeCell ref="T57:T62"/>
    <mergeCell ref="U57:U62"/>
    <mergeCell ref="V57:V62"/>
    <mergeCell ref="Q57:Q62"/>
    <mergeCell ref="R57:R62"/>
    <mergeCell ref="G57:G62"/>
    <mergeCell ref="F57:F62"/>
    <mergeCell ref="E57:E62"/>
    <mergeCell ref="D57:D62"/>
    <mergeCell ref="W57:W62"/>
    <mergeCell ref="X57:X62"/>
    <mergeCell ref="Y57:Y62"/>
    <mergeCell ref="Z57:Z62"/>
    <mergeCell ref="AA57:AA62"/>
    <mergeCell ref="AB57:AB62"/>
    <mergeCell ref="A69:A70"/>
    <mergeCell ref="B69:B70"/>
    <mergeCell ref="D69:D70"/>
    <mergeCell ref="E69:E70"/>
    <mergeCell ref="F69:F70"/>
    <mergeCell ref="G69:G70"/>
    <mergeCell ref="AG67:AG68"/>
    <mergeCell ref="AH67:AH68"/>
    <mergeCell ref="AI67:AI68"/>
    <mergeCell ref="AJ67:AJ68"/>
    <mergeCell ref="AK67:AK68"/>
    <mergeCell ref="AL67:AL68"/>
    <mergeCell ref="AA67:AA68"/>
    <mergeCell ref="AB67:AB68"/>
    <mergeCell ref="AC67:AC68"/>
    <mergeCell ref="AD67:AD68"/>
    <mergeCell ref="AE67:AE68"/>
    <mergeCell ref="AF67:AF68"/>
    <mergeCell ref="U67:U68"/>
    <mergeCell ref="V67:V68"/>
    <mergeCell ref="W67:W68"/>
    <mergeCell ref="X67:X68"/>
    <mergeCell ref="Y67:Y68"/>
    <mergeCell ref="Z67:Z68"/>
    <mergeCell ref="O67:O68"/>
    <mergeCell ref="P67:P68"/>
    <mergeCell ref="Q67:Q68"/>
    <mergeCell ref="R67:R68"/>
    <mergeCell ref="S67:S68"/>
    <mergeCell ref="T67:T68"/>
    <mergeCell ref="A67:A68"/>
    <mergeCell ref="B67:B68"/>
    <mergeCell ref="D71:D73"/>
    <mergeCell ref="E71:E73"/>
    <mergeCell ref="F71:F73"/>
    <mergeCell ref="G71:G73"/>
    <mergeCell ref="M71:M73"/>
    <mergeCell ref="N71:N73"/>
    <mergeCell ref="AE69:AE70"/>
    <mergeCell ref="AF69:AF70"/>
    <mergeCell ref="AG69:AG70"/>
    <mergeCell ref="AH69:AH70"/>
    <mergeCell ref="AI69:AI70"/>
    <mergeCell ref="AJ69:AJ70"/>
    <mergeCell ref="Y69:Y70"/>
    <mergeCell ref="Z69:Z70"/>
    <mergeCell ref="AA69:AA70"/>
    <mergeCell ref="AB69:AB70"/>
    <mergeCell ref="AC69:AC70"/>
    <mergeCell ref="AD69:AD70"/>
    <mergeCell ref="S69:S70"/>
    <mergeCell ref="T69:T70"/>
    <mergeCell ref="U69:U70"/>
    <mergeCell ref="V69:V70"/>
    <mergeCell ref="W69:W70"/>
    <mergeCell ref="X69:X70"/>
    <mergeCell ref="M69:M70"/>
    <mergeCell ref="N69:N70"/>
    <mergeCell ref="O69:O70"/>
    <mergeCell ref="P69:P70"/>
    <mergeCell ref="Q69:Q70"/>
    <mergeCell ref="R69:R70"/>
    <mergeCell ref="A79:A81"/>
    <mergeCell ref="B79:B81"/>
    <mergeCell ref="D79:D81"/>
    <mergeCell ref="E79:E81"/>
    <mergeCell ref="F79:F81"/>
    <mergeCell ref="G79:G81"/>
    <mergeCell ref="AG71:AG73"/>
    <mergeCell ref="AH71:AH73"/>
    <mergeCell ref="AI71:AI73"/>
    <mergeCell ref="AJ71:AJ73"/>
    <mergeCell ref="AK71:AK73"/>
    <mergeCell ref="AL71:AL73"/>
    <mergeCell ref="AA71:AA73"/>
    <mergeCell ref="AB71:AB73"/>
    <mergeCell ref="AC71:AC73"/>
    <mergeCell ref="AD71:AD73"/>
    <mergeCell ref="AE71:AE73"/>
    <mergeCell ref="AF71:AF73"/>
    <mergeCell ref="U71:U73"/>
    <mergeCell ref="V71:V73"/>
    <mergeCell ref="W71:W73"/>
    <mergeCell ref="X71:X73"/>
    <mergeCell ref="Y71:Y73"/>
    <mergeCell ref="Z71:Z73"/>
    <mergeCell ref="O71:O73"/>
    <mergeCell ref="P71:P73"/>
    <mergeCell ref="Q71:Q73"/>
    <mergeCell ref="R71:R73"/>
    <mergeCell ref="S71:S73"/>
    <mergeCell ref="T71:T73"/>
    <mergeCell ref="A71:A73"/>
    <mergeCell ref="B71:B73"/>
    <mergeCell ref="B82:B84"/>
    <mergeCell ref="D82:D84"/>
    <mergeCell ref="E82:E84"/>
    <mergeCell ref="F82:F84"/>
    <mergeCell ref="G82:G84"/>
    <mergeCell ref="M82:M84"/>
    <mergeCell ref="N82:N84"/>
    <mergeCell ref="AE79:AE81"/>
    <mergeCell ref="AF79:AF81"/>
    <mergeCell ref="AG79:AG81"/>
    <mergeCell ref="AH79:AH81"/>
    <mergeCell ref="AI79:AI81"/>
    <mergeCell ref="AJ79:AJ81"/>
    <mergeCell ref="Y79:Y81"/>
    <mergeCell ref="Z79:Z81"/>
    <mergeCell ref="AA79:AA81"/>
    <mergeCell ref="AB79:AB81"/>
    <mergeCell ref="AC79:AC81"/>
    <mergeCell ref="AD79:AD81"/>
    <mergeCell ref="S79:S81"/>
    <mergeCell ref="T79:T81"/>
    <mergeCell ref="U79:U81"/>
    <mergeCell ref="V79:V81"/>
    <mergeCell ref="W79:W81"/>
    <mergeCell ref="X79:X81"/>
    <mergeCell ref="M79:M81"/>
    <mergeCell ref="N79:N81"/>
    <mergeCell ref="O79:O81"/>
    <mergeCell ref="P79:P81"/>
    <mergeCell ref="Q79:Q81"/>
    <mergeCell ref="R79:R81"/>
    <mergeCell ref="A85:A86"/>
    <mergeCell ref="B85:B86"/>
    <mergeCell ref="D85:D86"/>
    <mergeCell ref="E85:E86"/>
    <mergeCell ref="F85:F86"/>
    <mergeCell ref="G85:G86"/>
    <mergeCell ref="AG82:AG84"/>
    <mergeCell ref="AH82:AH84"/>
    <mergeCell ref="AI82:AI84"/>
    <mergeCell ref="AJ82:AJ84"/>
    <mergeCell ref="AK82:AK84"/>
    <mergeCell ref="AL82:AL84"/>
    <mergeCell ref="AA82:AA84"/>
    <mergeCell ref="AB82:AB84"/>
    <mergeCell ref="AC82:AC84"/>
    <mergeCell ref="AD82:AD84"/>
    <mergeCell ref="AE82:AE84"/>
    <mergeCell ref="AF82:AF84"/>
    <mergeCell ref="U82:U84"/>
    <mergeCell ref="V82:V84"/>
    <mergeCell ref="W82:W84"/>
    <mergeCell ref="X82:X84"/>
    <mergeCell ref="Y82:Y84"/>
    <mergeCell ref="Z82:Z84"/>
    <mergeCell ref="O82:O84"/>
    <mergeCell ref="P82:P84"/>
    <mergeCell ref="Q82:Q84"/>
    <mergeCell ref="R82:R84"/>
    <mergeCell ref="S82:S84"/>
    <mergeCell ref="T82:T84"/>
    <mergeCell ref="AK85:AK86"/>
    <mergeCell ref="A82:A84"/>
    <mergeCell ref="A98:A100"/>
    <mergeCell ref="B98:B100"/>
    <mergeCell ref="D98:D100"/>
    <mergeCell ref="E98:E100"/>
    <mergeCell ref="F98:F100"/>
    <mergeCell ref="G98:G100"/>
    <mergeCell ref="M98:M100"/>
    <mergeCell ref="N98:N100"/>
    <mergeCell ref="AE85:AE86"/>
    <mergeCell ref="AF85:AF86"/>
    <mergeCell ref="AG85:AG86"/>
    <mergeCell ref="AH85:AH86"/>
    <mergeCell ref="AI85:AI86"/>
    <mergeCell ref="AJ85:AJ86"/>
    <mergeCell ref="Y85:Y86"/>
    <mergeCell ref="Z85:Z86"/>
    <mergeCell ref="AA85:AA86"/>
    <mergeCell ref="AB85:AB86"/>
    <mergeCell ref="AC85:AC86"/>
    <mergeCell ref="AD85:AD86"/>
    <mergeCell ref="S85:S86"/>
    <mergeCell ref="T85:T86"/>
    <mergeCell ref="U85:U86"/>
    <mergeCell ref="V85:V86"/>
    <mergeCell ref="W85:W86"/>
    <mergeCell ref="X85:X86"/>
    <mergeCell ref="M85:M86"/>
    <mergeCell ref="N85:N86"/>
    <mergeCell ref="O85:O86"/>
    <mergeCell ref="P85:P86"/>
    <mergeCell ref="Q85:Q86"/>
    <mergeCell ref="R85:R86"/>
    <mergeCell ref="R101:R103"/>
    <mergeCell ref="A101:A103"/>
    <mergeCell ref="B101:B103"/>
    <mergeCell ref="D101:D103"/>
    <mergeCell ref="E101:E103"/>
    <mergeCell ref="F101:F103"/>
    <mergeCell ref="G101:G103"/>
    <mergeCell ref="AG98:AG100"/>
    <mergeCell ref="AH98:AH100"/>
    <mergeCell ref="AI98:AI100"/>
    <mergeCell ref="AJ98:AJ100"/>
    <mergeCell ref="AK98:AK100"/>
    <mergeCell ref="AL98:AL100"/>
    <mergeCell ref="AA98:AA100"/>
    <mergeCell ref="AB98:AB100"/>
    <mergeCell ref="AC98:AC100"/>
    <mergeCell ref="AD98:AD100"/>
    <mergeCell ref="AE98:AE100"/>
    <mergeCell ref="AF98:AF100"/>
    <mergeCell ref="U98:U100"/>
    <mergeCell ref="V98:V100"/>
    <mergeCell ref="W98:W100"/>
    <mergeCell ref="X98:X100"/>
    <mergeCell ref="Y98:Y100"/>
    <mergeCell ref="Z98:Z100"/>
    <mergeCell ref="O98:O100"/>
    <mergeCell ref="P98:P100"/>
    <mergeCell ref="Q98:Q100"/>
    <mergeCell ref="R98:R100"/>
    <mergeCell ref="S98:S100"/>
    <mergeCell ref="T98:T100"/>
    <mergeCell ref="AK101:AK103"/>
    <mergeCell ref="AH108:AH109"/>
    <mergeCell ref="A108:A109"/>
    <mergeCell ref="B108:B109"/>
    <mergeCell ref="D108:D109"/>
    <mergeCell ref="E108:E109"/>
    <mergeCell ref="F108:F109"/>
    <mergeCell ref="G108:G109"/>
    <mergeCell ref="M108:M109"/>
    <mergeCell ref="N108:N109"/>
    <mergeCell ref="AE101:AE103"/>
    <mergeCell ref="AF101:AF103"/>
    <mergeCell ref="AG101:AG103"/>
    <mergeCell ref="AH101:AH103"/>
    <mergeCell ref="AI101:AI103"/>
    <mergeCell ref="AJ101:AJ103"/>
    <mergeCell ref="Y101:Y103"/>
    <mergeCell ref="Z101:Z103"/>
    <mergeCell ref="AA101:AA103"/>
    <mergeCell ref="AB101:AB103"/>
    <mergeCell ref="AC101:AC103"/>
    <mergeCell ref="AD101:AD103"/>
    <mergeCell ref="S101:S103"/>
    <mergeCell ref="T101:T103"/>
    <mergeCell ref="U101:U103"/>
    <mergeCell ref="V101:V103"/>
    <mergeCell ref="W101:W103"/>
    <mergeCell ref="X101:X103"/>
    <mergeCell ref="M101:M103"/>
    <mergeCell ref="N101:N103"/>
    <mergeCell ref="O101:O103"/>
    <mergeCell ref="P101:P103"/>
    <mergeCell ref="Q101:Q103"/>
    <mergeCell ref="AA108:AA109"/>
    <mergeCell ref="AB108:AB109"/>
    <mergeCell ref="AC108:AC109"/>
    <mergeCell ref="AD108:AD109"/>
    <mergeCell ref="AE108:AE109"/>
    <mergeCell ref="AF108:AF109"/>
    <mergeCell ref="U108:U109"/>
    <mergeCell ref="V108:V109"/>
    <mergeCell ref="W108:W109"/>
    <mergeCell ref="X108:X109"/>
    <mergeCell ref="Y108:Y109"/>
    <mergeCell ref="Z108:Z109"/>
    <mergeCell ref="O108:O109"/>
    <mergeCell ref="P108:P109"/>
    <mergeCell ref="Q108:Q109"/>
    <mergeCell ref="R108:R109"/>
    <mergeCell ref="S108:S109"/>
    <mergeCell ref="T108:T109"/>
    <mergeCell ref="A120:A121"/>
    <mergeCell ref="B120:B121"/>
    <mergeCell ref="D120:D121"/>
    <mergeCell ref="E120:E121"/>
    <mergeCell ref="F120:F121"/>
    <mergeCell ref="G120:G121"/>
    <mergeCell ref="AG115:AG119"/>
    <mergeCell ref="AH115:AH119"/>
    <mergeCell ref="AI115:AI119"/>
    <mergeCell ref="AJ115:AJ119"/>
    <mergeCell ref="AE115:AE119"/>
    <mergeCell ref="AF115:AF119"/>
    <mergeCell ref="U115:U119"/>
    <mergeCell ref="V115:V119"/>
    <mergeCell ref="W115:W119"/>
    <mergeCell ref="X115:X119"/>
    <mergeCell ref="R115:R119"/>
    <mergeCell ref="S115:S119"/>
    <mergeCell ref="T115:T119"/>
    <mergeCell ref="F115:F119"/>
    <mergeCell ref="E122:E123"/>
    <mergeCell ref="F122:F123"/>
    <mergeCell ref="G122:G123"/>
    <mergeCell ref="M122:M123"/>
    <mergeCell ref="N122:N123"/>
    <mergeCell ref="AE120:AE121"/>
    <mergeCell ref="AF120:AF121"/>
    <mergeCell ref="AG120:AG121"/>
    <mergeCell ref="AH120:AH121"/>
    <mergeCell ref="AI120:AI121"/>
    <mergeCell ref="AJ120:AJ121"/>
    <mergeCell ref="Y120:Y121"/>
    <mergeCell ref="Z120:Z121"/>
    <mergeCell ref="AA120:AA121"/>
    <mergeCell ref="AB120:AB121"/>
    <mergeCell ref="AC120:AC121"/>
    <mergeCell ref="AD120:AD121"/>
    <mergeCell ref="S120:S121"/>
    <mergeCell ref="T120:T121"/>
    <mergeCell ref="U120:U121"/>
    <mergeCell ref="V120:V121"/>
    <mergeCell ref="W120:W121"/>
    <mergeCell ref="X120:X121"/>
    <mergeCell ref="M120:M121"/>
    <mergeCell ref="N120:N121"/>
    <mergeCell ref="O120:O121"/>
    <mergeCell ref="P120:P121"/>
    <mergeCell ref="Q120:Q121"/>
    <mergeCell ref="R120:R121"/>
    <mergeCell ref="A124:A125"/>
    <mergeCell ref="B124:B125"/>
    <mergeCell ref="D124:D125"/>
    <mergeCell ref="E124:E125"/>
    <mergeCell ref="F124:F125"/>
    <mergeCell ref="G124:G125"/>
    <mergeCell ref="AG122:AG123"/>
    <mergeCell ref="AH122:AH123"/>
    <mergeCell ref="AI122:AI123"/>
    <mergeCell ref="AJ122:AJ123"/>
    <mergeCell ref="AK122:AK123"/>
    <mergeCell ref="AA122:AA123"/>
    <mergeCell ref="AB122:AB123"/>
    <mergeCell ref="AC122:AC123"/>
    <mergeCell ref="AD122:AD123"/>
    <mergeCell ref="AE122:AE123"/>
    <mergeCell ref="AF122:AF123"/>
    <mergeCell ref="U122:U123"/>
    <mergeCell ref="V122:V123"/>
    <mergeCell ref="W122:W123"/>
    <mergeCell ref="X122:X123"/>
    <mergeCell ref="Y122:Y123"/>
    <mergeCell ref="Z122:Z123"/>
    <mergeCell ref="O122:O123"/>
    <mergeCell ref="P122:P123"/>
    <mergeCell ref="Q122:Q123"/>
    <mergeCell ref="R122:R123"/>
    <mergeCell ref="S122:S123"/>
    <mergeCell ref="T122:T123"/>
    <mergeCell ref="A122:A123"/>
    <mergeCell ref="B122:B123"/>
    <mergeCell ref="D122:D123"/>
    <mergeCell ref="F126:F133"/>
    <mergeCell ref="G126:G133"/>
    <mergeCell ref="M126:M133"/>
    <mergeCell ref="N126:N133"/>
    <mergeCell ref="AE124:AE125"/>
    <mergeCell ref="AF124:AF125"/>
    <mergeCell ref="AG124:AG125"/>
    <mergeCell ref="AH124:AH125"/>
    <mergeCell ref="AI124:AI125"/>
    <mergeCell ref="AJ124:AJ125"/>
    <mergeCell ref="Y124:Y125"/>
    <mergeCell ref="Z124:Z125"/>
    <mergeCell ref="AA124:AA125"/>
    <mergeCell ref="AB124:AB125"/>
    <mergeCell ref="AC124:AC125"/>
    <mergeCell ref="AD124:AD125"/>
    <mergeCell ref="S124:S125"/>
    <mergeCell ref="T124:T125"/>
    <mergeCell ref="U124:U125"/>
    <mergeCell ref="V124:V125"/>
    <mergeCell ref="W124:W125"/>
    <mergeCell ref="X124:X125"/>
    <mergeCell ref="M124:M125"/>
    <mergeCell ref="N124:N125"/>
    <mergeCell ref="O124:O125"/>
    <mergeCell ref="P124:P125"/>
    <mergeCell ref="Q124:Q125"/>
    <mergeCell ref="R124:R125"/>
    <mergeCell ref="A135:A137"/>
    <mergeCell ref="B135:B137"/>
    <mergeCell ref="D135:D137"/>
    <mergeCell ref="E135:E137"/>
    <mergeCell ref="F135:F137"/>
    <mergeCell ref="G135:G137"/>
    <mergeCell ref="AG126:AG133"/>
    <mergeCell ref="AH126:AH133"/>
    <mergeCell ref="AI126:AI133"/>
    <mergeCell ref="AJ126:AJ133"/>
    <mergeCell ref="AK126:AK133"/>
    <mergeCell ref="AL126:AL133"/>
    <mergeCell ref="AA126:AA133"/>
    <mergeCell ref="AB126:AB133"/>
    <mergeCell ref="AC126:AC133"/>
    <mergeCell ref="AD126:AD133"/>
    <mergeCell ref="AE126:AE133"/>
    <mergeCell ref="AF126:AF133"/>
    <mergeCell ref="U126:U133"/>
    <mergeCell ref="V126:V133"/>
    <mergeCell ref="W126:W133"/>
    <mergeCell ref="X126:X133"/>
    <mergeCell ref="Y126:Y133"/>
    <mergeCell ref="Z126:Z133"/>
    <mergeCell ref="O126:O133"/>
    <mergeCell ref="P126:P133"/>
    <mergeCell ref="Q126:Q133"/>
    <mergeCell ref="R126:R133"/>
    <mergeCell ref="S126:S133"/>
    <mergeCell ref="T126:T133"/>
    <mergeCell ref="D126:D133"/>
    <mergeCell ref="E126:E133"/>
    <mergeCell ref="AL135:AL137"/>
    <mergeCell ref="A139:A140"/>
    <mergeCell ref="B139:B140"/>
    <mergeCell ref="D139:D140"/>
    <mergeCell ref="E139:E140"/>
    <mergeCell ref="F139:F140"/>
    <mergeCell ref="G139:G140"/>
    <mergeCell ref="M139:M140"/>
    <mergeCell ref="N139:N140"/>
    <mergeCell ref="AE135:AE137"/>
    <mergeCell ref="AF135:AF137"/>
    <mergeCell ref="AG135:AG137"/>
    <mergeCell ref="AH135:AH137"/>
    <mergeCell ref="AI135:AI137"/>
    <mergeCell ref="AJ135:AJ137"/>
    <mergeCell ref="Y135:Y137"/>
    <mergeCell ref="Z135:Z137"/>
    <mergeCell ref="AA135:AA137"/>
    <mergeCell ref="AB135:AB137"/>
    <mergeCell ref="AC135:AC137"/>
    <mergeCell ref="AD135:AD137"/>
    <mergeCell ref="S135:S137"/>
    <mergeCell ref="T135:T137"/>
    <mergeCell ref="U135:U137"/>
    <mergeCell ref="V135:V137"/>
    <mergeCell ref="W135:W137"/>
    <mergeCell ref="X135:X137"/>
    <mergeCell ref="M135:M137"/>
    <mergeCell ref="N135:N137"/>
    <mergeCell ref="O135:O137"/>
    <mergeCell ref="P135:P137"/>
    <mergeCell ref="Q135:Q137"/>
    <mergeCell ref="A141:A144"/>
    <mergeCell ref="B141:B144"/>
    <mergeCell ref="D141:D144"/>
    <mergeCell ref="E141:E144"/>
    <mergeCell ref="F141:F144"/>
    <mergeCell ref="G141:G144"/>
    <mergeCell ref="AG139:AG140"/>
    <mergeCell ref="AH139:AH140"/>
    <mergeCell ref="AI139:AI140"/>
    <mergeCell ref="AJ139:AJ140"/>
    <mergeCell ref="AK139:AK140"/>
    <mergeCell ref="AL139:AL140"/>
    <mergeCell ref="AA139:AA140"/>
    <mergeCell ref="AB139:AB140"/>
    <mergeCell ref="AC139:AC140"/>
    <mergeCell ref="AD139:AD140"/>
    <mergeCell ref="AE139:AE140"/>
    <mergeCell ref="AF139:AF140"/>
    <mergeCell ref="U139:U140"/>
    <mergeCell ref="V139:V140"/>
    <mergeCell ref="W139:W140"/>
    <mergeCell ref="X139:X140"/>
    <mergeCell ref="Y139:Y140"/>
    <mergeCell ref="Z139:Z140"/>
    <mergeCell ref="O139:O140"/>
    <mergeCell ref="P139:P140"/>
    <mergeCell ref="Q139:Q140"/>
    <mergeCell ref="R139:R140"/>
    <mergeCell ref="S139:S140"/>
    <mergeCell ref="T139:T140"/>
    <mergeCell ref="AL141:AL144"/>
    <mergeCell ref="B145:B148"/>
    <mergeCell ref="D145:D148"/>
    <mergeCell ref="E145:E148"/>
    <mergeCell ref="F145:F148"/>
    <mergeCell ref="G145:G148"/>
    <mergeCell ref="M145:M148"/>
    <mergeCell ref="N145:N148"/>
    <mergeCell ref="AE141:AE144"/>
    <mergeCell ref="AF141:AF144"/>
    <mergeCell ref="AG141:AG144"/>
    <mergeCell ref="AH141:AH144"/>
    <mergeCell ref="AI141:AI144"/>
    <mergeCell ref="AJ141:AJ144"/>
    <mergeCell ref="Y141:Y144"/>
    <mergeCell ref="Z141:Z144"/>
    <mergeCell ref="AA141:AA144"/>
    <mergeCell ref="AB141:AB144"/>
    <mergeCell ref="AC141:AC144"/>
    <mergeCell ref="AD141:AD144"/>
    <mergeCell ref="S141:S144"/>
    <mergeCell ref="T141:T144"/>
    <mergeCell ref="U141:U144"/>
    <mergeCell ref="V141:V144"/>
    <mergeCell ref="W141:W144"/>
    <mergeCell ref="X141:X144"/>
    <mergeCell ref="M141:M144"/>
    <mergeCell ref="N141:N144"/>
    <mergeCell ref="O141:O144"/>
    <mergeCell ref="P141:P144"/>
    <mergeCell ref="Q141:Q144"/>
    <mergeCell ref="A149:A150"/>
    <mergeCell ref="B149:B150"/>
    <mergeCell ref="D149:D150"/>
    <mergeCell ref="E149:E150"/>
    <mergeCell ref="F149:F150"/>
    <mergeCell ref="G149:G150"/>
    <mergeCell ref="AG145:AG148"/>
    <mergeCell ref="AH145:AH148"/>
    <mergeCell ref="AI145:AI148"/>
    <mergeCell ref="AJ145:AJ148"/>
    <mergeCell ref="AK145:AK148"/>
    <mergeCell ref="AL145:AL148"/>
    <mergeCell ref="AA145:AA148"/>
    <mergeCell ref="AB145:AB148"/>
    <mergeCell ref="AC145:AC148"/>
    <mergeCell ref="AD145:AD148"/>
    <mergeCell ref="AE145:AE148"/>
    <mergeCell ref="AF145:AF148"/>
    <mergeCell ref="U145:U148"/>
    <mergeCell ref="V145:V148"/>
    <mergeCell ref="W145:W148"/>
    <mergeCell ref="X145:X148"/>
    <mergeCell ref="Y145:Y148"/>
    <mergeCell ref="Z145:Z148"/>
    <mergeCell ref="O145:O148"/>
    <mergeCell ref="P145:P148"/>
    <mergeCell ref="Q145:Q148"/>
    <mergeCell ref="R145:R148"/>
    <mergeCell ref="S145:S148"/>
    <mergeCell ref="T145:T148"/>
    <mergeCell ref="AL149:AL150"/>
    <mergeCell ref="A145:A148"/>
    <mergeCell ref="D152:D156"/>
    <mergeCell ref="E152:E156"/>
    <mergeCell ref="F152:F156"/>
    <mergeCell ref="G152:G156"/>
    <mergeCell ref="M152:M156"/>
    <mergeCell ref="N152:N156"/>
    <mergeCell ref="AE149:AE150"/>
    <mergeCell ref="AF149:AF150"/>
    <mergeCell ref="AG149:AG150"/>
    <mergeCell ref="AH149:AH150"/>
    <mergeCell ref="AI149:AI150"/>
    <mergeCell ref="AJ149:AJ150"/>
    <mergeCell ref="Y149:Y150"/>
    <mergeCell ref="Z149:Z150"/>
    <mergeCell ref="AA149:AA150"/>
    <mergeCell ref="AB149:AB150"/>
    <mergeCell ref="AC149:AC150"/>
    <mergeCell ref="AD149:AD150"/>
    <mergeCell ref="S149:S150"/>
    <mergeCell ref="T149:T150"/>
    <mergeCell ref="U149:U150"/>
    <mergeCell ref="V149:V150"/>
    <mergeCell ref="W149:W150"/>
    <mergeCell ref="X149:X150"/>
    <mergeCell ref="M149:M150"/>
    <mergeCell ref="N149:N150"/>
    <mergeCell ref="O149:O150"/>
    <mergeCell ref="P149:P150"/>
    <mergeCell ref="Q149:Q150"/>
    <mergeCell ref="A157:A161"/>
    <mergeCell ref="B157:B161"/>
    <mergeCell ref="D157:D161"/>
    <mergeCell ref="E157:E161"/>
    <mergeCell ref="F157:F161"/>
    <mergeCell ref="G157:G161"/>
    <mergeCell ref="AG152:AG156"/>
    <mergeCell ref="AH152:AH156"/>
    <mergeCell ref="AI152:AI156"/>
    <mergeCell ref="AJ152:AJ156"/>
    <mergeCell ref="AK152:AK156"/>
    <mergeCell ref="AL152:AL156"/>
    <mergeCell ref="AA152:AA156"/>
    <mergeCell ref="AB152:AB156"/>
    <mergeCell ref="AC152:AC156"/>
    <mergeCell ref="AD152:AD156"/>
    <mergeCell ref="AE152:AE156"/>
    <mergeCell ref="AF152:AF156"/>
    <mergeCell ref="U152:U156"/>
    <mergeCell ref="V152:V156"/>
    <mergeCell ref="W152:W156"/>
    <mergeCell ref="X152:X156"/>
    <mergeCell ref="Y152:Y156"/>
    <mergeCell ref="Z152:Z156"/>
    <mergeCell ref="O152:O156"/>
    <mergeCell ref="P152:P156"/>
    <mergeCell ref="Q152:Q156"/>
    <mergeCell ref="R152:R156"/>
    <mergeCell ref="S152:S156"/>
    <mergeCell ref="T152:T156"/>
    <mergeCell ref="A152:A156"/>
    <mergeCell ref="B152:B156"/>
    <mergeCell ref="B163:B165"/>
    <mergeCell ref="D163:D165"/>
    <mergeCell ref="E163:E165"/>
    <mergeCell ref="F163:F165"/>
    <mergeCell ref="G163:G165"/>
    <mergeCell ref="AK157:AK161"/>
    <mergeCell ref="AL157:AL161"/>
    <mergeCell ref="AE157:AE161"/>
    <mergeCell ref="AF157:AF161"/>
    <mergeCell ref="AG157:AG161"/>
    <mergeCell ref="AH157:AH161"/>
    <mergeCell ref="AI157:AI161"/>
    <mergeCell ref="AJ157:AJ161"/>
    <mergeCell ref="Y157:Y161"/>
    <mergeCell ref="Z157:Z161"/>
    <mergeCell ref="AA157:AA161"/>
    <mergeCell ref="AB157:AB161"/>
    <mergeCell ref="AC157:AC161"/>
    <mergeCell ref="AD157:AD161"/>
    <mergeCell ref="S157:S161"/>
    <mergeCell ref="T157:T161"/>
    <mergeCell ref="U157:U161"/>
    <mergeCell ref="V157:V161"/>
    <mergeCell ref="W157:W161"/>
    <mergeCell ref="X157:X161"/>
    <mergeCell ref="M157:M161"/>
    <mergeCell ref="N157:N161"/>
    <mergeCell ref="O157:O161"/>
    <mergeCell ref="P157:P161"/>
    <mergeCell ref="Q157:Q161"/>
    <mergeCell ref="R157:R161"/>
    <mergeCell ref="AL163:AL165"/>
    <mergeCell ref="A166:A169"/>
    <mergeCell ref="B166:B169"/>
    <mergeCell ref="D166:D169"/>
    <mergeCell ref="E166:E169"/>
    <mergeCell ref="F166:F169"/>
    <mergeCell ref="G166:G169"/>
    <mergeCell ref="M166:M169"/>
    <mergeCell ref="N166:N169"/>
    <mergeCell ref="AE163:AE165"/>
    <mergeCell ref="AF163:AF165"/>
    <mergeCell ref="AG163:AG165"/>
    <mergeCell ref="AH163:AH165"/>
    <mergeCell ref="AI163:AI165"/>
    <mergeCell ref="AJ163:AJ165"/>
    <mergeCell ref="Y163:Y165"/>
    <mergeCell ref="Z163:Z165"/>
    <mergeCell ref="AA163:AA165"/>
    <mergeCell ref="AB163:AB165"/>
    <mergeCell ref="AC163:AC165"/>
    <mergeCell ref="AD163:AD165"/>
    <mergeCell ref="S163:S165"/>
    <mergeCell ref="T163:T165"/>
    <mergeCell ref="U163:U165"/>
    <mergeCell ref="V163:V165"/>
    <mergeCell ref="M163:M165"/>
    <mergeCell ref="N163:N165"/>
    <mergeCell ref="O163:O165"/>
    <mergeCell ref="P163:P165"/>
    <mergeCell ref="Q163:Q165"/>
    <mergeCell ref="R163:R165"/>
    <mergeCell ref="A163:A165"/>
    <mergeCell ref="W163:W165"/>
    <mergeCell ref="X163:X165"/>
    <mergeCell ref="AK120:AK121"/>
    <mergeCell ref="AE110:AE114"/>
    <mergeCell ref="AF110:AF114"/>
    <mergeCell ref="AG110:AG114"/>
    <mergeCell ref="AH110:AH114"/>
    <mergeCell ref="AB110:AB114"/>
    <mergeCell ref="AC110:AC114"/>
    <mergeCell ref="AD110:AD114"/>
    <mergeCell ref="U110:U114"/>
    <mergeCell ref="V110:V114"/>
    <mergeCell ref="O166:O169"/>
    <mergeCell ref="P166:P169"/>
    <mergeCell ref="Q166:Q169"/>
    <mergeCell ref="R166:R169"/>
    <mergeCell ref="S166:S169"/>
    <mergeCell ref="T166:T169"/>
    <mergeCell ref="AK163:AK165"/>
    <mergeCell ref="AK149:AK150"/>
    <mergeCell ref="R149:R150"/>
    <mergeCell ref="AK141:AK144"/>
    <mergeCell ref="R141:R144"/>
    <mergeCell ref="AK135:AK137"/>
    <mergeCell ref="R135:R137"/>
    <mergeCell ref="AK124:AK125"/>
    <mergeCell ref="AG166:AG169"/>
    <mergeCell ref="AH166:AH169"/>
    <mergeCell ref="AI166:AI169"/>
    <mergeCell ref="AJ166:AJ169"/>
    <mergeCell ref="AK166:AK169"/>
    <mergeCell ref="AL166:AL171"/>
    <mergeCell ref="AA166:AA169"/>
    <mergeCell ref="AB166:AB169"/>
    <mergeCell ref="AC166:AC169"/>
    <mergeCell ref="AD166:AD169"/>
    <mergeCell ref="AE166:AE169"/>
    <mergeCell ref="AF166:AF169"/>
    <mergeCell ref="U166:U169"/>
    <mergeCell ref="V166:V169"/>
    <mergeCell ref="W166:W169"/>
    <mergeCell ref="X166:X169"/>
    <mergeCell ref="Y166:Y169"/>
    <mergeCell ref="Z166:Z169"/>
    <mergeCell ref="AM163:AM165"/>
    <mergeCell ref="AM166:AM169"/>
    <mergeCell ref="A1:AM1"/>
    <mergeCell ref="A2:AM2"/>
    <mergeCell ref="A3:AM3"/>
    <mergeCell ref="A4:AM4"/>
    <mergeCell ref="A5:AM5"/>
    <mergeCell ref="A6:AM6"/>
    <mergeCell ref="AM141:AM144"/>
    <mergeCell ref="AM145:AM148"/>
    <mergeCell ref="AM149:AM150"/>
    <mergeCell ref="AM152:AM156"/>
    <mergeCell ref="AM157:AM161"/>
    <mergeCell ref="AM126:AM133"/>
    <mergeCell ref="AM135:AM137"/>
    <mergeCell ref="AM139:AM140"/>
    <mergeCell ref="AM85:AM86"/>
    <mergeCell ref="AM98:AM100"/>
    <mergeCell ref="AM101:AM103"/>
    <mergeCell ref="AM108:AM109"/>
    <mergeCell ref="AM67:AM68"/>
    <mergeCell ref="AM69:AM70"/>
    <mergeCell ref="AM71:AM73"/>
    <mergeCell ref="AM79:AM81"/>
    <mergeCell ref="AM82:AM84"/>
    <mergeCell ref="AM38:AM39"/>
    <mergeCell ref="AM40:AM42"/>
    <mergeCell ref="AM43:AM45"/>
    <mergeCell ref="AM48:AM50"/>
    <mergeCell ref="AM9:AM15"/>
    <mergeCell ref="AM31:AM32"/>
    <mergeCell ref="AM33:AM37"/>
    <mergeCell ref="AI57:AI62"/>
    <mergeCell ref="AJ57:AJ62"/>
    <mergeCell ref="AK57:AK62"/>
    <mergeCell ref="AL57:AL62"/>
    <mergeCell ref="AM57:AM62"/>
    <mergeCell ref="AL63:AL66"/>
    <mergeCell ref="AM64:AM66"/>
    <mergeCell ref="AI108:AI109"/>
    <mergeCell ref="AJ108:AJ109"/>
    <mergeCell ref="AK108:AK109"/>
    <mergeCell ref="AL108:AL109"/>
    <mergeCell ref="AK79:AK81"/>
    <mergeCell ref="AL79:AL81"/>
    <mergeCell ref="AK69:AK70"/>
    <mergeCell ref="AL69:AL70"/>
    <mergeCell ref="AK43:AK45"/>
    <mergeCell ref="AL43:AL45"/>
    <mergeCell ref="AK38:AK39"/>
    <mergeCell ref="AL38:AL39"/>
    <mergeCell ref="M57:M62"/>
    <mergeCell ref="N57:N62"/>
    <mergeCell ref="O57:O62"/>
    <mergeCell ref="P57:P62"/>
    <mergeCell ref="W110:W114"/>
    <mergeCell ref="X110:X114"/>
    <mergeCell ref="Y110:Y114"/>
    <mergeCell ref="Z110:Z114"/>
    <mergeCell ref="AA110:AA114"/>
    <mergeCell ref="AL101:AL105"/>
    <mergeCell ref="AM104:AM105"/>
    <mergeCell ref="B110:B114"/>
    <mergeCell ref="A110:A114"/>
    <mergeCell ref="D110:D114"/>
    <mergeCell ref="E110:E114"/>
    <mergeCell ref="F110:F114"/>
    <mergeCell ref="G110:G114"/>
    <mergeCell ref="M110:M114"/>
    <mergeCell ref="N110:N114"/>
    <mergeCell ref="AL75:AL78"/>
    <mergeCell ref="AM76:AM78"/>
    <mergeCell ref="AL89:AL91"/>
    <mergeCell ref="AM90:AM91"/>
    <mergeCell ref="AL92:AL95"/>
    <mergeCell ref="AM93:AM95"/>
    <mergeCell ref="S110:S114"/>
    <mergeCell ref="T110:T114"/>
    <mergeCell ref="O110:O114"/>
    <mergeCell ref="P110:P114"/>
    <mergeCell ref="Q110:Q114"/>
    <mergeCell ref="R110:R114"/>
    <mergeCell ref="AG108:AG109"/>
    <mergeCell ref="AM170:AM171"/>
    <mergeCell ref="AL9:AL30"/>
    <mergeCell ref="AM16:AM30"/>
    <mergeCell ref="AL85:AL88"/>
    <mergeCell ref="AM87:AM88"/>
    <mergeCell ref="AK115:AK119"/>
    <mergeCell ref="AM115:AM119"/>
    <mergeCell ref="AL115:AL125"/>
    <mergeCell ref="AM120:AM125"/>
    <mergeCell ref="A126:A133"/>
    <mergeCell ref="B126:B133"/>
    <mergeCell ref="Y115:Y119"/>
    <mergeCell ref="Z115:Z119"/>
    <mergeCell ref="AA115:AA119"/>
    <mergeCell ref="AB115:AB119"/>
    <mergeCell ref="AC115:AC119"/>
    <mergeCell ref="AD115:AD119"/>
    <mergeCell ref="G115:G119"/>
    <mergeCell ref="M115:M119"/>
    <mergeCell ref="N115:N119"/>
    <mergeCell ref="O115:O119"/>
    <mergeCell ref="P115:P119"/>
    <mergeCell ref="Q115:Q119"/>
    <mergeCell ref="AI110:AI114"/>
    <mergeCell ref="AJ110:AJ114"/>
    <mergeCell ref="AK110:AK114"/>
    <mergeCell ref="AL110:AL114"/>
    <mergeCell ref="AM110:AM114"/>
    <mergeCell ref="A115:A119"/>
    <mergeCell ref="B115:B119"/>
    <mergeCell ref="D115:D119"/>
    <mergeCell ref="E115:E119"/>
  </mergeCells>
  <pageMargins left="0.4" right="0.2" top="0.5" bottom="1.5" header="0.3" footer="0.3"/>
  <pageSetup paperSize="5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76" workbookViewId="0">
      <selection activeCell="E38" sqref="E38"/>
    </sheetView>
  </sheetViews>
  <sheetFormatPr defaultRowHeight="15" x14ac:dyDescent="0.25"/>
  <cols>
    <col min="1" max="1" width="5.42578125" style="217" customWidth="1"/>
    <col min="2" max="2" width="24.85546875" style="218" customWidth="1"/>
    <col min="3" max="3" width="10" style="217" customWidth="1"/>
    <col min="4" max="4" width="14.85546875" style="217" customWidth="1"/>
    <col min="5" max="5" width="14.28515625" style="217" customWidth="1"/>
    <col min="6" max="6" width="20.140625" style="217" customWidth="1"/>
  </cols>
  <sheetData>
    <row r="1" spans="1:6" ht="19.5" x14ac:dyDescent="0.25">
      <c r="A1" s="186" t="s">
        <v>624</v>
      </c>
      <c r="B1" s="186"/>
      <c r="C1" s="186"/>
      <c r="D1" s="186"/>
      <c r="E1" s="186"/>
      <c r="F1" s="186"/>
    </row>
    <row r="2" spans="1:6" ht="19.5" x14ac:dyDescent="0.35">
      <c r="A2" s="187" t="s">
        <v>625</v>
      </c>
      <c r="B2" s="187"/>
      <c r="C2" s="187"/>
      <c r="D2" s="187"/>
      <c r="E2" s="187"/>
      <c r="F2" s="187"/>
    </row>
    <row r="3" spans="1:6" ht="19.5" x14ac:dyDescent="0.35">
      <c r="A3" s="187" t="s">
        <v>626</v>
      </c>
      <c r="B3" s="187"/>
      <c r="C3" s="187"/>
      <c r="D3" s="187"/>
      <c r="E3" s="187"/>
      <c r="F3" s="187"/>
    </row>
    <row r="4" spans="1:6" s="52" customFormat="1" ht="21.75" customHeight="1" x14ac:dyDescent="0.25">
      <c r="A4" s="219" t="s">
        <v>773</v>
      </c>
      <c r="B4" s="219"/>
      <c r="C4" s="219"/>
      <c r="D4" s="219"/>
      <c r="E4" s="219"/>
      <c r="F4" s="219"/>
    </row>
    <row r="5" spans="1:6" x14ac:dyDescent="0.25">
      <c r="A5" s="188"/>
      <c r="B5" s="189"/>
      <c r="C5" s="190"/>
      <c r="D5" s="190"/>
      <c r="E5" s="190"/>
      <c r="F5" s="191"/>
    </row>
    <row r="6" spans="1:6" ht="30" customHeight="1" x14ac:dyDescent="0.25">
      <c r="A6" s="192" t="s">
        <v>627</v>
      </c>
      <c r="B6" s="192" t="s">
        <v>628</v>
      </c>
      <c r="C6" s="192" t="s">
        <v>629</v>
      </c>
      <c r="D6" s="192" t="s">
        <v>630</v>
      </c>
      <c r="E6" s="192" t="s">
        <v>631</v>
      </c>
      <c r="F6" s="193" t="s">
        <v>632</v>
      </c>
    </row>
    <row r="7" spans="1:6" ht="33.75" customHeight="1" x14ac:dyDescent="0.25">
      <c r="A7" s="194">
        <v>1</v>
      </c>
      <c r="B7" s="195" t="s">
        <v>633</v>
      </c>
      <c r="C7" s="196" t="s">
        <v>634</v>
      </c>
      <c r="D7" s="196" t="s">
        <v>54</v>
      </c>
      <c r="E7" s="197" t="s">
        <v>635</v>
      </c>
      <c r="F7" s="198"/>
    </row>
    <row r="8" spans="1:6" ht="34.5" customHeight="1" x14ac:dyDescent="0.25">
      <c r="A8" s="194">
        <v>2</v>
      </c>
      <c r="B8" s="199" t="s">
        <v>636</v>
      </c>
      <c r="C8" s="196" t="s">
        <v>634</v>
      </c>
      <c r="D8" s="196" t="s">
        <v>72</v>
      </c>
      <c r="E8" s="200" t="s">
        <v>637</v>
      </c>
      <c r="F8" s="201" t="s">
        <v>638</v>
      </c>
    </row>
    <row r="9" spans="1:6" ht="34.5" customHeight="1" x14ac:dyDescent="0.25">
      <c r="A9" s="194">
        <v>3</v>
      </c>
      <c r="B9" s="199" t="s">
        <v>639</v>
      </c>
      <c r="C9" s="196" t="s">
        <v>634</v>
      </c>
      <c r="D9" s="196" t="s">
        <v>75</v>
      </c>
      <c r="E9" s="200" t="s">
        <v>637</v>
      </c>
      <c r="F9" s="201"/>
    </row>
    <row r="10" spans="1:6" ht="35.25" customHeight="1" x14ac:dyDescent="0.25">
      <c r="A10" s="194">
        <v>4</v>
      </c>
      <c r="B10" s="199" t="s">
        <v>640</v>
      </c>
      <c r="C10" s="196" t="s">
        <v>634</v>
      </c>
      <c r="D10" s="196" t="s">
        <v>78</v>
      </c>
      <c r="E10" s="200" t="s">
        <v>637</v>
      </c>
      <c r="F10" s="201"/>
    </row>
    <row r="11" spans="1:6" ht="48" customHeight="1" x14ac:dyDescent="0.25">
      <c r="A11" s="194">
        <v>5</v>
      </c>
      <c r="B11" s="199" t="s">
        <v>641</v>
      </c>
      <c r="C11" s="196" t="s">
        <v>634</v>
      </c>
      <c r="D11" s="196" t="s">
        <v>83</v>
      </c>
      <c r="E11" s="202" t="s">
        <v>642</v>
      </c>
      <c r="F11" s="198" t="s">
        <v>643</v>
      </c>
    </row>
    <row r="12" spans="1:6" ht="38.25" customHeight="1" x14ac:dyDescent="0.25">
      <c r="A12" s="194">
        <v>6</v>
      </c>
      <c r="B12" s="199" t="s">
        <v>644</v>
      </c>
      <c r="C12" s="196" t="s">
        <v>645</v>
      </c>
      <c r="D12" s="196" t="s">
        <v>90</v>
      </c>
      <c r="E12" s="200" t="s">
        <v>646</v>
      </c>
      <c r="F12" s="198"/>
    </row>
    <row r="13" spans="1:6" ht="36.75" customHeight="1" x14ac:dyDescent="0.25">
      <c r="A13" s="194">
        <v>7</v>
      </c>
      <c r="B13" s="199" t="s">
        <v>647</v>
      </c>
      <c r="C13" s="196" t="s">
        <v>634</v>
      </c>
      <c r="D13" s="196" t="s">
        <v>102</v>
      </c>
      <c r="E13" s="202" t="s">
        <v>648</v>
      </c>
      <c r="F13" s="198"/>
    </row>
    <row r="14" spans="1:6" ht="35.25" customHeight="1" x14ac:dyDescent="0.25">
      <c r="A14" s="194">
        <v>8</v>
      </c>
      <c r="B14" s="195" t="s">
        <v>649</v>
      </c>
      <c r="C14" s="198" t="s">
        <v>650</v>
      </c>
      <c r="D14" s="198" t="s">
        <v>109</v>
      </c>
      <c r="E14" s="203" t="s">
        <v>651</v>
      </c>
      <c r="F14" s="198"/>
    </row>
    <row r="15" spans="1:6" ht="40.5" customHeight="1" x14ac:dyDescent="0.25">
      <c r="A15" s="194">
        <v>9</v>
      </c>
      <c r="B15" s="195" t="s">
        <v>652</v>
      </c>
      <c r="C15" s="198" t="s">
        <v>653</v>
      </c>
      <c r="D15" s="198" t="s">
        <v>116</v>
      </c>
      <c r="E15" s="203" t="s">
        <v>654</v>
      </c>
      <c r="F15" s="198"/>
    </row>
    <row r="16" spans="1:6" ht="41.25" customHeight="1" x14ac:dyDescent="0.25">
      <c r="A16" s="194">
        <v>10</v>
      </c>
      <c r="B16" s="199" t="s">
        <v>655</v>
      </c>
      <c r="C16" s="196" t="s">
        <v>656</v>
      </c>
      <c r="D16" s="196" t="s">
        <v>124</v>
      </c>
      <c r="E16" s="202" t="s">
        <v>657</v>
      </c>
      <c r="F16" s="196"/>
    </row>
    <row r="17" spans="1:6" ht="40.5" customHeight="1" x14ac:dyDescent="0.25">
      <c r="A17" s="194">
        <v>11</v>
      </c>
      <c r="B17" s="199" t="s">
        <v>658</v>
      </c>
      <c r="C17" s="196" t="s">
        <v>659</v>
      </c>
      <c r="D17" s="196" t="s">
        <v>130</v>
      </c>
      <c r="E17" s="202" t="s">
        <v>657</v>
      </c>
      <c r="F17" s="196"/>
    </row>
    <row r="18" spans="1:6" ht="46.5" customHeight="1" x14ac:dyDescent="0.25">
      <c r="A18" s="194">
        <v>12</v>
      </c>
      <c r="B18" s="195" t="s">
        <v>660</v>
      </c>
      <c r="C18" s="198" t="s">
        <v>659</v>
      </c>
      <c r="D18" s="198" t="s">
        <v>135</v>
      </c>
      <c r="E18" s="203" t="s">
        <v>661</v>
      </c>
      <c r="F18" s="204" t="s">
        <v>662</v>
      </c>
    </row>
    <row r="19" spans="1:6" ht="40.5" customHeight="1" x14ac:dyDescent="0.25">
      <c r="A19" s="194">
        <v>13</v>
      </c>
      <c r="B19" s="195" t="s">
        <v>663</v>
      </c>
      <c r="C19" s="198" t="s">
        <v>659</v>
      </c>
      <c r="D19" s="198" t="s">
        <v>140</v>
      </c>
      <c r="E19" s="203" t="s">
        <v>664</v>
      </c>
      <c r="F19" s="201" t="s">
        <v>665</v>
      </c>
    </row>
    <row r="20" spans="1:6" ht="39" customHeight="1" x14ac:dyDescent="0.25">
      <c r="A20" s="194">
        <v>14</v>
      </c>
      <c r="B20" s="195" t="s">
        <v>666</v>
      </c>
      <c r="C20" s="198" t="s">
        <v>659</v>
      </c>
      <c r="D20" s="198" t="s">
        <v>143</v>
      </c>
      <c r="E20" s="203" t="s">
        <v>664</v>
      </c>
      <c r="F20" s="201"/>
    </row>
    <row r="21" spans="1:6" ht="34.5" customHeight="1" x14ac:dyDescent="0.25">
      <c r="A21" s="194">
        <v>15</v>
      </c>
      <c r="B21" s="199" t="s">
        <v>667</v>
      </c>
      <c r="C21" s="196" t="s">
        <v>659</v>
      </c>
      <c r="D21" s="196" t="s">
        <v>145</v>
      </c>
      <c r="E21" s="202" t="s">
        <v>657</v>
      </c>
      <c r="F21" s="196"/>
    </row>
    <row r="22" spans="1:6" ht="46.5" customHeight="1" x14ac:dyDescent="0.25">
      <c r="A22" s="194">
        <v>16</v>
      </c>
      <c r="B22" s="199" t="s">
        <v>668</v>
      </c>
      <c r="C22" s="196" t="s">
        <v>669</v>
      </c>
      <c r="D22" s="196" t="s">
        <v>150</v>
      </c>
      <c r="E22" s="202" t="s">
        <v>657</v>
      </c>
      <c r="F22" s="196" t="s">
        <v>670</v>
      </c>
    </row>
    <row r="23" spans="1:6" ht="42" customHeight="1" x14ac:dyDescent="0.25">
      <c r="A23" s="194">
        <v>17</v>
      </c>
      <c r="B23" s="199" t="s">
        <v>671</v>
      </c>
      <c r="C23" s="196" t="s">
        <v>672</v>
      </c>
      <c r="D23" s="196" t="s">
        <v>157</v>
      </c>
      <c r="E23" s="202" t="s">
        <v>651</v>
      </c>
      <c r="F23" s="196" t="s">
        <v>673</v>
      </c>
    </row>
    <row r="24" spans="1:6" ht="41.25" customHeight="1" x14ac:dyDescent="0.25">
      <c r="A24" s="194">
        <v>18</v>
      </c>
      <c r="B24" s="195" t="s">
        <v>674</v>
      </c>
      <c r="C24" s="198" t="s">
        <v>675</v>
      </c>
      <c r="D24" s="198" t="s">
        <v>167</v>
      </c>
      <c r="E24" s="202" t="s">
        <v>676</v>
      </c>
      <c r="F24" s="205"/>
    </row>
    <row r="25" spans="1:6" ht="38.25" customHeight="1" x14ac:dyDescent="0.25">
      <c r="A25" s="194">
        <v>19</v>
      </c>
      <c r="B25" s="195" t="s">
        <v>677</v>
      </c>
      <c r="C25" s="198" t="s">
        <v>675</v>
      </c>
      <c r="D25" s="198" t="s">
        <v>171</v>
      </c>
      <c r="E25" s="202" t="s">
        <v>676</v>
      </c>
      <c r="F25" s="206" t="s">
        <v>678</v>
      </c>
    </row>
    <row r="26" spans="1:6" ht="40.5" customHeight="1" x14ac:dyDescent="0.25">
      <c r="A26" s="194">
        <v>20</v>
      </c>
      <c r="B26" s="195" t="s">
        <v>679</v>
      </c>
      <c r="C26" s="198" t="s">
        <v>675</v>
      </c>
      <c r="D26" s="198" t="s">
        <v>175</v>
      </c>
      <c r="E26" s="202" t="s">
        <v>676</v>
      </c>
      <c r="F26" s="206"/>
    </row>
    <row r="27" spans="1:6" ht="32.25" customHeight="1" x14ac:dyDescent="0.25">
      <c r="A27" s="194">
        <v>21</v>
      </c>
      <c r="B27" s="195" t="s">
        <v>680</v>
      </c>
      <c r="C27" s="198" t="s">
        <v>675</v>
      </c>
      <c r="D27" s="198" t="s">
        <v>178</v>
      </c>
      <c r="E27" s="202" t="s">
        <v>676</v>
      </c>
      <c r="F27" s="206"/>
    </row>
    <row r="28" spans="1:6" ht="35.25" customHeight="1" x14ac:dyDescent="0.25">
      <c r="A28" s="194">
        <v>22</v>
      </c>
      <c r="B28" s="195" t="s">
        <v>681</v>
      </c>
      <c r="C28" s="198" t="s">
        <v>659</v>
      </c>
      <c r="D28" s="198" t="s">
        <v>182</v>
      </c>
      <c r="E28" s="203" t="s">
        <v>682</v>
      </c>
      <c r="F28" s="196"/>
    </row>
    <row r="29" spans="1:6" ht="33.75" customHeight="1" x14ac:dyDescent="0.25">
      <c r="A29" s="204">
        <v>23</v>
      </c>
      <c r="B29" s="195" t="s">
        <v>683</v>
      </c>
      <c r="C29" s="198" t="s">
        <v>659</v>
      </c>
      <c r="D29" s="198" t="s">
        <v>189</v>
      </c>
      <c r="E29" s="203" t="s">
        <v>682</v>
      </c>
      <c r="F29" s="196"/>
    </row>
    <row r="30" spans="1:6" ht="33" customHeight="1" x14ac:dyDescent="0.25">
      <c r="A30" s="194">
        <v>24</v>
      </c>
      <c r="B30" s="199" t="s">
        <v>684</v>
      </c>
      <c r="C30" s="196" t="s">
        <v>685</v>
      </c>
      <c r="D30" s="196" t="s">
        <v>195</v>
      </c>
      <c r="E30" s="202" t="s">
        <v>686</v>
      </c>
      <c r="F30" s="196"/>
    </row>
    <row r="31" spans="1:6" ht="35.25" customHeight="1" x14ac:dyDescent="0.25">
      <c r="A31" s="194">
        <v>25</v>
      </c>
      <c r="B31" s="199" t="s">
        <v>687</v>
      </c>
      <c r="C31" s="196" t="s">
        <v>685</v>
      </c>
      <c r="D31" s="196" t="s">
        <v>203</v>
      </c>
      <c r="E31" s="202" t="s">
        <v>688</v>
      </c>
      <c r="F31" s="196"/>
    </row>
    <row r="32" spans="1:6" ht="38.25" customHeight="1" x14ac:dyDescent="0.25">
      <c r="A32" s="194">
        <v>26</v>
      </c>
      <c r="B32" s="199" t="s">
        <v>689</v>
      </c>
      <c r="C32" s="196" t="s">
        <v>685</v>
      </c>
      <c r="D32" s="196" t="s">
        <v>208</v>
      </c>
      <c r="E32" s="202" t="s">
        <v>688</v>
      </c>
      <c r="F32" s="205"/>
    </row>
    <row r="33" spans="1:6" ht="37.5" customHeight="1" x14ac:dyDescent="0.25">
      <c r="A33" s="194">
        <v>27</v>
      </c>
      <c r="B33" s="199" t="s">
        <v>690</v>
      </c>
      <c r="C33" s="196" t="s">
        <v>685</v>
      </c>
      <c r="D33" s="196" t="s">
        <v>213</v>
      </c>
      <c r="E33" s="202" t="s">
        <v>688</v>
      </c>
      <c r="F33" s="206" t="s">
        <v>691</v>
      </c>
    </row>
    <row r="34" spans="1:6" ht="39.75" customHeight="1" x14ac:dyDescent="0.25">
      <c r="A34" s="194">
        <v>28</v>
      </c>
      <c r="B34" s="199" t="s">
        <v>692</v>
      </c>
      <c r="C34" s="196" t="s">
        <v>685</v>
      </c>
      <c r="D34" s="196" t="s">
        <v>215</v>
      </c>
      <c r="E34" s="202" t="s">
        <v>688</v>
      </c>
      <c r="F34" s="206"/>
    </row>
    <row r="35" spans="1:6" ht="35.25" customHeight="1" x14ac:dyDescent="0.25">
      <c r="A35" s="194">
        <v>29</v>
      </c>
      <c r="B35" s="199" t="s">
        <v>693</v>
      </c>
      <c r="C35" s="196" t="s">
        <v>685</v>
      </c>
      <c r="D35" s="196" t="s">
        <v>218</v>
      </c>
      <c r="E35" s="202" t="s">
        <v>688</v>
      </c>
      <c r="F35" s="206"/>
    </row>
    <row r="36" spans="1:6" ht="36.75" customHeight="1" x14ac:dyDescent="0.25">
      <c r="A36" s="194">
        <v>30</v>
      </c>
      <c r="B36" s="199" t="s">
        <v>694</v>
      </c>
      <c r="C36" s="196" t="s">
        <v>695</v>
      </c>
      <c r="D36" s="196" t="s">
        <v>222</v>
      </c>
      <c r="E36" s="202" t="s">
        <v>696</v>
      </c>
      <c r="F36" s="196" t="s">
        <v>697</v>
      </c>
    </row>
    <row r="37" spans="1:6" ht="36" customHeight="1" x14ac:dyDescent="0.25">
      <c r="A37" s="194">
        <v>31</v>
      </c>
      <c r="B37" s="199" t="s">
        <v>698</v>
      </c>
      <c r="C37" s="196" t="s">
        <v>695</v>
      </c>
      <c r="D37" s="196" t="s">
        <v>229</v>
      </c>
      <c r="E37" s="202" t="s">
        <v>699</v>
      </c>
      <c r="F37" s="196"/>
    </row>
    <row r="38" spans="1:6" ht="42.75" customHeight="1" x14ac:dyDescent="0.25">
      <c r="A38" s="194">
        <v>32</v>
      </c>
      <c r="B38" s="195" t="s">
        <v>700</v>
      </c>
      <c r="C38" s="198" t="s">
        <v>701</v>
      </c>
      <c r="D38" s="198" t="s">
        <v>234</v>
      </c>
      <c r="E38" s="203" t="s">
        <v>702</v>
      </c>
      <c r="F38" s="204" t="s">
        <v>697</v>
      </c>
    </row>
    <row r="39" spans="1:6" ht="33.75" customHeight="1" x14ac:dyDescent="0.25">
      <c r="A39" s="194">
        <v>33</v>
      </c>
      <c r="B39" s="199" t="s">
        <v>703</v>
      </c>
      <c r="C39" s="196" t="s">
        <v>701</v>
      </c>
      <c r="D39" s="196" t="s">
        <v>240</v>
      </c>
      <c r="E39" s="202" t="s">
        <v>637</v>
      </c>
      <c r="F39" s="206" t="s">
        <v>665</v>
      </c>
    </row>
    <row r="40" spans="1:6" ht="32.25" customHeight="1" x14ac:dyDescent="0.25">
      <c r="A40" s="207">
        <v>34</v>
      </c>
      <c r="B40" s="199" t="s">
        <v>704</v>
      </c>
      <c r="C40" s="196" t="s">
        <v>701</v>
      </c>
      <c r="D40" s="196" t="s">
        <v>245</v>
      </c>
      <c r="E40" s="202" t="s">
        <v>637</v>
      </c>
      <c r="F40" s="206"/>
    </row>
    <row r="41" spans="1:6" ht="37.5" customHeight="1" x14ac:dyDescent="0.25">
      <c r="A41" s="207">
        <v>35</v>
      </c>
      <c r="B41" s="199" t="s">
        <v>705</v>
      </c>
      <c r="C41" s="196" t="s">
        <v>706</v>
      </c>
      <c r="D41" s="196" t="s">
        <v>248</v>
      </c>
      <c r="E41" s="202" t="s">
        <v>657</v>
      </c>
      <c r="F41" s="205"/>
    </row>
    <row r="42" spans="1:6" ht="39.75" customHeight="1" x14ac:dyDescent="0.25">
      <c r="A42" s="207">
        <v>36</v>
      </c>
      <c r="B42" s="199" t="s">
        <v>707</v>
      </c>
      <c r="C42" s="196" t="s">
        <v>706</v>
      </c>
      <c r="D42" s="196" t="s">
        <v>255</v>
      </c>
      <c r="E42" s="202" t="s">
        <v>657</v>
      </c>
      <c r="F42" s="206" t="s">
        <v>708</v>
      </c>
    </row>
    <row r="43" spans="1:6" ht="30.75" customHeight="1" x14ac:dyDescent="0.25">
      <c r="A43" s="207">
        <v>37</v>
      </c>
      <c r="B43" s="199" t="s">
        <v>709</v>
      </c>
      <c r="C43" s="196" t="s">
        <v>706</v>
      </c>
      <c r="D43" s="196" t="s">
        <v>257</v>
      </c>
      <c r="E43" s="202" t="s">
        <v>657</v>
      </c>
      <c r="F43" s="206"/>
    </row>
    <row r="44" spans="1:6" ht="42.75" customHeight="1" x14ac:dyDescent="0.25">
      <c r="A44" s="198">
        <v>38</v>
      </c>
      <c r="B44" s="199" t="s">
        <v>710</v>
      </c>
      <c r="C44" s="196" t="s">
        <v>706</v>
      </c>
      <c r="D44" s="196" t="s">
        <v>260</v>
      </c>
      <c r="E44" s="202" t="s">
        <v>657</v>
      </c>
      <c r="F44" s="205"/>
    </row>
    <row r="45" spans="1:6" ht="32.25" customHeight="1" x14ac:dyDescent="0.25">
      <c r="A45" s="198">
        <v>39</v>
      </c>
      <c r="B45" s="199" t="s">
        <v>711</v>
      </c>
      <c r="C45" s="196" t="s">
        <v>706</v>
      </c>
      <c r="D45" s="196" t="s">
        <v>265</v>
      </c>
      <c r="E45" s="202" t="s">
        <v>657</v>
      </c>
      <c r="F45" s="206" t="s">
        <v>712</v>
      </c>
    </row>
    <row r="46" spans="1:6" ht="30" customHeight="1" x14ac:dyDescent="0.25">
      <c r="A46" s="198">
        <v>40</v>
      </c>
      <c r="B46" s="199" t="s">
        <v>713</v>
      </c>
      <c r="C46" s="196" t="s">
        <v>706</v>
      </c>
      <c r="D46" s="196" t="s">
        <v>270</v>
      </c>
      <c r="E46" s="202" t="s">
        <v>657</v>
      </c>
      <c r="F46" s="206"/>
    </row>
    <row r="47" spans="1:6" ht="28.5" customHeight="1" x14ac:dyDescent="0.25">
      <c r="A47" s="198">
        <v>41</v>
      </c>
      <c r="B47" s="199" t="s">
        <v>714</v>
      </c>
      <c r="C47" s="196" t="s">
        <v>706</v>
      </c>
      <c r="D47" s="196" t="s">
        <v>273</v>
      </c>
      <c r="E47" s="202" t="s">
        <v>657</v>
      </c>
      <c r="F47" s="206"/>
    </row>
    <row r="48" spans="1:6" s="210" customFormat="1" ht="39.75" customHeight="1" x14ac:dyDescent="0.25">
      <c r="A48" s="198">
        <v>42</v>
      </c>
      <c r="B48" s="199" t="s">
        <v>715</v>
      </c>
      <c r="C48" s="196" t="s">
        <v>716</v>
      </c>
      <c r="D48" s="196" t="s">
        <v>277</v>
      </c>
      <c r="E48" s="208" t="s">
        <v>637</v>
      </c>
      <c r="F48" s="209"/>
    </row>
    <row r="49" spans="1:6" s="210" customFormat="1" ht="34.5" customHeight="1" x14ac:dyDescent="0.25">
      <c r="A49" s="211">
        <v>43</v>
      </c>
      <c r="B49" s="212" t="s">
        <v>717</v>
      </c>
      <c r="C49" s="213" t="s">
        <v>716</v>
      </c>
      <c r="D49" s="213" t="s">
        <v>281</v>
      </c>
      <c r="E49" s="214" t="s">
        <v>637</v>
      </c>
      <c r="F49" s="215"/>
    </row>
    <row r="50" spans="1:6" s="210" customFormat="1" ht="39" customHeight="1" x14ac:dyDescent="0.25">
      <c r="A50" s="207">
        <v>44</v>
      </c>
      <c r="B50" s="195" t="s">
        <v>718</v>
      </c>
      <c r="C50" s="198" t="s">
        <v>719</v>
      </c>
      <c r="D50" s="198" t="s">
        <v>285</v>
      </c>
      <c r="E50" s="203" t="s">
        <v>720</v>
      </c>
      <c r="F50" s="211"/>
    </row>
    <row r="51" spans="1:6" ht="54" customHeight="1" x14ac:dyDescent="0.25">
      <c r="A51" s="207">
        <v>45</v>
      </c>
      <c r="B51" s="199" t="s">
        <v>721</v>
      </c>
      <c r="C51" s="196" t="s">
        <v>675</v>
      </c>
      <c r="D51" s="196" t="s">
        <v>292</v>
      </c>
      <c r="E51" s="202" t="s">
        <v>722</v>
      </c>
      <c r="F51" s="204"/>
    </row>
    <row r="52" spans="1:6" ht="33.75" customHeight="1" x14ac:dyDescent="0.25">
      <c r="A52" s="207">
        <v>46</v>
      </c>
      <c r="B52" s="199" t="s">
        <v>723</v>
      </c>
      <c r="C52" s="196" t="s">
        <v>675</v>
      </c>
      <c r="D52" s="196" t="s">
        <v>298</v>
      </c>
      <c r="E52" s="202" t="s">
        <v>688</v>
      </c>
      <c r="F52" s="206" t="s">
        <v>724</v>
      </c>
    </row>
    <row r="53" spans="1:6" ht="35.25" customHeight="1" x14ac:dyDescent="0.25">
      <c r="A53" s="207">
        <v>47</v>
      </c>
      <c r="B53" s="199" t="s">
        <v>725</v>
      </c>
      <c r="C53" s="196" t="s">
        <v>675</v>
      </c>
      <c r="D53" s="196" t="s">
        <v>301</v>
      </c>
      <c r="E53" s="202" t="s">
        <v>688</v>
      </c>
      <c r="F53" s="206"/>
    </row>
    <row r="54" spans="1:6" ht="37.5" customHeight="1" x14ac:dyDescent="0.25">
      <c r="A54" s="207">
        <v>48</v>
      </c>
      <c r="B54" s="199" t="s">
        <v>726</v>
      </c>
      <c r="C54" s="196" t="s">
        <v>675</v>
      </c>
      <c r="D54" s="196" t="s">
        <v>306</v>
      </c>
      <c r="E54" s="202" t="s">
        <v>688</v>
      </c>
      <c r="F54" s="196"/>
    </row>
    <row r="55" spans="1:6" ht="38.25" customHeight="1" x14ac:dyDescent="0.25">
      <c r="A55" s="207">
        <v>49</v>
      </c>
      <c r="B55" s="199" t="s">
        <v>727</v>
      </c>
      <c r="C55" s="196" t="s">
        <v>675</v>
      </c>
      <c r="D55" s="196" t="s">
        <v>310</v>
      </c>
      <c r="E55" s="202" t="s">
        <v>688</v>
      </c>
      <c r="F55" s="196"/>
    </row>
    <row r="56" spans="1:6" ht="34.5" customHeight="1" x14ac:dyDescent="0.25">
      <c r="A56" s="207">
        <v>50</v>
      </c>
      <c r="B56" s="199" t="s">
        <v>728</v>
      </c>
      <c r="C56" s="196" t="s">
        <v>675</v>
      </c>
      <c r="D56" s="196" t="s">
        <v>314</v>
      </c>
      <c r="E56" s="202" t="s">
        <v>688</v>
      </c>
      <c r="F56" s="196"/>
    </row>
    <row r="57" spans="1:6" ht="47.25" customHeight="1" x14ac:dyDescent="0.25">
      <c r="A57" s="207">
        <v>51</v>
      </c>
      <c r="B57" s="195" t="s">
        <v>729</v>
      </c>
      <c r="C57" s="198" t="s">
        <v>730</v>
      </c>
      <c r="D57" s="198" t="s">
        <v>320</v>
      </c>
      <c r="E57" s="203" t="s">
        <v>731</v>
      </c>
      <c r="F57" s="198"/>
    </row>
    <row r="58" spans="1:6" ht="66.75" customHeight="1" x14ac:dyDescent="0.25">
      <c r="A58" s="207">
        <v>52</v>
      </c>
      <c r="B58" s="195" t="s">
        <v>732</v>
      </c>
      <c r="C58" s="198" t="s">
        <v>730</v>
      </c>
      <c r="D58" s="198" t="s">
        <v>328</v>
      </c>
      <c r="E58" s="203" t="s">
        <v>733</v>
      </c>
      <c r="F58" s="204" t="s">
        <v>697</v>
      </c>
    </row>
    <row r="59" spans="1:6" ht="42" customHeight="1" x14ac:dyDescent="0.25">
      <c r="A59" s="207">
        <v>53</v>
      </c>
      <c r="B59" s="195" t="s">
        <v>734</v>
      </c>
      <c r="C59" s="198"/>
      <c r="D59" s="198" t="s">
        <v>334</v>
      </c>
      <c r="E59" s="203" t="s">
        <v>637</v>
      </c>
      <c r="F59" s="201" t="s">
        <v>735</v>
      </c>
    </row>
    <row r="60" spans="1:6" ht="33" customHeight="1" x14ac:dyDescent="0.25">
      <c r="A60" s="207">
        <v>54</v>
      </c>
      <c r="B60" s="195" t="s">
        <v>736</v>
      </c>
      <c r="C60" s="198" t="s">
        <v>730</v>
      </c>
      <c r="D60" s="198" t="s">
        <v>338</v>
      </c>
      <c r="E60" s="203" t="s">
        <v>637</v>
      </c>
      <c r="F60" s="201"/>
    </row>
    <row r="61" spans="1:6" ht="36" customHeight="1" x14ac:dyDescent="0.25">
      <c r="A61" s="207">
        <v>55</v>
      </c>
      <c r="B61" s="195" t="s">
        <v>737</v>
      </c>
      <c r="C61" s="198" t="s">
        <v>730</v>
      </c>
      <c r="D61" s="198" t="s">
        <v>340</v>
      </c>
      <c r="E61" s="203" t="s">
        <v>637</v>
      </c>
      <c r="F61" s="201"/>
    </row>
    <row r="62" spans="1:6" ht="50.25" customHeight="1" x14ac:dyDescent="0.25">
      <c r="A62" s="207">
        <v>56</v>
      </c>
      <c r="B62" s="195" t="s">
        <v>738</v>
      </c>
      <c r="C62" s="198" t="s">
        <v>730</v>
      </c>
      <c r="D62" s="198" t="s">
        <v>343</v>
      </c>
      <c r="E62" s="203" t="s">
        <v>739</v>
      </c>
      <c r="F62" s="198"/>
    </row>
    <row r="63" spans="1:6" ht="32.25" customHeight="1" x14ac:dyDescent="0.25">
      <c r="A63" s="207">
        <v>57</v>
      </c>
      <c r="B63" s="195" t="s">
        <v>740</v>
      </c>
      <c r="C63" s="198" t="s">
        <v>730</v>
      </c>
      <c r="D63" s="198" t="s">
        <v>353</v>
      </c>
      <c r="E63" s="203" t="s">
        <v>741</v>
      </c>
      <c r="F63" s="198"/>
    </row>
    <row r="64" spans="1:6" ht="38.25" customHeight="1" x14ac:dyDescent="0.25">
      <c r="A64" s="207">
        <v>58</v>
      </c>
      <c r="B64" s="195" t="s">
        <v>742</v>
      </c>
      <c r="C64" s="198" t="s">
        <v>730</v>
      </c>
      <c r="D64" s="198" t="s">
        <v>359</v>
      </c>
      <c r="E64" s="203" t="s">
        <v>743</v>
      </c>
      <c r="F64" s="198"/>
    </row>
    <row r="65" spans="1:6" ht="39.75" customHeight="1" x14ac:dyDescent="0.25">
      <c r="A65" s="207">
        <v>59</v>
      </c>
      <c r="B65" s="195" t="s">
        <v>744</v>
      </c>
      <c r="C65" s="198" t="s">
        <v>730</v>
      </c>
      <c r="D65" s="198" t="s">
        <v>367</v>
      </c>
      <c r="E65" s="203" t="s">
        <v>745</v>
      </c>
      <c r="F65" s="198"/>
    </row>
    <row r="66" spans="1:6" ht="64.5" customHeight="1" x14ac:dyDescent="0.25">
      <c r="A66" s="207">
        <v>60</v>
      </c>
      <c r="B66" s="195" t="s">
        <v>746</v>
      </c>
      <c r="C66" s="198" t="s">
        <v>730</v>
      </c>
      <c r="D66" s="198" t="s">
        <v>371</v>
      </c>
      <c r="E66" s="203" t="s">
        <v>747</v>
      </c>
      <c r="F66" s="198" t="s">
        <v>748</v>
      </c>
    </row>
    <row r="67" spans="1:6" ht="48.75" customHeight="1" x14ac:dyDescent="0.25">
      <c r="A67" s="207">
        <v>61</v>
      </c>
      <c r="B67" s="199" t="s">
        <v>749</v>
      </c>
      <c r="C67" s="196" t="s">
        <v>750</v>
      </c>
      <c r="D67" s="196" t="s">
        <v>374</v>
      </c>
      <c r="E67" s="202" t="s">
        <v>751</v>
      </c>
      <c r="F67" s="198"/>
    </row>
    <row r="68" spans="1:6" ht="39" customHeight="1" x14ac:dyDescent="0.25">
      <c r="A68" s="207">
        <v>62</v>
      </c>
      <c r="B68" s="199" t="s">
        <v>752</v>
      </c>
      <c r="C68" s="196" t="s">
        <v>750</v>
      </c>
      <c r="D68" s="196" t="s">
        <v>383</v>
      </c>
      <c r="E68" s="202" t="s">
        <v>753</v>
      </c>
      <c r="F68" s="198"/>
    </row>
    <row r="69" spans="1:6" ht="51" customHeight="1" x14ac:dyDescent="0.25">
      <c r="A69" s="207">
        <v>63</v>
      </c>
      <c r="B69" s="199" t="s">
        <v>754</v>
      </c>
      <c r="C69" s="196" t="s">
        <v>750</v>
      </c>
      <c r="D69" s="196" t="s">
        <v>388</v>
      </c>
      <c r="E69" s="202" t="s">
        <v>637</v>
      </c>
      <c r="F69" s="204" t="s">
        <v>755</v>
      </c>
    </row>
    <row r="70" spans="1:6" ht="32.25" customHeight="1" x14ac:dyDescent="0.25">
      <c r="A70" s="207">
        <v>64</v>
      </c>
      <c r="B70" s="199" t="s">
        <v>756</v>
      </c>
      <c r="C70" s="196" t="s">
        <v>757</v>
      </c>
      <c r="D70" s="196" t="s">
        <v>394</v>
      </c>
      <c r="E70" s="202" t="s">
        <v>657</v>
      </c>
      <c r="F70" s="196"/>
    </row>
    <row r="71" spans="1:6" ht="39.75" customHeight="1" x14ac:dyDescent="0.25">
      <c r="A71" s="207">
        <v>65</v>
      </c>
      <c r="B71" s="195" t="s">
        <v>758</v>
      </c>
      <c r="C71" s="198" t="s">
        <v>757</v>
      </c>
      <c r="D71" s="198" t="s">
        <v>400</v>
      </c>
      <c r="E71" s="208" t="s">
        <v>637</v>
      </c>
      <c r="F71" s="196"/>
    </row>
    <row r="72" spans="1:6" ht="42" customHeight="1" x14ac:dyDescent="0.25">
      <c r="A72" s="207">
        <v>66</v>
      </c>
      <c r="B72" s="195" t="s">
        <v>759</v>
      </c>
      <c r="C72" s="198" t="s">
        <v>757</v>
      </c>
      <c r="D72" s="198" t="s">
        <v>405</v>
      </c>
      <c r="E72" s="208" t="s">
        <v>637</v>
      </c>
      <c r="F72" s="198" t="s">
        <v>760</v>
      </c>
    </row>
    <row r="73" spans="1:6" ht="39.75" customHeight="1" x14ac:dyDescent="0.25">
      <c r="A73" s="207">
        <v>67</v>
      </c>
      <c r="B73" s="195" t="s">
        <v>761</v>
      </c>
      <c r="C73" s="198" t="s">
        <v>762</v>
      </c>
      <c r="D73" s="198" t="s">
        <v>409</v>
      </c>
      <c r="E73" s="208" t="s">
        <v>763</v>
      </c>
      <c r="F73" s="198" t="s">
        <v>764</v>
      </c>
    </row>
    <row r="74" spans="1:6" ht="37.5" customHeight="1" x14ac:dyDescent="0.25">
      <c r="A74" s="207">
        <v>68</v>
      </c>
      <c r="B74" s="195" t="s">
        <v>765</v>
      </c>
      <c r="C74" s="198" t="s">
        <v>762</v>
      </c>
      <c r="D74" s="198" t="s">
        <v>414</v>
      </c>
      <c r="E74" s="208" t="s">
        <v>637</v>
      </c>
      <c r="F74" s="198"/>
    </row>
    <row r="75" spans="1:6" ht="34.5" customHeight="1" x14ac:dyDescent="0.25">
      <c r="A75" s="207">
        <v>69</v>
      </c>
      <c r="B75" s="195" t="s">
        <v>766</v>
      </c>
      <c r="C75" s="198" t="s">
        <v>762</v>
      </c>
      <c r="D75" s="198" t="s">
        <v>418</v>
      </c>
      <c r="E75" s="208" t="s">
        <v>767</v>
      </c>
      <c r="F75" s="204"/>
    </row>
    <row r="76" spans="1:6" ht="30.75" customHeight="1" x14ac:dyDescent="0.25">
      <c r="A76" s="207">
        <v>70</v>
      </c>
      <c r="B76" s="195" t="s">
        <v>768</v>
      </c>
      <c r="C76" s="198" t="s">
        <v>762</v>
      </c>
      <c r="D76" s="198" t="s">
        <v>423</v>
      </c>
      <c r="E76" s="208" t="s">
        <v>637</v>
      </c>
      <c r="F76" s="201" t="s">
        <v>769</v>
      </c>
    </row>
    <row r="77" spans="1:6" ht="34.5" customHeight="1" x14ac:dyDescent="0.25">
      <c r="A77" s="207">
        <v>71</v>
      </c>
      <c r="B77" s="195" t="s">
        <v>770</v>
      </c>
      <c r="C77" s="198" t="s">
        <v>762</v>
      </c>
      <c r="D77" s="198" t="s">
        <v>426</v>
      </c>
      <c r="E77" s="208" t="s">
        <v>637</v>
      </c>
      <c r="F77" s="201"/>
    </row>
    <row r="78" spans="1:6" ht="31.5" customHeight="1" x14ac:dyDescent="0.25">
      <c r="A78" s="204">
        <v>72</v>
      </c>
      <c r="B78" s="216" t="s">
        <v>771</v>
      </c>
      <c r="C78" s="204" t="s">
        <v>750</v>
      </c>
      <c r="D78" s="204" t="s">
        <v>429</v>
      </c>
      <c r="E78" s="203" t="s">
        <v>664</v>
      </c>
      <c r="F78" s="204"/>
    </row>
    <row r="79" spans="1:6" ht="33.75" customHeight="1" x14ac:dyDescent="0.25">
      <c r="A79" s="204">
        <v>73</v>
      </c>
      <c r="B79" s="216" t="s">
        <v>772</v>
      </c>
      <c r="C79" s="204" t="s">
        <v>750</v>
      </c>
      <c r="D79" s="204" t="s">
        <v>435</v>
      </c>
      <c r="E79" s="203" t="s">
        <v>664</v>
      </c>
      <c r="F79" s="204"/>
    </row>
  </sheetData>
  <mergeCells count="14">
    <mergeCell ref="F59:F61"/>
    <mergeCell ref="F76:F77"/>
    <mergeCell ref="F25:F27"/>
    <mergeCell ref="F33:F35"/>
    <mergeCell ref="F39:F40"/>
    <mergeCell ref="F42:F43"/>
    <mergeCell ref="F45:F47"/>
    <mergeCell ref="F52:F53"/>
    <mergeCell ref="A1:F1"/>
    <mergeCell ref="A2:F2"/>
    <mergeCell ref="A3:F3"/>
    <mergeCell ref="A4:F4"/>
    <mergeCell ref="F8:F10"/>
    <mergeCell ref="F19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Лист1</vt:lpstr>
      <vt:lpstr>Calculation</vt:lpstr>
      <vt:lpstr>Estimate</vt:lpstr>
      <vt:lpstr>Bangla List</vt:lpstr>
      <vt:lpstr>Calculation!Print_Area</vt:lpstr>
      <vt:lpstr>Estimate!Print_Area</vt:lpstr>
      <vt:lpstr>Calculation!Print_Titles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2019-02-26T12:43:08Z</dcterms:modified>
</cp:coreProperties>
</file>