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ith.S.Nadiger\Desktop\Minor Project\My work\"/>
    </mc:Choice>
  </mc:AlternateContent>
  <xr:revisionPtr revIDLastSave="0" documentId="13_ncr:1_{DE8B1E12-B911-4EB6-B7C8-8841A48170E9}" xr6:coauthVersionLast="47" xr6:coauthVersionMax="47" xr10:uidLastSave="{00000000-0000-0000-0000-000000000000}"/>
  <bookViews>
    <workbookView xWindow="-108" yWindow="-108" windowWidth="23256" windowHeight="12576" xr2:uid="{2E44A687-7822-4F08-A8E7-D166BE24B3DD}"/>
  </bookViews>
  <sheets>
    <sheet name="Sheet1" sheetId="1" r:id="rId1"/>
  </sheets>
  <definedNames>
    <definedName name="_xlnm._FilterDatabase" localSheetId="0" hidden="1">Sheet1!$A$1:$M$351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9" i="1" l="1"/>
  <c r="M350" i="1"/>
  <c r="M351" i="1"/>
  <c r="M311" i="1"/>
  <c r="M285" i="1"/>
  <c r="M283" i="1"/>
  <c r="M265" i="1"/>
  <c r="M259" i="1"/>
  <c r="M280" i="1"/>
  <c r="M278" i="1"/>
  <c r="M276" i="1"/>
  <c r="M274" i="1"/>
  <c r="M286" i="1"/>
  <c r="M290" i="1"/>
  <c r="M327" i="1"/>
  <c r="M314" i="1"/>
  <c r="M318" i="1"/>
  <c r="M332" i="1"/>
  <c r="M339" i="1"/>
  <c r="M344" i="1"/>
  <c r="M330" i="1"/>
  <c r="M336" i="1"/>
  <c r="M325" i="1"/>
  <c r="M347" i="1"/>
  <c r="M348" i="1"/>
  <c r="M345" i="1"/>
  <c r="M346" i="1"/>
  <c r="M342" i="1"/>
  <c r="M299" i="1"/>
  <c r="M295" i="1"/>
  <c r="M343" i="1"/>
  <c r="M324" i="1"/>
  <c r="M312" i="1"/>
  <c r="M303" i="1"/>
  <c r="M313" i="1"/>
  <c r="M316" i="1"/>
  <c r="M335" i="1"/>
  <c r="M321" i="1"/>
  <c r="M291" i="1"/>
  <c r="M305" i="1"/>
  <c r="M319" i="1"/>
  <c r="M323" i="1"/>
  <c r="M322" i="1"/>
  <c r="M334" i="1"/>
  <c r="M331" i="1"/>
  <c r="M307" i="1"/>
  <c r="M300" i="1"/>
  <c r="M298" i="1"/>
  <c r="M306" i="1"/>
  <c r="M317" i="1"/>
  <c r="M308" i="1"/>
  <c r="M304" i="1"/>
  <c r="M310" i="1"/>
  <c r="M293" i="1"/>
  <c r="M301" i="1"/>
  <c r="M309" i="1"/>
  <c r="M302" i="1"/>
  <c r="M296" i="1"/>
  <c r="M294" i="1"/>
  <c r="M292" i="1"/>
  <c r="J338" i="1"/>
  <c r="H338" i="1"/>
  <c r="G338" i="1"/>
  <c r="F338" i="1"/>
  <c r="E338" i="1"/>
  <c r="D338" i="1"/>
  <c r="C338" i="1"/>
  <c r="M337" i="1"/>
  <c r="M329" i="1"/>
  <c r="M341" i="1"/>
  <c r="J333" i="1"/>
  <c r="H333" i="1"/>
  <c r="G333" i="1"/>
  <c r="F333" i="1"/>
  <c r="E333" i="1"/>
  <c r="D333" i="1"/>
  <c r="C333" i="1"/>
  <c r="H328" i="1"/>
  <c r="G328" i="1"/>
  <c r="F328" i="1"/>
  <c r="E328" i="1"/>
  <c r="D328" i="1"/>
  <c r="C328" i="1"/>
  <c r="M328" i="1" s="1"/>
  <c r="J326" i="1"/>
  <c r="H326" i="1"/>
  <c r="G326" i="1"/>
  <c r="F326" i="1"/>
  <c r="E326" i="1"/>
  <c r="D326" i="1"/>
  <c r="C326" i="1"/>
  <c r="M340" i="1"/>
  <c r="M320" i="1"/>
  <c r="M315" i="1"/>
  <c r="M139" i="1"/>
  <c r="M136" i="1"/>
  <c r="M297" i="1"/>
  <c r="M138" i="1"/>
  <c r="M164" i="1"/>
  <c r="M165" i="1"/>
  <c r="M169" i="1"/>
  <c r="M173" i="1"/>
  <c r="M180" i="1"/>
  <c r="M190" i="1"/>
  <c r="M199" i="1"/>
  <c r="M216" i="1"/>
  <c r="M217" i="1"/>
  <c r="M213" i="1"/>
  <c r="M179" i="1"/>
  <c r="M189" i="1"/>
  <c r="M183" i="1"/>
  <c r="M182" i="1"/>
  <c r="M184" i="1"/>
  <c r="M186" i="1"/>
  <c r="M187" i="1"/>
  <c r="M185" i="1"/>
  <c r="M171" i="1"/>
  <c r="M162" i="1"/>
  <c r="M287" i="1"/>
  <c r="M288" i="1"/>
  <c r="M289" i="1"/>
  <c r="M284" i="1"/>
  <c r="M281" i="1"/>
  <c r="M275" i="1"/>
  <c r="M268" i="1"/>
  <c r="M253" i="1"/>
  <c r="M230" i="1"/>
  <c r="M224" i="1"/>
  <c r="M239" i="1"/>
  <c r="M240" i="1"/>
  <c r="M238" i="1"/>
  <c r="M234" i="1"/>
  <c r="M229" i="1"/>
  <c r="M245" i="1"/>
  <c r="M244" i="1"/>
  <c r="M243" i="1"/>
  <c r="M246" i="1"/>
  <c r="M236" i="1"/>
  <c r="M248" i="1"/>
  <c r="M249" i="1"/>
  <c r="M257" i="1"/>
  <c r="M261" i="1"/>
  <c r="M256" i="1"/>
  <c r="M263" i="1"/>
  <c r="M251" i="1"/>
  <c r="M237" i="1"/>
  <c r="M228" i="1"/>
  <c r="M209" i="1"/>
  <c r="M215" i="1"/>
  <c r="M203" i="1"/>
  <c r="M194" i="1"/>
  <c r="M192" i="1"/>
  <c r="M208" i="1"/>
  <c r="M198" i="1"/>
  <c r="M193" i="1"/>
  <c r="M181" i="1"/>
  <c r="M168" i="1"/>
  <c r="M172" i="1"/>
  <c r="M166" i="1"/>
  <c r="M177" i="1"/>
  <c r="M175" i="1"/>
  <c r="M163" i="1"/>
  <c r="M167" i="1"/>
  <c r="M174" i="1"/>
  <c r="M178" i="1"/>
  <c r="M176" i="1"/>
  <c r="M170" i="1"/>
  <c r="M152" i="1"/>
  <c r="M153" i="1"/>
  <c r="M150" i="1"/>
  <c r="M142" i="1"/>
  <c r="M141" i="1"/>
  <c r="M143" i="1"/>
  <c r="M149" i="1"/>
  <c r="M151" i="1"/>
  <c r="M140" i="1"/>
  <c r="M242" i="1"/>
  <c r="M258" i="1"/>
  <c r="M254" i="1"/>
  <c r="M235" i="1"/>
  <c r="M231" i="1"/>
  <c r="M227" i="1"/>
  <c r="M222" i="1"/>
  <c r="M226" i="1"/>
  <c r="M218" i="1"/>
  <c r="M210" i="1"/>
  <c r="M191" i="1"/>
  <c r="M204" i="1"/>
  <c r="M197" i="1"/>
  <c r="M201" i="1"/>
  <c r="M220" i="1"/>
  <c r="M221" i="1"/>
  <c r="M241" i="1"/>
  <c r="M260" i="1"/>
  <c r="M232" i="1"/>
  <c r="M223" i="1"/>
  <c r="M200" i="1"/>
  <c r="M211" i="1"/>
  <c r="M214" i="1"/>
  <c r="M205" i="1"/>
  <c r="M196" i="1"/>
  <c r="M195" i="1"/>
  <c r="M202" i="1"/>
  <c r="M212" i="1"/>
  <c r="M188" i="1"/>
  <c r="M207" i="1"/>
  <c r="M279" i="1"/>
  <c r="M277" i="1"/>
  <c r="M273" i="1"/>
  <c r="M269" i="1"/>
  <c r="M266" i="1"/>
  <c r="M264" i="1"/>
  <c r="M270" i="1"/>
  <c r="M267" i="1"/>
  <c r="M247" i="1"/>
  <c r="M233" i="1"/>
  <c r="M132" i="1"/>
  <c r="M135" i="1"/>
  <c r="M133" i="1"/>
  <c r="M134" i="1"/>
  <c r="M137" i="1"/>
  <c r="M144" i="1"/>
  <c r="M156" i="1"/>
  <c r="M157" i="1"/>
  <c r="M155" i="1"/>
  <c r="M147" i="1"/>
  <c r="M43" i="1"/>
  <c r="M41" i="1"/>
  <c r="M65" i="1"/>
  <c r="M57" i="1"/>
  <c r="M64" i="1"/>
  <c r="M55" i="1"/>
  <c r="M61" i="1"/>
  <c r="M60" i="1"/>
  <c r="M46" i="1"/>
  <c r="M59" i="1"/>
  <c r="M10" i="1"/>
  <c r="M17" i="1"/>
  <c r="M7" i="1"/>
  <c r="M4" i="1"/>
  <c r="M14" i="1"/>
  <c r="M13" i="1"/>
  <c r="M6" i="1"/>
  <c r="M5" i="1"/>
  <c r="M3" i="1"/>
  <c r="M2" i="1"/>
  <c r="M21" i="1"/>
  <c r="M28" i="1"/>
  <c r="M16" i="1"/>
  <c r="M25" i="1"/>
  <c r="M31" i="1"/>
  <c r="M24" i="1"/>
  <c r="M9" i="1"/>
  <c r="M23" i="1"/>
  <c r="M11" i="1"/>
  <c r="M8" i="1"/>
  <c r="M22" i="1"/>
  <c r="M15" i="1"/>
  <c r="M19" i="1"/>
  <c r="M12" i="1"/>
  <c r="M27" i="1"/>
  <c r="M33" i="1"/>
  <c r="M29" i="1"/>
  <c r="M26" i="1"/>
  <c r="M18" i="1"/>
  <c r="M20" i="1"/>
  <c r="M106" i="1"/>
  <c r="M131" i="1"/>
  <c r="M128" i="1"/>
  <c r="M127" i="1"/>
  <c r="M125" i="1"/>
  <c r="M126" i="1"/>
  <c r="M129" i="1"/>
  <c r="M117" i="1"/>
  <c r="M92" i="1"/>
  <c r="M78" i="1"/>
  <c r="M32" i="1"/>
  <c r="M38" i="1"/>
  <c r="M53" i="1"/>
  <c r="M52" i="1"/>
  <c r="M71" i="1"/>
  <c r="M72" i="1"/>
  <c r="M70" i="1"/>
  <c r="M69" i="1"/>
  <c r="M40" i="1"/>
  <c r="M42" i="1"/>
  <c r="M37" i="1"/>
  <c r="M34" i="1"/>
  <c r="M45" i="1"/>
  <c r="M54" i="1"/>
  <c r="M67" i="1"/>
  <c r="M62" i="1"/>
  <c r="M66" i="1"/>
  <c r="M63" i="1"/>
  <c r="M50" i="1"/>
  <c r="M44" i="1"/>
  <c r="M30" i="1"/>
  <c r="M36" i="1"/>
  <c r="M56" i="1"/>
  <c r="M47" i="1"/>
  <c r="M68" i="1"/>
  <c r="M58" i="1"/>
  <c r="M48" i="1"/>
  <c r="M49" i="1"/>
  <c r="M39" i="1"/>
  <c r="M35" i="1"/>
  <c r="M51" i="1"/>
  <c r="M73" i="1"/>
  <c r="M74" i="1"/>
  <c r="M75" i="1"/>
  <c r="M76" i="1"/>
  <c r="M77" i="1"/>
  <c r="M91" i="1"/>
  <c r="M82" i="1"/>
  <c r="M83" i="1"/>
  <c r="M80" i="1"/>
  <c r="M89" i="1"/>
  <c r="M104" i="1"/>
  <c r="M101" i="1"/>
  <c r="M108" i="1"/>
  <c r="M97" i="1"/>
  <c r="M109" i="1"/>
  <c r="M121" i="1"/>
  <c r="M114" i="1"/>
  <c r="M94" i="1"/>
  <c r="M100" i="1"/>
  <c r="M79" i="1"/>
  <c r="M86" i="1"/>
  <c r="M90" i="1"/>
  <c r="M88" i="1"/>
  <c r="M95" i="1"/>
  <c r="M99" i="1"/>
  <c r="M113" i="1"/>
  <c r="M102" i="1"/>
  <c r="M105" i="1"/>
  <c r="M93" i="1"/>
  <c r="M85" i="1"/>
  <c r="M110" i="1"/>
  <c r="M107" i="1"/>
  <c r="M111" i="1"/>
  <c r="M112" i="1"/>
  <c r="M120" i="1"/>
  <c r="M130" i="1"/>
  <c r="M124" i="1"/>
  <c r="M98" i="1"/>
  <c r="M87" i="1"/>
  <c r="M96" i="1"/>
  <c r="M118" i="1"/>
  <c r="M116" i="1"/>
  <c r="M122" i="1"/>
  <c r="M119" i="1"/>
  <c r="M123" i="1"/>
  <c r="M115" i="1"/>
  <c r="M103" i="1"/>
  <c r="M84" i="1"/>
  <c r="M81" i="1"/>
  <c r="M338" i="1" l="1"/>
  <c r="M333" i="1"/>
  <c r="M326" i="1"/>
</calcChain>
</file>

<file path=xl/sharedStrings.xml><?xml version="1.0" encoding="utf-8"?>
<sst xmlns="http://schemas.openxmlformats.org/spreadsheetml/2006/main" count="363" uniqueCount="48">
  <si>
    <t>States</t>
  </si>
  <si>
    <t>Year</t>
  </si>
  <si>
    <t>Rape</t>
  </si>
  <si>
    <t>Kidnapping and Abduction of women</t>
  </si>
  <si>
    <t>Dowry deaths</t>
  </si>
  <si>
    <t>Assault on Women with intent to outrage her Modesty</t>
  </si>
  <si>
    <t>Insult to the Modesty of Women</t>
  </si>
  <si>
    <t>Cruelty by husband or his relatives</t>
  </si>
  <si>
    <t>Importation of Girls from Foreign Country</t>
  </si>
  <si>
    <t>Dowry Prohibition act,1961</t>
  </si>
  <si>
    <t>Indecent Representation of Women (Prohibition) Act, 1986</t>
  </si>
  <si>
    <t>Comission of Sati prevention act 1987</t>
  </si>
  <si>
    <t>Total</t>
  </si>
  <si>
    <t>Arunachal Pradesh</t>
  </si>
  <si>
    <t>Goa</t>
  </si>
  <si>
    <t>Manipur</t>
  </si>
  <si>
    <t>Meghalaya</t>
  </si>
  <si>
    <t>Mizoram</t>
  </si>
  <si>
    <t>Nagaland</t>
  </si>
  <si>
    <t>Sikkim</t>
  </si>
  <si>
    <t>A&amp;N Islands</t>
  </si>
  <si>
    <t>Chandigarh</t>
  </si>
  <si>
    <t>D&amp;N haveli</t>
  </si>
  <si>
    <t>Diu &amp; Daman</t>
  </si>
  <si>
    <t>Lakshadweep</t>
  </si>
  <si>
    <t>Puducherry</t>
  </si>
  <si>
    <t>Tripura</t>
  </si>
  <si>
    <t>Bihar</t>
  </si>
  <si>
    <t>Chattisgarh</t>
  </si>
  <si>
    <t>Gujurat</t>
  </si>
  <si>
    <t>Haryana</t>
  </si>
  <si>
    <t>Himachal Pradesh</t>
  </si>
  <si>
    <t>Jammu &amp; Kashmir</t>
  </si>
  <si>
    <t>Jharkand</t>
  </si>
  <si>
    <t>Karnataka</t>
  </si>
  <si>
    <t>Kerala</t>
  </si>
  <si>
    <t>Odisha</t>
  </si>
  <si>
    <t>Punjab</t>
  </si>
  <si>
    <t>Tamilnadu</t>
  </si>
  <si>
    <t>Uttarakhand</t>
  </si>
  <si>
    <t>Delhi UT</t>
  </si>
  <si>
    <t>Andhra Pradesh</t>
  </si>
  <si>
    <t>Assam</t>
  </si>
  <si>
    <t>Madhya Pradesh</t>
  </si>
  <si>
    <t>Maharashtra</t>
  </si>
  <si>
    <t>Rajastan</t>
  </si>
  <si>
    <t>Uttar Pradesh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</si>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</sst>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2" fillId="2" borderId="1" xfId="1" applyFont="1" applyFill="1" applyBorder="1" applyAlignment="1">
      <alignment horizontal="right" wrapText="1"/>
    </xf>
    <xf numFmtId="0" fontId="3" fillId="2" borderId="1" xfId="0" applyFont="1" applyFill="1" applyBorder="1"/>
    <xf numFmtId="0" fontId="4" fillId="2" borderId="1" xfId="0" applyFont="1" applyFill="1" applyBorder="1"/>
    <xf numFmtId="0" fontId="0" fillId="3" borderId="1" xfId="0" applyFill="1" applyBorder="1"/>
    <xf numFmtId="0" fontId="2" fillId="3" borderId="1" xfId="1" applyFont="1" applyFill="1" applyBorder="1" applyAlignment="1">
      <alignment horizontal="right" wrapText="1"/>
    </xf>
    <xf numFmtId="0" fontId="3" fillId="3" borderId="1" xfId="0" applyFont="1" applyFill="1" applyBorder="1"/>
    <xf numFmtId="0" fontId="4" fillId="3" borderId="1" xfId="0" applyFont="1" applyFill="1" applyBorder="1"/>
    <xf numFmtId="0" fontId="0" fillId="4" borderId="1" xfId="0" applyFill="1" applyBorder="1"/>
    <xf numFmtId="0" fontId="2" fillId="4" borderId="1" xfId="1" applyFont="1" applyFill="1" applyBorder="1" applyAlignment="1">
      <alignment horizontal="right" wrapText="1"/>
    </xf>
    <xf numFmtId="0" fontId="3" fillId="4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6" fillId="4" borderId="1" xfId="1" applyFont="1" applyFill="1" applyBorder="1" applyAlignment="1">
      <alignment horizontal="right" wrapText="1"/>
    </xf>
    <xf numFmtId="0" fontId="7" fillId="4" borderId="1" xfId="0" applyFont="1" applyFill="1" applyBorder="1"/>
  </cellXfs>
  <cellStyles count="2">
    <cellStyle name="Normal" xfId="0" builtinId="0"/>
    <cellStyle name="Normal_Sheet1" xfId="1" xr:uid="{61EC81AA-12A8-4230-B5F5-C2CB6A6C3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CE35-53C2-43FA-BC79-4F129F112A22}">
  <dimension ref="A1:M351"/>
  <sheetViews>
    <sheetView tabSelected="1" workbookViewId="0">
      <selection activeCell="L292" sqref="L292"/>
    </sheetView>
  </sheetViews>
  <sheetFormatPr defaultRowHeight="14.4" x14ac:dyDescent="0.3"/>
  <cols>
    <col min="1" max="1" width="19.109375" customWidth="1"/>
  </cols>
  <sheetData>
    <row r="1" spans="1:13" ht="11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3">
      <c r="A2" s="3" t="s">
        <v>24</v>
      </c>
      <c r="B2" s="3">
        <v>2011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3">
        <v>0</v>
      </c>
      <c r="M2" s="3">
        <f>SUM(C2:L2)</f>
        <v>0</v>
      </c>
    </row>
    <row r="3" spans="1:13" x14ac:dyDescent="0.3">
      <c r="A3" s="3" t="s">
        <v>24</v>
      </c>
      <c r="B3" s="3">
        <v>2012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3">
        <v>0</v>
      </c>
      <c r="M3" s="3">
        <f>SUM(C3:L3)</f>
        <v>2</v>
      </c>
    </row>
    <row r="4" spans="1:13" x14ac:dyDescent="0.3">
      <c r="A4" s="3" t="s">
        <v>24</v>
      </c>
      <c r="B4" s="3">
        <v>2017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f>SUM(C4:L4)</f>
        <v>2</v>
      </c>
    </row>
    <row r="5" spans="1:13" x14ac:dyDescent="0.3">
      <c r="A5" s="3" t="s">
        <v>24</v>
      </c>
      <c r="B5" s="3">
        <v>2013</v>
      </c>
      <c r="C5" s="5">
        <v>2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3">
        <v>0</v>
      </c>
      <c r="M5" s="3">
        <f>SUM(C5:L5)</f>
        <v>3</v>
      </c>
    </row>
    <row r="6" spans="1:13" x14ac:dyDescent="0.3">
      <c r="A6" s="3" t="s">
        <v>24</v>
      </c>
      <c r="B6" s="3">
        <v>2014</v>
      </c>
      <c r="C6" s="5">
        <v>1</v>
      </c>
      <c r="D6" s="5">
        <v>0</v>
      </c>
      <c r="E6" s="5">
        <v>0</v>
      </c>
      <c r="F6" s="5">
        <v>1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3">
        <v>0</v>
      </c>
      <c r="M6" s="3">
        <f>SUM(C6:L6)</f>
        <v>4</v>
      </c>
    </row>
    <row r="7" spans="1:13" x14ac:dyDescent="0.3">
      <c r="A7" s="3" t="s">
        <v>24</v>
      </c>
      <c r="B7" s="3">
        <v>2018</v>
      </c>
      <c r="C7" s="3">
        <v>2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f>SUM(C7:L7)</f>
        <v>4</v>
      </c>
    </row>
    <row r="8" spans="1:13" x14ac:dyDescent="0.3">
      <c r="A8" s="3" t="s">
        <v>23</v>
      </c>
      <c r="B8" s="3">
        <v>2011</v>
      </c>
      <c r="C8" s="4">
        <v>1</v>
      </c>
      <c r="D8" s="4">
        <v>2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0</v>
      </c>
      <c r="L8" s="3">
        <v>0</v>
      </c>
      <c r="M8" s="3">
        <f>SUM(C8:L8)</f>
        <v>5</v>
      </c>
    </row>
    <row r="9" spans="1:13" x14ac:dyDescent="0.3">
      <c r="A9" s="3" t="s">
        <v>23</v>
      </c>
      <c r="B9" s="3">
        <v>2014</v>
      </c>
      <c r="C9" s="5">
        <v>2</v>
      </c>
      <c r="D9" s="5">
        <v>1</v>
      </c>
      <c r="E9" s="5">
        <v>0</v>
      </c>
      <c r="F9" s="5">
        <v>3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3">
        <v>0</v>
      </c>
      <c r="M9" s="3">
        <f>SUM(C9:L9)</f>
        <v>7</v>
      </c>
    </row>
    <row r="10" spans="1:13" x14ac:dyDescent="0.3">
      <c r="A10" s="3" t="s">
        <v>24</v>
      </c>
      <c r="B10" s="3">
        <v>2020</v>
      </c>
      <c r="C10" s="3">
        <v>3</v>
      </c>
      <c r="D10" s="3">
        <v>0</v>
      </c>
      <c r="E10" s="3">
        <v>0</v>
      </c>
      <c r="F10" s="3">
        <v>3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>SUM(C10:L10)</f>
        <v>7</v>
      </c>
    </row>
    <row r="11" spans="1:13" x14ac:dyDescent="0.3">
      <c r="A11" s="3" t="s">
        <v>23</v>
      </c>
      <c r="B11" s="3">
        <v>2012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v>3</v>
      </c>
      <c r="I11" s="4">
        <v>0</v>
      </c>
      <c r="J11" s="4">
        <v>0</v>
      </c>
      <c r="K11" s="4">
        <v>0</v>
      </c>
      <c r="L11" s="3">
        <v>0</v>
      </c>
      <c r="M11" s="3">
        <f>SUM(C11:L11)</f>
        <v>8</v>
      </c>
    </row>
    <row r="12" spans="1:13" x14ac:dyDescent="0.3">
      <c r="A12" s="3" t="s">
        <v>22</v>
      </c>
      <c r="B12" s="3">
        <v>2017</v>
      </c>
      <c r="C12" s="3">
        <v>1</v>
      </c>
      <c r="D12" s="3">
        <v>0</v>
      </c>
      <c r="E12" s="3">
        <v>0</v>
      </c>
      <c r="F12" s="3">
        <v>3</v>
      </c>
      <c r="G12" s="3">
        <v>1</v>
      </c>
      <c r="H12" s="3">
        <v>4</v>
      </c>
      <c r="I12" s="3">
        <v>0</v>
      </c>
      <c r="J12" s="3">
        <v>0</v>
      </c>
      <c r="K12" s="3">
        <v>0</v>
      </c>
      <c r="L12" s="3">
        <v>0</v>
      </c>
      <c r="M12" s="3">
        <f>SUM(C12:L12)</f>
        <v>9</v>
      </c>
    </row>
    <row r="13" spans="1:13" x14ac:dyDescent="0.3">
      <c r="A13" s="3" t="s">
        <v>24</v>
      </c>
      <c r="B13" s="3">
        <v>2015</v>
      </c>
      <c r="C13" s="6">
        <v>0</v>
      </c>
      <c r="D13" s="6">
        <v>0</v>
      </c>
      <c r="E13" s="6">
        <v>0</v>
      </c>
      <c r="F13" s="6">
        <v>6</v>
      </c>
      <c r="G13" s="6">
        <v>1</v>
      </c>
      <c r="H13" s="6">
        <v>2</v>
      </c>
      <c r="I13" s="6">
        <v>0</v>
      </c>
      <c r="J13" s="6">
        <v>0</v>
      </c>
      <c r="K13" s="6">
        <v>0</v>
      </c>
      <c r="L13" s="3">
        <v>0</v>
      </c>
      <c r="M13" s="3">
        <f>SUM(C13:L13)</f>
        <v>9</v>
      </c>
    </row>
    <row r="14" spans="1:13" x14ac:dyDescent="0.3">
      <c r="A14" s="3" t="s">
        <v>24</v>
      </c>
      <c r="B14" s="3">
        <v>2016</v>
      </c>
      <c r="C14" s="3">
        <v>5</v>
      </c>
      <c r="D14" s="3">
        <v>0</v>
      </c>
      <c r="E14" s="3">
        <v>0</v>
      </c>
      <c r="F14" s="3">
        <v>1</v>
      </c>
      <c r="G14" s="3">
        <v>1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f>SUM(C14:L14)</f>
        <v>9</v>
      </c>
    </row>
    <row r="15" spans="1:13" x14ac:dyDescent="0.3">
      <c r="A15" s="3" t="s">
        <v>22</v>
      </c>
      <c r="B15" s="3">
        <v>2019</v>
      </c>
      <c r="C15" s="3">
        <v>0</v>
      </c>
      <c r="D15" s="3">
        <v>1</v>
      </c>
      <c r="E15" s="3">
        <v>3</v>
      </c>
      <c r="F15" s="3">
        <v>3</v>
      </c>
      <c r="G15" s="3">
        <v>0</v>
      </c>
      <c r="H15" s="3">
        <v>3</v>
      </c>
      <c r="I15" s="3">
        <v>0</v>
      </c>
      <c r="J15" s="3">
        <v>0</v>
      </c>
      <c r="K15" s="3">
        <v>0</v>
      </c>
      <c r="L15" s="3">
        <v>0</v>
      </c>
      <c r="M15" s="3">
        <f>SUM(C15:L15)</f>
        <v>10</v>
      </c>
    </row>
    <row r="16" spans="1:13" x14ac:dyDescent="0.3">
      <c r="A16" s="3" t="s">
        <v>23</v>
      </c>
      <c r="B16" s="3">
        <v>2018</v>
      </c>
      <c r="C16" s="3">
        <v>3</v>
      </c>
      <c r="D16" s="3">
        <v>0</v>
      </c>
      <c r="E16" s="3">
        <v>0</v>
      </c>
      <c r="F16" s="3">
        <v>5</v>
      </c>
      <c r="G16" s="3">
        <v>1</v>
      </c>
      <c r="H16" s="3">
        <v>4</v>
      </c>
      <c r="I16" s="3">
        <v>0</v>
      </c>
      <c r="J16" s="3">
        <v>0</v>
      </c>
      <c r="K16" s="3">
        <v>0</v>
      </c>
      <c r="L16" s="3">
        <v>0</v>
      </c>
      <c r="M16" s="3">
        <f>SUM(C16:L16)</f>
        <v>13</v>
      </c>
    </row>
    <row r="17" spans="1:13" x14ac:dyDescent="0.3">
      <c r="A17" s="3" t="s">
        <v>24</v>
      </c>
      <c r="B17" s="3">
        <v>2019</v>
      </c>
      <c r="C17" s="3">
        <v>0</v>
      </c>
      <c r="D17" s="3">
        <v>0</v>
      </c>
      <c r="E17" s="3">
        <v>0</v>
      </c>
      <c r="F17" s="3">
        <v>5</v>
      </c>
      <c r="G17" s="3">
        <v>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>SUM(C17:L17)</f>
        <v>13</v>
      </c>
    </row>
    <row r="18" spans="1:13" x14ac:dyDescent="0.3">
      <c r="A18" s="3" t="s">
        <v>22</v>
      </c>
      <c r="B18" s="3">
        <v>2012</v>
      </c>
      <c r="C18" s="4">
        <v>3</v>
      </c>
      <c r="D18" s="4">
        <v>9</v>
      </c>
      <c r="E18" s="4">
        <v>0</v>
      </c>
      <c r="F18" s="4">
        <v>2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">
        <v>0</v>
      </c>
      <c r="M18" s="3">
        <f>SUM(C18:L18)</f>
        <v>14</v>
      </c>
    </row>
    <row r="19" spans="1:13" x14ac:dyDescent="0.3">
      <c r="A19" s="3" t="s">
        <v>22</v>
      </c>
      <c r="B19" s="3">
        <v>2018</v>
      </c>
      <c r="C19" s="3">
        <v>7</v>
      </c>
      <c r="D19" s="3">
        <v>0</v>
      </c>
      <c r="E19" s="3">
        <v>0</v>
      </c>
      <c r="F19" s="3">
        <v>6</v>
      </c>
      <c r="G19" s="3">
        <v>2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f>SUM(C19:L19)</f>
        <v>16</v>
      </c>
    </row>
    <row r="20" spans="1:13" x14ac:dyDescent="0.3">
      <c r="A20" s="3" t="s">
        <v>22</v>
      </c>
      <c r="B20" s="3">
        <v>2011</v>
      </c>
      <c r="C20" s="4">
        <v>4</v>
      </c>
      <c r="D20" s="4">
        <v>8</v>
      </c>
      <c r="E20" s="4">
        <v>0</v>
      </c>
      <c r="F20" s="4">
        <v>2</v>
      </c>
      <c r="G20" s="4">
        <v>0</v>
      </c>
      <c r="H20" s="4">
        <v>3</v>
      </c>
      <c r="I20" s="4">
        <v>0</v>
      </c>
      <c r="J20" s="4">
        <v>0</v>
      </c>
      <c r="K20" s="4">
        <v>0</v>
      </c>
      <c r="L20" s="3">
        <v>0</v>
      </c>
      <c r="M20" s="3">
        <f>SUM(C20:L20)</f>
        <v>17</v>
      </c>
    </row>
    <row r="21" spans="1:13" x14ac:dyDescent="0.3">
      <c r="A21" s="3" t="s">
        <v>23</v>
      </c>
      <c r="B21" s="3">
        <v>2020</v>
      </c>
      <c r="C21" s="3">
        <v>4</v>
      </c>
      <c r="D21" s="3">
        <v>0</v>
      </c>
      <c r="E21" s="3">
        <v>0</v>
      </c>
      <c r="F21" s="3">
        <v>6</v>
      </c>
      <c r="G21" s="3">
        <v>3</v>
      </c>
      <c r="H21" s="3">
        <v>4</v>
      </c>
      <c r="I21" s="3">
        <v>0</v>
      </c>
      <c r="J21" s="3">
        <v>0</v>
      </c>
      <c r="K21" s="3">
        <v>0</v>
      </c>
      <c r="L21" s="3">
        <v>0</v>
      </c>
      <c r="M21" s="3">
        <f>SUM(C21:L21)</f>
        <v>17</v>
      </c>
    </row>
    <row r="22" spans="1:13" x14ac:dyDescent="0.3">
      <c r="A22" s="3" t="s">
        <v>22</v>
      </c>
      <c r="B22" s="3">
        <v>2020</v>
      </c>
      <c r="C22" s="3">
        <v>4</v>
      </c>
      <c r="D22" s="3">
        <v>0</v>
      </c>
      <c r="E22" s="3">
        <v>1</v>
      </c>
      <c r="F22" s="3">
        <v>6</v>
      </c>
      <c r="G22" s="3">
        <v>3</v>
      </c>
      <c r="H22" s="3">
        <v>4</v>
      </c>
      <c r="I22" s="3">
        <v>0</v>
      </c>
      <c r="J22" s="3">
        <v>0</v>
      </c>
      <c r="K22" s="3">
        <v>0</v>
      </c>
      <c r="L22" s="3">
        <v>0</v>
      </c>
      <c r="M22" s="3">
        <f>SUM(C22:L22)</f>
        <v>18</v>
      </c>
    </row>
    <row r="23" spans="1:13" x14ac:dyDescent="0.3">
      <c r="A23" s="3" t="s">
        <v>23</v>
      </c>
      <c r="B23" s="3">
        <v>2013</v>
      </c>
      <c r="C23" s="5">
        <v>8</v>
      </c>
      <c r="D23" s="5">
        <v>6</v>
      </c>
      <c r="E23" s="5">
        <v>0</v>
      </c>
      <c r="F23" s="5">
        <v>2</v>
      </c>
      <c r="G23" s="5">
        <v>0</v>
      </c>
      <c r="H23" s="5">
        <v>2</v>
      </c>
      <c r="I23" s="5">
        <v>0</v>
      </c>
      <c r="J23" s="5">
        <v>0</v>
      </c>
      <c r="K23" s="5">
        <v>0</v>
      </c>
      <c r="L23" s="3">
        <v>0</v>
      </c>
      <c r="M23" s="3">
        <f>SUM(C23:L23)</f>
        <v>18</v>
      </c>
    </row>
    <row r="24" spans="1:13" x14ac:dyDescent="0.3">
      <c r="A24" s="3" t="s">
        <v>23</v>
      </c>
      <c r="B24" s="3">
        <v>2015</v>
      </c>
      <c r="C24" s="6">
        <v>5</v>
      </c>
      <c r="D24" s="6">
        <v>3</v>
      </c>
      <c r="E24" s="6">
        <v>0</v>
      </c>
      <c r="F24" s="6">
        <v>7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3">
        <v>0</v>
      </c>
      <c r="M24" s="3">
        <f>SUM(C24:L24)</f>
        <v>18</v>
      </c>
    </row>
    <row r="25" spans="1:13" x14ac:dyDescent="0.3">
      <c r="A25" s="3" t="s">
        <v>23</v>
      </c>
      <c r="B25" s="3">
        <v>2017</v>
      </c>
      <c r="C25" s="3">
        <v>7</v>
      </c>
      <c r="D25" s="3">
        <v>0</v>
      </c>
      <c r="E25" s="3">
        <v>0</v>
      </c>
      <c r="F25" s="3">
        <v>6</v>
      </c>
      <c r="G25" s="3">
        <v>1</v>
      </c>
      <c r="H25" s="3">
        <v>4</v>
      </c>
      <c r="I25" s="3">
        <v>0</v>
      </c>
      <c r="J25" s="3">
        <v>0</v>
      </c>
      <c r="K25" s="3">
        <v>0</v>
      </c>
      <c r="L25" s="3">
        <v>0</v>
      </c>
      <c r="M25" s="3">
        <f>SUM(C25:L25)</f>
        <v>18</v>
      </c>
    </row>
    <row r="26" spans="1:13" x14ac:dyDescent="0.3">
      <c r="A26" s="3" t="s">
        <v>22</v>
      </c>
      <c r="B26" s="3">
        <v>2013</v>
      </c>
      <c r="C26" s="5">
        <v>5</v>
      </c>
      <c r="D26" s="5">
        <v>11</v>
      </c>
      <c r="E26" s="5">
        <v>0</v>
      </c>
      <c r="F26" s="5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3">
        <v>0</v>
      </c>
      <c r="M26" s="3">
        <f>SUM(C26:L26)</f>
        <v>19</v>
      </c>
    </row>
    <row r="27" spans="1:13" x14ac:dyDescent="0.3">
      <c r="A27" s="3" t="s">
        <v>22</v>
      </c>
      <c r="B27" s="3">
        <v>2016</v>
      </c>
      <c r="C27" s="3">
        <v>4</v>
      </c>
      <c r="D27" s="3">
        <v>5</v>
      </c>
      <c r="E27" s="3">
        <v>0</v>
      </c>
      <c r="F27" s="3">
        <v>1</v>
      </c>
      <c r="G27" s="3">
        <v>1</v>
      </c>
      <c r="H27" s="3">
        <v>8</v>
      </c>
      <c r="I27" s="3">
        <v>0</v>
      </c>
      <c r="J27" s="3">
        <v>0</v>
      </c>
      <c r="K27" s="3">
        <v>0</v>
      </c>
      <c r="L27" s="3">
        <v>0</v>
      </c>
      <c r="M27" s="3">
        <f>SUM(C27:L27)</f>
        <v>19</v>
      </c>
    </row>
    <row r="28" spans="1:13" x14ac:dyDescent="0.3">
      <c r="A28" s="3" t="s">
        <v>23</v>
      </c>
      <c r="B28" s="3">
        <v>2019</v>
      </c>
      <c r="C28" s="3">
        <v>4</v>
      </c>
      <c r="D28" s="3">
        <v>2</v>
      </c>
      <c r="E28" s="3">
        <v>2</v>
      </c>
      <c r="F28" s="3">
        <v>5</v>
      </c>
      <c r="G28" s="3">
        <v>3</v>
      </c>
      <c r="H28" s="3">
        <v>4</v>
      </c>
      <c r="I28" s="3">
        <v>0</v>
      </c>
      <c r="J28" s="3">
        <v>0</v>
      </c>
      <c r="K28" s="3">
        <v>0</v>
      </c>
      <c r="L28" s="3">
        <v>0</v>
      </c>
      <c r="M28" s="3">
        <f>SUM(C28:L28)</f>
        <v>20</v>
      </c>
    </row>
    <row r="29" spans="1:13" x14ac:dyDescent="0.3">
      <c r="A29" s="3" t="s">
        <v>22</v>
      </c>
      <c r="B29" s="3">
        <v>2014</v>
      </c>
      <c r="C29" s="5">
        <v>5</v>
      </c>
      <c r="D29" s="5">
        <v>7</v>
      </c>
      <c r="E29" s="5">
        <v>0</v>
      </c>
      <c r="F29" s="5">
        <v>2</v>
      </c>
      <c r="G29" s="5">
        <v>1</v>
      </c>
      <c r="H29" s="5">
        <v>6</v>
      </c>
      <c r="I29" s="5">
        <v>0</v>
      </c>
      <c r="J29" s="5">
        <v>0</v>
      </c>
      <c r="K29" s="5">
        <v>0</v>
      </c>
      <c r="L29" s="3">
        <v>0</v>
      </c>
      <c r="M29" s="3">
        <f>SUM(C29:L29)</f>
        <v>21</v>
      </c>
    </row>
    <row r="30" spans="1:13" x14ac:dyDescent="0.3">
      <c r="A30" s="3" t="s">
        <v>18</v>
      </c>
      <c r="B30" s="3">
        <v>2020</v>
      </c>
      <c r="C30" s="3">
        <v>4</v>
      </c>
      <c r="D30" s="3">
        <v>6</v>
      </c>
      <c r="E30" s="3">
        <v>1</v>
      </c>
      <c r="F30" s="3">
        <v>7</v>
      </c>
      <c r="G30" s="3">
        <v>2</v>
      </c>
      <c r="H30" s="3">
        <v>2</v>
      </c>
      <c r="I30" s="3">
        <v>0</v>
      </c>
      <c r="J30" s="3">
        <v>0</v>
      </c>
      <c r="K30" s="3">
        <v>0</v>
      </c>
      <c r="L30" s="3">
        <v>0</v>
      </c>
      <c r="M30" s="3">
        <f>SUM(C30:L30)</f>
        <v>22</v>
      </c>
    </row>
    <row r="31" spans="1:13" x14ac:dyDescent="0.3">
      <c r="A31" s="3" t="s">
        <v>23</v>
      </c>
      <c r="B31" s="3">
        <v>2016</v>
      </c>
      <c r="C31" s="3">
        <v>2</v>
      </c>
      <c r="D31" s="3">
        <v>9</v>
      </c>
      <c r="E31" s="3">
        <v>2</v>
      </c>
      <c r="F31" s="3">
        <v>4</v>
      </c>
      <c r="G31" s="3">
        <v>2</v>
      </c>
      <c r="H31" s="3">
        <v>3</v>
      </c>
      <c r="I31" s="3">
        <v>0</v>
      </c>
      <c r="J31" s="3">
        <v>0</v>
      </c>
      <c r="K31" s="3">
        <v>0</v>
      </c>
      <c r="L31" s="3">
        <v>0</v>
      </c>
      <c r="M31" s="3">
        <f>SUM(C31:L31)</f>
        <v>22</v>
      </c>
    </row>
    <row r="32" spans="1:13" x14ac:dyDescent="0.3">
      <c r="A32" s="3" t="s">
        <v>20</v>
      </c>
      <c r="B32" s="3">
        <v>2020</v>
      </c>
      <c r="C32" s="3">
        <v>2</v>
      </c>
      <c r="D32" s="3">
        <v>1</v>
      </c>
      <c r="E32" s="3">
        <v>0</v>
      </c>
      <c r="F32" s="3">
        <v>15</v>
      </c>
      <c r="G32" s="3">
        <v>3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f>SUM(C32:L32)</f>
        <v>23</v>
      </c>
    </row>
    <row r="33" spans="1:13" x14ac:dyDescent="0.3">
      <c r="A33" s="3" t="s">
        <v>22</v>
      </c>
      <c r="B33" s="3">
        <v>2015</v>
      </c>
      <c r="C33" s="6">
        <v>8</v>
      </c>
      <c r="D33" s="6">
        <v>9</v>
      </c>
      <c r="E33" s="6">
        <v>1</v>
      </c>
      <c r="F33" s="6">
        <v>5</v>
      </c>
      <c r="G33" s="6">
        <v>0</v>
      </c>
      <c r="H33" s="6">
        <v>2</v>
      </c>
      <c r="I33" s="6">
        <v>0</v>
      </c>
      <c r="J33" s="6">
        <v>0</v>
      </c>
      <c r="K33" s="6">
        <v>0</v>
      </c>
      <c r="L33" s="3">
        <v>0</v>
      </c>
      <c r="M33" s="3">
        <f>SUM(C33:L33)</f>
        <v>25</v>
      </c>
    </row>
    <row r="34" spans="1:13" x14ac:dyDescent="0.3">
      <c r="A34" s="3" t="s">
        <v>19</v>
      </c>
      <c r="B34" s="3">
        <v>2019</v>
      </c>
      <c r="C34" s="3">
        <v>11</v>
      </c>
      <c r="D34" s="3">
        <v>0</v>
      </c>
      <c r="E34" s="3">
        <v>0</v>
      </c>
      <c r="F34" s="3">
        <v>21</v>
      </c>
      <c r="G34" s="3">
        <v>2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f>SUM(C34:L34)</f>
        <v>35</v>
      </c>
    </row>
    <row r="35" spans="1:13" x14ac:dyDescent="0.3">
      <c r="A35" s="3" t="s">
        <v>18</v>
      </c>
      <c r="B35" s="3">
        <v>2011</v>
      </c>
      <c r="C35" s="4">
        <v>23</v>
      </c>
      <c r="D35" s="4">
        <v>3</v>
      </c>
      <c r="E35" s="4">
        <v>0</v>
      </c>
      <c r="F35" s="4">
        <v>9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3">
        <v>0</v>
      </c>
      <c r="M35" s="3">
        <f>SUM(C35:L35)</f>
        <v>36</v>
      </c>
    </row>
    <row r="36" spans="1:13" x14ac:dyDescent="0.3">
      <c r="A36" s="3" t="s">
        <v>18</v>
      </c>
      <c r="B36" s="3">
        <v>2019</v>
      </c>
      <c r="C36" s="3">
        <v>18</v>
      </c>
      <c r="D36" s="3">
        <v>13</v>
      </c>
      <c r="E36" s="3">
        <v>0</v>
      </c>
      <c r="F36" s="3">
        <v>8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f>SUM(C36:L36)</f>
        <v>40</v>
      </c>
    </row>
    <row r="37" spans="1:13" x14ac:dyDescent="0.3">
      <c r="A37" s="3" t="s">
        <v>19</v>
      </c>
      <c r="B37" s="3">
        <v>2020</v>
      </c>
      <c r="C37" s="3">
        <v>12</v>
      </c>
      <c r="D37" s="3">
        <v>11</v>
      </c>
      <c r="E37" s="3">
        <v>0</v>
      </c>
      <c r="F37" s="3">
        <v>18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f>SUM(C37:L37)</f>
        <v>42</v>
      </c>
    </row>
    <row r="38" spans="1:13" x14ac:dyDescent="0.3">
      <c r="A38" s="3" t="s">
        <v>20</v>
      </c>
      <c r="B38" s="3">
        <v>2019</v>
      </c>
      <c r="C38" s="3">
        <v>13</v>
      </c>
      <c r="D38" s="3">
        <v>0</v>
      </c>
      <c r="E38" s="3">
        <v>0</v>
      </c>
      <c r="F38" s="3">
        <v>27</v>
      </c>
      <c r="G38" s="3">
        <v>3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f>SUM(C38:L38)</f>
        <v>44</v>
      </c>
    </row>
    <row r="39" spans="1:13" x14ac:dyDescent="0.3">
      <c r="A39" s="3" t="s">
        <v>18</v>
      </c>
      <c r="B39" s="3">
        <v>2012</v>
      </c>
      <c r="C39" s="4">
        <v>21</v>
      </c>
      <c r="D39" s="4">
        <v>10</v>
      </c>
      <c r="E39" s="4">
        <v>0</v>
      </c>
      <c r="F39" s="4">
        <v>16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3">
        <v>0</v>
      </c>
      <c r="M39" s="3">
        <f>SUM(C39:L39)</f>
        <v>47</v>
      </c>
    </row>
    <row r="40" spans="1:13" x14ac:dyDescent="0.3">
      <c r="A40" s="3" t="s">
        <v>20</v>
      </c>
      <c r="B40" s="3">
        <v>2012</v>
      </c>
      <c r="C40" s="4">
        <v>12</v>
      </c>
      <c r="D40" s="4">
        <v>7</v>
      </c>
      <c r="E40" s="4">
        <v>2</v>
      </c>
      <c r="F40" s="4">
        <v>17</v>
      </c>
      <c r="G40" s="4">
        <v>4</v>
      </c>
      <c r="H40" s="4">
        <v>5</v>
      </c>
      <c r="I40" s="4">
        <v>0</v>
      </c>
      <c r="J40" s="4">
        <v>0</v>
      </c>
      <c r="K40" s="4">
        <v>0</v>
      </c>
      <c r="L40" s="3">
        <v>0</v>
      </c>
      <c r="M40" s="3">
        <f>SUM(C40:L40)</f>
        <v>47</v>
      </c>
    </row>
    <row r="41" spans="1:13" x14ac:dyDescent="0.3">
      <c r="A41" s="3" t="s">
        <v>25</v>
      </c>
      <c r="B41" s="3">
        <v>2019</v>
      </c>
      <c r="C41" s="3">
        <v>10</v>
      </c>
      <c r="D41" s="3">
        <v>0</v>
      </c>
      <c r="E41" s="3">
        <v>0</v>
      </c>
      <c r="F41" s="3">
        <v>23</v>
      </c>
      <c r="G41" s="3">
        <v>0</v>
      </c>
      <c r="H41" s="3">
        <v>8</v>
      </c>
      <c r="I41" s="3">
        <v>0</v>
      </c>
      <c r="J41" s="3">
        <v>6</v>
      </c>
      <c r="K41" s="3">
        <v>0</v>
      </c>
      <c r="L41" s="3">
        <v>0</v>
      </c>
      <c r="M41" s="3">
        <f>SUM(C41:L41)</f>
        <v>47</v>
      </c>
    </row>
    <row r="42" spans="1:13" x14ac:dyDescent="0.3">
      <c r="A42" s="3" t="s">
        <v>20</v>
      </c>
      <c r="B42" s="3">
        <v>2011</v>
      </c>
      <c r="C42" s="4">
        <v>13</v>
      </c>
      <c r="D42" s="4">
        <v>12</v>
      </c>
      <c r="E42" s="4">
        <v>0</v>
      </c>
      <c r="F42" s="4">
        <v>15</v>
      </c>
      <c r="G42" s="4">
        <v>3</v>
      </c>
      <c r="H42" s="4">
        <v>5</v>
      </c>
      <c r="I42" s="4">
        <v>0</v>
      </c>
      <c r="J42" s="4">
        <v>0</v>
      </c>
      <c r="K42" s="4">
        <v>0</v>
      </c>
      <c r="L42" s="3">
        <v>0</v>
      </c>
      <c r="M42" s="3">
        <f>SUM(C42:L42)</f>
        <v>48</v>
      </c>
    </row>
    <row r="43" spans="1:13" x14ac:dyDescent="0.3">
      <c r="A43" s="3" t="s">
        <v>25</v>
      </c>
      <c r="B43" s="3">
        <v>2020</v>
      </c>
      <c r="C43" s="3">
        <v>8</v>
      </c>
      <c r="D43" s="3">
        <v>0</v>
      </c>
      <c r="E43" s="3">
        <v>2</v>
      </c>
      <c r="F43" s="3">
        <v>25</v>
      </c>
      <c r="G43" s="3">
        <v>0</v>
      </c>
      <c r="H43" s="3">
        <v>9</v>
      </c>
      <c r="I43" s="3">
        <v>0</v>
      </c>
      <c r="J43" s="3">
        <v>4</v>
      </c>
      <c r="K43" s="3">
        <v>0</v>
      </c>
      <c r="L43" s="3">
        <v>0</v>
      </c>
      <c r="M43" s="3">
        <f>SUM(C43:L43)</f>
        <v>48</v>
      </c>
    </row>
    <row r="44" spans="1:13" x14ac:dyDescent="0.3">
      <c r="A44" s="3" t="s">
        <v>19</v>
      </c>
      <c r="B44" s="3">
        <v>2011</v>
      </c>
      <c r="C44" s="4">
        <v>16</v>
      </c>
      <c r="D44" s="4">
        <v>10</v>
      </c>
      <c r="E44" s="4">
        <v>0</v>
      </c>
      <c r="F44" s="4">
        <v>24</v>
      </c>
      <c r="G44" s="4">
        <v>0</v>
      </c>
      <c r="H44" s="4">
        <v>4</v>
      </c>
      <c r="I44" s="4">
        <v>0</v>
      </c>
      <c r="J44" s="4">
        <v>0</v>
      </c>
      <c r="K44" s="4">
        <v>0</v>
      </c>
      <c r="L44" s="3">
        <v>0</v>
      </c>
      <c r="M44" s="3">
        <f>SUM(C44:L44)</f>
        <v>54</v>
      </c>
    </row>
    <row r="45" spans="1:13" x14ac:dyDescent="0.3">
      <c r="A45" s="3" t="s">
        <v>19</v>
      </c>
      <c r="B45" s="3">
        <v>2018</v>
      </c>
      <c r="C45" s="3">
        <v>16</v>
      </c>
      <c r="D45" s="3">
        <v>7</v>
      </c>
      <c r="E45" s="3">
        <v>1</v>
      </c>
      <c r="F45" s="3">
        <v>23</v>
      </c>
      <c r="G45" s="3">
        <v>6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f>SUM(C45:L45)</f>
        <v>54</v>
      </c>
    </row>
    <row r="46" spans="1:13" x14ac:dyDescent="0.3">
      <c r="A46" s="3" t="s">
        <v>25</v>
      </c>
      <c r="B46" s="3">
        <v>2012</v>
      </c>
      <c r="C46" s="4">
        <v>13</v>
      </c>
      <c r="D46" s="4">
        <v>16</v>
      </c>
      <c r="E46" s="4">
        <v>0</v>
      </c>
      <c r="F46" s="4">
        <v>9</v>
      </c>
      <c r="G46" s="4">
        <v>2</v>
      </c>
      <c r="H46" s="4">
        <v>6</v>
      </c>
      <c r="I46" s="4">
        <v>0</v>
      </c>
      <c r="J46" s="4">
        <v>11</v>
      </c>
      <c r="K46" s="4">
        <v>0</v>
      </c>
      <c r="L46" s="3">
        <v>0</v>
      </c>
      <c r="M46" s="3">
        <f>SUM(C46:L46)</f>
        <v>57</v>
      </c>
    </row>
    <row r="47" spans="1:13" x14ac:dyDescent="0.3">
      <c r="A47" s="3" t="s">
        <v>18</v>
      </c>
      <c r="B47" s="3">
        <v>2017</v>
      </c>
      <c r="C47" s="3">
        <v>20</v>
      </c>
      <c r="D47" s="3">
        <v>15</v>
      </c>
      <c r="E47" s="3">
        <v>0</v>
      </c>
      <c r="F47" s="3">
        <v>24</v>
      </c>
      <c r="G47" s="3">
        <v>0</v>
      </c>
      <c r="H47" s="3">
        <v>3</v>
      </c>
      <c r="I47" s="3">
        <v>0</v>
      </c>
      <c r="J47" s="3">
        <v>0</v>
      </c>
      <c r="K47" s="3">
        <v>0</v>
      </c>
      <c r="L47" s="3">
        <v>0</v>
      </c>
      <c r="M47" s="3">
        <f>SUM(C47:L47)</f>
        <v>62</v>
      </c>
    </row>
    <row r="48" spans="1:13" x14ac:dyDescent="0.3">
      <c r="A48" s="3" t="s">
        <v>18</v>
      </c>
      <c r="B48" s="3">
        <v>2014</v>
      </c>
      <c r="C48" s="5">
        <v>30</v>
      </c>
      <c r="D48" s="5">
        <v>13</v>
      </c>
      <c r="E48" s="5">
        <v>0</v>
      </c>
      <c r="F48" s="5">
        <v>16</v>
      </c>
      <c r="G48" s="5">
        <v>1</v>
      </c>
      <c r="H48" s="5">
        <v>3</v>
      </c>
      <c r="I48" s="5">
        <v>0</v>
      </c>
      <c r="J48" s="5">
        <v>0</v>
      </c>
      <c r="K48" s="5">
        <v>0</v>
      </c>
      <c r="L48" s="3">
        <v>0</v>
      </c>
      <c r="M48" s="3">
        <f>SUM(C48:L48)</f>
        <v>63</v>
      </c>
    </row>
    <row r="49" spans="1:13" x14ac:dyDescent="0.3">
      <c r="A49" s="3" t="s">
        <v>18</v>
      </c>
      <c r="B49" s="3">
        <v>2013</v>
      </c>
      <c r="C49" s="5">
        <v>31</v>
      </c>
      <c r="D49" s="5">
        <v>11</v>
      </c>
      <c r="E49" s="5">
        <v>1</v>
      </c>
      <c r="F49" s="5">
        <v>18</v>
      </c>
      <c r="G49" s="5">
        <v>1</v>
      </c>
      <c r="H49" s="5">
        <v>4</v>
      </c>
      <c r="I49" s="5">
        <v>0</v>
      </c>
      <c r="J49" s="5">
        <v>0</v>
      </c>
      <c r="K49" s="5">
        <v>0</v>
      </c>
      <c r="L49" s="3">
        <v>0</v>
      </c>
      <c r="M49" s="3">
        <f>SUM(C49:L49)</f>
        <v>66</v>
      </c>
    </row>
    <row r="50" spans="1:13" x14ac:dyDescent="0.3">
      <c r="A50" s="3" t="s">
        <v>19</v>
      </c>
      <c r="B50" s="3">
        <v>2012</v>
      </c>
      <c r="C50" s="4">
        <v>34</v>
      </c>
      <c r="D50" s="4">
        <v>10</v>
      </c>
      <c r="E50" s="4">
        <v>1</v>
      </c>
      <c r="F50" s="4">
        <v>19</v>
      </c>
      <c r="G50" s="4">
        <v>0</v>
      </c>
      <c r="H50" s="4">
        <v>4</v>
      </c>
      <c r="I50" s="4">
        <v>0</v>
      </c>
      <c r="J50" s="4">
        <v>0</v>
      </c>
      <c r="K50" s="4">
        <v>0</v>
      </c>
      <c r="L50" s="3">
        <v>0</v>
      </c>
      <c r="M50" s="3">
        <f>SUM(C50:L50)</f>
        <v>68</v>
      </c>
    </row>
    <row r="51" spans="1:13" x14ac:dyDescent="0.3">
      <c r="A51" s="3" t="s">
        <v>17</v>
      </c>
      <c r="B51" s="3">
        <v>2020</v>
      </c>
      <c r="C51" s="3">
        <v>33</v>
      </c>
      <c r="D51" s="3">
        <v>1</v>
      </c>
      <c r="E51" s="3">
        <v>0</v>
      </c>
      <c r="F51" s="3">
        <v>26</v>
      </c>
      <c r="G51" s="3">
        <v>3</v>
      </c>
      <c r="H51" s="3">
        <v>7</v>
      </c>
      <c r="I51" s="3">
        <v>0</v>
      </c>
      <c r="J51" s="3">
        <v>0</v>
      </c>
      <c r="K51" s="3">
        <v>0</v>
      </c>
      <c r="L51" s="3">
        <v>0</v>
      </c>
      <c r="M51" s="3">
        <f>SUM(C51:L51)</f>
        <v>70</v>
      </c>
    </row>
    <row r="52" spans="1:13" x14ac:dyDescent="0.3">
      <c r="A52" s="3" t="s">
        <v>20</v>
      </c>
      <c r="B52" s="3">
        <v>2017</v>
      </c>
      <c r="C52" s="3">
        <v>13</v>
      </c>
      <c r="D52" s="3">
        <v>3</v>
      </c>
      <c r="E52" s="3">
        <v>1</v>
      </c>
      <c r="F52" s="3">
        <v>38</v>
      </c>
      <c r="G52" s="3">
        <v>11</v>
      </c>
      <c r="H52" s="3">
        <v>4</v>
      </c>
      <c r="I52" s="3">
        <v>0</v>
      </c>
      <c r="J52" s="3">
        <v>0</v>
      </c>
      <c r="K52" s="3">
        <v>0</v>
      </c>
      <c r="L52" s="3">
        <v>0</v>
      </c>
      <c r="M52" s="3">
        <f>SUM(C52:L52)</f>
        <v>70</v>
      </c>
    </row>
    <row r="53" spans="1:13" x14ac:dyDescent="0.3">
      <c r="A53" s="3" t="s">
        <v>20</v>
      </c>
      <c r="B53" s="3">
        <v>2018</v>
      </c>
      <c r="C53" s="3">
        <v>30</v>
      </c>
      <c r="D53" s="3">
        <v>2</v>
      </c>
      <c r="E53" s="3">
        <v>0</v>
      </c>
      <c r="F53" s="3">
        <v>35</v>
      </c>
      <c r="G53" s="3">
        <v>4</v>
      </c>
      <c r="H53" s="3">
        <v>4</v>
      </c>
      <c r="I53" s="3">
        <v>0</v>
      </c>
      <c r="J53" s="3">
        <v>0</v>
      </c>
      <c r="K53" s="3">
        <v>0</v>
      </c>
      <c r="L53" s="3">
        <v>0</v>
      </c>
      <c r="M53" s="3">
        <f>SUM(C53:L53)</f>
        <v>75</v>
      </c>
    </row>
    <row r="54" spans="1:13" x14ac:dyDescent="0.3">
      <c r="A54" s="3" t="s">
        <v>19</v>
      </c>
      <c r="B54" s="3">
        <v>2017</v>
      </c>
      <c r="C54" s="3">
        <v>17</v>
      </c>
      <c r="D54" s="3">
        <v>27</v>
      </c>
      <c r="E54" s="3">
        <v>0</v>
      </c>
      <c r="F54" s="3">
        <v>21</v>
      </c>
      <c r="G54" s="3">
        <v>7</v>
      </c>
      <c r="H54" s="3">
        <v>5</v>
      </c>
      <c r="I54" s="3">
        <v>0</v>
      </c>
      <c r="J54" s="3">
        <v>0</v>
      </c>
      <c r="K54" s="3">
        <v>0</v>
      </c>
      <c r="L54" s="3">
        <v>0</v>
      </c>
      <c r="M54" s="3">
        <f>SUM(C54:L54)</f>
        <v>77</v>
      </c>
    </row>
    <row r="55" spans="1:13" x14ac:dyDescent="0.3">
      <c r="A55" s="3" t="s">
        <v>25</v>
      </c>
      <c r="B55" s="3">
        <v>2015</v>
      </c>
      <c r="C55" s="6">
        <v>3</v>
      </c>
      <c r="D55" s="6">
        <v>14</v>
      </c>
      <c r="E55" s="6">
        <v>1</v>
      </c>
      <c r="F55" s="6">
        <v>33</v>
      </c>
      <c r="G55" s="6">
        <v>10</v>
      </c>
      <c r="H55" s="6">
        <v>4</v>
      </c>
      <c r="I55" s="6">
        <v>0</v>
      </c>
      <c r="J55" s="6">
        <v>12</v>
      </c>
      <c r="K55" s="6">
        <v>1</v>
      </c>
      <c r="L55" s="3">
        <v>0</v>
      </c>
      <c r="M55" s="3">
        <f>SUM(C55:L55)</f>
        <v>78</v>
      </c>
    </row>
    <row r="56" spans="1:13" x14ac:dyDescent="0.3">
      <c r="A56" s="3" t="s">
        <v>18</v>
      </c>
      <c r="B56" s="3">
        <v>2018</v>
      </c>
      <c r="C56" s="3">
        <v>21</v>
      </c>
      <c r="D56" s="3">
        <v>38</v>
      </c>
      <c r="E56" s="3">
        <v>0</v>
      </c>
      <c r="F56" s="3">
        <v>10</v>
      </c>
      <c r="G56" s="3">
        <v>7</v>
      </c>
      <c r="H56" s="3">
        <v>3</v>
      </c>
      <c r="I56" s="3">
        <v>0</v>
      </c>
      <c r="J56" s="3">
        <v>0</v>
      </c>
      <c r="K56" s="3">
        <v>0</v>
      </c>
      <c r="L56" s="3">
        <v>0</v>
      </c>
      <c r="M56" s="3">
        <f>SUM(C56:L56)</f>
        <v>79</v>
      </c>
    </row>
    <row r="57" spans="1:13" x14ac:dyDescent="0.3">
      <c r="A57" s="3" t="s">
        <v>25</v>
      </c>
      <c r="B57" s="3">
        <v>2017</v>
      </c>
      <c r="C57" s="3">
        <v>7</v>
      </c>
      <c r="D57" s="3">
        <v>19</v>
      </c>
      <c r="E57" s="3">
        <v>2</v>
      </c>
      <c r="F57" s="3">
        <v>36</v>
      </c>
      <c r="G57" s="3">
        <v>4</v>
      </c>
      <c r="H57" s="3">
        <v>5</v>
      </c>
      <c r="I57" s="3">
        <v>0</v>
      </c>
      <c r="J57" s="3">
        <v>10</v>
      </c>
      <c r="K57" s="3">
        <v>0</v>
      </c>
      <c r="L57" s="3">
        <v>0</v>
      </c>
      <c r="M57" s="3">
        <f>SUM(C57:L57)</f>
        <v>83</v>
      </c>
    </row>
    <row r="58" spans="1:13" x14ac:dyDescent="0.3">
      <c r="A58" s="3" t="s">
        <v>18</v>
      </c>
      <c r="B58" s="3">
        <v>2015</v>
      </c>
      <c r="C58" s="6">
        <v>35</v>
      </c>
      <c r="D58" s="6">
        <v>30</v>
      </c>
      <c r="E58" s="6">
        <v>0</v>
      </c>
      <c r="F58" s="6">
        <v>8</v>
      </c>
      <c r="G58" s="6">
        <v>9</v>
      </c>
      <c r="H58" s="6">
        <v>4</v>
      </c>
      <c r="I58" s="6">
        <v>0</v>
      </c>
      <c r="J58" s="6">
        <v>0</v>
      </c>
      <c r="K58" s="6">
        <v>0</v>
      </c>
      <c r="L58" s="3">
        <v>0</v>
      </c>
      <c r="M58" s="3">
        <f>SUM(C58:L58)</f>
        <v>86</v>
      </c>
    </row>
    <row r="59" spans="1:13" x14ac:dyDescent="0.3">
      <c r="A59" s="3" t="s">
        <v>25</v>
      </c>
      <c r="B59" s="3">
        <v>2011</v>
      </c>
      <c r="C59" s="4">
        <v>7</v>
      </c>
      <c r="D59" s="4">
        <v>9</v>
      </c>
      <c r="E59" s="4">
        <v>1</v>
      </c>
      <c r="F59" s="4">
        <v>35</v>
      </c>
      <c r="G59" s="4">
        <v>16</v>
      </c>
      <c r="H59" s="4">
        <v>10</v>
      </c>
      <c r="I59" s="4">
        <v>0</v>
      </c>
      <c r="J59" s="4">
        <v>8</v>
      </c>
      <c r="K59" s="4">
        <v>0</v>
      </c>
      <c r="L59" s="3">
        <v>0</v>
      </c>
      <c r="M59" s="3">
        <f>SUM(C59:L59)</f>
        <v>86</v>
      </c>
    </row>
    <row r="60" spans="1:13" x14ac:dyDescent="0.3">
      <c r="A60" s="3" t="s">
        <v>25</v>
      </c>
      <c r="B60" s="3">
        <v>2013</v>
      </c>
      <c r="C60" s="5">
        <v>17</v>
      </c>
      <c r="D60" s="5">
        <v>25</v>
      </c>
      <c r="E60" s="5">
        <v>1</v>
      </c>
      <c r="F60" s="5">
        <v>12</v>
      </c>
      <c r="G60" s="5">
        <v>8</v>
      </c>
      <c r="H60" s="5">
        <v>8</v>
      </c>
      <c r="I60" s="5">
        <v>0</v>
      </c>
      <c r="J60" s="5">
        <v>14</v>
      </c>
      <c r="K60" s="5">
        <v>1</v>
      </c>
      <c r="L60" s="3">
        <v>0</v>
      </c>
      <c r="M60" s="3">
        <f>SUM(C60:L60)</f>
        <v>86</v>
      </c>
    </row>
    <row r="61" spans="1:13" x14ac:dyDescent="0.3">
      <c r="A61" s="3" t="s">
        <v>25</v>
      </c>
      <c r="B61" s="3">
        <v>2014</v>
      </c>
      <c r="C61" s="5">
        <v>10</v>
      </c>
      <c r="D61" s="5">
        <v>17</v>
      </c>
      <c r="E61" s="5">
        <v>1</v>
      </c>
      <c r="F61" s="5">
        <v>32</v>
      </c>
      <c r="G61" s="5">
        <v>8</v>
      </c>
      <c r="H61" s="5">
        <v>4</v>
      </c>
      <c r="I61" s="5">
        <v>0</v>
      </c>
      <c r="J61" s="5">
        <v>14</v>
      </c>
      <c r="K61" s="5">
        <v>0</v>
      </c>
      <c r="L61" s="3">
        <v>0</v>
      </c>
      <c r="M61" s="3">
        <f>SUM(C61:L61)</f>
        <v>86</v>
      </c>
    </row>
    <row r="62" spans="1:13" x14ac:dyDescent="0.3">
      <c r="A62" s="3" t="s">
        <v>19</v>
      </c>
      <c r="B62" s="3">
        <v>2015</v>
      </c>
      <c r="C62" s="6">
        <v>45</v>
      </c>
      <c r="D62" s="6">
        <v>21</v>
      </c>
      <c r="E62" s="6">
        <v>1</v>
      </c>
      <c r="F62" s="6">
        <v>21</v>
      </c>
      <c r="G62" s="6">
        <v>2</v>
      </c>
      <c r="H62" s="6">
        <v>2</v>
      </c>
      <c r="I62" s="6">
        <v>0</v>
      </c>
      <c r="J62" s="6">
        <v>0</v>
      </c>
      <c r="K62" s="6">
        <v>0</v>
      </c>
      <c r="L62" s="3">
        <v>0</v>
      </c>
      <c r="M62" s="3">
        <f>SUM(C62:L62)</f>
        <v>92</v>
      </c>
    </row>
    <row r="63" spans="1:13" x14ac:dyDescent="0.3">
      <c r="A63" s="3" t="s">
        <v>19</v>
      </c>
      <c r="B63" s="3">
        <v>2013</v>
      </c>
      <c r="C63" s="5">
        <v>43</v>
      </c>
      <c r="D63" s="5">
        <v>16</v>
      </c>
      <c r="E63" s="5">
        <v>0</v>
      </c>
      <c r="F63" s="5">
        <v>29</v>
      </c>
      <c r="G63" s="5">
        <v>0</v>
      </c>
      <c r="H63" s="5">
        <v>5</v>
      </c>
      <c r="I63" s="5">
        <v>0</v>
      </c>
      <c r="J63" s="5">
        <v>0</v>
      </c>
      <c r="K63" s="5">
        <v>0</v>
      </c>
      <c r="L63" s="3">
        <v>0</v>
      </c>
      <c r="M63" s="3">
        <f>SUM(C63:L63)</f>
        <v>93</v>
      </c>
    </row>
    <row r="64" spans="1:13" x14ac:dyDescent="0.3">
      <c r="A64" s="3" t="s">
        <v>25</v>
      </c>
      <c r="B64" s="3">
        <v>2016</v>
      </c>
      <c r="C64" s="3">
        <v>6</v>
      </c>
      <c r="D64" s="3">
        <v>11</v>
      </c>
      <c r="E64" s="3">
        <v>0</v>
      </c>
      <c r="F64" s="3">
        <v>43</v>
      </c>
      <c r="G64" s="3">
        <v>3</v>
      </c>
      <c r="H64" s="3">
        <v>15</v>
      </c>
      <c r="I64" s="3">
        <v>0</v>
      </c>
      <c r="J64" s="3">
        <v>15</v>
      </c>
      <c r="K64" s="3">
        <v>1</v>
      </c>
      <c r="L64" s="3">
        <v>0</v>
      </c>
      <c r="M64" s="3">
        <f>SUM(C64:L64)</f>
        <v>94</v>
      </c>
    </row>
    <row r="65" spans="1:13" x14ac:dyDescent="0.3">
      <c r="A65" s="3" t="s">
        <v>25</v>
      </c>
      <c r="B65" s="3">
        <v>2018</v>
      </c>
      <c r="C65" s="3">
        <v>0</v>
      </c>
      <c r="D65" s="3">
        <v>14</v>
      </c>
      <c r="E65" s="3">
        <v>0</v>
      </c>
      <c r="F65" s="3">
        <v>60</v>
      </c>
      <c r="G65" s="3">
        <v>9</v>
      </c>
      <c r="H65" s="3">
        <v>8</v>
      </c>
      <c r="I65" s="3">
        <v>0</v>
      </c>
      <c r="J65" s="3">
        <v>5</v>
      </c>
      <c r="K65" s="3">
        <v>0</v>
      </c>
      <c r="L65" s="3">
        <v>0</v>
      </c>
      <c r="M65" s="3">
        <f>SUM(C65:L65)</f>
        <v>96</v>
      </c>
    </row>
    <row r="66" spans="1:13" x14ac:dyDescent="0.3">
      <c r="A66" s="3" t="s">
        <v>19</v>
      </c>
      <c r="B66" s="3">
        <v>2014</v>
      </c>
      <c r="C66" s="5">
        <v>47</v>
      </c>
      <c r="D66" s="5">
        <v>12</v>
      </c>
      <c r="E66" s="5">
        <v>0</v>
      </c>
      <c r="F66" s="5">
        <v>34</v>
      </c>
      <c r="G66" s="5">
        <v>3</v>
      </c>
      <c r="H66" s="5">
        <v>5</v>
      </c>
      <c r="I66" s="5">
        <v>0</v>
      </c>
      <c r="J66" s="5">
        <v>0</v>
      </c>
      <c r="K66" s="5">
        <v>0</v>
      </c>
      <c r="L66" s="3">
        <v>0</v>
      </c>
      <c r="M66" s="3">
        <f>SUM(C66:L66)</f>
        <v>101</v>
      </c>
    </row>
    <row r="67" spans="1:13" x14ac:dyDescent="0.3">
      <c r="A67" s="3" t="s">
        <v>19</v>
      </c>
      <c r="B67" s="3">
        <v>2016</v>
      </c>
      <c r="C67" s="3">
        <v>42</v>
      </c>
      <c r="D67" s="3">
        <v>12</v>
      </c>
      <c r="E67" s="3">
        <v>0</v>
      </c>
      <c r="F67" s="3">
        <v>34</v>
      </c>
      <c r="G67" s="3">
        <v>11</v>
      </c>
      <c r="H67" s="3">
        <v>2</v>
      </c>
      <c r="I67" s="3">
        <v>0</v>
      </c>
      <c r="J67" s="3">
        <v>0</v>
      </c>
      <c r="K67" s="3">
        <v>0</v>
      </c>
      <c r="L67" s="3">
        <v>0</v>
      </c>
      <c r="M67" s="3">
        <f>SUM(C67:L67)</f>
        <v>101</v>
      </c>
    </row>
    <row r="68" spans="1:13" x14ac:dyDescent="0.3">
      <c r="A68" s="3" t="s">
        <v>18</v>
      </c>
      <c r="B68" s="3">
        <v>2016</v>
      </c>
      <c r="C68" s="3">
        <v>26</v>
      </c>
      <c r="D68" s="3">
        <v>50</v>
      </c>
      <c r="E68" s="3">
        <v>1</v>
      </c>
      <c r="F68" s="3">
        <v>14</v>
      </c>
      <c r="G68" s="3">
        <v>8</v>
      </c>
      <c r="H68" s="3">
        <v>3</v>
      </c>
      <c r="I68" s="3">
        <v>0</v>
      </c>
      <c r="J68" s="3">
        <v>0</v>
      </c>
      <c r="K68" s="3">
        <v>0</v>
      </c>
      <c r="L68" s="3">
        <v>0</v>
      </c>
      <c r="M68" s="3">
        <f>SUM(C68:L68)</f>
        <v>102</v>
      </c>
    </row>
    <row r="69" spans="1:13" x14ac:dyDescent="0.3">
      <c r="A69" s="3" t="s">
        <v>20</v>
      </c>
      <c r="B69" s="3">
        <v>2013</v>
      </c>
      <c r="C69" s="5">
        <v>27</v>
      </c>
      <c r="D69" s="5">
        <v>12</v>
      </c>
      <c r="E69" s="5">
        <v>1</v>
      </c>
      <c r="F69" s="5">
        <v>45</v>
      </c>
      <c r="G69" s="5">
        <v>8</v>
      </c>
      <c r="H69" s="5">
        <v>9</v>
      </c>
      <c r="I69" s="5">
        <v>0</v>
      </c>
      <c r="J69" s="5">
        <v>0</v>
      </c>
      <c r="K69" s="5">
        <v>0</v>
      </c>
      <c r="L69" s="3">
        <v>0</v>
      </c>
      <c r="M69" s="3">
        <f>SUM(C69:L69)</f>
        <v>102</v>
      </c>
    </row>
    <row r="70" spans="1:13" x14ac:dyDescent="0.3">
      <c r="A70" s="3" t="s">
        <v>20</v>
      </c>
      <c r="B70" s="3">
        <v>2014</v>
      </c>
      <c r="C70" s="5">
        <v>32</v>
      </c>
      <c r="D70" s="5">
        <v>7</v>
      </c>
      <c r="E70" s="5">
        <v>3</v>
      </c>
      <c r="F70" s="5">
        <v>41</v>
      </c>
      <c r="G70" s="5">
        <v>5</v>
      </c>
      <c r="H70" s="5">
        <v>14</v>
      </c>
      <c r="I70" s="5">
        <v>0</v>
      </c>
      <c r="J70" s="5">
        <v>0</v>
      </c>
      <c r="K70" s="5">
        <v>0</v>
      </c>
      <c r="L70" s="3">
        <v>0</v>
      </c>
      <c r="M70" s="3">
        <f>SUM(C70:L70)</f>
        <v>102</v>
      </c>
    </row>
    <row r="71" spans="1:13" x14ac:dyDescent="0.3">
      <c r="A71" s="3" t="s">
        <v>20</v>
      </c>
      <c r="B71" s="3">
        <v>2016</v>
      </c>
      <c r="C71" s="3">
        <v>30</v>
      </c>
      <c r="D71" s="3">
        <v>8</v>
      </c>
      <c r="E71" s="3">
        <v>4</v>
      </c>
      <c r="F71" s="3">
        <v>46</v>
      </c>
      <c r="G71" s="3">
        <v>2</v>
      </c>
      <c r="H71" s="3">
        <v>12</v>
      </c>
      <c r="I71" s="3">
        <v>0</v>
      </c>
      <c r="J71" s="3">
        <v>0</v>
      </c>
      <c r="K71" s="3">
        <v>0</v>
      </c>
      <c r="L71" s="3">
        <v>0</v>
      </c>
      <c r="M71" s="3">
        <f>SUM(C71:L71)</f>
        <v>102</v>
      </c>
    </row>
    <row r="72" spans="1:13" x14ac:dyDescent="0.3">
      <c r="A72" s="3" t="s">
        <v>20</v>
      </c>
      <c r="B72" s="3">
        <v>2015</v>
      </c>
      <c r="C72" s="6">
        <v>36</v>
      </c>
      <c r="D72" s="6">
        <v>12</v>
      </c>
      <c r="E72" s="6">
        <v>0</v>
      </c>
      <c r="F72" s="6">
        <v>47</v>
      </c>
      <c r="G72" s="6">
        <v>5</v>
      </c>
      <c r="H72" s="6">
        <v>14</v>
      </c>
      <c r="I72" s="6">
        <v>0</v>
      </c>
      <c r="J72" s="6">
        <v>0</v>
      </c>
      <c r="K72" s="6">
        <v>0</v>
      </c>
      <c r="L72" s="3">
        <v>0</v>
      </c>
      <c r="M72" s="3">
        <f>SUM(C72:L72)</f>
        <v>114</v>
      </c>
    </row>
    <row r="73" spans="1:13" x14ac:dyDescent="0.3">
      <c r="A73" s="3" t="s">
        <v>17</v>
      </c>
      <c r="B73" s="3">
        <v>2019</v>
      </c>
      <c r="C73" s="3">
        <v>43</v>
      </c>
      <c r="D73" s="3">
        <v>2</v>
      </c>
      <c r="E73" s="3">
        <v>0</v>
      </c>
      <c r="F73" s="3">
        <v>65</v>
      </c>
      <c r="G73" s="3">
        <v>0</v>
      </c>
      <c r="H73" s="3">
        <v>6</v>
      </c>
      <c r="I73" s="3">
        <v>0</v>
      </c>
      <c r="J73" s="3">
        <v>0</v>
      </c>
      <c r="K73" s="3">
        <v>0</v>
      </c>
      <c r="L73" s="3">
        <v>0</v>
      </c>
      <c r="M73" s="3">
        <f>SUM(C73:L73)</f>
        <v>116</v>
      </c>
    </row>
    <row r="74" spans="1:13" x14ac:dyDescent="0.3">
      <c r="A74" s="3" t="s">
        <v>17</v>
      </c>
      <c r="B74" s="3">
        <v>2018</v>
      </c>
      <c r="C74" s="3">
        <v>50</v>
      </c>
      <c r="D74" s="3">
        <v>1</v>
      </c>
      <c r="E74" s="3">
        <v>0</v>
      </c>
      <c r="F74" s="3">
        <v>69</v>
      </c>
      <c r="G74" s="3">
        <v>1</v>
      </c>
      <c r="H74" s="3">
        <v>6</v>
      </c>
      <c r="I74" s="3">
        <v>0</v>
      </c>
      <c r="J74" s="3">
        <v>0</v>
      </c>
      <c r="K74" s="3">
        <v>0</v>
      </c>
      <c r="L74" s="3">
        <v>0</v>
      </c>
      <c r="M74" s="3">
        <f>SUM(C74:L74)</f>
        <v>127</v>
      </c>
    </row>
    <row r="75" spans="1:13" x14ac:dyDescent="0.3">
      <c r="A75" s="3" t="s">
        <v>17</v>
      </c>
      <c r="B75" s="3">
        <v>2017</v>
      </c>
      <c r="C75" s="3">
        <v>55</v>
      </c>
      <c r="D75" s="3">
        <v>0</v>
      </c>
      <c r="E75" s="3">
        <v>0</v>
      </c>
      <c r="F75" s="3">
        <v>64</v>
      </c>
      <c r="G75" s="3">
        <v>2</v>
      </c>
      <c r="H75" s="3">
        <v>20</v>
      </c>
      <c r="I75" s="3">
        <v>0</v>
      </c>
      <c r="J75" s="3">
        <v>0</v>
      </c>
      <c r="K75" s="3">
        <v>0</v>
      </c>
      <c r="L75" s="3">
        <v>0</v>
      </c>
      <c r="M75" s="3">
        <f>SUM(C75:L75)</f>
        <v>141</v>
      </c>
    </row>
    <row r="76" spans="1:13" x14ac:dyDescent="0.3">
      <c r="A76" s="3" t="s">
        <v>17</v>
      </c>
      <c r="B76" s="3">
        <v>2016</v>
      </c>
      <c r="C76" s="3">
        <v>53</v>
      </c>
      <c r="D76" s="3">
        <v>3</v>
      </c>
      <c r="E76" s="3">
        <v>0</v>
      </c>
      <c r="F76" s="3">
        <v>71</v>
      </c>
      <c r="G76" s="3">
        <v>1</v>
      </c>
      <c r="H76" s="3">
        <v>19</v>
      </c>
      <c r="I76" s="3">
        <v>0</v>
      </c>
      <c r="J76" s="3">
        <v>0</v>
      </c>
      <c r="K76" s="3">
        <v>0</v>
      </c>
      <c r="L76" s="3">
        <v>0</v>
      </c>
      <c r="M76" s="3">
        <f>SUM(C76:L76)</f>
        <v>147</v>
      </c>
    </row>
    <row r="77" spans="1:13" x14ac:dyDescent="0.3">
      <c r="A77" s="3" t="s">
        <v>17</v>
      </c>
      <c r="B77" s="3">
        <v>2015</v>
      </c>
      <c r="C77" s="6">
        <v>58</v>
      </c>
      <c r="D77" s="6">
        <v>8</v>
      </c>
      <c r="E77" s="6">
        <v>0</v>
      </c>
      <c r="F77" s="6">
        <v>75</v>
      </c>
      <c r="G77" s="6">
        <v>2</v>
      </c>
      <c r="H77" s="6">
        <v>9</v>
      </c>
      <c r="I77" s="6">
        <v>0</v>
      </c>
      <c r="J77" s="6">
        <v>0</v>
      </c>
      <c r="K77" s="6">
        <v>0</v>
      </c>
      <c r="L77" s="3">
        <v>0</v>
      </c>
      <c r="M77" s="3">
        <f>SUM(C77:L77)</f>
        <v>152</v>
      </c>
    </row>
    <row r="78" spans="1:13" x14ac:dyDescent="0.3">
      <c r="A78" s="3" t="s">
        <v>21</v>
      </c>
      <c r="B78" s="3">
        <v>2011</v>
      </c>
      <c r="C78" s="4">
        <v>27</v>
      </c>
      <c r="D78" s="4">
        <v>46</v>
      </c>
      <c r="E78" s="4">
        <v>2</v>
      </c>
      <c r="F78" s="4">
        <v>21</v>
      </c>
      <c r="G78" s="4">
        <v>12</v>
      </c>
      <c r="H78" s="4">
        <v>46</v>
      </c>
      <c r="I78" s="4">
        <v>0</v>
      </c>
      <c r="J78" s="4">
        <v>1</v>
      </c>
      <c r="K78" s="4">
        <v>0</v>
      </c>
      <c r="L78" s="3">
        <v>0</v>
      </c>
      <c r="M78" s="3">
        <f>SUM(C78:L78)</f>
        <v>155</v>
      </c>
    </row>
    <row r="79" spans="1:13" x14ac:dyDescent="0.3">
      <c r="A79" s="3" t="s">
        <v>15</v>
      </c>
      <c r="B79" s="3">
        <v>2020</v>
      </c>
      <c r="C79" s="3">
        <v>32</v>
      </c>
      <c r="D79" s="3">
        <v>49</v>
      </c>
      <c r="E79" s="3">
        <v>1</v>
      </c>
      <c r="F79" s="3">
        <v>61</v>
      </c>
      <c r="G79" s="3">
        <v>8</v>
      </c>
      <c r="H79" s="3">
        <v>7</v>
      </c>
      <c r="I79" s="3">
        <v>1</v>
      </c>
      <c r="J79" s="3">
        <v>0</v>
      </c>
      <c r="K79" s="3">
        <v>0</v>
      </c>
      <c r="L79" s="3">
        <v>0</v>
      </c>
      <c r="M79" s="3">
        <f>SUM(C79:L79)</f>
        <v>159</v>
      </c>
    </row>
    <row r="80" spans="1:13" x14ac:dyDescent="0.3">
      <c r="A80" s="3" t="s">
        <v>17</v>
      </c>
      <c r="B80" s="3">
        <v>2011</v>
      </c>
      <c r="C80" s="4">
        <v>77</v>
      </c>
      <c r="D80" s="4">
        <v>0</v>
      </c>
      <c r="E80" s="4">
        <v>0</v>
      </c>
      <c r="F80" s="4">
        <v>72</v>
      </c>
      <c r="G80" s="4">
        <v>1</v>
      </c>
      <c r="H80" s="4">
        <v>9</v>
      </c>
      <c r="I80" s="4">
        <v>0</v>
      </c>
      <c r="J80" s="4">
        <v>0</v>
      </c>
      <c r="K80" s="4">
        <v>0</v>
      </c>
      <c r="L80" s="3">
        <v>0</v>
      </c>
      <c r="M80" s="3">
        <f>SUM(C80:L80)</f>
        <v>159</v>
      </c>
    </row>
    <row r="81" spans="1:13" x14ac:dyDescent="0.3">
      <c r="A81" s="3" t="s">
        <v>13</v>
      </c>
      <c r="B81" s="3">
        <v>2011</v>
      </c>
      <c r="C81" s="3">
        <v>42</v>
      </c>
      <c r="D81" s="3">
        <v>60</v>
      </c>
      <c r="E81" s="3">
        <v>0</v>
      </c>
      <c r="F81" s="3">
        <v>51</v>
      </c>
      <c r="G81" s="3">
        <v>0</v>
      </c>
      <c r="H81" s="3">
        <v>18</v>
      </c>
      <c r="I81" s="3">
        <v>0</v>
      </c>
      <c r="J81" s="3">
        <v>0</v>
      </c>
      <c r="K81" s="3">
        <v>0</v>
      </c>
      <c r="L81" s="3">
        <v>0</v>
      </c>
      <c r="M81" s="3">
        <f>SUM(C81:L81)</f>
        <v>171</v>
      </c>
    </row>
    <row r="82" spans="1:13" x14ac:dyDescent="0.3">
      <c r="A82" s="3" t="s">
        <v>17</v>
      </c>
      <c r="B82" s="3">
        <v>2013</v>
      </c>
      <c r="C82" s="5">
        <v>89</v>
      </c>
      <c r="D82" s="5">
        <v>2</v>
      </c>
      <c r="E82" s="5">
        <v>0</v>
      </c>
      <c r="F82" s="5">
        <v>81</v>
      </c>
      <c r="G82" s="5">
        <v>0</v>
      </c>
      <c r="H82" s="5">
        <v>5</v>
      </c>
      <c r="I82" s="5">
        <v>0</v>
      </c>
      <c r="J82" s="5">
        <v>0</v>
      </c>
      <c r="K82" s="5">
        <v>0</v>
      </c>
      <c r="L82" s="3">
        <v>0</v>
      </c>
      <c r="M82" s="3">
        <f>SUM(C82:L82)</f>
        <v>177</v>
      </c>
    </row>
    <row r="83" spans="1:13" x14ac:dyDescent="0.3">
      <c r="A83" s="3" t="s">
        <v>17</v>
      </c>
      <c r="B83" s="3">
        <v>2012</v>
      </c>
      <c r="C83" s="4">
        <v>103</v>
      </c>
      <c r="D83" s="4">
        <v>3</v>
      </c>
      <c r="E83" s="4">
        <v>0</v>
      </c>
      <c r="F83" s="4">
        <v>85</v>
      </c>
      <c r="G83" s="4">
        <v>0</v>
      </c>
      <c r="H83" s="4">
        <v>8</v>
      </c>
      <c r="I83" s="4">
        <v>0</v>
      </c>
      <c r="J83" s="4">
        <v>0</v>
      </c>
      <c r="K83" s="4">
        <v>0</v>
      </c>
      <c r="L83" s="3">
        <v>0</v>
      </c>
      <c r="M83" s="3">
        <f>SUM(C83:L83)</f>
        <v>199</v>
      </c>
    </row>
    <row r="84" spans="1:13" x14ac:dyDescent="0.3">
      <c r="A84" s="3" t="s">
        <v>13</v>
      </c>
      <c r="B84" s="3">
        <v>2012</v>
      </c>
      <c r="C84" s="4">
        <v>46</v>
      </c>
      <c r="D84" s="4">
        <v>58</v>
      </c>
      <c r="E84" s="4">
        <v>1</v>
      </c>
      <c r="F84" s="4">
        <v>67</v>
      </c>
      <c r="G84" s="4">
        <v>2</v>
      </c>
      <c r="H84" s="4">
        <v>26</v>
      </c>
      <c r="I84" s="4">
        <v>0</v>
      </c>
      <c r="J84" s="4">
        <v>0</v>
      </c>
      <c r="K84" s="4">
        <v>0</v>
      </c>
      <c r="L84" s="3">
        <v>0</v>
      </c>
      <c r="M84" s="3">
        <f>SUM(C84:L84)</f>
        <v>200</v>
      </c>
    </row>
    <row r="85" spans="1:13" x14ac:dyDescent="0.3">
      <c r="A85" s="3" t="s">
        <v>14</v>
      </c>
      <c r="B85" s="3">
        <v>2020</v>
      </c>
      <c r="C85" s="3">
        <v>60</v>
      </c>
      <c r="D85" s="3">
        <v>31</v>
      </c>
      <c r="E85" s="3">
        <v>0</v>
      </c>
      <c r="F85" s="3">
        <v>67</v>
      </c>
      <c r="G85" s="3">
        <v>35</v>
      </c>
      <c r="H85" s="3">
        <v>8</v>
      </c>
      <c r="I85" s="3">
        <v>0</v>
      </c>
      <c r="J85" s="3">
        <v>0</v>
      </c>
      <c r="K85" s="3">
        <v>0</v>
      </c>
      <c r="L85" s="3">
        <v>0</v>
      </c>
      <c r="M85" s="3">
        <f>SUM(C85:L85)</f>
        <v>201</v>
      </c>
    </row>
    <row r="86" spans="1:13" x14ac:dyDescent="0.3">
      <c r="A86" s="3" t="s">
        <v>15</v>
      </c>
      <c r="B86" s="3">
        <v>2019</v>
      </c>
      <c r="C86" s="3">
        <v>36</v>
      </c>
      <c r="D86" s="3">
        <v>85</v>
      </c>
      <c r="E86" s="3">
        <v>0</v>
      </c>
      <c r="F86" s="3">
        <v>60</v>
      </c>
      <c r="G86" s="3">
        <v>7</v>
      </c>
      <c r="H86" s="3">
        <v>15</v>
      </c>
      <c r="I86" s="3">
        <v>0</v>
      </c>
      <c r="J86" s="3">
        <v>0</v>
      </c>
      <c r="K86" s="3">
        <v>0</v>
      </c>
      <c r="L86" s="3">
        <v>0</v>
      </c>
      <c r="M86" s="3">
        <f>SUM(C86:L86)</f>
        <v>203</v>
      </c>
    </row>
    <row r="87" spans="1:13" x14ac:dyDescent="0.3">
      <c r="A87" s="3" t="s">
        <v>14</v>
      </c>
      <c r="B87" s="3">
        <v>2011</v>
      </c>
      <c r="C87" s="4">
        <v>29</v>
      </c>
      <c r="D87" s="4">
        <v>17</v>
      </c>
      <c r="E87" s="4">
        <v>1</v>
      </c>
      <c r="F87" s="4">
        <v>129</v>
      </c>
      <c r="G87" s="4">
        <v>12</v>
      </c>
      <c r="H87" s="4">
        <v>18</v>
      </c>
      <c r="I87" s="4">
        <v>0</v>
      </c>
      <c r="J87" s="4">
        <v>0</v>
      </c>
      <c r="K87" s="4">
        <v>3</v>
      </c>
      <c r="L87" s="3">
        <v>0</v>
      </c>
      <c r="M87" s="3">
        <f>SUM(C87:L87)</f>
        <v>209</v>
      </c>
    </row>
    <row r="88" spans="1:13" x14ac:dyDescent="0.3">
      <c r="A88" s="3" t="s">
        <v>15</v>
      </c>
      <c r="B88" s="3">
        <v>2017</v>
      </c>
      <c r="C88" s="3">
        <v>45</v>
      </c>
      <c r="D88" s="3">
        <v>70</v>
      </c>
      <c r="E88" s="3">
        <v>0</v>
      </c>
      <c r="F88" s="3">
        <v>66</v>
      </c>
      <c r="G88" s="3">
        <v>9</v>
      </c>
      <c r="H88" s="3">
        <v>19</v>
      </c>
      <c r="I88" s="3">
        <v>0</v>
      </c>
      <c r="J88" s="3">
        <v>0</v>
      </c>
      <c r="K88" s="3">
        <v>0</v>
      </c>
      <c r="L88" s="3">
        <v>0</v>
      </c>
      <c r="M88" s="3">
        <f>SUM(C88:L88)</f>
        <v>209</v>
      </c>
    </row>
    <row r="89" spans="1:13" x14ac:dyDescent="0.3">
      <c r="A89" s="3" t="s">
        <v>16</v>
      </c>
      <c r="B89" s="3">
        <v>2020</v>
      </c>
      <c r="C89" s="3">
        <v>67</v>
      </c>
      <c r="D89" s="3">
        <v>29</v>
      </c>
      <c r="E89" s="3">
        <v>1</v>
      </c>
      <c r="F89" s="3">
        <v>86</v>
      </c>
      <c r="G89" s="3">
        <v>16</v>
      </c>
      <c r="H89" s="3">
        <v>17</v>
      </c>
      <c r="I89" s="3">
        <v>0</v>
      </c>
      <c r="J89" s="3">
        <v>0</v>
      </c>
      <c r="K89" s="3">
        <v>0</v>
      </c>
      <c r="L89" s="3">
        <v>0</v>
      </c>
      <c r="M89" s="3">
        <f>SUM(C89:L89)</f>
        <v>216</v>
      </c>
    </row>
    <row r="90" spans="1:13" x14ac:dyDescent="0.3">
      <c r="A90" s="3" t="s">
        <v>15</v>
      </c>
      <c r="B90" s="3">
        <v>2018</v>
      </c>
      <c r="C90" s="3">
        <v>52</v>
      </c>
      <c r="D90" s="3">
        <v>90</v>
      </c>
      <c r="E90" s="3">
        <v>0</v>
      </c>
      <c r="F90" s="3">
        <v>56</v>
      </c>
      <c r="G90" s="3">
        <v>8</v>
      </c>
      <c r="H90" s="3">
        <v>14</v>
      </c>
      <c r="I90" s="3">
        <v>3</v>
      </c>
      <c r="J90" s="3">
        <v>0</v>
      </c>
      <c r="K90" s="3">
        <v>0</v>
      </c>
      <c r="L90" s="3">
        <v>0</v>
      </c>
      <c r="M90" s="3">
        <f>SUM(C90:L90)</f>
        <v>223</v>
      </c>
    </row>
    <row r="91" spans="1:13" x14ac:dyDescent="0.3">
      <c r="A91" s="3" t="s">
        <v>17</v>
      </c>
      <c r="B91" s="3">
        <v>2014</v>
      </c>
      <c r="C91" s="5">
        <v>120</v>
      </c>
      <c r="D91" s="5">
        <v>3</v>
      </c>
      <c r="E91" s="5">
        <v>0</v>
      </c>
      <c r="F91" s="5">
        <v>97</v>
      </c>
      <c r="G91" s="5">
        <v>2</v>
      </c>
      <c r="H91" s="5">
        <v>8</v>
      </c>
      <c r="I91" s="5">
        <v>0</v>
      </c>
      <c r="J91" s="5">
        <v>0</v>
      </c>
      <c r="K91" s="5">
        <v>0</v>
      </c>
      <c r="L91" s="3">
        <v>0</v>
      </c>
      <c r="M91" s="3">
        <f>SUM(C91:L91)</f>
        <v>230</v>
      </c>
    </row>
    <row r="92" spans="1:13" x14ac:dyDescent="0.3">
      <c r="A92" s="3" t="s">
        <v>21</v>
      </c>
      <c r="B92" s="3">
        <v>2012</v>
      </c>
      <c r="C92" s="4">
        <v>27</v>
      </c>
      <c r="D92" s="4">
        <v>66</v>
      </c>
      <c r="E92" s="4">
        <v>5</v>
      </c>
      <c r="F92" s="4">
        <v>45</v>
      </c>
      <c r="G92" s="4">
        <v>25</v>
      </c>
      <c r="H92" s="4">
        <v>73</v>
      </c>
      <c r="I92" s="4">
        <v>0</v>
      </c>
      <c r="J92" s="4">
        <v>0</v>
      </c>
      <c r="K92" s="4">
        <v>0</v>
      </c>
      <c r="L92" s="3">
        <v>0</v>
      </c>
      <c r="M92" s="3">
        <f>SUM(C92:L92)</f>
        <v>241</v>
      </c>
    </row>
    <row r="93" spans="1:13" x14ac:dyDescent="0.3">
      <c r="A93" s="3" t="s">
        <v>15</v>
      </c>
      <c r="B93" s="3">
        <v>2011</v>
      </c>
      <c r="C93" s="4">
        <v>53</v>
      </c>
      <c r="D93" s="4">
        <v>116</v>
      </c>
      <c r="E93" s="4">
        <v>1</v>
      </c>
      <c r="F93" s="4">
        <v>38</v>
      </c>
      <c r="G93" s="4">
        <v>0</v>
      </c>
      <c r="H93" s="4">
        <v>39</v>
      </c>
      <c r="I93" s="4">
        <v>0</v>
      </c>
      <c r="J93" s="4">
        <v>0</v>
      </c>
      <c r="K93" s="4">
        <v>0</v>
      </c>
      <c r="L93" s="3">
        <v>0</v>
      </c>
      <c r="M93" s="3">
        <f>SUM(C93:L93)</f>
        <v>247</v>
      </c>
    </row>
    <row r="94" spans="1:13" x14ac:dyDescent="0.3">
      <c r="A94" s="3" t="s">
        <v>16</v>
      </c>
      <c r="B94" s="3">
        <v>2012</v>
      </c>
      <c r="C94" s="4">
        <v>164</v>
      </c>
      <c r="D94" s="4">
        <v>24</v>
      </c>
      <c r="E94" s="4">
        <v>1</v>
      </c>
      <c r="F94" s="4">
        <v>43</v>
      </c>
      <c r="G94" s="4">
        <v>0</v>
      </c>
      <c r="H94" s="4">
        <v>16</v>
      </c>
      <c r="I94" s="4">
        <v>0</v>
      </c>
      <c r="J94" s="4">
        <v>0</v>
      </c>
      <c r="K94" s="4">
        <v>0</v>
      </c>
      <c r="L94" s="3">
        <v>0</v>
      </c>
      <c r="M94" s="3">
        <f>SUM(C94:L94)</f>
        <v>248</v>
      </c>
    </row>
    <row r="95" spans="1:13" x14ac:dyDescent="0.3">
      <c r="A95" s="3" t="s">
        <v>15</v>
      </c>
      <c r="B95" s="3">
        <v>2016</v>
      </c>
      <c r="C95" s="3">
        <v>55</v>
      </c>
      <c r="D95" s="3">
        <v>95</v>
      </c>
      <c r="E95" s="3">
        <v>0</v>
      </c>
      <c r="F95" s="3">
        <v>65</v>
      </c>
      <c r="G95" s="3">
        <v>5</v>
      </c>
      <c r="H95" s="3">
        <v>29</v>
      </c>
      <c r="I95" s="3">
        <v>0</v>
      </c>
      <c r="J95" s="3">
        <v>0</v>
      </c>
      <c r="K95" s="3">
        <v>0</v>
      </c>
      <c r="L95" s="3">
        <v>0</v>
      </c>
      <c r="M95" s="3">
        <f>SUM(C95:L95)</f>
        <v>249</v>
      </c>
    </row>
    <row r="96" spans="1:13" x14ac:dyDescent="0.3">
      <c r="A96" s="3" t="s">
        <v>13</v>
      </c>
      <c r="B96" s="3">
        <v>2020</v>
      </c>
      <c r="C96" s="3">
        <v>60</v>
      </c>
      <c r="D96" s="3">
        <v>45</v>
      </c>
      <c r="E96" s="3">
        <v>0</v>
      </c>
      <c r="F96" s="3">
        <v>73</v>
      </c>
      <c r="G96" s="3">
        <v>3</v>
      </c>
      <c r="H96" s="3">
        <v>69</v>
      </c>
      <c r="I96" s="3">
        <v>0</v>
      </c>
      <c r="J96" s="3">
        <v>0</v>
      </c>
      <c r="K96" s="3">
        <v>0</v>
      </c>
      <c r="L96" s="3">
        <v>0</v>
      </c>
      <c r="M96" s="3">
        <f>SUM(C96:L96)</f>
        <v>250</v>
      </c>
    </row>
    <row r="97" spans="1:13" x14ac:dyDescent="0.3">
      <c r="A97" s="3" t="s">
        <v>16</v>
      </c>
      <c r="B97" s="3">
        <v>2016</v>
      </c>
      <c r="C97" s="3">
        <v>90</v>
      </c>
      <c r="D97" s="3">
        <v>51</v>
      </c>
      <c r="E97" s="3">
        <v>0</v>
      </c>
      <c r="F97" s="3">
        <v>68</v>
      </c>
      <c r="G97" s="3">
        <v>17</v>
      </c>
      <c r="H97" s="3">
        <v>26</v>
      </c>
      <c r="I97" s="3">
        <v>0</v>
      </c>
      <c r="J97" s="3">
        <v>0</v>
      </c>
      <c r="K97" s="3">
        <v>0</v>
      </c>
      <c r="L97" s="3">
        <v>0</v>
      </c>
      <c r="M97" s="3">
        <f>SUM(C97:L97)</f>
        <v>252</v>
      </c>
    </row>
    <row r="98" spans="1:13" x14ac:dyDescent="0.3">
      <c r="A98" s="3" t="s">
        <v>14</v>
      </c>
      <c r="B98" s="3">
        <v>2012</v>
      </c>
      <c r="C98" s="4">
        <v>55</v>
      </c>
      <c r="D98" s="4">
        <v>16</v>
      </c>
      <c r="E98" s="4">
        <v>0</v>
      </c>
      <c r="F98" s="4">
        <v>149</v>
      </c>
      <c r="G98" s="4">
        <v>16</v>
      </c>
      <c r="H98" s="4">
        <v>24</v>
      </c>
      <c r="I98" s="4">
        <v>0</v>
      </c>
      <c r="J98" s="4">
        <v>0</v>
      </c>
      <c r="K98" s="4">
        <v>0</v>
      </c>
      <c r="L98" s="3">
        <v>0</v>
      </c>
      <c r="M98" s="3">
        <f>SUM(C98:L98)</f>
        <v>260</v>
      </c>
    </row>
    <row r="99" spans="1:13" x14ac:dyDescent="0.3">
      <c r="A99" s="3" t="s">
        <v>15</v>
      </c>
      <c r="B99" s="3">
        <v>2015</v>
      </c>
      <c r="C99" s="6">
        <v>46</v>
      </c>
      <c r="D99" s="6">
        <v>94</v>
      </c>
      <c r="E99" s="6">
        <v>0</v>
      </c>
      <c r="F99" s="6">
        <v>84</v>
      </c>
      <c r="G99" s="6">
        <v>2</v>
      </c>
      <c r="H99" s="6">
        <v>39</v>
      </c>
      <c r="I99" s="6">
        <v>0</v>
      </c>
      <c r="J99" s="6">
        <v>0</v>
      </c>
      <c r="K99" s="6">
        <v>0</v>
      </c>
      <c r="L99" s="3">
        <v>0</v>
      </c>
      <c r="M99" s="3">
        <f>SUM(C99:L99)</f>
        <v>265</v>
      </c>
    </row>
    <row r="100" spans="1:13" x14ac:dyDescent="0.3">
      <c r="A100" s="3" t="s">
        <v>16</v>
      </c>
      <c r="B100" s="3">
        <v>2011</v>
      </c>
      <c r="C100" s="4">
        <v>130</v>
      </c>
      <c r="D100" s="4">
        <v>37</v>
      </c>
      <c r="E100" s="4">
        <v>1</v>
      </c>
      <c r="F100" s="4">
        <v>74</v>
      </c>
      <c r="G100" s="4">
        <v>1</v>
      </c>
      <c r="H100" s="4">
        <v>21</v>
      </c>
      <c r="I100" s="4">
        <v>3</v>
      </c>
      <c r="J100" s="4">
        <v>0</v>
      </c>
      <c r="K100" s="4">
        <v>0</v>
      </c>
      <c r="L100" s="3">
        <v>0</v>
      </c>
      <c r="M100" s="3">
        <f>SUM(C100:L100)</f>
        <v>267</v>
      </c>
    </row>
    <row r="101" spans="1:13" x14ac:dyDescent="0.3">
      <c r="A101" s="3" t="s">
        <v>16</v>
      </c>
      <c r="B101" s="3">
        <v>2018</v>
      </c>
      <c r="C101" s="3">
        <v>89</v>
      </c>
      <c r="D101" s="3">
        <v>58</v>
      </c>
      <c r="E101" s="3">
        <v>1</v>
      </c>
      <c r="F101" s="3">
        <v>98</v>
      </c>
      <c r="G101" s="3">
        <v>16</v>
      </c>
      <c r="H101" s="3">
        <v>18</v>
      </c>
      <c r="I101" s="3">
        <v>0</v>
      </c>
      <c r="J101" s="3">
        <v>0</v>
      </c>
      <c r="K101" s="3">
        <v>0</v>
      </c>
      <c r="L101" s="3">
        <v>0</v>
      </c>
      <c r="M101" s="3">
        <f>SUM(C101:L101)</f>
        <v>280</v>
      </c>
    </row>
    <row r="102" spans="1:13" x14ac:dyDescent="0.3">
      <c r="A102" s="3" t="s">
        <v>15</v>
      </c>
      <c r="B102" s="3">
        <v>2013</v>
      </c>
      <c r="C102" s="5">
        <v>72</v>
      </c>
      <c r="D102" s="5">
        <v>125</v>
      </c>
      <c r="E102" s="5">
        <v>0</v>
      </c>
      <c r="F102" s="5">
        <v>59</v>
      </c>
      <c r="G102" s="5">
        <v>0</v>
      </c>
      <c r="H102" s="5">
        <v>29</v>
      </c>
      <c r="I102" s="5">
        <v>0</v>
      </c>
      <c r="J102" s="5">
        <v>0</v>
      </c>
      <c r="K102" s="5">
        <v>0</v>
      </c>
      <c r="L102" s="3">
        <v>0</v>
      </c>
      <c r="M102" s="3">
        <f>SUM(C102:L102)</f>
        <v>285</v>
      </c>
    </row>
    <row r="103" spans="1:13" x14ac:dyDescent="0.3">
      <c r="A103" s="3" t="s">
        <v>13</v>
      </c>
      <c r="B103" s="3">
        <v>2013</v>
      </c>
      <c r="C103" s="5">
        <v>75</v>
      </c>
      <c r="D103" s="5">
        <v>86</v>
      </c>
      <c r="E103" s="5">
        <v>0</v>
      </c>
      <c r="F103" s="5">
        <v>93</v>
      </c>
      <c r="G103" s="5">
        <v>3</v>
      </c>
      <c r="H103" s="5">
        <v>29</v>
      </c>
      <c r="I103" s="5">
        <v>0</v>
      </c>
      <c r="J103" s="5">
        <v>0</v>
      </c>
      <c r="K103" s="5">
        <v>0</v>
      </c>
      <c r="L103" s="3">
        <v>0</v>
      </c>
      <c r="M103" s="3">
        <f>SUM(C103:L103)</f>
        <v>286</v>
      </c>
    </row>
    <row r="104" spans="1:13" x14ac:dyDescent="0.3">
      <c r="A104" s="3" t="s">
        <v>16</v>
      </c>
      <c r="B104" s="3">
        <v>2019</v>
      </c>
      <c r="C104" s="3">
        <v>102</v>
      </c>
      <c r="D104" s="3">
        <v>42</v>
      </c>
      <c r="E104" s="3">
        <v>3</v>
      </c>
      <c r="F104" s="3">
        <v>99</v>
      </c>
      <c r="G104" s="3">
        <v>18</v>
      </c>
      <c r="H104" s="3">
        <v>23</v>
      </c>
      <c r="I104" s="3">
        <v>0</v>
      </c>
      <c r="J104" s="3">
        <v>1</v>
      </c>
      <c r="K104" s="3">
        <v>0</v>
      </c>
      <c r="L104" s="3">
        <v>0</v>
      </c>
      <c r="M104" s="3">
        <f>SUM(C104:L104)</f>
        <v>288</v>
      </c>
    </row>
    <row r="105" spans="1:13" x14ac:dyDescent="0.3">
      <c r="A105" s="3" t="s">
        <v>15</v>
      </c>
      <c r="B105" s="3">
        <v>2012</v>
      </c>
      <c r="C105" s="4">
        <v>63</v>
      </c>
      <c r="D105" s="4">
        <v>133</v>
      </c>
      <c r="E105" s="4">
        <v>0</v>
      </c>
      <c r="F105" s="4">
        <v>49</v>
      </c>
      <c r="G105" s="4">
        <v>1</v>
      </c>
      <c r="H105" s="4">
        <v>43</v>
      </c>
      <c r="I105" s="4">
        <v>0</v>
      </c>
      <c r="J105" s="4">
        <v>0</v>
      </c>
      <c r="K105" s="4">
        <v>0</v>
      </c>
      <c r="L105" s="3">
        <v>0</v>
      </c>
      <c r="M105" s="3">
        <f>SUM(C105:L105)</f>
        <v>289</v>
      </c>
    </row>
    <row r="106" spans="1:13" x14ac:dyDescent="0.3">
      <c r="A106" s="3" t="s">
        <v>21</v>
      </c>
      <c r="B106" s="3">
        <v>2020</v>
      </c>
      <c r="C106" s="3">
        <v>60</v>
      </c>
      <c r="D106" s="3">
        <v>90</v>
      </c>
      <c r="E106" s="3">
        <v>1</v>
      </c>
      <c r="F106" s="3">
        <v>42</v>
      </c>
      <c r="G106" s="3">
        <v>4</v>
      </c>
      <c r="H106" s="3">
        <v>96</v>
      </c>
      <c r="I106" s="3">
        <v>0</v>
      </c>
      <c r="J106" s="3">
        <v>0</v>
      </c>
      <c r="K106" s="3">
        <v>0</v>
      </c>
      <c r="L106" s="3">
        <v>0</v>
      </c>
      <c r="M106" s="3">
        <f>SUM(C106:L106)</f>
        <v>293</v>
      </c>
    </row>
    <row r="107" spans="1:13" x14ac:dyDescent="0.3">
      <c r="A107" s="3" t="s">
        <v>14</v>
      </c>
      <c r="B107" s="3">
        <v>2018</v>
      </c>
      <c r="C107" s="3">
        <v>61</v>
      </c>
      <c r="D107" s="3">
        <v>78</v>
      </c>
      <c r="E107" s="3">
        <v>0</v>
      </c>
      <c r="F107" s="3">
        <v>125</v>
      </c>
      <c r="G107" s="3">
        <v>26</v>
      </c>
      <c r="H107" s="3">
        <v>9</v>
      </c>
      <c r="I107" s="3">
        <v>0</v>
      </c>
      <c r="J107" s="3">
        <v>0</v>
      </c>
      <c r="K107" s="3">
        <v>0</v>
      </c>
      <c r="L107" s="3">
        <v>0</v>
      </c>
      <c r="M107" s="3">
        <f>SUM(C107:L107)</f>
        <v>299</v>
      </c>
    </row>
    <row r="108" spans="1:13" x14ac:dyDescent="0.3">
      <c r="A108" s="3" t="s">
        <v>16</v>
      </c>
      <c r="B108" s="3">
        <v>2017</v>
      </c>
      <c r="C108" s="3">
        <v>119</v>
      </c>
      <c r="D108" s="3">
        <v>56</v>
      </c>
      <c r="E108" s="3">
        <v>1</v>
      </c>
      <c r="F108" s="3">
        <v>88</v>
      </c>
      <c r="G108" s="3">
        <v>21</v>
      </c>
      <c r="H108" s="3">
        <v>20</v>
      </c>
      <c r="I108" s="3">
        <v>0</v>
      </c>
      <c r="J108" s="3">
        <v>0</v>
      </c>
      <c r="K108" s="3">
        <v>0</v>
      </c>
      <c r="L108" s="3">
        <v>0</v>
      </c>
      <c r="M108" s="3">
        <f>SUM(C108:L108)</f>
        <v>305</v>
      </c>
    </row>
    <row r="109" spans="1:13" x14ac:dyDescent="0.3">
      <c r="A109" s="3" t="s">
        <v>16</v>
      </c>
      <c r="B109" s="3">
        <v>2015</v>
      </c>
      <c r="C109" s="6">
        <v>93</v>
      </c>
      <c r="D109" s="6">
        <v>58</v>
      </c>
      <c r="E109" s="6">
        <v>1</v>
      </c>
      <c r="F109" s="6">
        <v>95</v>
      </c>
      <c r="G109" s="6">
        <v>20</v>
      </c>
      <c r="H109" s="6">
        <v>44</v>
      </c>
      <c r="I109" s="6">
        <v>0</v>
      </c>
      <c r="J109" s="6">
        <v>0</v>
      </c>
      <c r="K109" s="6">
        <v>0</v>
      </c>
      <c r="L109" s="3">
        <v>0</v>
      </c>
      <c r="M109" s="3">
        <f>SUM(C109:L109)</f>
        <v>311</v>
      </c>
    </row>
    <row r="110" spans="1:13" x14ac:dyDescent="0.3">
      <c r="A110" s="3" t="s">
        <v>14</v>
      </c>
      <c r="B110" s="3">
        <v>2019</v>
      </c>
      <c r="C110" s="3">
        <v>72</v>
      </c>
      <c r="D110" s="3">
        <v>75</v>
      </c>
      <c r="E110" s="3">
        <v>1</v>
      </c>
      <c r="F110" s="3">
        <v>125</v>
      </c>
      <c r="G110" s="3">
        <v>37</v>
      </c>
      <c r="H110" s="3">
        <v>9</v>
      </c>
      <c r="I110" s="3">
        <v>0</v>
      </c>
      <c r="J110" s="3">
        <v>0</v>
      </c>
      <c r="K110" s="3">
        <v>0</v>
      </c>
      <c r="L110" s="3">
        <v>0</v>
      </c>
      <c r="M110" s="3">
        <f>SUM(C110:L110)</f>
        <v>319</v>
      </c>
    </row>
    <row r="111" spans="1:13" x14ac:dyDescent="0.3">
      <c r="A111" s="3" t="s">
        <v>14</v>
      </c>
      <c r="B111" s="3">
        <v>2017</v>
      </c>
      <c r="C111" s="3">
        <v>76</v>
      </c>
      <c r="D111" s="3">
        <v>64</v>
      </c>
      <c r="E111" s="3">
        <v>1</v>
      </c>
      <c r="F111" s="3">
        <v>134</v>
      </c>
      <c r="G111" s="3">
        <v>32</v>
      </c>
      <c r="H111" s="3">
        <v>21</v>
      </c>
      <c r="I111" s="3">
        <v>0</v>
      </c>
      <c r="J111" s="3">
        <v>0</v>
      </c>
      <c r="K111" s="3">
        <v>0</v>
      </c>
      <c r="L111" s="3">
        <v>0</v>
      </c>
      <c r="M111" s="3">
        <f>SUM(C111:L111)</f>
        <v>328</v>
      </c>
    </row>
    <row r="112" spans="1:13" x14ac:dyDescent="0.3">
      <c r="A112" s="3" t="s">
        <v>14</v>
      </c>
      <c r="B112" s="3">
        <v>2016</v>
      </c>
      <c r="C112" s="3">
        <v>61</v>
      </c>
      <c r="D112" s="3">
        <v>69</v>
      </c>
      <c r="E112" s="3">
        <v>2</v>
      </c>
      <c r="F112" s="3">
        <v>143</v>
      </c>
      <c r="G112" s="3">
        <v>32</v>
      </c>
      <c r="H112" s="3">
        <v>23</v>
      </c>
      <c r="I112" s="3">
        <v>0</v>
      </c>
      <c r="J112" s="3">
        <v>0</v>
      </c>
      <c r="K112" s="3">
        <v>0</v>
      </c>
      <c r="L112" s="3">
        <v>0</v>
      </c>
      <c r="M112" s="3">
        <f>SUM(C112:L112)</f>
        <v>330</v>
      </c>
    </row>
    <row r="113" spans="1:13" x14ac:dyDescent="0.3">
      <c r="A113" s="3" t="s">
        <v>15</v>
      </c>
      <c r="B113" s="3">
        <v>2014</v>
      </c>
      <c r="C113" s="5">
        <v>75</v>
      </c>
      <c r="D113" s="5">
        <v>121</v>
      </c>
      <c r="E113" s="5">
        <v>1</v>
      </c>
      <c r="F113" s="5">
        <v>98</v>
      </c>
      <c r="G113" s="5">
        <v>0</v>
      </c>
      <c r="H113" s="5">
        <v>41</v>
      </c>
      <c r="I113" s="5">
        <v>0</v>
      </c>
      <c r="J113" s="5">
        <v>0</v>
      </c>
      <c r="K113" s="5">
        <v>0</v>
      </c>
      <c r="L113" s="3">
        <v>0</v>
      </c>
      <c r="M113" s="3">
        <f>SUM(C113:L113)</f>
        <v>336</v>
      </c>
    </row>
    <row r="114" spans="1:13" x14ac:dyDescent="0.3">
      <c r="A114" s="3" t="s">
        <v>16</v>
      </c>
      <c r="B114" s="3">
        <v>2013</v>
      </c>
      <c r="C114" s="5">
        <v>183</v>
      </c>
      <c r="D114" s="5">
        <v>33</v>
      </c>
      <c r="E114" s="5">
        <v>2</v>
      </c>
      <c r="F114" s="5">
        <v>98</v>
      </c>
      <c r="G114" s="5">
        <v>0</v>
      </c>
      <c r="H114" s="5">
        <v>23</v>
      </c>
      <c r="I114" s="5">
        <v>0</v>
      </c>
      <c r="J114" s="5">
        <v>0</v>
      </c>
      <c r="K114" s="5">
        <v>0</v>
      </c>
      <c r="L114" s="3">
        <v>0</v>
      </c>
      <c r="M114" s="3">
        <f>SUM(C114:L114)</f>
        <v>339</v>
      </c>
    </row>
    <row r="115" spans="1:13" x14ac:dyDescent="0.3">
      <c r="A115" s="3" t="s">
        <v>13</v>
      </c>
      <c r="B115" s="3">
        <v>2014</v>
      </c>
      <c r="C115" s="5">
        <v>83</v>
      </c>
      <c r="D115" s="5">
        <v>91</v>
      </c>
      <c r="E115" s="5">
        <v>1</v>
      </c>
      <c r="F115" s="5">
        <v>121</v>
      </c>
      <c r="G115" s="5">
        <v>3</v>
      </c>
      <c r="H115" s="5">
        <v>42</v>
      </c>
      <c r="I115" s="5">
        <v>0</v>
      </c>
      <c r="J115" s="5">
        <v>0</v>
      </c>
      <c r="K115" s="5">
        <v>0</v>
      </c>
      <c r="L115" s="3">
        <v>0</v>
      </c>
      <c r="M115" s="3">
        <f>SUM(C115:L115)</f>
        <v>341</v>
      </c>
    </row>
    <row r="116" spans="1:13" x14ac:dyDescent="0.3">
      <c r="A116" s="3" t="s">
        <v>13</v>
      </c>
      <c r="B116" s="3">
        <v>2018</v>
      </c>
      <c r="C116" s="3">
        <v>87</v>
      </c>
      <c r="D116" s="3">
        <v>87</v>
      </c>
      <c r="E116" s="3">
        <v>0</v>
      </c>
      <c r="F116" s="3">
        <v>103</v>
      </c>
      <c r="G116" s="3">
        <v>12</v>
      </c>
      <c r="H116" s="3">
        <v>60</v>
      </c>
      <c r="I116" s="3">
        <v>0</v>
      </c>
      <c r="J116" s="3">
        <v>0</v>
      </c>
      <c r="K116" s="3">
        <v>0</v>
      </c>
      <c r="L116" s="3">
        <v>0</v>
      </c>
      <c r="M116" s="3">
        <f>SUM(C116:L116)</f>
        <v>349</v>
      </c>
    </row>
    <row r="117" spans="1:13" x14ac:dyDescent="0.3">
      <c r="A117" s="3" t="s">
        <v>21</v>
      </c>
      <c r="B117" s="3">
        <v>2013</v>
      </c>
      <c r="C117" s="5">
        <v>45</v>
      </c>
      <c r="D117" s="5">
        <v>144</v>
      </c>
      <c r="E117" s="5">
        <v>1</v>
      </c>
      <c r="F117" s="5">
        <v>43</v>
      </c>
      <c r="G117" s="5">
        <v>26</v>
      </c>
      <c r="H117" s="5">
        <v>92</v>
      </c>
      <c r="I117" s="5">
        <v>0</v>
      </c>
      <c r="J117" s="5">
        <v>0</v>
      </c>
      <c r="K117" s="5">
        <v>1</v>
      </c>
      <c r="L117" s="3">
        <v>0</v>
      </c>
      <c r="M117" s="3">
        <f>SUM(C117:L117)</f>
        <v>352</v>
      </c>
    </row>
    <row r="118" spans="1:13" x14ac:dyDescent="0.3">
      <c r="A118" s="3" t="s">
        <v>13</v>
      </c>
      <c r="B118" s="3">
        <v>2019</v>
      </c>
      <c r="C118" s="3">
        <v>93</v>
      </c>
      <c r="D118" s="3">
        <v>74</v>
      </c>
      <c r="E118" s="3">
        <v>1</v>
      </c>
      <c r="F118" s="3">
        <v>105</v>
      </c>
      <c r="G118" s="3">
        <v>6</v>
      </c>
      <c r="H118" s="3">
        <v>74</v>
      </c>
      <c r="I118" s="3">
        <v>0</v>
      </c>
      <c r="J118" s="3">
        <v>0</v>
      </c>
      <c r="K118" s="3">
        <v>0</v>
      </c>
      <c r="L118" s="3">
        <v>0</v>
      </c>
      <c r="M118" s="3">
        <f>SUM(C118:L118)</f>
        <v>353</v>
      </c>
    </row>
    <row r="119" spans="1:13" x14ac:dyDescent="0.3">
      <c r="A119" s="3" t="s">
        <v>13</v>
      </c>
      <c r="B119" s="3">
        <v>2016</v>
      </c>
      <c r="C119" s="3">
        <v>92</v>
      </c>
      <c r="D119" s="3">
        <v>85</v>
      </c>
      <c r="E119" s="3">
        <v>1</v>
      </c>
      <c r="F119" s="3">
        <v>109</v>
      </c>
      <c r="G119" s="3">
        <v>10</v>
      </c>
      <c r="H119" s="3">
        <v>60</v>
      </c>
      <c r="I119" s="3">
        <v>0</v>
      </c>
      <c r="J119" s="3">
        <v>0</v>
      </c>
      <c r="K119" s="3">
        <v>0</v>
      </c>
      <c r="L119" s="3">
        <v>0</v>
      </c>
      <c r="M119" s="3">
        <f>SUM(C119:L119)</f>
        <v>357</v>
      </c>
    </row>
    <row r="120" spans="1:13" x14ac:dyDescent="0.3">
      <c r="A120" s="3" t="s">
        <v>14</v>
      </c>
      <c r="B120" s="3">
        <v>2015</v>
      </c>
      <c r="C120" s="6">
        <v>86</v>
      </c>
      <c r="D120" s="6">
        <v>70</v>
      </c>
      <c r="E120" s="6">
        <v>0</v>
      </c>
      <c r="F120" s="6">
        <v>150</v>
      </c>
      <c r="G120" s="6">
        <v>34</v>
      </c>
      <c r="H120" s="6">
        <v>19</v>
      </c>
      <c r="I120" s="6">
        <v>0</v>
      </c>
      <c r="J120" s="6">
        <v>0</v>
      </c>
      <c r="K120" s="6">
        <v>0</v>
      </c>
      <c r="L120" s="3">
        <v>0</v>
      </c>
      <c r="M120" s="3">
        <f>SUM(C120:L120)</f>
        <v>359</v>
      </c>
    </row>
    <row r="121" spans="1:13" x14ac:dyDescent="0.3">
      <c r="A121" s="3" t="s">
        <v>16</v>
      </c>
      <c r="B121" s="3">
        <v>2014</v>
      </c>
      <c r="C121" s="5">
        <v>118</v>
      </c>
      <c r="D121" s="5">
        <v>38</v>
      </c>
      <c r="E121" s="5">
        <v>1</v>
      </c>
      <c r="F121" s="5">
        <v>105</v>
      </c>
      <c r="G121" s="5">
        <v>54</v>
      </c>
      <c r="H121" s="5">
        <v>42</v>
      </c>
      <c r="I121" s="5">
        <v>0</v>
      </c>
      <c r="J121" s="5">
        <v>1</v>
      </c>
      <c r="K121" s="5">
        <v>0</v>
      </c>
      <c r="L121" s="3">
        <v>0</v>
      </c>
      <c r="M121" s="3">
        <f>SUM(C121:L121)</f>
        <v>359</v>
      </c>
    </row>
    <row r="122" spans="1:13" x14ac:dyDescent="0.3">
      <c r="A122" s="3" t="s">
        <v>13</v>
      </c>
      <c r="B122" s="3">
        <v>2017</v>
      </c>
      <c r="C122" s="3">
        <v>100</v>
      </c>
      <c r="D122" s="3">
        <v>70</v>
      </c>
      <c r="E122" s="3">
        <v>0</v>
      </c>
      <c r="F122" s="3">
        <v>108</v>
      </c>
      <c r="G122" s="3">
        <v>12</v>
      </c>
      <c r="H122" s="3">
        <v>72</v>
      </c>
      <c r="I122" s="3">
        <v>0</v>
      </c>
      <c r="J122" s="3">
        <v>0</v>
      </c>
      <c r="K122" s="3">
        <v>0</v>
      </c>
      <c r="L122" s="3">
        <v>0</v>
      </c>
      <c r="M122" s="3">
        <f>SUM(C122:L122)</f>
        <v>362</v>
      </c>
    </row>
    <row r="123" spans="1:13" x14ac:dyDescent="0.3">
      <c r="A123" s="3" t="s">
        <v>13</v>
      </c>
      <c r="B123" s="3">
        <v>2015</v>
      </c>
      <c r="C123" s="6">
        <v>71</v>
      </c>
      <c r="D123" s="6">
        <v>128</v>
      </c>
      <c r="E123" s="6">
        <v>0</v>
      </c>
      <c r="F123" s="6">
        <v>101</v>
      </c>
      <c r="G123" s="6">
        <v>2</v>
      </c>
      <c r="H123" s="6">
        <v>66</v>
      </c>
      <c r="I123" s="6">
        <v>0</v>
      </c>
      <c r="J123" s="6">
        <v>0</v>
      </c>
      <c r="K123" s="6">
        <v>0</v>
      </c>
      <c r="L123" s="3">
        <v>0</v>
      </c>
      <c r="M123" s="3">
        <f>SUM(C123:L123)</f>
        <v>368</v>
      </c>
    </row>
    <row r="124" spans="1:13" x14ac:dyDescent="0.3">
      <c r="A124" s="3" t="s">
        <v>14</v>
      </c>
      <c r="B124" s="3">
        <v>2013</v>
      </c>
      <c r="C124" s="5">
        <v>86</v>
      </c>
      <c r="D124" s="5">
        <v>70</v>
      </c>
      <c r="E124" s="5">
        <v>0</v>
      </c>
      <c r="F124" s="5">
        <v>162</v>
      </c>
      <c r="G124" s="5">
        <v>54</v>
      </c>
      <c r="H124" s="5">
        <v>40</v>
      </c>
      <c r="I124" s="5">
        <v>0</v>
      </c>
      <c r="J124" s="5">
        <v>0</v>
      </c>
      <c r="K124" s="5">
        <v>0</v>
      </c>
      <c r="L124" s="3">
        <v>0</v>
      </c>
      <c r="M124" s="3">
        <f>SUM(C124:L124)</f>
        <v>412</v>
      </c>
    </row>
    <row r="125" spans="1:13" x14ac:dyDescent="0.3">
      <c r="A125" s="3" t="s">
        <v>21</v>
      </c>
      <c r="B125" s="3">
        <v>2016</v>
      </c>
      <c r="C125" s="3">
        <v>68</v>
      </c>
      <c r="D125" s="3">
        <v>132</v>
      </c>
      <c r="E125" s="3">
        <v>0</v>
      </c>
      <c r="F125" s="3">
        <v>76</v>
      </c>
      <c r="G125" s="3">
        <v>13</v>
      </c>
      <c r="H125" s="3">
        <v>126</v>
      </c>
      <c r="I125" s="3">
        <v>0</v>
      </c>
      <c r="J125" s="3">
        <v>1</v>
      </c>
      <c r="K125" s="3">
        <v>0</v>
      </c>
      <c r="L125" s="3">
        <v>0</v>
      </c>
      <c r="M125" s="3">
        <f>SUM(C125:L125)</f>
        <v>416</v>
      </c>
    </row>
    <row r="126" spans="1:13" x14ac:dyDescent="0.3">
      <c r="A126" s="3" t="s">
        <v>21</v>
      </c>
      <c r="B126" s="3">
        <v>2015</v>
      </c>
      <c r="C126" s="6">
        <v>72</v>
      </c>
      <c r="D126" s="6">
        <v>135</v>
      </c>
      <c r="E126" s="6">
        <v>5</v>
      </c>
      <c r="F126" s="6">
        <v>76</v>
      </c>
      <c r="G126" s="6">
        <v>10</v>
      </c>
      <c r="H126" s="6">
        <v>126</v>
      </c>
      <c r="I126" s="6">
        <v>0</v>
      </c>
      <c r="J126" s="6">
        <v>0</v>
      </c>
      <c r="K126" s="6">
        <v>0</v>
      </c>
      <c r="L126" s="3">
        <v>0</v>
      </c>
      <c r="M126" s="3">
        <f>SUM(C126:L126)</f>
        <v>424</v>
      </c>
    </row>
    <row r="127" spans="1:13" x14ac:dyDescent="0.3">
      <c r="A127" s="3" t="s">
        <v>21</v>
      </c>
      <c r="B127" s="3">
        <v>2017</v>
      </c>
      <c r="C127" s="3">
        <v>65</v>
      </c>
      <c r="D127" s="3">
        <v>138</v>
      </c>
      <c r="E127" s="3">
        <v>1</v>
      </c>
      <c r="F127" s="3">
        <v>100</v>
      </c>
      <c r="G127" s="3">
        <v>12</v>
      </c>
      <c r="H127" s="3">
        <v>121</v>
      </c>
      <c r="I127" s="3">
        <v>0</v>
      </c>
      <c r="J127" s="3">
        <v>0</v>
      </c>
      <c r="K127" s="3">
        <v>0</v>
      </c>
      <c r="L127" s="3">
        <v>0</v>
      </c>
      <c r="M127" s="3">
        <f>SUM(C127:L127)</f>
        <v>437</v>
      </c>
    </row>
    <row r="128" spans="1:13" x14ac:dyDescent="0.3">
      <c r="A128" s="3" t="s">
        <v>21</v>
      </c>
      <c r="B128" s="3">
        <v>2018</v>
      </c>
      <c r="C128" s="3">
        <v>86</v>
      </c>
      <c r="D128" s="3">
        <v>139</v>
      </c>
      <c r="E128" s="3">
        <v>6</v>
      </c>
      <c r="F128" s="3">
        <v>100</v>
      </c>
      <c r="G128" s="3">
        <v>13</v>
      </c>
      <c r="H128" s="3">
        <v>93</v>
      </c>
      <c r="I128" s="3">
        <v>0</v>
      </c>
      <c r="J128" s="3">
        <v>1</v>
      </c>
      <c r="K128" s="3">
        <v>0</v>
      </c>
      <c r="L128" s="3">
        <v>0</v>
      </c>
      <c r="M128" s="3">
        <f>SUM(C128:L128)</f>
        <v>438</v>
      </c>
    </row>
    <row r="129" spans="1:13" x14ac:dyDescent="0.3">
      <c r="A129" s="3" t="s">
        <v>21</v>
      </c>
      <c r="B129" s="3">
        <v>2014</v>
      </c>
      <c r="C129" s="5">
        <v>59</v>
      </c>
      <c r="D129" s="5">
        <v>133</v>
      </c>
      <c r="E129" s="5">
        <v>2</v>
      </c>
      <c r="F129" s="5">
        <v>87</v>
      </c>
      <c r="G129" s="5">
        <v>22</v>
      </c>
      <c r="H129" s="5">
        <v>141</v>
      </c>
      <c r="I129" s="5">
        <v>0</v>
      </c>
      <c r="J129" s="5">
        <v>2</v>
      </c>
      <c r="K129" s="5">
        <v>0</v>
      </c>
      <c r="L129" s="3">
        <v>0</v>
      </c>
      <c r="M129" s="3">
        <f>SUM(C129:L129)</f>
        <v>446</v>
      </c>
    </row>
    <row r="130" spans="1:13" x14ac:dyDescent="0.3">
      <c r="A130" s="3" t="s">
        <v>14</v>
      </c>
      <c r="B130" s="3">
        <v>2014</v>
      </c>
      <c r="C130" s="5">
        <v>95</v>
      </c>
      <c r="D130" s="5">
        <v>86</v>
      </c>
      <c r="E130" s="5">
        <v>0</v>
      </c>
      <c r="F130" s="5">
        <v>202</v>
      </c>
      <c r="G130" s="5">
        <v>57</v>
      </c>
      <c r="H130" s="5">
        <v>35</v>
      </c>
      <c r="I130" s="5">
        <v>0</v>
      </c>
      <c r="J130" s="5">
        <v>0</v>
      </c>
      <c r="K130" s="5">
        <v>0</v>
      </c>
      <c r="L130" s="3">
        <v>0</v>
      </c>
      <c r="M130" s="3">
        <f>SUM(C130:L130)</f>
        <v>475</v>
      </c>
    </row>
    <row r="131" spans="1:13" x14ac:dyDescent="0.3">
      <c r="A131" s="3" t="s">
        <v>21</v>
      </c>
      <c r="B131" s="3">
        <v>2019</v>
      </c>
      <c r="C131" s="3">
        <v>112</v>
      </c>
      <c r="D131" s="3">
        <v>140</v>
      </c>
      <c r="E131" s="3">
        <v>6</v>
      </c>
      <c r="F131" s="3">
        <v>166</v>
      </c>
      <c r="G131" s="3">
        <v>15</v>
      </c>
      <c r="H131" s="3">
        <v>127</v>
      </c>
      <c r="I131" s="3">
        <v>0</v>
      </c>
      <c r="J131" s="3">
        <v>1</v>
      </c>
      <c r="K131" s="3">
        <v>0</v>
      </c>
      <c r="L131" s="3">
        <v>0</v>
      </c>
      <c r="M131" s="3">
        <f>SUM(C131:L131)</f>
        <v>567</v>
      </c>
    </row>
    <row r="132" spans="1:13" x14ac:dyDescent="0.3">
      <c r="A132" s="3" t="s">
        <v>26</v>
      </c>
      <c r="B132" s="3">
        <v>2020</v>
      </c>
      <c r="C132" s="3">
        <v>79</v>
      </c>
      <c r="D132" s="3">
        <v>110</v>
      </c>
      <c r="E132" s="3">
        <v>23</v>
      </c>
      <c r="F132" s="3">
        <v>115</v>
      </c>
      <c r="G132" s="3">
        <v>3</v>
      </c>
      <c r="H132" s="3">
        <v>356</v>
      </c>
      <c r="I132" s="3">
        <v>0</v>
      </c>
      <c r="J132" s="3">
        <v>0</v>
      </c>
      <c r="K132" s="3">
        <v>0</v>
      </c>
      <c r="L132" s="3">
        <v>0</v>
      </c>
      <c r="M132" s="3">
        <f>SUM(C132:L132)</f>
        <v>686</v>
      </c>
    </row>
    <row r="133" spans="1:13" x14ac:dyDescent="0.3">
      <c r="A133" s="3" t="s">
        <v>26</v>
      </c>
      <c r="B133" s="3">
        <v>2018</v>
      </c>
      <c r="C133" s="3">
        <v>97</v>
      </c>
      <c r="D133" s="3">
        <v>139</v>
      </c>
      <c r="E133" s="3">
        <v>18</v>
      </c>
      <c r="F133" s="3">
        <v>165</v>
      </c>
      <c r="G133" s="3">
        <v>6</v>
      </c>
      <c r="H133" s="3">
        <v>303</v>
      </c>
      <c r="I133" s="3">
        <v>0</v>
      </c>
      <c r="J133" s="3">
        <v>0</v>
      </c>
      <c r="K133" s="3">
        <v>0</v>
      </c>
      <c r="L133" s="3">
        <v>0</v>
      </c>
      <c r="M133" s="3">
        <f>SUM(C133:L133)</f>
        <v>728</v>
      </c>
    </row>
    <row r="134" spans="1:13" x14ac:dyDescent="0.3">
      <c r="A134" s="3" t="s">
        <v>26</v>
      </c>
      <c r="B134" s="3">
        <v>2017</v>
      </c>
      <c r="C134" s="3">
        <v>101</v>
      </c>
      <c r="D134" s="3">
        <v>95</v>
      </c>
      <c r="E134" s="3">
        <v>34</v>
      </c>
      <c r="F134" s="3">
        <v>243</v>
      </c>
      <c r="G134" s="3">
        <v>9</v>
      </c>
      <c r="H134" s="3">
        <v>351</v>
      </c>
      <c r="I134" s="3">
        <v>0</v>
      </c>
      <c r="J134" s="3">
        <v>0</v>
      </c>
      <c r="K134" s="3">
        <v>0</v>
      </c>
      <c r="L134" s="3">
        <v>0</v>
      </c>
      <c r="M134" s="3">
        <f>SUM(C134:L134)</f>
        <v>833</v>
      </c>
    </row>
    <row r="135" spans="1:13" x14ac:dyDescent="0.3">
      <c r="A135" s="3" t="s">
        <v>26</v>
      </c>
      <c r="B135" s="3">
        <v>2019</v>
      </c>
      <c r="C135" s="3">
        <v>88</v>
      </c>
      <c r="D135" s="3">
        <v>139</v>
      </c>
      <c r="E135" s="3">
        <v>38</v>
      </c>
      <c r="F135" s="3">
        <v>153</v>
      </c>
      <c r="G135" s="3">
        <v>5</v>
      </c>
      <c r="H135" s="3">
        <v>452</v>
      </c>
      <c r="I135" s="3">
        <v>0</v>
      </c>
      <c r="J135" s="3">
        <v>0</v>
      </c>
      <c r="K135" s="3">
        <v>0</v>
      </c>
      <c r="L135" s="3">
        <v>0</v>
      </c>
      <c r="M135" s="3">
        <f>SUM(C135:L135)</f>
        <v>875</v>
      </c>
    </row>
    <row r="136" spans="1:13" x14ac:dyDescent="0.3">
      <c r="A136" s="3" t="s">
        <v>39</v>
      </c>
      <c r="B136" s="3">
        <v>2011</v>
      </c>
      <c r="C136" s="4">
        <v>129</v>
      </c>
      <c r="D136" s="4">
        <v>283</v>
      </c>
      <c r="E136" s="4">
        <v>83</v>
      </c>
      <c r="F136" s="4">
        <v>116</v>
      </c>
      <c r="G136" s="4">
        <v>12</v>
      </c>
      <c r="H136" s="4">
        <v>307</v>
      </c>
      <c r="I136" s="4">
        <v>0</v>
      </c>
      <c r="J136" s="4">
        <v>3</v>
      </c>
      <c r="K136" s="4">
        <v>0</v>
      </c>
      <c r="L136" s="3">
        <v>0</v>
      </c>
      <c r="M136" s="3">
        <f>SUM(C136:L136)</f>
        <v>933</v>
      </c>
    </row>
    <row r="137" spans="1:13" x14ac:dyDescent="0.3">
      <c r="A137" s="3" t="s">
        <v>26</v>
      </c>
      <c r="B137" s="3">
        <v>2016</v>
      </c>
      <c r="C137" s="3">
        <v>207</v>
      </c>
      <c r="D137" s="3">
        <v>119</v>
      </c>
      <c r="E137" s="3">
        <v>19</v>
      </c>
      <c r="F137" s="3">
        <v>214</v>
      </c>
      <c r="G137" s="3">
        <v>1</v>
      </c>
      <c r="H137" s="3">
        <v>430</v>
      </c>
      <c r="I137" s="3">
        <v>0</v>
      </c>
      <c r="J137" s="3">
        <v>0</v>
      </c>
      <c r="K137" s="3">
        <v>0</v>
      </c>
      <c r="L137" s="3">
        <v>0</v>
      </c>
      <c r="M137" s="3">
        <f>SUM(C137:L137)</f>
        <v>990</v>
      </c>
    </row>
    <row r="138" spans="1:13" x14ac:dyDescent="0.3">
      <c r="A138" s="3" t="s">
        <v>31</v>
      </c>
      <c r="B138" s="3">
        <v>2011</v>
      </c>
      <c r="C138" s="4">
        <v>168</v>
      </c>
      <c r="D138" s="4">
        <v>191</v>
      </c>
      <c r="E138" s="4">
        <v>4</v>
      </c>
      <c r="F138" s="4">
        <v>331</v>
      </c>
      <c r="G138" s="4">
        <v>62</v>
      </c>
      <c r="H138" s="4">
        <v>239</v>
      </c>
      <c r="I138" s="4">
        <v>0</v>
      </c>
      <c r="J138" s="4">
        <v>0</v>
      </c>
      <c r="K138" s="4">
        <v>0</v>
      </c>
      <c r="L138" s="3">
        <v>0</v>
      </c>
      <c r="M138" s="3">
        <f>SUM(C138:L138)</f>
        <v>995</v>
      </c>
    </row>
    <row r="139" spans="1:13" x14ac:dyDescent="0.3">
      <c r="A139" s="3" t="s">
        <v>39</v>
      </c>
      <c r="B139" s="3">
        <v>2012</v>
      </c>
      <c r="C139" s="4">
        <v>148</v>
      </c>
      <c r="D139" s="4">
        <v>256</v>
      </c>
      <c r="E139" s="4">
        <v>71</v>
      </c>
      <c r="F139" s="4">
        <v>139</v>
      </c>
      <c r="G139" s="4">
        <v>13</v>
      </c>
      <c r="H139" s="4">
        <v>368</v>
      </c>
      <c r="I139" s="4">
        <v>0</v>
      </c>
      <c r="J139" s="4">
        <v>0</v>
      </c>
      <c r="K139" s="4">
        <v>0</v>
      </c>
      <c r="L139" s="3">
        <v>0</v>
      </c>
      <c r="M139" s="3">
        <f>SUM(C139:L139)</f>
        <v>995</v>
      </c>
    </row>
    <row r="140" spans="1:13" x14ac:dyDescent="0.3">
      <c r="A140" s="7" t="s">
        <v>31</v>
      </c>
      <c r="B140" s="7">
        <v>2012</v>
      </c>
      <c r="C140" s="8">
        <v>183</v>
      </c>
      <c r="D140" s="8">
        <v>152</v>
      </c>
      <c r="E140" s="8">
        <v>2</v>
      </c>
      <c r="F140" s="8">
        <v>350</v>
      </c>
      <c r="G140" s="8">
        <v>68</v>
      </c>
      <c r="H140" s="8">
        <v>251</v>
      </c>
      <c r="I140" s="8">
        <v>0</v>
      </c>
      <c r="J140" s="8">
        <v>0</v>
      </c>
      <c r="K140" s="8">
        <v>0</v>
      </c>
      <c r="L140" s="7">
        <v>0</v>
      </c>
      <c r="M140" s="7">
        <f>SUM(C140:L140)</f>
        <v>1006</v>
      </c>
    </row>
    <row r="141" spans="1:13" x14ac:dyDescent="0.3">
      <c r="A141" s="7" t="s">
        <v>31</v>
      </c>
      <c r="B141" s="7">
        <v>2016</v>
      </c>
      <c r="C141" s="7">
        <v>252</v>
      </c>
      <c r="D141" s="7">
        <v>201</v>
      </c>
      <c r="E141" s="7">
        <v>3</v>
      </c>
      <c r="F141" s="7">
        <v>410</v>
      </c>
      <c r="G141" s="7">
        <v>49</v>
      </c>
      <c r="H141" s="7">
        <v>214</v>
      </c>
      <c r="I141" s="7">
        <v>0</v>
      </c>
      <c r="J141" s="7">
        <v>1</v>
      </c>
      <c r="K141" s="7">
        <v>0</v>
      </c>
      <c r="L141" s="7">
        <v>0</v>
      </c>
      <c r="M141" s="7">
        <f>SUM(C141:L141)</f>
        <v>1130</v>
      </c>
    </row>
    <row r="142" spans="1:13" x14ac:dyDescent="0.3">
      <c r="A142" s="7" t="s">
        <v>31</v>
      </c>
      <c r="B142" s="7">
        <v>2017</v>
      </c>
      <c r="C142" s="7">
        <v>251</v>
      </c>
      <c r="D142" s="7">
        <v>245</v>
      </c>
      <c r="E142" s="7">
        <v>3</v>
      </c>
      <c r="F142" s="7">
        <v>398</v>
      </c>
      <c r="G142" s="7">
        <v>52</v>
      </c>
      <c r="H142" s="7">
        <v>191</v>
      </c>
      <c r="I142" s="7">
        <v>0</v>
      </c>
      <c r="J142" s="7">
        <v>1</v>
      </c>
      <c r="K142" s="7">
        <v>0</v>
      </c>
      <c r="L142" s="7">
        <v>0</v>
      </c>
      <c r="M142" s="7">
        <f>SUM(C142:L142)</f>
        <v>1141</v>
      </c>
    </row>
    <row r="143" spans="1:13" x14ac:dyDescent="0.3">
      <c r="A143" s="7" t="s">
        <v>31</v>
      </c>
      <c r="B143" s="7">
        <v>2015</v>
      </c>
      <c r="C143" s="10">
        <v>244</v>
      </c>
      <c r="D143" s="10">
        <v>239</v>
      </c>
      <c r="E143" s="10">
        <v>2</v>
      </c>
      <c r="F143" s="10">
        <v>434</v>
      </c>
      <c r="G143" s="10">
        <v>58</v>
      </c>
      <c r="H143" s="10">
        <v>226</v>
      </c>
      <c r="I143" s="10">
        <v>0</v>
      </c>
      <c r="J143" s="10">
        <v>0</v>
      </c>
      <c r="K143" s="10">
        <v>0</v>
      </c>
      <c r="L143" s="7">
        <v>0</v>
      </c>
      <c r="M143" s="7">
        <f>SUM(C143:L143)</f>
        <v>1203</v>
      </c>
    </row>
    <row r="144" spans="1:13" x14ac:dyDescent="0.3">
      <c r="A144" s="7" t="s">
        <v>26</v>
      </c>
      <c r="B144" s="7">
        <v>2015</v>
      </c>
      <c r="C144" s="10">
        <v>213</v>
      </c>
      <c r="D144" s="10">
        <v>120</v>
      </c>
      <c r="E144" s="10">
        <v>28</v>
      </c>
      <c r="F144" s="10">
        <v>352</v>
      </c>
      <c r="G144" s="10">
        <v>6</v>
      </c>
      <c r="H144" s="10">
        <v>501</v>
      </c>
      <c r="I144" s="10">
        <v>0</v>
      </c>
      <c r="J144" s="10">
        <v>0</v>
      </c>
      <c r="K144" s="10">
        <v>0</v>
      </c>
      <c r="L144" s="7">
        <v>0</v>
      </c>
      <c r="M144" s="7">
        <f>SUM(C144:L144)</f>
        <v>1220</v>
      </c>
    </row>
    <row r="145" spans="1:13" x14ac:dyDescent="0.3">
      <c r="A145" s="7" t="s">
        <v>39</v>
      </c>
      <c r="B145" s="7">
        <v>2014</v>
      </c>
      <c r="C145" s="9">
        <v>270</v>
      </c>
      <c r="D145" s="9">
        <v>275</v>
      </c>
      <c r="E145" s="9">
        <v>38</v>
      </c>
      <c r="F145" s="9">
        <v>343</v>
      </c>
      <c r="G145" s="9">
        <v>4</v>
      </c>
      <c r="H145" s="9">
        <v>301</v>
      </c>
      <c r="I145" s="9">
        <v>0</v>
      </c>
      <c r="J145" s="9">
        <v>4</v>
      </c>
      <c r="K145" s="9">
        <v>0</v>
      </c>
      <c r="L145" s="7">
        <v>0</v>
      </c>
      <c r="M145" s="7">
        <v>1235</v>
      </c>
    </row>
    <row r="146" spans="1:13" x14ac:dyDescent="0.3">
      <c r="A146" s="7" t="s">
        <v>39</v>
      </c>
      <c r="B146" s="7">
        <v>2013</v>
      </c>
      <c r="C146" s="9">
        <v>228</v>
      </c>
      <c r="D146" s="9">
        <v>233</v>
      </c>
      <c r="E146" s="9">
        <v>43</v>
      </c>
      <c r="F146" s="9">
        <v>295</v>
      </c>
      <c r="G146" s="9">
        <v>12</v>
      </c>
      <c r="H146" s="9">
        <v>435</v>
      </c>
      <c r="I146" s="9">
        <v>0</v>
      </c>
      <c r="J146" s="9">
        <v>0</v>
      </c>
      <c r="K146" s="9">
        <v>0</v>
      </c>
      <c r="L146" s="7">
        <v>0</v>
      </c>
      <c r="M146" s="7">
        <v>1246</v>
      </c>
    </row>
    <row r="147" spans="1:13" x14ac:dyDescent="0.3">
      <c r="A147" s="7" t="s">
        <v>26</v>
      </c>
      <c r="B147" s="7">
        <v>2011</v>
      </c>
      <c r="C147" s="8">
        <v>205</v>
      </c>
      <c r="D147" s="8">
        <v>116</v>
      </c>
      <c r="E147" s="8">
        <v>30</v>
      </c>
      <c r="F147" s="8">
        <v>294</v>
      </c>
      <c r="G147" s="8">
        <v>9</v>
      </c>
      <c r="H147" s="8">
        <v>702</v>
      </c>
      <c r="I147" s="8">
        <v>0</v>
      </c>
      <c r="J147" s="8">
        <v>0</v>
      </c>
      <c r="K147" s="8">
        <v>0</v>
      </c>
      <c r="L147" s="7">
        <v>0</v>
      </c>
      <c r="M147" s="7">
        <f>SUM(C147:L147)</f>
        <v>1356</v>
      </c>
    </row>
    <row r="148" spans="1:13" x14ac:dyDescent="0.3">
      <c r="A148" s="7" t="s">
        <v>39</v>
      </c>
      <c r="B148" s="7">
        <v>2015</v>
      </c>
      <c r="C148" s="10">
        <v>283</v>
      </c>
      <c r="D148" s="10">
        <v>336</v>
      </c>
      <c r="E148" s="10">
        <v>54</v>
      </c>
      <c r="F148" s="10">
        <v>318</v>
      </c>
      <c r="G148" s="10">
        <v>12</v>
      </c>
      <c r="H148" s="10">
        <v>407</v>
      </c>
      <c r="I148" s="10">
        <v>2</v>
      </c>
      <c r="J148" s="10">
        <v>12</v>
      </c>
      <c r="K148" s="10">
        <v>0</v>
      </c>
      <c r="L148" s="7">
        <v>0</v>
      </c>
      <c r="M148" s="7">
        <v>1424</v>
      </c>
    </row>
    <row r="149" spans="1:13" x14ac:dyDescent="0.3">
      <c r="A149" s="7" t="s">
        <v>31</v>
      </c>
      <c r="B149" s="7">
        <v>2014</v>
      </c>
      <c r="C149" s="9">
        <v>283</v>
      </c>
      <c r="D149" s="9">
        <v>227</v>
      </c>
      <c r="E149" s="9">
        <v>1</v>
      </c>
      <c r="F149" s="9">
        <v>538</v>
      </c>
      <c r="G149" s="9">
        <v>60</v>
      </c>
      <c r="H149" s="9">
        <v>325</v>
      </c>
      <c r="I149" s="9">
        <v>0</v>
      </c>
      <c r="J149" s="9">
        <v>2</v>
      </c>
      <c r="K149" s="9">
        <v>0</v>
      </c>
      <c r="L149" s="7">
        <v>0</v>
      </c>
      <c r="M149" s="7">
        <f>SUM(C149:L149)</f>
        <v>1436</v>
      </c>
    </row>
    <row r="150" spans="1:13" x14ac:dyDescent="0.3">
      <c r="A150" s="7" t="s">
        <v>31</v>
      </c>
      <c r="B150" s="7">
        <v>2018</v>
      </c>
      <c r="C150" s="7">
        <v>344</v>
      </c>
      <c r="D150" s="7">
        <v>341</v>
      </c>
      <c r="E150" s="7">
        <v>4</v>
      </c>
      <c r="F150" s="7">
        <v>513</v>
      </c>
      <c r="G150" s="7">
        <v>78</v>
      </c>
      <c r="H150" s="7">
        <v>183</v>
      </c>
      <c r="I150" s="7">
        <v>0</v>
      </c>
      <c r="J150" s="7">
        <v>1</v>
      </c>
      <c r="K150" s="7">
        <v>0</v>
      </c>
      <c r="L150" s="7">
        <v>0</v>
      </c>
      <c r="M150" s="7">
        <f>SUM(C150:L150)</f>
        <v>1464</v>
      </c>
    </row>
    <row r="151" spans="1:13" x14ac:dyDescent="0.3">
      <c r="A151" s="7" t="s">
        <v>31</v>
      </c>
      <c r="B151" s="7">
        <v>2013</v>
      </c>
      <c r="C151" s="9">
        <v>250</v>
      </c>
      <c r="D151" s="9">
        <v>290</v>
      </c>
      <c r="E151" s="9">
        <v>0</v>
      </c>
      <c r="F151" s="9">
        <v>493</v>
      </c>
      <c r="G151" s="9">
        <v>111</v>
      </c>
      <c r="H151" s="9">
        <v>328</v>
      </c>
      <c r="I151" s="9">
        <v>0</v>
      </c>
      <c r="J151" s="9">
        <v>2</v>
      </c>
      <c r="K151" s="9">
        <v>0</v>
      </c>
      <c r="L151" s="7">
        <v>0</v>
      </c>
      <c r="M151" s="7">
        <f>SUM(C151:L151)</f>
        <v>1474</v>
      </c>
    </row>
    <row r="152" spans="1:13" x14ac:dyDescent="0.3">
      <c r="A152" s="7" t="s">
        <v>31</v>
      </c>
      <c r="B152" s="7">
        <v>2020</v>
      </c>
      <c r="C152" s="7">
        <v>331</v>
      </c>
      <c r="D152" s="7">
        <v>281</v>
      </c>
      <c r="E152" s="7">
        <v>1</v>
      </c>
      <c r="F152" s="7">
        <v>538</v>
      </c>
      <c r="G152" s="7">
        <v>88</v>
      </c>
      <c r="H152" s="7">
        <v>259</v>
      </c>
      <c r="I152" s="7">
        <v>0</v>
      </c>
      <c r="J152" s="7">
        <v>2</v>
      </c>
      <c r="K152" s="7">
        <v>0</v>
      </c>
      <c r="L152" s="7">
        <v>0</v>
      </c>
      <c r="M152" s="7">
        <f>SUM(C152:L152)</f>
        <v>1500</v>
      </c>
    </row>
    <row r="153" spans="1:13" x14ac:dyDescent="0.3">
      <c r="A153" s="7" t="s">
        <v>31</v>
      </c>
      <c r="B153" s="7">
        <v>2019</v>
      </c>
      <c r="C153" s="7">
        <v>361</v>
      </c>
      <c r="D153" s="7">
        <v>337</v>
      </c>
      <c r="E153" s="7">
        <v>4</v>
      </c>
      <c r="F153" s="7">
        <v>498</v>
      </c>
      <c r="G153" s="7">
        <v>75</v>
      </c>
      <c r="H153" s="7">
        <v>228</v>
      </c>
      <c r="I153" s="7">
        <v>0</v>
      </c>
      <c r="J153" s="7">
        <v>1</v>
      </c>
      <c r="K153" s="7">
        <v>0</v>
      </c>
      <c r="L153" s="7">
        <v>0</v>
      </c>
      <c r="M153" s="7">
        <f>SUM(C153:L153)</f>
        <v>1504</v>
      </c>
    </row>
    <row r="154" spans="1:13" x14ac:dyDescent="0.3">
      <c r="A154" s="7" t="s">
        <v>39</v>
      </c>
      <c r="B154" s="7">
        <v>2016</v>
      </c>
      <c r="C154" s="7">
        <v>336</v>
      </c>
      <c r="D154" s="7">
        <v>377</v>
      </c>
      <c r="E154" s="7">
        <v>57</v>
      </c>
      <c r="F154" s="7">
        <v>344</v>
      </c>
      <c r="G154" s="7">
        <v>3</v>
      </c>
      <c r="H154" s="7">
        <v>392</v>
      </c>
      <c r="I154" s="7">
        <v>0</v>
      </c>
      <c r="J154" s="7">
        <v>27</v>
      </c>
      <c r="K154" s="7">
        <v>0</v>
      </c>
      <c r="L154" s="7">
        <v>0</v>
      </c>
      <c r="M154" s="7">
        <v>1536</v>
      </c>
    </row>
    <row r="155" spans="1:13" x14ac:dyDescent="0.3">
      <c r="A155" s="7" t="s">
        <v>26</v>
      </c>
      <c r="B155" s="7">
        <v>2012</v>
      </c>
      <c r="C155" s="8">
        <v>229</v>
      </c>
      <c r="D155" s="8">
        <v>114</v>
      </c>
      <c r="E155" s="8">
        <v>37</v>
      </c>
      <c r="F155" s="8">
        <v>314</v>
      </c>
      <c r="G155" s="8">
        <v>7</v>
      </c>
      <c r="H155" s="8">
        <v>858</v>
      </c>
      <c r="I155" s="8">
        <v>0</v>
      </c>
      <c r="J155" s="8">
        <v>0</v>
      </c>
      <c r="K155" s="8">
        <v>0</v>
      </c>
      <c r="L155" s="7">
        <v>0</v>
      </c>
      <c r="M155" s="7">
        <f>SUM(C155:L155)</f>
        <v>1559</v>
      </c>
    </row>
    <row r="156" spans="1:13" x14ac:dyDescent="0.3">
      <c r="A156" s="7" t="s">
        <v>26</v>
      </c>
      <c r="B156" s="7">
        <v>2014</v>
      </c>
      <c r="C156" s="9">
        <v>239</v>
      </c>
      <c r="D156" s="9">
        <v>102</v>
      </c>
      <c r="E156" s="9">
        <v>33</v>
      </c>
      <c r="F156" s="9">
        <v>492</v>
      </c>
      <c r="G156" s="9">
        <v>11</v>
      </c>
      <c r="H156" s="9">
        <v>702</v>
      </c>
      <c r="I156" s="9">
        <v>0</v>
      </c>
      <c r="J156" s="9">
        <v>1</v>
      </c>
      <c r="K156" s="9">
        <v>0</v>
      </c>
      <c r="L156" s="7">
        <v>0</v>
      </c>
      <c r="M156" s="7">
        <f>SUM(C156:L156)</f>
        <v>1580</v>
      </c>
    </row>
    <row r="157" spans="1:13" x14ac:dyDescent="0.3">
      <c r="A157" s="7" t="s">
        <v>26</v>
      </c>
      <c r="B157" s="7">
        <v>2013</v>
      </c>
      <c r="C157" s="9">
        <v>233</v>
      </c>
      <c r="D157" s="9">
        <v>124</v>
      </c>
      <c r="E157" s="9">
        <v>29</v>
      </c>
      <c r="F157" s="9">
        <v>407</v>
      </c>
      <c r="G157" s="9">
        <v>7</v>
      </c>
      <c r="H157" s="9">
        <v>827</v>
      </c>
      <c r="I157" s="9">
        <v>0</v>
      </c>
      <c r="J157" s="9">
        <v>1</v>
      </c>
      <c r="K157" s="9">
        <v>0</v>
      </c>
      <c r="L157" s="7">
        <v>0</v>
      </c>
      <c r="M157" s="7">
        <f>SUM(C157:L157)</f>
        <v>1628</v>
      </c>
    </row>
    <row r="158" spans="1:13" x14ac:dyDescent="0.3">
      <c r="A158" s="7" t="s">
        <v>39</v>
      </c>
      <c r="B158" s="7">
        <v>2017</v>
      </c>
      <c r="C158" s="7">
        <v>397</v>
      </c>
      <c r="D158" s="7">
        <v>381</v>
      </c>
      <c r="E158" s="7">
        <v>65</v>
      </c>
      <c r="F158" s="7">
        <v>435</v>
      </c>
      <c r="G158" s="7">
        <v>4</v>
      </c>
      <c r="H158" s="7">
        <v>397</v>
      </c>
      <c r="I158" s="7">
        <v>0</v>
      </c>
      <c r="J158" s="7">
        <v>52</v>
      </c>
      <c r="K158" s="7">
        <v>0</v>
      </c>
      <c r="L158" s="7">
        <v>0</v>
      </c>
      <c r="M158" s="7">
        <v>1731</v>
      </c>
    </row>
    <row r="159" spans="1:13" x14ac:dyDescent="0.3">
      <c r="A159" s="7" t="s">
        <v>39</v>
      </c>
      <c r="B159" s="7">
        <v>2019</v>
      </c>
      <c r="C159" s="7">
        <v>526</v>
      </c>
      <c r="D159" s="7">
        <v>382</v>
      </c>
      <c r="E159" s="7">
        <v>57</v>
      </c>
      <c r="F159" s="7">
        <v>478</v>
      </c>
      <c r="G159" s="7">
        <v>10</v>
      </c>
      <c r="H159" s="7">
        <v>444</v>
      </c>
      <c r="I159" s="7">
        <v>0</v>
      </c>
      <c r="J159" s="7">
        <v>26</v>
      </c>
      <c r="K159" s="7">
        <v>0</v>
      </c>
      <c r="L159" s="7">
        <v>0</v>
      </c>
      <c r="M159" s="7">
        <v>1923</v>
      </c>
    </row>
    <row r="160" spans="1:13" x14ac:dyDescent="0.3">
      <c r="A160" s="7" t="s">
        <v>39</v>
      </c>
      <c r="B160" s="7">
        <v>2018</v>
      </c>
      <c r="C160" s="7">
        <v>576</v>
      </c>
      <c r="D160" s="7">
        <v>508</v>
      </c>
      <c r="E160" s="7">
        <v>63</v>
      </c>
      <c r="F160" s="7">
        <v>548</v>
      </c>
      <c r="G160" s="7">
        <v>8</v>
      </c>
      <c r="H160" s="7">
        <v>430</v>
      </c>
      <c r="I160" s="7">
        <v>0</v>
      </c>
      <c r="J160" s="7">
        <v>10</v>
      </c>
      <c r="K160" s="7">
        <v>0</v>
      </c>
      <c r="L160" s="7">
        <v>0</v>
      </c>
      <c r="M160" s="7">
        <v>2143</v>
      </c>
    </row>
    <row r="161" spans="1:13" x14ac:dyDescent="0.3">
      <c r="A161" s="7" t="s">
        <v>39</v>
      </c>
      <c r="B161" s="7">
        <v>2020</v>
      </c>
      <c r="C161" s="7">
        <v>487</v>
      </c>
      <c r="D161" s="7">
        <v>349</v>
      </c>
      <c r="E161" s="7">
        <v>65</v>
      </c>
      <c r="F161" s="7">
        <v>474</v>
      </c>
      <c r="G161" s="7">
        <v>43</v>
      </c>
      <c r="H161" s="7">
        <v>668</v>
      </c>
      <c r="I161" s="7">
        <v>0</v>
      </c>
      <c r="J161" s="7">
        <v>40</v>
      </c>
      <c r="K161" s="7">
        <v>0</v>
      </c>
      <c r="L161" s="7">
        <v>0</v>
      </c>
      <c r="M161" s="7">
        <v>2226</v>
      </c>
    </row>
    <row r="162" spans="1:13" x14ac:dyDescent="0.3">
      <c r="A162" s="7" t="s">
        <v>37</v>
      </c>
      <c r="B162" s="7">
        <v>2011</v>
      </c>
      <c r="C162" s="8">
        <v>479</v>
      </c>
      <c r="D162" s="8">
        <v>517</v>
      </c>
      <c r="E162" s="8">
        <v>143</v>
      </c>
      <c r="F162" s="8">
        <v>282</v>
      </c>
      <c r="G162" s="8">
        <v>31</v>
      </c>
      <c r="H162" s="8">
        <v>1136</v>
      </c>
      <c r="I162" s="8">
        <v>0</v>
      </c>
      <c r="J162" s="8">
        <v>3</v>
      </c>
      <c r="K162" s="8">
        <v>0</v>
      </c>
      <c r="L162" s="7">
        <v>0</v>
      </c>
      <c r="M162" s="7">
        <f>SUM(C162:L162)</f>
        <v>2591</v>
      </c>
    </row>
    <row r="163" spans="1:13" x14ac:dyDescent="0.3">
      <c r="A163" s="7" t="s">
        <v>32</v>
      </c>
      <c r="B163" s="7">
        <v>2016</v>
      </c>
      <c r="C163" s="7">
        <v>256</v>
      </c>
      <c r="D163" s="7">
        <v>774</v>
      </c>
      <c r="E163" s="7">
        <v>6</v>
      </c>
      <c r="F163" s="7">
        <v>1235</v>
      </c>
      <c r="G163" s="7">
        <v>153</v>
      </c>
      <c r="H163" s="7">
        <v>342</v>
      </c>
      <c r="I163" s="7">
        <v>0</v>
      </c>
      <c r="J163" s="7">
        <v>0</v>
      </c>
      <c r="K163" s="7">
        <v>0</v>
      </c>
      <c r="L163" s="7">
        <v>0</v>
      </c>
      <c r="M163" s="7">
        <f>SUM(C163:L163)</f>
        <v>2766</v>
      </c>
    </row>
    <row r="164" spans="1:13" x14ac:dyDescent="0.3">
      <c r="A164" s="7" t="s">
        <v>38</v>
      </c>
      <c r="B164" s="7">
        <v>2020</v>
      </c>
      <c r="C164" s="7">
        <v>389</v>
      </c>
      <c r="D164" s="7">
        <v>633</v>
      </c>
      <c r="E164" s="7">
        <v>40</v>
      </c>
      <c r="F164" s="7">
        <v>892</v>
      </c>
      <c r="G164" s="7">
        <v>31</v>
      </c>
      <c r="H164" s="7">
        <v>689</v>
      </c>
      <c r="I164" s="7">
        <v>0</v>
      </c>
      <c r="J164" s="7">
        <v>207</v>
      </c>
      <c r="K164" s="7">
        <v>3</v>
      </c>
      <c r="L164" s="7">
        <v>0</v>
      </c>
      <c r="M164" s="7">
        <f>SUM(C164:L164)</f>
        <v>2884</v>
      </c>
    </row>
    <row r="165" spans="1:13" x14ac:dyDescent="0.3">
      <c r="A165" s="7" t="s">
        <v>38</v>
      </c>
      <c r="B165" s="7">
        <v>2019</v>
      </c>
      <c r="C165" s="7">
        <v>362</v>
      </c>
      <c r="D165" s="7">
        <v>702</v>
      </c>
      <c r="E165" s="7">
        <v>28</v>
      </c>
      <c r="F165" s="7">
        <v>805</v>
      </c>
      <c r="G165" s="7">
        <v>7</v>
      </c>
      <c r="H165" s="7">
        <v>781</v>
      </c>
      <c r="I165" s="7">
        <v>0</v>
      </c>
      <c r="J165" s="7">
        <v>239</v>
      </c>
      <c r="K165" s="7">
        <v>2</v>
      </c>
      <c r="L165" s="7">
        <v>0</v>
      </c>
      <c r="M165" s="7">
        <f>SUM(C165:L165)</f>
        <v>2926</v>
      </c>
    </row>
    <row r="166" spans="1:13" x14ac:dyDescent="0.3">
      <c r="A166" s="7" t="s">
        <v>32</v>
      </c>
      <c r="B166" s="7">
        <v>2019</v>
      </c>
      <c r="C166" s="7">
        <v>223</v>
      </c>
      <c r="D166" s="7">
        <v>899</v>
      </c>
      <c r="E166" s="7">
        <v>4</v>
      </c>
      <c r="F166" s="7">
        <v>1444</v>
      </c>
      <c r="G166" s="7">
        <v>115</v>
      </c>
      <c r="H166" s="7">
        <v>348</v>
      </c>
      <c r="I166" s="7">
        <v>0</v>
      </c>
      <c r="J166" s="7">
        <v>0</v>
      </c>
      <c r="K166" s="7">
        <v>0</v>
      </c>
      <c r="L166" s="7">
        <v>0</v>
      </c>
      <c r="M166" s="7">
        <f>SUM(C166:L166)</f>
        <v>3033</v>
      </c>
    </row>
    <row r="167" spans="1:13" x14ac:dyDescent="0.3">
      <c r="A167" s="7" t="s">
        <v>32</v>
      </c>
      <c r="B167" s="7">
        <v>2015</v>
      </c>
      <c r="C167" s="10">
        <v>296</v>
      </c>
      <c r="D167" s="10">
        <v>871</v>
      </c>
      <c r="E167" s="10">
        <v>6</v>
      </c>
      <c r="F167" s="10">
        <v>1343</v>
      </c>
      <c r="G167" s="10">
        <v>175</v>
      </c>
      <c r="H167" s="10">
        <v>400</v>
      </c>
      <c r="I167" s="10">
        <v>0</v>
      </c>
      <c r="J167" s="10">
        <v>1</v>
      </c>
      <c r="K167" s="10">
        <v>0</v>
      </c>
      <c r="L167" s="7">
        <v>0</v>
      </c>
      <c r="M167" s="7">
        <f>SUM(C167:L167)</f>
        <v>3092</v>
      </c>
    </row>
    <row r="168" spans="1:13" x14ac:dyDescent="0.3">
      <c r="A168" s="7" t="s">
        <v>33</v>
      </c>
      <c r="B168" s="7">
        <v>2011</v>
      </c>
      <c r="C168" s="8">
        <v>784</v>
      </c>
      <c r="D168" s="8">
        <v>660</v>
      </c>
      <c r="E168" s="8">
        <v>282</v>
      </c>
      <c r="F168" s="8">
        <v>317</v>
      </c>
      <c r="G168" s="8">
        <v>7</v>
      </c>
      <c r="H168" s="8">
        <v>659</v>
      </c>
      <c r="I168" s="8">
        <v>6</v>
      </c>
      <c r="J168" s="8">
        <v>402</v>
      </c>
      <c r="K168" s="8">
        <v>0</v>
      </c>
      <c r="L168" s="7">
        <v>0</v>
      </c>
      <c r="M168" s="7">
        <f>SUM(C168:L168)</f>
        <v>3117</v>
      </c>
    </row>
    <row r="169" spans="1:13" x14ac:dyDescent="0.3">
      <c r="A169" s="7" t="s">
        <v>38</v>
      </c>
      <c r="B169" s="7">
        <v>2018</v>
      </c>
      <c r="C169" s="7">
        <v>332</v>
      </c>
      <c r="D169" s="7">
        <v>906</v>
      </c>
      <c r="E169" s="7">
        <v>55</v>
      </c>
      <c r="F169" s="7">
        <v>815</v>
      </c>
      <c r="G169" s="7">
        <v>14</v>
      </c>
      <c r="H169" s="7">
        <v>809</v>
      </c>
      <c r="I169" s="7">
        <v>0</v>
      </c>
      <c r="J169" s="7">
        <v>207</v>
      </c>
      <c r="K169" s="7">
        <v>4</v>
      </c>
      <c r="L169" s="7">
        <v>0</v>
      </c>
      <c r="M169" s="7">
        <f>SUM(C169:L169)</f>
        <v>3142</v>
      </c>
    </row>
    <row r="170" spans="1:13" x14ac:dyDescent="0.3">
      <c r="A170" s="7" t="s">
        <v>32</v>
      </c>
      <c r="B170" s="7">
        <v>2011</v>
      </c>
      <c r="C170" s="8">
        <v>277</v>
      </c>
      <c r="D170" s="8">
        <v>1023</v>
      </c>
      <c r="E170" s="8">
        <v>11</v>
      </c>
      <c r="F170" s="8">
        <v>1194</v>
      </c>
      <c r="G170" s="8">
        <v>350</v>
      </c>
      <c r="H170" s="8">
        <v>286</v>
      </c>
      <c r="I170" s="8">
        <v>0</v>
      </c>
      <c r="J170" s="8">
        <v>3</v>
      </c>
      <c r="K170" s="8">
        <v>0</v>
      </c>
      <c r="L170" s="7">
        <v>0</v>
      </c>
      <c r="M170" s="7">
        <f>SUM(C170:L170)</f>
        <v>3144</v>
      </c>
    </row>
    <row r="171" spans="1:13" x14ac:dyDescent="0.3">
      <c r="A171" s="7" t="s">
        <v>37</v>
      </c>
      <c r="B171" s="7">
        <v>2012</v>
      </c>
      <c r="C171" s="8">
        <v>680</v>
      </c>
      <c r="D171" s="8">
        <v>689</v>
      </c>
      <c r="E171" s="8">
        <v>118</v>
      </c>
      <c r="F171" s="8">
        <v>340</v>
      </c>
      <c r="G171" s="8">
        <v>31</v>
      </c>
      <c r="H171" s="8">
        <v>1293</v>
      </c>
      <c r="I171" s="8">
        <v>0</v>
      </c>
      <c r="J171" s="8">
        <v>1</v>
      </c>
      <c r="K171" s="8">
        <v>0</v>
      </c>
      <c r="L171" s="7">
        <v>0</v>
      </c>
      <c r="M171" s="7">
        <f>SUM(C171:L171)</f>
        <v>3152</v>
      </c>
    </row>
    <row r="172" spans="1:13" x14ac:dyDescent="0.3">
      <c r="A172" s="7" t="s">
        <v>32</v>
      </c>
      <c r="B172" s="7">
        <v>2020</v>
      </c>
      <c r="C172" s="7">
        <v>243</v>
      </c>
      <c r="D172" s="7">
        <v>775</v>
      </c>
      <c r="E172" s="7">
        <v>9</v>
      </c>
      <c r="F172" s="7">
        <v>1744</v>
      </c>
      <c r="G172" s="7">
        <v>35</v>
      </c>
      <c r="H172" s="7">
        <v>349</v>
      </c>
      <c r="I172" s="7">
        <v>0</v>
      </c>
      <c r="J172" s="7">
        <v>2</v>
      </c>
      <c r="K172" s="7">
        <v>0</v>
      </c>
      <c r="L172" s="7">
        <v>0</v>
      </c>
      <c r="M172" s="7">
        <f>SUM(C172:L172)</f>
        <v>3157</v>
      </c>
    </row>
    <row r="173" spans="1:13" x14ac:dyDescent="0.3">
      <c r="A173" s="7" t="s">
        <v>38</v>
      </c>
      <c r="B173" s="7">
        <v>2017</v>
      </c>
      <c r="C173" s="7">
        <v>283</v>
      </c>
      <c r="D173" s="7">
        <v>869</v>
      </c>
      <c r="E173" s="7">
        <v>48</v>
      </c>
      <c r="F173" s="7">
        <v>753</v>
      </c>
      <c r="G173" s="7">
        <v>9</v>
      </c>
      <c r="H173" s="7">
        <v>984</v>
      </c>
      <c r="I173" s="7">
        <v>0</v>
      </c>
      <c r="J173" s="7">
        <v>225</v>
      </c>
      <c r="K173" s="7">
        <v>2</v>
      </c>
      <c r="L173" s="7">
        <v>0</v>
      </c>
      <c r="M173" s="7">
        <f>SUM(C173:L173)</f>
        <v>3173</v>
      </c>
    </row>
    <row r="174" spans="1:13" x14ac:dyDescent="0.3">
      <c r="A174" s="7" t="s">
        <v>32</v>
      </c>
      <c r="B174" s="7">
        <v>2014</v>
      </c>
      <c r="C174" s="9">
        <v>331</v>
      </c>
      <c r="D174" s="9">
        <v>813</v>
      </c>
      <c r="E174" s="9">
        <v>5</v>
      </c>
      <c r="F174" s="9">
        <v>1421</v>
      </c>
      <c r="G174" s="9">
        <v>237</v>
      </c>
      <c r="H174" s="9">
        <v>467</v>
      </c>
      <c r="I174" s="9">
        <v>0</v>
      </c>
      <c r="J174" s="9">
        <v>1</v>
      </c>
      <c r="K174" s="9">
        <v>0</v>
      </c>
      <c r="L174" s="7">
        <v>0</v>
      </c>
      <c r="M174" s="7">
        <f>SUM(C174:L174)</f>
        <v>3275</v>
      </c>
    </row>
    <row r="175" spans="1:13" x14ac:dyDescent="0.3">
      <c r="A175" s="7" t="s">
        <v>32</v>
      </c>
      <c r="B175" s="7">
        <v>2017</v>
      </c>
      <c r="C175" s="7">
        <v>298</v>
      </c>
      <c r="D175" s="7">
        <v>947</v>
      </c>
      <c r="E175" s="7">
        <v>8</v>
      </c>
      <c r="F175" s="7">
        <v>1491</v>
      </c>
      <c r="G175" s="7">
        <v>152</v>
      </c>
      <c r="H175" s="7">
        <v>378</v>
      </c>
      <c r="I175" s="7">
        <v>0</v>
      </c>
      <c r="J175" s="7">
        <v>1</v>
      </c>
      <c r="K175" s="7">
        <v>0</v>
      </c>
      <c r="L175" s="7">
        <v>0</v>
      </c>
      <c r="M175" s="7">
        <f>SUM(C175:L175)</f>
        <v>3275</v>
      </c>
    </row>
    <row r="176" spans="1:13" x14ac:dyDescent="0.3">
      <c r="A176" s="7" t="s">
        <v>32</v>
      </c>
      <c r="B176" s="7">
        <v>2012</v>
      </c>
      <c r="C176" s="8">
        <v>303</v>
      </c>
      <c r="D176" s="8">
        <v>1041</v>
      </c>
      <c r="E176" s="8">
        <v>8</v>
      </c>
      <c r="F176" s="8">
        <v>1322</v>
      </c>
      <c r="G176" s="8">
        <v>347</v>
      </c>
      <c r="H176" s="8">
        <v>301</v>
      </c>
      <c r="I176" s="8">
        <v>0</v>
      </c>
      <c r="J176" s="8">
        <v>3</v>
      </c>
      <c r="K176" s="8">
        <v>0</v>
      </c>
      <c r="L176" s="7">
        <v>0</v>
      </c>
      <c r="M176" s="7">
        <f>SUM(C176:L176)</f>
        <v>3325</v>
      </c>
    </row>
    <row r="177" spans="1:13" x14ac:dyDescent="0.3">
      <c r="A177" s="7" t="s">
        <v>32</v>
      </c>
      <c r="B177" s="7">
        <v>2018</v>
      </c>
      <c r="C177" s="7">
        <v>328</v>
      </c>
      <c r="D177" s="7">
        <v>1065</v>
      </c>
      <c r="E177" s="7">
        <v>8</v>
      </c>
      <c r="F177" s="7">
        <v>1611</v>
      </c>
      <c r="G177" s="7">
        <v>125</v>
      </c>
      <c r="H177" s="7">
        <v>327</v>
      </c>
      <c r="I177" s="7">
        <v>0</v>
      </c>
      <c r="J177" s="7">
        <v>1</v>
      </c>
      <c r="K177" s="7">
        <v>0</v>
      </c>
      <c r="L177" s="7">
        <v>0</v>
      </c>
      <c r="M177" s="7">
        <f>SUM(C177:L177)</f>
        <v>3465</v>
      </c>
    </row>
    <row r="178" spans="1:13" x14ac:dyDescent="0.3">
      <c r="A178" s="7" t="s">
        <v>32</v>
      </c>
      <c r="B178" s="7">
        <v>2013</v>
      </c>
      <c r="C178" s="9">
        <v>378</v>
      </c>
      <c r="D178" s="9">
        <v>949</v>
      </c>
      <c r="E178" s="9">
        <v>7</v>
      </c>
      <c r="F178" s="9">
        <v>1389</v>
      </c>
      <c r="G178" s="9">
        <v>354</v>
      </c>
      <c r="H178" s="9">
        <v>428</v>
      </c>
      <c r="I178" s="9">
        <v>0</v>
      </c>
      <c r="J178" s="9">
        <v>3</v>
      </c>
      <c r="K178" s="9">
        <v>0</v>
      </c>
      <c r="L178" s="7">
        <v>0</v>
      </c>
      <c r="M178" s="7">
        <f>SUM(C178:L178)</f>
        <v>3508</v>
      </c>
    </row>
    <row r="179" spans="1:13" x14ac:dyDescent="0.3">
      <c r="A179" s="7" t="s">
        <v>37</v>
      </c>
      <c r="B179" s="7">
        <v>2020</v>
      </c>
      <c r="C179" s="7">
        <v>502</v>
      </c>
      <c r="D179" s="7">
        <v>1241</v>
      </c>
      <c r="E179" s="7">
        <v>63</v>
      </c>
      <c r="F179" s="7">
        <v>731</v>
      </c>
      <c r="G179" s="7">
        <v>28</v>
      </c>
      <c r="H179" s="7">
        <v>1271</v>
      </c>
      <c r="I179" s="7">
        <v>0</v>
      </c>
      <c r="J179" s="7">
        <v>7</v>
      </c>
      <c r="K179" s="7">
        <v>0</v>
      </c>
      <c r="L179" s="7">
        <v>0</v>
      </c>
      <c r="M179" s="7">
        <f>SUM(C179:L179)</f>
        <v>3843</v>
      </c>
    </row>
    <row r="180" spans="1:13" x14ac:dyDescent="0.3">
      <c r="A180" s="7" t="s">
        <v>38</v>
      </c>
      <c r="B180" s="7">
        <v>2016</v>
      </c>
      <c r="C180" s="7">
        <v>319</v>
      </c>
      <c r="D180" s="7">
        <v>1403</v>
      </c>
      <c r="E180" s="7">
        <v>58</v>
      </c>
      <c r="F180" s="7">
        <v>854</v>
      </c>
      <c r="G180" s="7">
        <v>27</v>
      </c>
      <c r="H180" s="7">
        <v>1256</v>
      </c>
      <c r="I180" s="7">
        <v>0</v>
      </c>
      <c r="J180" s="7">
        <v>295</v>
      </c>
      <c r="K180" s="7">
        <v>1</v>
      </c>
      <c r="L180" s="7">
        <v>0</v>
      </c>
      <c r="M180" s="7">
        <f>SUM(C180:L180)</f>
        <v>4213</v>
      </c>
    </row>
    <row r="181" spans="1:13" x14ac:dyDescent="0.3">
      <c r="A181" s="7" t="s">
        <v>33</v>
      </c>
      <c r="B181" s="7">
        <v>2012</v>
      </c>
      <c r="C181" s="8">
        <v>812</v>
      </c>
      <c r="D181" s="8">
        <v>786</v>
      </c>
      <c r="E181" s="8">
        <v>302</v>
      </c>
      <c r="F181" s="8">
        <v>284</v>
      </c>
      <c r="G181" s="8">
        <v>10</v>
      </c>
      <c r="H181" s="8">
        <v>1261</v>
      </c>
      <c r="I181" s="8">
        <v>3</v>
      </c>
      <c r="J181" s="8">
        <v>1066</v>
      </c>
      <c r="K181" s="8">
        <v>0</v>
      </c>
      <c r="L181" s="7">
        <v>0</v>
      </c>
      <c r="M181" s="7">
        <f>SUM(C181:L181)</f>
        <v>4524</v>
      </c>
    </row>
    <row r="182" spans="1:13" x14ac:dyDescent="0.3">
      <c r="A182" s="7" t="s">
        <v>37</v>
      </c>
      <c r="B182" s="7">
        <v>2017</v>
      </c>
      <c r="C182" s="7">
        <v>1080</v>
      </c>
      <c r="D182" s="7">
        <v>1133</v>
      </c>
      <c r="E182" s="7">
        <v>72</v>
      </c>
      <c r="F182" s="7">
        <v>970</v>
      </c>
      <c r="G182" s="7">
        <v>22</v>
      </c>
      <c r="H182" s="7">
        <v>1290</v>
      </c>
      <c r="I182" s="7">
        <v>0</v>
      </c>
      <c r="J182" s="7">
        <v>4</v>
      </c>
      <c r="K182" s="7">
        <v>0</v>
      </c>
      <c r="L182" s="7">
        <v>0</v>
      </c>
      <c r="M182" s="7">
        <f>SUM(C182:L182)</f>
        <v>4571</v>
      </c>
    </row>
    <row r="183" spans="1:13" x14ac:dyDescent="0.3">
      <c r="A183" s="7" t="s">
        <v>37</v>
      </c>
      <c r="B183" s="7">
        <v>2018</v>
      </c>
      <c r="C183" s="7">
        <v>837</v>
      </c>
      <c r="D183" s="7">
        <v>1267</v>
      </c>
      <c r="E183" s="7">
        <v>67</v>
      </c>
      <c r="F183" s="7">
        <v>965</v>
      </c>
      <c r="G183" s="7">
        <v>19</v>
      </c>
      <c r="H183" s="7">
        <v>1470</v>
      </c>
      <c r="I183" s="7">
        <v>0</v>
      </c>
      <c r="J183" s="7">
        <v>5</v>
      </c>
      <c r="K183" s="7">
        <v>1</v>
      </c>
      <c r="L183" s="7">
        <v>0</v>
      </c>
      <c r="M183" s="7">
        <f>SUM(C183:L183)</f>
        <v>4631</v>
      </c>
    </row>
    <row r="184" spans="1:13" x14ac:dyDescent="0.3">
      <c r="A184" s="7" t="s">
        <v>37</v>
      </c>
      <c r="B184" s="7">
        <v>2016</v>
      </c>
      <c r="C184" s="7">
        <v>838</v>
      </c>
      <c r="D184" s="7">
        <v>1208</v>
      </c>
      <c r="E184" s="7">
        <v>80</v>
      </c>
      <c r="F184" s="7">
        <v>1025</v>
      </c>
      <c r="G184" s="7">
        <v>10</v>
      </c>
      <c r="H184" s="7">
        <v>1568</v>
      </c>
      <c r="I184" s="7">
        <v>0</v>
      </c>
      <c r="J184" s="7">
        <v>5</v>
      </c>
      <c r="K184" s="7">
        <v>0</v>
      </c>
      <c r="L184" s="7">
        <v>0</v>
      </c>
      <c r="M184" s="7">
        <f>SUM(C184:L184)</f>
        <v>4734</v>
      </c>
    </row>
    <row r="185" spans="1:13" x14ac:dyDescent="0.3">
      <c r="A185" s="7" t="s">
        <v>37</v>
      </c>
      <c r="B185" s="7">
        <v>2013</v>
      </c>
      <c r="C185" s="9">
        <v>888</v>
      </c>
      <c r="D185" s="9">
        <v>987</v>
      </c>
      <c r="E185" s="9">
        <v>126</v>
      </c>
      <c r="F185" s="9">
        <v>1045</v>
      </c>
      <c r="G185" s="9">
        <v>67</v>
      </c>
      <c r="H185" s="9">
        <v>1741</v>
      </c>
      <c r="I185" s="9">
        <v>0</v>
      </c>
      <c r="J185" s="9">
        <v>3</v>
      </c>
      <c r="K185" s="9">
        <v>0</v>
      </c>
      <c r="L185" s="7">
        <v>0</v>
      </c>
      <c r="M185" s="7">
        <f>SUM(C185:L185)</f>
        <v>4857</v>
      </c>
    </row>
    <row r="186" spans="1:13" x14ac:dyDescent="0.3">
      <c r="A186" s="7" t="s">
        <v>37</v>
      </c>
      <c r="B186" s="7">
        <v>2015</v>
      </c>
      <c r="C186" s="10">
        <v>886</v>
      </c>
      <c r="D186" s="10">
        <v>1253</v>
      </c>
      <c r="E186" s="10">
        <v>85</v>
      </c>
      <c r="F186" s="10">
        <v>1123</v>
      </c>
      <c r="G186" s="10">
        <v>27</v>
      </c>
      <c r="H186" s="10">
        <v>1583</v>
      </c>
      <c r="I186" s="10">
        <v>0</v>
      </c>
      <c r="J186" s="10">
        <v>8</v>
      </c>
      <c r="K186" s="10">
        <v>1</v>
      </c>
      <c r="L186" s="7">
        <v>0</v>
      </c>
      <c r="M186" s="7">
        <f>SUM(C186:L186)</f>
        <v>4966</v>
      </c>
    </row>
    <row r="187" spans="1:13" x14ac:dyDescent="0.3">
      <c r="A187" s="7" t="s">
        <v>37</v>
      </c>
      <c r="B187" s="7">
        <v>2014</v>
      </c>
      <c r="C187" s="9">
        <v>981</v>
      </c>
      <c r="D187" s="9">
        <v>1176</v>
      </c>
      <c r="E187" s="9">
        <v>90</v>
      </c>
      <c r="F187" s="9">
        <v>1113</v>
      </c>
      <c r="G187" s="9">
        <v>35</v>
      </c>
      <c r="H187" s="9">
        <v>1681</v>
      </c>
      <c r="I187" s="9">
        <v>0</v>
      </c>
      <c r="J187" s="9">
        <v>5</v>
      </c>
      <c r="K187" s="9">
        <v>1</v>
      </c>
      <c r="L187" s="7">
        <v>0</v>
      </c>
      <c r="M187" s="7">
        <f>SUM(C187:L187)</f>
        <v>5082</v>
      </c>
    </row>
    <row r="188" spans="1:13" x14ac:dyDescent="0.3">
      <c r="A188" s="7" t="s">
        <v>28</v>
      </c>
      <c r="B188" s="7">
        <v>2012</v>
      </c>
      <c r="C188" s="8">
        <v>1034</v>
      </c>
      <c r="D188" s="8">
        <v>1350</v>
      </c>
      <c r="E188" s="8">
        <v>81</v>
      </c>
      <c r="F188" s="8">
        <v>1601</v>
      </c>
      <c r="G188" s="8">
        <v>162</v>
      </c>
      <c r="H188" s="8">
        <v>980</v>
      </c>
      <c r="I188" s="8">
        <v>0</v>
      </c>
      <c r="J188" s="8">
        <v>14</v>
      </c>
      <c r="K188" s="8">
        <v>1</v>
      </c>
      <c r="L188" s="7">
        <v>0</v>
      </c>
      <c r="M188" s="7">
        <f>SUM(C188:L188)</f>
        <v>5223</v>
      </c>
    </row>
    <row r="189" spans="1:13" x14ac:dyDescent="0.3">
      <c r="A189" s="7" t="s">
        <v>37</v>
      </c>
      <c r="B189" s="7">
        <v>2019</v>
      </c>
      <c r="C189" s="7">
        <v>1008</v>
      </c>
      <c r="D189" s="7">
        <v>1550</v>
      </c>
      <c r="E189" s="7">
        <v>70</v>
      </c>
      <c r="F189" s="7">
        <v>945</v>
      </c>
      <c r="G189" s="7">
        <v>36</v>
      </c>
      <c r="H189" s="7">
        <v>1614</v>
      </c>
      <c r="I189" s="7">
        <v>0</v>
      </c>
      <c r="J189" s="7">
        <v>3</v>
      </c>
      <c r="K189" s="7">
        <v>1</v>
      </c>
      <c r="L189" s="7">
        <v>0</v>
      </c>
      <c r="M189" s="7">
        <f>SUM(C189:L189)</f>
        <v>5227</v>
      </c>
    </row>
    <row r="190" spans="1:13" x14ac:dyDescent="0.3">
      <c r="A190" s="7" t="s">
        <v>38</v>
      </c>
      <c r="B190" s="7">
        <v>2015</v>
      </c>
      <c r="C190" s="10">
        <v>421</v>
      </c>
      <c r="D190" s="10">
        <v>1335</v>
      </c>
      <c r="E190" s="10">
        <v>65</v>
      </c>
      <c r="F190" s="10">
        <v>1163</v>
      </c>
      <c r="G190" s="10">
        <v>20</v>
      </c>
      <c r="H190" s="10">
        <v>1900</v>
      </c>
      <c r="I190" s="10">
        <v>0</v>
      </c>
      <c r="J190" s="10">
        <v>333</v>
      </c>
      <c r="K190" s="10">
        <v>7</v>
      </c>
      <c r="L190" s="7">
        <v>0</v>
      </c>
      <c r="M190" s="7">
        <f>SUM(C190:L190)</f>
        <v>5244</v>
      </c>
    </row>
    <row r="191" spans="1:13" x14ac:dyDescent="0.3">
      <c r="A191" s="7" t="s">
        <v>29</v>
      </c>
      <c r="B191" s="7">
        <v>2020</v>
      </c>
      <c r="C191" s="7">
        <v>486</v>
      </c>
      <c r="D191" s="7">
        <v>597</v>
      </c>
      <c r="E191" s="7">
        <v>6</v>
      </c>
      <c r="F191" s="7">
        <v>946</v>
      </c>
      <c r="G191" s="7">
        <v>17</v>
      </c>
      <c r="H191" s="7">
        <v>3345</v>
      </c>
      <c r="I191" s="7">
        <v>0</v>
      </c>
      <c r="J191" s="7">
        <v>2</v>
      </c>
      <c r="K191" s="7">
        <v>2</v>
      </c>
      <c r="L191" s="7">
        <v>0</v>
      </c>
      <c r="M191" s="7">
        <f>SUM(C191:L191)</f>
        <v>5401</v>
      </c>
    </row>
    <row r="192" spans="1:13" x14ac:dyDescent="0.3">
      <c r="A192" s="7" t="s">
        <v>33</v>
      </c>
      <c r="B192" s="7">
        <v>2016</v>
      </c>
      <c r="C192" s="7">
        <v>1109</v>
      </c>
      <c r="D192" s="7">
        <v>993</v>
      </c>
      <c r="E192" s="7">
        <v>278</v>
      </c>
      <c r="F192" s="7">
        <v>667</v>
      </c>
      <c r="G192" s="7">
        <v>13</v>
      </c>
      <c r="H192" s="7">
        <v>1002</v>
      </c>
      <c r="I192" s="7">
        <v>0</v>
      </c>
      <c r="J192" s="7">
        <v>1371</v>
      </c>
      <c r="K192" s="7">
        <v>0</v>
      </c>
      <c r="L192" s="7">
        <v>0</v>
      </c>
      <c r="M192" s="7">
        <f>SUM(C192:L192)</f>
        <v>5433</v>
      </c>
    </row>
    <row r="193" spans="1:13" x14ac:dyDescent="0.3">
      <c r="A193" s="7" t="s">
        <v>33</v>
      </c>
      <c r="B193" s="7">
        <v>2013</v>
      </c>
      <c r="C193" s="9">
        <v>1204</v>
      </c>
      <c r="D193" s="9">
        <v>926</v>
      </c>
      <c r="E193" s="9">
        <v>307</v>
      </c>
      <c r="F193" s="9">
        <v>524</v>
      </c>
      <c r="G193" s="9">
        <v>18</v>
      </c>
      <c r="H193" s="9">
        <v>1084</v>
      </c>
      <c r="I193" s="9">
        <v>2</v>
      </c>
      <c r="J193" s="9">
        <v>1428</v>
      </c>
      <c r="K193" s="9">
        <v>2</v>
      </c>
      <c r="L193" s="7">
        <v>0</v>
      </c>
      <c r="M193" s="7">
        <f>SUM(C193:L193)</f>
        <v>5495</v>
      </c>
    </row>
    <row r="194" spans="1:13" x14ac:dyDescent="0.3">
      <c r="A194" s="7" t="s">
        <v>33</v>
      </c>
      <c r="B194" s="7">
        <v>2017</v>
      </c>
      <c r="C194" s="7">
        <v>1027</v>
      </c>
      <c r="D194" s="7">
        <v>1038</v>
      </c>
      <c r="E194" s="7">
        <v>310</v>
      </c>
      <c r="F194" s="7">
        <v>755</v>
      </c>
      <c r="G194" s="7">
        <v>15</v>
      </c>
      <c r="H194" s="7">
        <v>1055</v>
      </c>
      <c r="I194" s="7">
        <v>0</v>
      </c>
      <c r="J194" s="7">
        <v>1329</v>
      </c>
      <c r="K194" s="7">
        <v>0</v>
      </c>
      <c r="L194" s="7">
        <v>0</v>
      </c>
      <c r="M194" s="7">
        <f>SUM(C194:L194)</f>
        <v>5529</v>
      </c>
    </row>
    <row r="195" spans="1:13" x14ac:dyDescent="0.3">
      <c r="A195" s="7" t="s">
        <v>28</v>
      </c>
      <c r="B195" s="7">
        <v>2015</v>
      </c>
      <c r="C195" s="10">
        <v>1560</v>
      </c>
      <c r="D195" s="10">
        <v>1354</v>
      </c>
      <c r="E195" s="10">
        <v>89</v>
      </c>
      <c r="F195" s="10">
        <v>1868</v>
      </c>
      <c r="G195" s="10">
        <v>53</v>
      </c>
      <c r="H195" s="10">
        <v>620</v>
      </c>
      <c r="I195" s="10">
        <v>0</v>
      </c>
      <c r="J195" s="10">
        <v>10</v>
      </c>
      <c r="K195" s="10">
        <v>0</v>
      </c>
      <c r="L195" s="7">
        <v>0</v>
      </c>
      <c r="M195" s="7">
        <f>SUM(C195:L195)</f>
        <v>5554</v>
      </c>
    </row>
    <row r="196" spans="1:13" x14ac:dyDescent="0.3">
      <c r="A196" s="7" t="s">
        <v>28</v>
      </c>
      <c r="B196" s="7">
        <v>2016</v>
      </c>
      <c r="C196" s="7">
        <v>1626</v>
      </c>
      <c r="D196" s="7">
        <v>1447</v>
      </c>
      <c r="E196" s="7">
        <v>84</v>
      </c>
      <c r="F196" s="7">
        <v>1770</v>
      </c>
      <c r="G196" s="7">
        <v>101</v>
      </c>
      <c r="H196" s="7">
        <v>622</v>
      </c>
      <c r="I196" s="7">
        <v>0</v>
      </c>
      <c r="J196" s="7">
        <v>19</v>
      </c>
      <c r="K196" s="7">
        <v>0</v>
      </c>
      <c r="L196" s="7">
        <v>0</v>
      </c>
      <c r="M196" s="7">
        <f>SUM(C196:L196)</f>
        <v>5669</v>
      </c>
    </row>
    <row r="197" spans="1:13" x14ac:dyDescent="0.3">
      <c r="A197" s="7" t="s">
        <v>29</v>
      </c>
      <c r="B197" s="7">
        <v>2018</v>
      </c>
      <c r="C197" s="7">
        <v>553</v>
      </c>
      <c r="D197" s="7">
        <v>1024</v>
      </c>
      <c r="E197" s="7">
        <v>9</v>
      </c>
      <c r="F197" s="7">
        <v>1208</v>
      </c>
      <c r="G197" s="7">
        <v>12</v>
      </c>
      <c r="H197" s="7">
        <v>2928</v>
      </c>
      <c r="I197" s="7">
        <v>0</v>
      </c>
      <c r="J197" s="7">
        <v>2</v>
      </c>
      <c r="K197" s="7">
        <v>0</v>
      </c>
      <c r="L197" s="7">
        <v>0</v>
      </c>
      <c r="M197" s="7">
        <f>SUM(C197:L197)</f>
        <v>5736</v>
      </c>
    </row>
    <row r="198" spans="1:13" x14ac:dyDescent="0.3">
      <c r="A198" s="7" t="s">
        <v>33</v>
      </c>
      <c r="B198" s="7">
        <v>2014</v>
      </c>
      <c r="C198" s="9">
        <v>1050</v>
      </c>
      <c r="D198" s="9">
        <v>885</v>
      </c>
      <c r="E198" s="9">
        <v>350</v>
      </c>
      <c r="F198" s="9">
        <v>440</v>
      </c>
      <c r="G198" s="9">
        <v>18</v>
      </c>
      <c r="H198" s="9">
        <v>1462</v>
      </c>
      <c r="I198" s="9">
        <v>2</v>
      </c>
      <c r="J198" s="9">
        <v>1538</v>
      </c>
      <c r="K198" s="9">
        <v>2</v>
      </c>
      <c r="L198" s="7">
        <v>0</v>
      </c>
      <c r="M198" s="7">
        <f>SUM(C198:L198)</f>
        <v>5747</v>
      </c>
    </row>
    <row r="199" spans="1:13" x14ac:dyDescent="0.3">
      <c r="A199" s="7" t="s">
        <v>38</v>
      </c>
      <c r="B199" s="7">
        <v>2014</v>
      </c>
      <c r="C199" s="9">
        <v>455</v>
      </c>
      <c r="D199" s="9">
        <v>1502</v>
      </c>
      <c r="E199" s="9">
        <v>95</v>
      </c>
      <c r="F199" s="9">
        <v>1102</v>
      </c>
      <c r="G199" s="9">
        <v>229</v>
      </c>
      <c r="H199" s="9">
        <v>2103</v>
      </c>
      <c r="I199" s="9">
        <v>0</v>
      </c>
      <c r="J199" s="9">
        <v>292</v>
      </c>
      <c r="K199" s="9">
        <v>4</v>
      </c>
      <c r="L199" s="7">
        <v>0</v>
      </c>
      <c r="M199" s="7">
        <f>SUM(C199:L199)</f>
        <v>5782</v>
      </c>
    </row>
    <row r="200" spans="1:13" x14ac:dyDescent="0.3">
      <c r="A200" s="7" t="s">
        <v>28</v>
      </c>
      <c r="B200" s="7">
        <v>2020</v>
      </c>
      <c r="C200" s="7">
        <v>2210</v>
      </c>
      <c r="D200" s="7">
        <v>1341</v>
      </c>
      <c r="E200" s="7">
        <v>71</v>
      </c>
      <c r="F200" s="7">
        <v>1461</v>
      </c>
      <c r="G200" s="7">
        <v>279</v>
      </c>
      <c r="H200" s="7">
        <v>641</v>
      </c>
      <c r="I200" s="7">
        <v>0</v>
      </c>
      <c r="J200" s="7">
        <v>6</v>
      </c>
      <c r="K200" s="7">
        <v>0</v>
      </c>
      <c r="L200" s="7">
        <v>0</v>
      </c>
      <c r="M200" s="7">
        <f>SUM(C200:L200)</f>
        <v>6009</v>
      </c>
    </row>
    <row r="201" spans="1:13" x14ac:dyDescent="0.3">
      <c r="A201" s="7" t="s">
        <v>29</v>
      </c>
      <c r="B201" s="7">
        <v>2017</v>
      </c>
      <c r="C201" s="7">
        <v>479</v>
      </c>
      <c r="D201" s="7">
        <v>1270</v>
      </c>
      <c r="E201" s="7">
        <v>18</v>
      </c>
      <c r="F201" s="7">
        <v>1058</v>
      </c>
      <c r="G201" s="7">
        <v>17</v>
      </c>
      <c r="H201" s="7">
        <v>3272</v>
      </c>
      <c r="I201" s="7">
        <v>0</v>
      </c>
      <c r="J201" s="7">
        <v>0</v>
      </c>
      <c r="K201" s="7">
        <v>0</v>
      </c>
      <c r="L201" s="7">
        <v>0</v>
      </c>
      <c r="M201" s="7">
        <f>SUM(C201:L201)</f>
        <v>6114</v>
      </c>
    </row>
    <row r="202" spans="1:13" x14ac:dyDescent="0.3">
      <c r="A202" s="7" t="s">
        <v>28</v>
      </c>
      <c r="B202" s="7">
        <v>2014</v>
      </c>
      <c r="C202" s="9">
        <v>1436</v>
      </c>
      <c r="D202" s="9">
        <v>1393</v>
      </c>
      <c r="E202" s="9">
        <v>128</v>
      </c>
      <c r="F202" s="9">
        <v>2122</v>
      </c>
      <c r="G202" s="9">
        <v>79</v>
      </c>
      <c r="H202" s="9">
        <v>964</v>
      </c>
      <c r="I202" s="9">
        <v>0</v>
      </c>
      <c r="J202" s="9">
        <v>8</v>
      </c>
      <c r="K202" s="9">
        <v>0</v>
      </c>
      <c r="L202" s="7">
        <v>0</v>
      </c>
      <c r="M202" s="7">
        <f>SUM(C202:L202)</f>
        <v>6130</v>
      </c>
    </row>
    <row r="203" spans="1:13" x14ac:dyDescent="0.3">
      <c r="A203" s="7" t="s">
        <v>33</v>
      </c>
      <c r="B203" s="7">
        <v>2018</v>
      </c>
      <c r="C203" s="7">
        <v>1090</v>
      </c>
      <c r="D203" s="7">
        <v>1052</v>
      </c>
      <c r="E203" s="7">
        <v>266</v>
      </c>
      <c r="F203" s="7">
        <v>1378</v>
      </c>
      <c r="G203" s="7">
        <v>17</v>
      </c>
      <c r="H203" s="7">
        <v>1036</v>
      </c>
      <c r="I203" s="7">
        <v>0</v>
      </c>
      <c r="J203" s="7">
        <v>1306</v>
      </c>
      <c r="K203" s="7">
        <v>0</v>
      </c>
      <c r="L203" s="7">
        <v>0</v>
      </c>
      <c r="M203" s="7">
        <f>SUM(C203:L203)</f>
        <v>6145</v>
      </c>
    </row>
    <row r="204" spans="1:13" x14ac:dyDescent="0.3">
      <c r="A204" s="7" t="s">
        <v>29</v>
      </c>
      <c r="B204" s="7">
        <v>2019</v>
      </c>
      <c r="C204" s="7">
        <v>529</v>
      </c>
      <c r="D204" s="7">
        <v>922</v>
      </c>
      <c r="E204" s="7">
        <v>9</v>
      </c>
      <c r="F204" s="7">
        <v>1048</v>
      </c>
      <c r="G204" s="7">
        <v>16</v>
      </c>
      <c r="H204" s="7">
        <v>3629</v>
      </c>
      <c r="I204" s="7">
        <v>0</v>
      </c>
      <c r="J204" s="7">
        <v>2</v>
      </c>
      <c r="K204" s="7">
        <v>0</v>
      </c>
      <c r="L204" s="7">
        <v>0</v>
      </c>
      <c r="M204" s="7">
        <f>SUM(C204:L204)</f>
        <v>6155</v>
      </c>
    </row>
    <row r="205" spans="1:13" x14ac:dyDescent="0.3">
      <c r="A205" s="7" t="s">
        <v>28</v>
      </c>
      <c r="B205" s="7">
        <v>2017</v>
      </c>
      <c r="C205" s="7">
        <v>1920</v>
      </c>
      <c r="D205" s="7">
        <v>1460</v>
      </c>
      <c r="E205" s="7">
        <v>75</v>
      </c>
      <c r="F205" s="7">
        <v>1966</v>
      </c>
      <c r="G205" s="7">
        <v>144</v>
      </c>
      <c r="H205" s="7">
        <v>582</v>
      </c>
      <c r="I205" s="7">
        <v>0</v>
      </c>
      <c r="J205" s="7">
        <v>15</v>
      </c>
      <c r="K205" s="7">
        <v>0</v>
      </c>
      <c r="L205" s="7">
        <v>0</v>
      </c>
      <c r="M205" s="7">
        <f>SUM(C205:L205)</f>
        <v>6162</v>
      </c>
    </row>
    <row r="206" spans="1:13" x14ac:dyDescent="0.3">
      <c r="A206" s="7" t="s">
        <v>40</v>
      </c>
      <c r="B206" s="7">
        <v>2011</v>
      </c>
      <c r="C206" s="8">
        <v>572</v>
      </c>
      <c r="D206" s="8">
        <v>2085</v>
      </c>
      <c r="E206" s="8">
        <v>142</v>
      </c>
      <c r="F206" s="8">
        <v>1657</v>
      </c>
      <c r="G206" s="8">
        <v>162</v>
      </c>
      <c r="H206" s="8">
        <v>1575</v>
      </c>
      <c r="I206" s="8">
        <v>0</v>
      </c>
      <c r="J206" s="8">
        <v>7</v>
      </c>
      <c r="K206" s="8">
        <v>1</v>
      </c>
      <c r="L206" s="7">
        <v>0</v>
      </c>
      <c r="M206" s="7">
        <v>6201</v>
      </c>
    </row>
    <row r="207" spans="1:13" x14ac:dyDescent="0.3">
      <c r="A207" s="7" t="s">
        <v>28</v>
      </c>
      <c r="B207" s="7">
        <v>2011</v>
      </c>
      <c r="C207" s="8">
        <v>1053</v>
      </c>
      <c r="D207" s="8">
        <v>1365</v>
      </c>
      <c r="E207" s="8">
        <v>104</v>
      </c>
      <c r="F207" s="8">
        <v>1654</v>
      </c>
      <c r="G207" s="8">
        <v>174</v>
      </c>
      <c r="H207" s="8">
        <v>1834</v>
      </c>
      <c r="I207" s="8">
        <v>2</v>
      </c>
      <c r="J207" s="8">
        <v>18</v>
      </c>
      <c r="K207" s="8">
        <v>0</v>
      </c>
      <c r="L207" s="7">
        <v>0</v>
      </c>
      <c r="M207" s="7">
        <f>SUM(C207:L207)</f>
        <v>6204</v>
      </c>
    </row>
    <row r="208" spans="1:13" x14ac:dyDescent="0.3">
      <c r="A208" s="7" t="s">
        <v>33</v>
      </c>
      <c r="B208" s="7">
        <v>2015</v>
      </c>
      <c r="C208" s="10">
        <v>1053</v>
      </c>
      <c r="D208" s="10">
        <v>930</v>
      </c>
      <c r="E208" s="10">
        <v>267</v>
      </c>
      <c r="F208" s="10">
        <v>844</v>
      </c>
      <c r="G208" s="10">
        <v>10</v>
      </c>
      <c r="H208" s="10">
        <v>1654</v>
      </c>
      <c r="I208" s="10">
        <v>0</v>
      </c>
      <c r="J208" s="10">
        <v>1552</v>
      </c>
      <c r="K208" s="10">
        <v>0</v>
      </c>
      <c r="L208" s="7">
        <v>0</v>
      </c>
      <c r="M208" s="7">
        <f>SUM(C208:L208)</f>
        <v>6310</v>
      </c>
    </row>
    <row r="209" spans="1:13" x14ac:dyDescent="0.3">
      <c r="A209" s="7" t="s">
        <v>33</v>
      </c>
      <c r="B209" s="7">
        <v>2020</v>
      </c>
      <c r="C209" s="7">
        <v>1321</v>
      </c>
      <c r="D209" s="7">
        <v>993</v>
      </c>
      <c r="E209" s="7">
        <v>275</v>
      </c>
      <c r="F209" s="7">
        <v>1358</v>
      </c>
      <c r="G209" s="7">
        <v>6</v>
      </c>
      <c r="H209" s="7">
        <v>857</v>
      </c>
      <c r="I209" s="7">
        <v>0</v>
      </c>
      <c r="J209" s="7">
        <v>1518</v>
      </c>
      <c r="K209" s="7">
        <v>0</v>
      </c>
      <c r="L209" s="7">
        <v>0</v>
      </c>
      <c r="M209" s="7">
        <f>SUM(C209:L209)</f>
        <v>6328</v>
      </c>
    </row>
    <row r="210" spans="1:13" x14ac:dyDescent="0.3">
      <c r="A210" s="7" t="s">
        <v>30</v>
      </c>
      <c r="B210" s="7">
        <v>2011</v>
      </c>
      <c r="C210" s="8">
        <v>733</v>
      </c>
      <c r="D210" s="8">
        <v>733</v>
      </c>
      <c r="E210" s="8">
        <v>255</v>
      </c>
      <c r="F210" s="8">
        <v>1474</v>
      </c>
      <c r="G210" s="8">
        <v>490</v>
      </c>
      <c r="H210" s="8">
        <v>2740</v>
      </c>
      <c r="I210" s="8">
        <v>0</v>
      </c>
      <c r="J210" s="8">
        <v>9</v>
      </c>
      <c r="K210" s="8">
        <v>0</v>
      </c>
      <c r="L210" s="7">
        <v>0</v>
      </c>
      <c r="M210" s="7">
        <f>SUM(C210:L210)</f>
        <v>6434</v>
      </c>
    </row>
    <row r="211" spans="1:13" x14ac:dyDescent="0.3">
      <c r="A211" s="7" t="s">
        <v>28</v>
      </c>
      <c r="B211" s="7">
        <v>2019</v>
      </c>
      <c r="C211" s="7">
        <v>2036</v>
      </c>
      <c r="D211" s="7">
        <v>2049</v>
      </c>
      <c r="E211" s="7">
        <v>76</v>
      </c>
      <c r="F211" s="7">
        <v>1320</v>
      </c>
      <c r="G211" s="7">
        <v>233</v>
      </c>
      <c r="H211" s="7">
        <v>732</v>
      </c>
      <c r="I211" s="7">
        <v>0</v>
      </c>
      <c r="J211" s="7">
        <v>7</v>
      </c>
      <c r="K211" s="7">
        <v>0</v>
      </c>
      <c r="L211" s="7">
        <v>0</v>
      </c>
      <c r="M211" s="7">
        <f>SUM(C211:L211)</f>
        <v>6453</v>
      </c>
    </row>
    <row r="212" spans="1:13" x14ac:dyDescent="0.3">
      <c r="A212" s="7" t="s">
        <v>28</v>
      </c>
      <c r="B212" s="7">
        <v>2013</v>
      </c>
      <c r="C212" s="9">
        <v>1380</v>
      </c>
      <c r="D212" s="9">
        <v>1381</v>
      </c>
      <c r="E212" s="9">
        <v>109</v>
      </c>
      <c r="F212" s="9">
        <v>2261</v>
      </c>
      <c r="G212" s="9">
        <v>180</v>
      </c>
      <c r="H212" s="9">
        <v>1181</v>
      </c>
      <c r="I212" s="9">
        <v>1</v>
      </c>
      <c r="J212" s="9">
        <v>11</v>
      </c>
      <c r="K212" s="9">
        <v>0</v>
      </c>
      <c r="L212" s="7">
        <v>0</v>
      </c>
      <c r="M212" s="7">
        <f>SUM(C212:L212)</f>
        <v>6504</v>
      </c>
    </row>
    <row r="213" spans="1:13" x14ac:dyDescent="0.3">
      <c r="A213" s="7" t="s">
        <v>38</v>
      </c>
      <c r="B213" s="7">
        <v>2011</v>
      </c>
      <c r="C213" s="8">
        <v>677</v>
      </c>
      <c r="D213" s="8">
        <v>1743</v>
      </c>
      <c r="E213" s="8">
        <v>152</v>
      </c>
      <c r="F213" s="8">
        <v>1467</v>
      </c>
      <c r="G213" s="8">
        <v>464</v>
      </c>
      <c r="H213" s="8">
        <v>1812</v>
      </c>
      <c r="I213" s="8">
        <v>0</v>
      </c>
      <c r="J213" s="8">
        <v>195</v>
      </c>
      <c r="K213" s="8">
        <v>10</v>
      </c>
      <c r="L213" s="7">
        <v>0</v>
      </c>
      <c r="M213" s="7">
        <f>SUM(C213:L213)</f>
        <v>6520</v>
      </c>
    </row>
    <row r="214" spans="1:13" x14ac:dyDescent="0.3">
      <c r="A214" s="7" t="s">
        <v>28</v>
      </c>
      <c r="B214" s="7">
        <v>2018</v>
      </c>
      <c r="C214" s="7">
        <v>2091</v>
      </c>
      <c r="D214" s="7">
        <v>1847</v>
      </c>
      <c r="E214" s="7">
        <v>79</v>
      </c>
      <c r="F214" s="7">
        <v>1854</v>
      </c>
      <c r="G214" s="7">
        <v>184</v>
      </c>
      <c r="H214" s="7">
        <v>503</v>
      </c>
      <c r="I214" s="7">
        <v>0</v>
      </c>
      <c r="J214" s="7">
        <v>18</v>
      </c>
      <c r="K214" s="7">
        <v>0</v>
      </c>
      <c r="L214" s="7">
        <v>0</v>
      </c>
      <c r="M214" s="7">
        <f>SUM(C214:L214)</f>
        <v>6576</v>
      </c>
    </row>
    <row r="215" spans="1:13" x14ac:dyDescent="0.3">
      <c r="A215" s="7" t="s">
        <v>33</v>
      </c>
      <c r="B215" s="7">
        <v>2019</v>
      </c>
      <c r="C215" s="7">
        <v>1126</v>
      </c>
      <c r="D215" s="7">
        <v>1008</v>
      </c>
      <c r="E215" s="7">
        <v>305</v>
      </c>
      <c r="F215" s="7">
        <v>1646</v>
      </c>
      <c r="G215" s="7">
        <v>7</v>
      </c>
      <c r="H215" s="7">
        <v>1126</v>
      </c>
      <c r="I215" s="7">
        <v>0</v>
      </c>
      <c r="J215" s="7">
        <v>1399</v>
      </c>
      <c r="K215" s="7">
        <v>0</v>
      </c>
      <c r="L215" s="7">
        <v>0</v>
      </c>
      <c r="M215" s="7">
        <f>SUM(C215:L215)</f>
        <v>6617</v>
      </c>
    </row>
    <row r="216" spans="1:13" x14ac:dyDescent="0.3">
      <c r="A216" s="7" t="s">
        <v>38</v>
      </c>
      <c r="B216" s="7">
        <v>2013</v>
      </c>
      <c r="C216" s="9">
        <v>923</v>
      </c>
      <c r="D216" s="9">
        <v>1516</v>
      </c>
      <c r="E216" s="9">
        <v>118</v>
      </c>
      <c r="F216" s="9">
        <v>1271</v>
      </c>
      <c r="G216" s="9">
        <v>313</v>
      </c>
      <c r="H216" s="9">
        <v>2171</v>
      </c>
      <c r="I216" s="9">
        <v>0</v>
      </c>
      <c r="J216" s="9">
        <v>305</v>
      </c>
      <c r="K216" s="9">
        <v>9</v>
      </c>
      <c r="L216" s="7">
        <v>0</v>
      </c>
      <c r="M216" s="7">
        <f>SUM(C216:L216)</f>
        <v>6626</v>
      </c>
    </row>
    <row r="217" spans="1:13" x14ac:dyDescent="0.3">
      <c r="A217" s="7" t="s">
        <v>38</v>
      </c>
      <c r="B217" s="7">
        <v>2012</v>
      </c>
      <c r="C217" s="8">
        <v>737</v>
      </c>
      <c r="D217" s="8">
        <v>1693</v>
      </c>
      <c r="E217" s="8">
        <v>110</v>
      </c>
      <c r="F217" s="8">
        <v>1494</v>
      </c>
      <c r="G217" s="8">
        <v>382</v>
      </c>
      <c r="H217" s="8">
        <v>1965</v>
      </c>
      <c r="I217" s="8">
        <v>0</v>
      </c>
      <c r="J217" s="8">
        <v>277</v>
      </c>
      <c r="K217" s="8">
        <v>34</v>
      </c>
      <c r="L217" s="7">
        <v>0</v>
      </c>
      <c r="M217" s="7">
        <f>SUM(C217:L217)</f>
        <v>6692</v>
      </c>
    </row>
    <row r="218" spans="1:13" x14ac:dyDescent="0.3">
      <c r="A218" s="7" t="s">
        <v>30</v>
      </c>
      <c r="B218" s="7">
        <v>2012</v>
      </c>
      <c r="C218" s="8">
        <v>668</v>
      </c>
      <c r="D218" s="8">
        <v>900</v>
      </c>
      <c r="E218" s="8">
        <v>258</v>
      </c>
      <c r="F218" s="8">
        <v>1525</v>
      </c>
      <c r="G218" s="8">
        <v>434</v>
      </c>
      <c r="H218" s="8">
        <v>3137</v>
      </c>
      <c r="I218" s="8">
        <v>0</v>
      </c>
      <c r="J218" s="8">
        <v>9</v>
      </c>
      <c r="K218" s="8">
        <v>2</v>
      </c>
      <c r="L218" s="7">
        <v>0</v>
      </c>
      <c r="M218" s="7">
        <f>SUM(C218:L218)</f>
        <v>6933</v>
      </c>
    </row>
    <row r="219" spans="1:13" x14ac:dyDescent="0.3">
      <c r="A219" s="7" t="s">
        <v>40</v>
      </c>
      <c r="B219" s="7">
        <v>2012</v>
      </c>
      <c r="C219" s="8">
        <v>706</v>
      </c>
      <c r="D219" s="8">
        <v>2160</v>
      </c>
      <c r="E219" s="8">
        <v>134</v>
      </c>
      <c r="F219" s="8">
        <v>1727</v>
      </c>
      <c r="G219" s="8">
        <v>208</v>
      </c>
      <c r="H219" s="8">
        <v>1985</v>
      </c>
      <c r="I219" s="8">
        <v>0</v>
      </c>
      <c r="J219" s="8">
        <v>15</v>
      </c>
      <c r="K219" s="8">
        <v>0</v>
      </c>
      <c r="L219" s="7">
        <v>0</v>
      </c>
      <c r="M219" s="7">
        <v>6935</v>
      </c>
    </row>
    <row r="220" spans="1:13" x14ac:dyDescent="0.3">
      <c r="A220" s="7" t="s">
        <v>29</v>
      </c>
      <c r="B220" s="7">
        <v>2016</v>
      </c>
      <c r="C220" s="7">
        <v>982</v>
      </c>
      <c r="D220" s="7">
        <v>1346</v>
      </c>
      <c r="E220" s="7">
        <v>12</v>
      </c>
      <c r="F220" s="7">
        <v>1224</v>
      </c>
      <c r="G220" s="7">
        <v>59</v>
      </c>
      <c r="H220" s="7">
        <v>3732</v>
      </c>
      <c r="I220" s="7">
        <v>0</v>
      </c>
      <c r="J220" s="7">
        <v>0</v>
      </c>
      <c r="K220" s="7">
        <v>0</v>
      </c>
      <c r="L220" s="7">
        <v>0</v>
      </c>
      <c r="M220" s="7">
        <f>SUM(C220:L220)</f>
        <v>7355</v>
      </c>
    </row>
    <row r="221" spans="1:13" x14ac:dyDescent="0.3">
      <c r="A221" s="7" t="s">
        <v>29</v>
      </c>
      <c r="B221" s="7">
        <v>2015</v>
      </c>
      <c r="C221" s="10">
        <v>803</v>
      </c>
      <c r="D221" s="10">
        <v>1569</v>
      </c>
      <c r="E221" s="10">
        <v>12</v>
      </c>
      <c r="F221" s="10">
        <v>1164</v>
      </c>
      <c r="G221" s="10">
        <v>73</v>
      </c>
      <c r="H221" s="10">
        <v>4133</v>
      </c>
      <c r="I221" s="10">
        <v>0</v>
      </c>
      <c r="J221" s="10">
        <v>36</v>
      </c>
      <c r="K221" s="10">
        <v>0</v>
      </c>
      <c r="L221" s="7">
        <v>0</v>
      </c>
      <c r="M221" s="7">
        <f>SUM(C221:L221)</f>
        <v>7790</v>
      </c>
    </row>
    <row r="222" spans="1:13" x14ac:dyDescent="0.3">
      <c r="A222" s="7" t="s">
        <v>30</v>
      </c>
      <c r="B222" s="7">
        <v>2014</v>
      </c>
      <c r="C222" s="9">
        <v>1174</v>
      </c>
      <c r="D222" s="9">
        <v>1922</v>
      </c>
      <c r="E222" s="9">
        <v>293</v>
      </c>
      <c r="F222" s="9">
        <v>1688</v>
      </c>
      <c r="G222" s="9">
        <v>102</v>
      </c>
      <c r="H222" s="9">
        <v>3478</v>
      </c>
      <c r="I222" s="9">
        <v>0</v>
      </c>
      <c r="J222" s="9">
        <v>13</v>
      </c>
      <c r="K222" s="9">
        <v>1</v>
      </c>
      <c r="L222" s="7">
        <v>0</v>
      </c>
      <c r="M222" s="7">
        <f>SUM(C222:L222)</f>
        <v>8671</v>
      </c>
    </row>
    <row r="223" spans="1:13" x14ac:dyDescent="0.3">
      <c r="A223" s="7" t="s">
        <v>29</v>
      </c>
      <c r="B223" s="7">
        <v>2011</v>
      </c>
      <c r="C223" s="8">
        <v>439</v>
      </c>
      <c r="D223" s="8">
        <v>1442</v>
      </c>
      <c r="E223" s="8">
        <v>30</v>
      </c>
      <c r="F223" s="8">
        <v>685</v>
      </c>
      <c r="G223" s="8">
        <v>93</v>
      </c>
      <c r="H223" s="8">
        <v>6052</v>
      </c>
      <c r="I223" s="8">
        <v>0</v>
      </c>
      <c r="J223" s="8">
        <v>28</v>
      </c>
      <c r="K223" s="8">
        <v>0</v>
      </c>
      <c r="L223" s="7">
        <v>0</v>
      </c>
      <c r="M223" s="7">
        <f>SUM(C223:L223)</f>
        <v>8769</v>
      </c>
    </row>
    <row r="224" spans="1:13" x14ac:dyDescent="0.3">
      <c r="A224" s="7" t="s">
        <v>35</v>
      </c>
      <c r="B224" s="7">
        <v>2020</v>
      </c>
      <c r="C224" s="7">
        <v>1637</v>
      </c>
      <c r="D224" s="7">
        <v>151</v>
      </c>
      <c r="E224" s="7">
        <v>6</v>
      </c>
      <c r="F224" s="7">
        <v>3890</v>
      </c>
      <c r="G224" s="7">
        <v>442</v>
      </c>
      <c r="H224" s="7">
        <v>2707</v>
      </c>
      <c r="I224" s="7">
        <v>0</v>
      </c>
      <c r="J224" s="7">
        <v>3</v>
      </c>
      <c r="K224" s="7">
        <v>3</v>
      </c>
      <c r="L224" s="7">
        <v>0</v>
      </c>
      <c r="M224" s="7">
        <f>SUM(C224:L224)</f>
        <v>8839</v>
      </c>
    </row>
    <row r="225" spans="1:13" x14ac:dyDescent="0.3">
      <c r="A225" s="7" t="s">
        <v>40</v>
      </c>
      <c r="B225" s="7">
        <v>2020</v>
      </c>
      <c r="C225" s="7">
        <v>997</v>
      </c>
      <c r="D225" s="7">
        <v>2938</v>
      </c>
      <c r="E225" s="7">
        <v>110</v>
      </c>
      <c r="F225" s="7">
        <v>1840</v>
      </c>
      <c r="G225" s="7">
        <v>416</v>
      </c>
      <c r="H225" s="7">
        <v>2557</v>
      </c>
      <c r="I225" s="7">
        <v>0</v>
      </c>
      <c r="J225" s="7">
        <v>14</v>
      </c>
      <c r="K225" s="7">
        <v>0</v>
      </c>
      <c r="L225" s="7">
        <v>0</v>
      </c>
      <c r="M225" s="7">
        <v>8872</v>
      </c>
    </row>
    <row r="226" spans="1:13" x14ac:dyDescent="0.3">
      <c r="A226" s="7" t="s">
        <v>30</v>
      </c>
      <c r="B226" s="7">
        <v>2013</v>
      </c>
      <c r="C226" s="9">
        <v>971</v>
      </c>
      <c r="D226" s="9">
        <v>1957</v>
      </c>
      <c r="E226" s="9">
        <v>263</v>
      </c>
      <c r="F226" s="9">
        <v>1560</v>
      </c>
      <c r="G226" s="9">
        <v>643</v>
      </c>
      <c r="H226" s="9">
        <v>3617</v>
      </c>
      <c r="I226" s="9">
        <v>2</v>
      </c>
      <c r="J226" s="9">
        <v>13</v>
      </c>
      <c r="K226" s="9">
        <v>0</v>
      </c>
      <c r="L226" s="7">
        <v>0</v>
      </c>
      <c r="M226" s="7">
        <f>SUM(C226:L226)</f>
        <v>9026</v>
      </c>
    </row>
    <row r="227" spans="1:13" x14ac:dyDescent="0.3">
      <c r="A227" s="7" t="s">
        <v>30</v>
      </c>
      <c r="B227" s="7">
        <v>2015</v>
      </c>
      <c r="C227" s="10">
        <v>1070</v>
      </c>
      <c r="D227" s="10">
        <v>2336</v>
      </c>
      <c r="E227" s="10">
        <v>243</v>
      </c>
      <c r="F227" s="10">
        <v>1886</v>
      </c>
      <c r="G227" s="10">
        <v>90</v>
      </c>
      <c r="H227" s="10">
        <v>3525</v>
      </c>
      <c r="I227" s="10">
        <v>0</v>
      </c>
      <c r="J227" s="10">
        <v>14</v>
      </c>
      <c r="K227" s="10">
        <v>0</v>
      </c>
      <c r="L227" s="7">
        <v>0</v>
      </c>
      <c r="M227" s="7">
        <f>SUM(C227:L227)</f>
        <v>9164</v>
      </c>
    </row>
    <row r="228" spans="1:13" x14ac:dyDescent="0.3">
      <c r="A228" s="7" t="s">
        <v>34</v>
      </c>
      <c r="B228" s="7">
        <v>2011</v>
      </c>
      <c r="C228" s="8">
        <v>636</v>
      </c>
      <c r="D228" s="8">
        <v>715</v>
      </c>
      <c r="E228" s="8">
        <v>267</v>
      </c>
      <c r="F228" s="8">
        <v>2608</v>
      </c>
      <c r="G228" s="8">
        <v>81</v>
      </c>
      <c r="H228" s="8">
        <v>3712</v>
      </c>
      <c r="I228" s="8">
        <v>12</v>
      </c>
      <c r="J228" s="8">
        <v>1210</v>
      </c>
      <c r="K228" s="8">
        <v>2</v>
      </c>
      <c r="L228" s="7">
        <v>0</v>
      </c>
      <c r="M228" s="7">
        <f>SUM(C228:L228)</f>
        <v>9243</v>
      </c>
    </row>
    <row r="229" spans="1:13" x14ac:dyDescent="0.3">
      <c r="A229" s="7" t="s">
        <v>35</v>
      </c>
      <c r="B229" s="7">
        <v>2015</v>
      </c>
      <c r="C229" s="10">
        <v>1256</v>
      </c>
      <c r="D229" s="10">
        <v>192</v>
      </c>
      <c r="E229" s="10">
        <v>8</v>
      </c>
      <c r="F229" s="10">
        <v>3987</v>
      </c>
      <c r="G229" s="10">
        <v>267</v>
      </c>
      <c r="H229" s="10">
        <v>3668</v>
      </c>
      <c r="I229" s="10">
        <v>0</v>
      </c>
      <c r="J229" s="10">
        <v>4</v>
      </c>
      <c r="K229" s="10">
        <v>4</v>
      </c>
      <c r="L229" s="7">
        <v>0</v>
      </c>
      <c r="M229" s="7">
        <f>SUM(C229:L229)</f>
        <v>9386</v>
      </c>
    </row>
    <row r="230" spans="1:13" x14ac:dyDescent="0.3">
      <c r="A230" s="7" t="s">
        <v>36</v>
      </c>
      <c r="B230" s="7">
        <v>2011</v>
      </c>
      <c r="C230" s="8">
        <v>1112</v>
      </c>
      <c r="D230" s="8">
        <v>1008</v>
      </c>
      <c r="E230" s="8">
        <v>465</v>
      </c>
      <c r="F230" s="8">
        <v>3207</v>
      </c>
      <c r="G230" s="8">
        <v>235</v>
      </c>
      <c r="H230" s="8">
        <v>2320</v>
      </c>
      <c r="I230" s="8">
        <v>0</v>
      </c>
      <c r="J230" s="8">
        <v>1062</v>
      </c>
      <c r="K230" s="8">
        <v>1</v>
      </c>
      <c r="L230" s="7">
        <v>0</v>
      </c>
      <c r="M230" s="7">
        <f>SUM(C230:L230)</f>
        <v>9410</v>
      </c>
    </row>
    <row r="231" spans="1:13" x14ac:dyDescent="0.3">
      <c r="A231" s="7" t="s">
        <v>30</v>
      </c>
      <c r="B231" s="7">
        <v>2016</v>
      </c>
      <c r="C231" s="7">
        <v>1187</v>
      </c>
      <c r="D231" s="7">
        <v>2697</v>
      </c>
      <c r="E231" s="7">
        <v>260</v>
      </c>
      <c r="F231" s="7">
        <v>1860</v>
      </c>
      <c r="G231" s="7">
        <v>124</v>
      </c>
      <c r="H231" s="7">
        <v>3313</v>
      </c>
      <c r="I231" s="7">
        <v>0</v>
      </c>
      <c r="J231" s="7">
        <v>8</v>
      </c>
      <c r="K231" s="7">
        <v>0</v>
      </c>
      <c r="L231" s="7">
        <v>0</v>
      </c>
      <c r="M231" s="7">
        <f>SUM(C231:L231)</f>
        <v>9449</v>
      </c>
    </row>
    <row r="232" spans="1:13" x14ac:dyDescent="0.3">
      <c r="A232" s="7" t="s">
        <v>29</v>
      </c>
      <c r="B232" s="7">
        <v>2012</v>
      </c>
      <c r="C232" s="8">
        <v>473</v>
      </c>
      <c r="D232" s="8">
        <v>1527</v>
      </c>
      <c r="E232" s="8">
        <v>21</v>
      </c>
      <c r="F232" s="8">
        <v>745</v>
      </c>
      <c r="G232" s="8">
        <v>93</v>
      </c>
      <c r="H232" s="8">
        <v>6658</v>
      </c>
      <c r="I232" s="8">
        <v>0</v>
      </c>
      <c r="J232" s="8">
        <v>0</v>
      </c>
      <c r="K232" s="8">
        <v>0</v>
      </c>
      <c r="L232" s="7">
        <v>0</v>
      </c>
      <c r="M232" s="7">
        <f>SUM(C232:L232)</f>
        <v>9517</v>
      </c>
    </row>
    <row r="233" spans="1:13" x14ac:dyDescent="0.3">
      <c r="A233" s="7" t="s">
        <v>27</v>
      </c>
      <c r="B233" s="7">
        <v>2011</v>
      </c>
      <c r="C233" s="8">
        <v>934</v>
      </c>
      <c r="D233" s="8">
        <v>3050</v>
      </c>
      <c r="E233" s="8">
        <v>1413</v>
      </c>
      <c r="F233" s="8">
        <v>190</v>
      </c>
      <c r="G233" s="8">
        <v>11</v>
      </c>
      <c r="H233" s="8">
        <v>2607</v>
      </c>
      <c r="I233" s="8">
        <v>10</v>
      </c>
      <c r="J233" s="8">
        <v>1393</v>
      </c>
      <c r="K233" s="8">
        <v>0</v>
      </c>
      <c r="L233" s="7">
        <v>0</v>
      </c>
      <c r="M233" s="7">
        <f>SUM(C233:L233)</f>
        <v>9608</v>
      </c>
    </row>
    <row r="234" spans="1:13" x14ac:dyDescent="0.3">
      <c r="A234" s="7" t="s">
        <v>35</v>
      </c>
      <c r="B234" s="7">
        <v>2016</v>
      </c>
      <c r="C234" s="7">
        <v>1656</v>
      </c>
      <c r="D234" s="7">
        <v>166</v>
      </c>
      <c r="E234" s="7">
        <v>25</v>
      </c>
      <c r="F234" s="7">
        <v>4029</v>
      </c>
      <c r="G234" s="7">
        <v>328</v>
      </c>
      <c r="H234" s="7">
        <v>3455</v>
      </c>
      <c r="I234" s="7">
        <v>0</v>
      </c>
      <c r="J234" s="7">
        <v>3</v>
      </c>
      <c r="K234" s="7">
        <v>2</v>
      </c>
      <c r="L234" s="7">
        <v>0</v>
      </c>
      <c r="M234" s="7">
        <f>SUM(C234:L234)</f>
        <v>9664</v>
      </c>
    </row>
    <row r="235" spans="1:13" x14ac:dyDescent="0.3">
      <c r="A235" s="7" t="s">
        <v>30</v>
      </c>
      <c r="B235" s="7">
        <v>2017</v>
      </c>
      <c r="C235" s="7">
        <v>1104</v>
      </c>
      <c r="D235" s="7">
        <v>2998</v>
      </c>
      <c r="E235" s="7">
        <v>254</v>
      </c>
      <c r="F235" s="7">
        <v>2037</v>
      </c>
      <c r="G235" s="7">
        <v>180</v>
      </c>
      <c r="H235" s="7">
        <v>3389</v>
      </c>
      <c r="I235" s="7">
        <v>0</v>
      </c>
      <c r="J235" s="7">
        <v>22</v>
      </c>
      <c r="K235" s="7">
        <v>0</v>
      </c>
      <c r="L235" s="7">
        <v>0</v>
      </c>
      <c r="M235" s="7">
        <f>SUM(C235:L235)</f>
        <v>9984</v>
      </c>
    </row>
    <row r="236" spans="1:13" x14ac:dyDescent="0.3">
      <c r="A236" s="7" t="s">
        <v>34</v>
      </c>
      <c r="B236" s="7">
        <v>2020</v>
      </c>
      <c r="C236" s="7">
        <v>504</v>
      </c>
      <c r="D236" s="7">
        <v>923</v>
      </c>
      <c r="E236" s="7">
        <v>176</v>
      </c>
      <c r="F236" s="7">
        <v>4751</v>
      </c>
      <c r="G236" s="7">
        <v>70</v>
      </c>
      <c r="H236" s="7">
        <v>2055</v>
      </c>
      <c r="I236" s="7">
        <v>0</v>
      </c>
      <c r="J236" s="7">
        <v>1511</v>
      </c>
      <c r="K236" s="7">
        <v>1</v>
      </c>
      <c r="L236" s="7">
        <v>0</v>
      </c>
      <c r="M236" s="7">
        <f>SUM(C236:L236)</f>
        <v>9991</v>
      </c>
    </row>
    <row r="237" spans="1:13" x14ac:dyDescent="0.3">
      <c r="A237" s="7" t="s">
        <v>34</v>
      </c>
      <c r="B237" s="7">
        <v>2012</v>
      </c>
      <c r="C237" s="8">
        <v>621</v>
      </c>
      <c r="D237" s="8">
        <v>1070</v>
      </c>
      <c r="E237" s="8">
        <v>218</v>
      </c>
      <c r="F237" s="8">
        <v>2978</v>
      </c>
      <c r="G237" s="8">
        <v>100</v>
      </c>
      <c r="H237" s="8">
        <v>3684</v>
      </c>
      <c r="I237" s="8">
        <v>12</v>
      </c>
      <c r="J237" s="8">
        <v>1328</v>
      </c>
      <c r="K237" s="8">
        <v>0</v>
      </c>
      <c r="L237" s="7">
        <v>0</v>
      </c>
      <c r="M237" s="7">
        <f>SUM(C237:L237)</f>
        <v>10011</v>
      </c>
    </row>
    <row r="238" spans="1:13" x14ac:dyDescent="0.3">
      <c r="A238" s="7" t="s">
        <v>35</v>
      </c>
      <c r="B238" s="7">
        <v>2017</v>
      </c>
      <c r="C238" s="7">
        <v>2035</v>
      </c>
      <c r="D238" s="7">
        <v>190</v>
      </c>
      <c r="E238" s="7">
        <v>12</v>
      </c>
      <c r="F238" s="7">
        <v>4462</v>
      </c>
      <c r="G238" s="7">
        <v>432</v>
      </c>
      <c r="H238" s="7">
        <v>3021</v>
      </c>
      <c r="I238" s="7">
        <v>0</v>
      </c>
      <c r="J238" s="7">
        <v>9</v>
      </c>
      <c r="K238" s="7">
        <v>4</v>
      </c>
      <c r="L238" s="7">
        <v>0</v>
      </c>
      <c r="M238" s="7">
        <f>SUM(C238:L238)</f>
        <v>10165</v>
      </c>
    </row>
    <row r="239" spans="1:13" x14ac:dyDescent="0.3">
      <c r="A239" s="7" t="s">
        <v>35</v>
      </c>
      <c r="B239" s="7">
        <v>2019</v>
      </c>
      <c r="C239" s="7">
        <v>2044</v>
      </c>
      <c r="D239" s="7">
        <v>229</v>
      </c>
      <c r="E239" s="7">
        <v>8</v>
      </c>
      <c r="F239" s="7">
        <v>4507</v>
      </c>
      <c r="G239" s="7">
        <v>443</v>
      </c>
      <c r="H239" s="7">
        <v>3039</v>
      </c>
      <c r="I239" s="7">
        <v>0</v>
      </c>
      <c r="J239" s="7">
        <v>3</v>
      </c>
      <c r="K239" s="7">
        <v>7</v>
      </c>
      <c r="L239" s="7">
        <v>0</v>
      </c>
      <c r="M239" s="7">
        <f>SUM(C239:L239)</f>
        <v>10280</v>
      </c>
    </row>
    <row r="240" spans="1:13" x14ac:dyDescent="0.3">
      <c r="A240" s="7" t="s">
        <v>35</v>
      </c>
      <c r="B240" s="7">
        <v>2018</v>
      </c>
      <c r="C240" s="7">
        <v>1972</v>
      </c>
      <c r="D240" s="7">
        <v>178</v>
      </c>
      <c r="E240" s="7">
        <v>17</v>
      </c>
      <c r="F240" s="7">
        <v>4618</v>
      </c>
      <c r="G240" s="7">
        <v>463</v>
      </c>
      <c r="H240" s="7">
        <v>3070</v>
      </c>
      <c r="I240" s="7">
        <v>0</v>
      </c>
      <c r="J240" s="7">
        <v>3</v>
      </c>
      <c r="K240" s="7">
        <v>1</v>
      </c>
      <c r="L240" s="7">
        <v>0</v>
      </c>
      <c r="M240" s="7">
        <f>SUM(C240:L240)</f>
        <v>10322</v>
      </c>
    </row>
    <row r="241" spans="1:13" x14ac:dyDescent="0.3">
      <c r="A241" s="7" t="s">
        <v>29</v>
      </c>
      <c r="B241" s="7">
        <v>2014</v>
      </c>
      <c r="C241" s="9">
        <v>841</v>
      </c>
      <c r="D241" s="9">
        <v>2187</v>
      </c>
      <c r="E241" s="9">
        <v>23</v>
      </c>
      <c r="F241" s="9">
        <v>1352</v>
      </c>
      <c r="G241" s="9">
        <v>173</v>
      </c>
      <c r="H241" s="9">
        <v>5991</v>
      </c>
      <c r="I241" s="9">
        <v>0</v>
      </c>
      <c r="J241" s="9">
        <v>53</v>
      </c>
      <c r="K241" s="9">
        <v>0</v>
      </c>
      <c r="L241" s="7">
        <v>0</v>
      </c>
      <c r="M241" s="7">
        <f>SUM(C241:L241)</f>
        <v>10620</v>
      </c>
    </row>
    <row r="242" spans="1:13" x14ac:dyDescent="0.3">
      <c r="A242" s="7" t="s">
        <v>30</v>
      </c>
      <c r="B242" s="7">
        <v>2020</v>
      </c>
      <c r="C242" s="7">
        <v>1373</v>
      </c>
      <c r="D242" s="7">
        <v>2423</v>
      </c>
      <c r="E242" s="7">
        <v>251</v>
      </c>
      <c r="F242" s="7">
        <v>2339</v>
      </c>
      <c r="G242" s="7">
        <v>183</v>
      </c>
      <c r="H242" s="7">
        <v>4119</v>
      </c>
      <c r="I242" s="7">
        <v>0</v>
      </c>
      <c r="J242" s="7">
        <v>25</v>
      </c>
      <c r="K242" s="7">
        <v>0</v>
      </c>
      <c r="L242" s="7">
        <v>0</v>
      </c>
      <c r="M242" s="7">
        <f>SUM(C242:L242)</f>
        <v>10713</v>
      </c>
    </row>
    <row r="243" spans="1:13" x14ac:dyDescent="0.3">
      <c r="A243" s="7" t="s">
        <v>35</v>
      </c>
      <c r="B243" s="7">
        <v>2012</v>
      </c>
      <c r="C243" s="8">
        <v>1019</v>
      </c>
      <c r="D243" s="8">
        <v>214</v>
      </c>
      <c r="E243" s="8">
        <v>32</v>
      </c>
      <c r="F243" s="8">
        <v>3735</v>
      </c>
      <c r="G243" s="8">
        <v>498</v>
      </c>
      <c r="H243" s="8">
        <v>5216</v>
      </c>
      <c r="I243" s="8">
        <v>0</v>
      </c>
      <c r="J243" s="8">
        <v>3</v>
      </c>
      <c r="K243" s="8">
        <v>3</v>
      </c>
      <c r="L243" s="7">
        <v>0</v>
      </c>
      <c r="M243" s="7">
        <f>SUM(C243:L243)</f>
        <v>10720</v>
      </c>
    </row>
    <row r="244" spans="1:13" x14ac:dyDescent="0.3">
      <c r="A244" s="7" t="s">
        <v>35</v>
      </c>
      <c r="B244" s="7">
        <v>2013</v>
      </c>
      <c r="C244" s="9">
        <v>1221</v>
      </c>
      <c r="D244" s="9">
        <v>185</v>
      </c>
      <c r="E244" s="9">
        <v>21</v>
      </c>
      <c r="F244" s="9">
        <v>4362</v>
      </c>
      <c r="G244" s="9">
        <v>404</v>
      </c>
      <c r="H244" s="9">
        <v>4820</v>
      </c>
      <c r="I244" s="9">
        <v>0</v>
      </c>
      <c r="J244" s="9">
        <v>3</v>
      </c>
      <c r="K244" s="9">
        <v>20</v>
      </c>
      <c r="L244" s="7">
        <v>0</v>
      </c>
      <c r="M244" s="7">
        <f>SUM(C244:L244)</f>
        <v>11036</v>
      </c>
    </row>
    <row r="245" spans="1:13" x14ac:dyDescent="0.3">
      <c r="A245" s="7" t="s">
        <v>35</v>
      </c>
      <c r="B245" s="7">
        <v>2014</v>
      </c>
      <c r="C245" s="9">
        <v>1347</v>
      </c>
      <c r="D245" s="9">
        <v>143</v>
      </c>
      <c r="E245" s="9">
        <v>28</v>
      </c>
      <c r="F245" s="9">
        <v>4367</v>
      </c>
      <c r="G245" s="9">
        <v>257</v>
      </c>
      <c r="H245" s="9">
        <v>4919</v>
      </c>
      <c r="I245" s="9">
        <v>0</v>
      </c>
      <c r="J245" s="9">
        <v>3</v>
      </c>
      <c r="K245" s="9">
        <v>11</v>
      </c>
      <c r="L245" s="7">
        <v>0</v>
      </c>
      <c r="M245" s="7">
        <f>SUM(C245:L245)</f>
        <v>11075</v>
      </c>
    </row>
    <row r="246" spans="1:13" x14ac:dyDescent="0.3">
      <c r="A246" s="7" t="s">
        <v>35</v>
      </c>
      <c r="B246" s="7">
        <v>2011</v>
      </c>
      <c r="C246" s="8">
        <v>1132</v>
      </c>
      <c r="D246" s="8">
        <v>221</v>
      </c>
      <c r="E246" s="8">
        <v>15</v>
      </c>
      <c r="F246" s="8">
        <v>3756</v>
      </c>
      <c r="G246" s="8">
        <v>573</v>
      </c>
      <c r="H246" s="8">
        <v>5377</v>
      </c>
      <c r="I246" s="8">
        <v>0</v>
      </c>
      <c r="J246" s="8">
        <v>5</v>
      </c>
      <c r="K246" s="8">
        <v>12</v>
      </c>
      <c r="L246" s="7">
        <v>0</v>
      </c>
      <c r="M246" s="7">
        <f>SUM(C246:L246)</f>
        <v>11091</v>
      </c>
    </row>
    <row r="247" spans="1:13" x14ac:dyDescent="0.3">
      <c r="A247" s="7" t="s">
        <v>27</v>
      </c>
      <c r="B247" s="7">
        <v>2012</v>
      </c>
      <c r="C247" s="8">
        <v>927</v>
      </c>
      <c r="D247" s="8">
        <v>3789</v>
      </c>
      <c r="E247" s="8">
        <v>1275</v>
      </c>
      <c r="F247" s="8">
        <v>118</v>
      </c>
      <c r="G247" s="8">
        <v>37</v>
      </c>
      <c r="H247" s="8">
        <v>3686</v>
      </c>
      <c r="I247" s="8">
        <v>4</v>
      </c>
      <c r="J247" s="8">
        <v>1353</v>
      </c>
      <c r="K247" s="8">
        <v>5</v>
      </c>
      <c r="L247" s="7">
        <v>0</v>
      </c>
      <c r="M247" s="7">
        <f>SUM(C247:L247)</f>
        <v>11194</v>
      </c>
    </row>
    <row r="248" spans="1:13" x14ac:dyDescent="0.3">
      <c r="A248" s="7" t="s">
        <v>34</v>
      </c>
      <c r="B248" s="7">
        <v>2019</v>
      </c>
      <c r="C248" s="7">
        <v>508</v>
      </c>
      <c r="D248" s="7">
        <v>1256</v>
      </c>
      <c r="E248" s="7">
        <v>194</v>
      </c>
      <c r="F248" s="7">
        <v>5186</v>
      </c>
      <c r="G248" s="7">
        <v>190</v>
      </c>
      <c r="H248" s="7">
        <v>2103</v>
      </c>
      <c r="I248" s="7">
        <v>0</v>
      </c>
      <c r="J248" s="7">
        <v>1764</v>
      </c>
      <c r="K248" s="7">
        <v>0</v>
      </c>
      <c r="L248" s="7">
        <v>0</v>
      </c>
      <c r="M248" s="7">
        <f>SUM(C248:L248)</f>
        <v>11201</v>
      </c>
    </row>
    <row r="249" spans="1:13" x14ac:dyDescent="0.3">
      <c r="A249" s="7" t="s">
        <v>34</v>
      </c>
      <c r="B249" s="7">
        <v>2018</v>
      </c>
      <c r="C249" s="7">
        <v>497</v>
      </c>
      <c r="D249" s="7">
        <v>1385</v>
      </c>
      <c r="E249" s="7">
        <v>202</v>
      </c>
      <c r="F249" s="7">
        <v>5338</v>
      </c>
      <c r="G249" s="7">
        <v>138</v>
      </c>
      <c r="H249" s="7">
        <v>2075</v>
      </c>
      <c r="I249" s="7">
        <v>0</v>
      </c>
      <c r="J249" s="7">
        <v>1583</v>
      </c>
      <c r="K249" s="7">
        <v>1</v>
      </c>
      <c r="L249" s="7">
        <v>0</v>
      </c>
      <c r="M249" s="7">
        <f>SUM(C249:L249)</f>
        <v>11219</v>
      </c>
    </row>
    <row r="250" spans="1:13" x14ac:dyDescent="0.3">
      <c r="A250" s="7" t="s">
        <v>40</v>
      </c>
      <c r="B250" s="7">
        <v>2017</v>
      </c>
      <c r="C250" s="7">
        <v>1229</v>
      </c>
      <c r="D250" s="7">
        <v>3893</v>
      </c>
      <c r="E250" s="7">
        <v>120</v>
      </c>
      <c r="F250" s="7">
        <v>2903</v>
      </c>
      <c r="G250" s="7">
        <v>604</v>
      </c>
      <c r="H250" s="7">
        <v>2735</v>
      </c>
      <c r="I250" s="7">
        <v>0</v>
      </c>
      <c r="J250" s="7">
        <v>11</v>
      </c>
      <c r="K250" s="7">
        <v>0</v>
      </c>
      <c r="L250" s="7">
        <v>0</v>
      </c>
      <c r="M250" s="7">
        <v>11495</v>
      </c>
    </row>
    <row r="251" spans="1:13" x14ac:dyDescent="0.3">
      <c r="A251" s="7" t="s">
        <v>34</v>
      </c>
      <c r="B251" s="7">
        <v>2013</v>
      </c>
      <c r="C251" s="9">
        <v>1030</v>
      </c>
      <c r="D251" s="9">
        <v>1359</v>
      </c>
      <c r="E251" s="9">
        <v>277</v>
      </c>
      <c r="F251" s="9">
        <v>3913</v>
      </c>
      <c r="G251" s="9">
        <v>137</v>
      </c>
      <c r="H251" s="9">
        <v>3276</v>
      </c>
      <c r="I251" s="9">
        <v>0</v>
      </c>
      <c r="J251" s="9">
        <v>1693</v>
      </c>
      <c r="K251" s="9">
        <v>2</v>
      </c>
      <c r="L251" s="7">
        <v>0</v>
      </c>
      <c r="M251" s="7">
        <f>SUM(C251:L251)</f>
        <v>11687</v>
      </c>
    </row>
    <row r="252" spans="1:13" x14ac:dyDescent="0.3">
      <c r="A252" s="7" t="s">
        <v>40</v>
      </c>
      <c r="B252" s="7">
        <v>2019</v>
      </c>
      <c r="C252" s="7">
        <v>1253</v>
      </c>
      <c r="D252" s="7">
        <v>3789</v>
      </c>
      <c r="E252" s="7">
        <v>117</v>
      </c>
      <c r="F252" s="7">
        <v>2356</v>
      </c>
      <c r="G252" s="7">
        <v>462</v>
      </c>
      <c r="H252" s="7">
        <v>3792</v>
      </c>
      <c r="I252" s="7">
        <v>0</v>
      </c>
      <c r="J252" s="7">
        <v>26</v>
      </c>
      <c r="K252" s="7">
        <v>0</v>
      </c>
      <c r="L252" s="7">
        <v>0</v>
      </c>
      <c r="M252" s="7">
        <v>11795</v>
      </c>
    </row>
    <row r="253" spans="1:13" x14ac:dyDescent="0.3">
      <c r="A253" s="7" t="s">
        <v>36</v>
      </c>
      <c r="B253" s="7">
        <v>2012</v>
      </c>
      <c r="C253" s="8">
        <v>1458</v>
      </c>
      <c r="D253" s="8">
        <v>1364</v>
      </c>
      <c r="E253" s="8">
        <v>525</v>
      </c>
      <c r="F253" s="8">
        <v>4187</v>
      </c>
      <c r="G253" s="8">
        <v>304</v>
      </c>
      <c r="H253" s="8">
        <v>2638</v>
      </c>
      <c r="I253" s="8">
        <v>0</v>
      </c>
      <c r="J253" s="8">
        <v>1487</v>
      </c>
      <c r="K253" s="8">
        <v>1</v>
      </c>
      <c r="L253" s="7">
        <v>0</v>
      </c>
      <c r="M253" s="7">
        <f>SUM(C253:L253)</f>
        <v>11964</v>
      </c>
    </row>
    <row r="254" spans="1:13" x14ac:dyDescent="0.3">
      <c r="A254" s="7" t="s">
        <v>30</v>
      </c>
      <c r="B254" s="7">
        <v>2018</v>
      </c>
      <c r="C254" s="7">
        <v>1296</v>
      </c>
      <c r="D254" s="7">
        <v>3419</v>
      </c>
      <c r="E254" s="7">
        <v>216</v>
      </c>
      <c r="F254" s="7">
        <v>2671</v>
      </c>
      <c r="G254" s="7">
        <v>192</v>
      </c>
      <c r="H254" s="7">
        <v>4154</v>
      </c>
      <c r="I254" s="7">
        <v>0</v>
      </c>
      <c r="J254" s="7">
        <v>18</v>
      </c>
      <c r="K254" s="7">
        <v>0</v>
      </c>
      <c r="L254" s="7">
        <v>0</v>
      </c>
      <c r="M254" s="7">
        <f>SUM(C254:L254)</f>
        <v>11966</v>
      </c>
    </row>
    <row r="255" spans="1:13" x14ac:dyDescent="0.3">
      <c r="A255" s="7" t="s">
        <v>40</v>
      </c>
      <c r="B255" s="7">
        <v>2018</v>
      </c>
      <c r="C255" s="7">
        <v>1217</v>
      </c>
      <c r="D255" s="7">
        <v>3926</v>
      </c>
      <c r="E255" s="7">
        <v>157</v>
      </c>
      <c r="F255" s="7">
        <v>2705</v>
      </c>
      <c r="G255" s="7">
        <v>555</v>
      </c>
      <c r="H255" s="7">
        <v>3418</v>
      </c>
      <c r="I255" s="7">
        <v>0</v>
      </c>
      <c r="J255" s="7">
        <v>15</v>
      </c>
      <c r="K255" s="7">
        <v>0</v>
      </c>
      <c r="L255" s="7">
        <v>0</v>
      </c>
      <c r="M255" s="7">
        <v>11993</v>
      </c>
    </row>
    <row r="256" spans="1:13" x14ac:dyDescent="0.3">
      <c r="A256" s="7" t="s">
        <v>34</v>
      </c>
      <c r="B256" s="7">
        <v>2015</v>
      </c>
      <c r="C256" s="10">
        <v>589</v>
      </c>
      <c r="D256" s="10">
        <v>1611</v>
      </c>
      <c r="E256" s="10">
        <v>254</v>
      </c>
      <c r="F256" s="10">
        <v>5112</v>
      </c>
      <c r="G256" s="10">
        <v>154</v>
      </c>
      <c r="H256" s="10">
        <v>2732</v>
      </c>
      <c r="I256" s="10">
        <v>0</v>
      </c>
      <c r="J256" s="10">
        <v>1541</v>
      </c>
      <c r="K256" s="10">
        <v>2</v>
      </c>
      <c r="L256" s="7">
        <v>0</v>
      </c>
      <c r="M256" s="7">
        <f>SUM(C256:L256)</f>
        <v>11995</v>
      </c>
    </row>
    <row r="257" spans="1:13" x14ac:dyDescent="0.3">
      <c r="A257" s="7" t="s">
        <v>34</v>
      </c>
      <c r="B257" s="7">
        <v>2017</v>
      </c>
      <c r="C257" s="7">
        <v>558</v>
      </c>
      <c r="D257" s="7">
        <v>1998</v>
      </c>
      <c r="E257" s="7">
        <v>217</v>
      </c>
      <c r="F257" s="7">
        <v>5171</v>
      </c>
      <c r="G257" s="7">
        <v>216</v>
      </c>
      <c r="H257" s="7">
        <v>2426</v>
      </c>
      <c r="I257" s="7">
        <v>0</v>
      </c>
      <c r="J257" s="7">
        <v>1592</v>
      </c>
      <c r="K257" s="7">
        <v>1</v>
      </c>
      <c r="L257" s="7">
        <v>0</v>
      </c>
      <c r="M257" s="7">
        <f>SUM(C257:L257)</f>
        <v>12179</v>
      </c>
    </row>
    <row r="258" spans="1:13" x14ac:dyDescent="0.3">
      <c r="A258" s="7" t="s">
        <v>30</v>
      </c>
      <c r="B258" s="7">
        <v>2019</v>
      </c>
      <c r="C258" s="7">
        <v>1480</v>
      </c>
      <c r="D258" s="7">
        <v>2803</v>
      </c>
      <c r="E258" s="7">
        <v>248</v>
      </c>
      <c r="F258" s="7">
        <v>2585</v>
      </c>
      <c r="G258" s="7">
        <v>174</v>
      </c>
      <c r="H258" s="7">
        <v>4875</v>
      </c>
      <c r="I258" s="7">
        <v>0</v>
      </c>
      <c r="J258" s="7">
        <v>24</v>
      </c>
      <c r="K258" s="7">
        <v>0</v>
      </c>
      <c r="L258" s="7">
        <v>0</v>
      </c>
      <c r="M258" s="7">
        <f>SUM(C258:L258)</f>
        <v>12189</v>
      </c>
    </row>
    <row r="259" spans="1:13" x14ac:dyDescent="0.3">
      <c r="A259" s="7" t="s">
        <v>42</v>
      </c>
      <c r="B259" s="7">
        <v>2011</v>
      </c>
      <c r="C259" s="7">
        <v>1700</v>
      </c>
      <c r="D259" s="7">
        <v>3912</v>
      </c>
      <c r="E259" s="7">
        <v>121</v>
      </c>
      <c r="F259" s="7">
        <v>1193</v>
      </c>
      <c r="G259" s="7">
        <v>8</v>
      </c>
      <c r="H259" s="7">
        <v>5246</v>
      </c>
      <c r="I259" s="7">
        <v>2</v>
      </c>
      <c r="J259" s="7">
        <v>19</v>
      </c>
      <c r="K259" s="7">
        <v>1</v>
      </c>
      <c r="L259" s="7">
        <v>0</v>
      </c>
      <c r="M259" s="7">
        <f>SUM(C259:L259)</f>
        <v>12202</v>
      </c>
    </row>
    <row r="260" spans="1:13" x14ac:dyDescent="0.3">
      <c r="A260" s="7" t="s">
        <v>29</v>
      </c>
      <c r="B260" s="7">
        <v>2013</v>
      </c>
      <c r="C260" s="9">
        <v>732</v>
      </c>
      <c r="D260" s="9">
        <v>2230</v>
      </c>
      <c r="E260" s="9">
        <v>29</v>
      </c>
      <c r="F260" s="9">
        <v>1243</v>
      </c>
      <c r="G260" s="9">
        <v>77</v>
      </c>
      <c r="H260" s="9">
        <v>7812</v>
      </c>
      <c r="I260" s="9">
        <v>0</v>
      </c>
      <c r="J260" s="9">
        <v>84</v>
      </c>
      <c r="K260" s="9">
        <v>0</v>
      </c>
      <c r="L260" s="7">
        <v>0</v>
      </c>
      <c r="M260" s="7">
        <f>SUM(C260:L260)</f>
        <v>12207</v>
      </c>
    </row>
    <row r="261" spans="1:13" x14ac:dyDescent="0.3">
      <c r="A261" s="7" t="s">
        <v>34</v>
      </c>
      <c r="B261" s="7">
        <v>2016</v>
      </c>
      <c r="C261" s="7">
        <v>655</v>
      </c>
      <c r="D261" s="7">
        <v>1923</v>
      </c>
      <c r="E261" s="7">
        <v>234</v>
      </c>
      <c r="F261" s="7">
        <v>5260</v>
      </c>
      <c r="G261" s="7">
        <v>160</v>
      </c>
      <c r="H261" s="7">
        <v>2556</v>
      </c>
      <c r="I261" s="7">
        <v>0</v>
      </c>
      <c r="J261" s="7">
        <v>1698</v>
      </c>
      <c r="K261" s="7">
        <v>0</v>
      </c>
      <c r="L261" s="7">
        <v>0</v>
      </c>
      <c r="M261" s="7">
        <f>SUM(C261:L261)</f>
        <v>12486</v>
      </c>
    </row>
    <row r="262" spans="1:13" x14ac:dyDescent="0.3">
      <c r="A262" s="7" t="s">
        <v>40</v>
      </c>
      <c r="B262" s="7">
        <v>2013</v>
      </c>
      <c r="C262" s="9">
        <v>1636</v>
      </c>
      <c r="D262" s="9">
        <v>3609</v>
      </c>
      <c r="E262" s="9">
        <v>144</v>
      </c>
      <c r="F262" s="9">
        <v>3515</v>
      </c>
      <c r="G262" s="9">
        <v>916</v>
      </c>
      <c r="H262" s="9">
        <v>3033</v>
      </c>
      <c r="I262" s="9">
        <v>0</v>
      </c>
      <c r="J262" s="9">
        <v>15</v>
      </c>
      <c r="K262" s="9">
        <v>0</v>
      </c>
      <c r="L262" s="7">
        <v>0</v>
      </c>
      <c r="M262" s="7">
        <v>12868</v>
      </c>
    </row>
    <row r="263" spans="1:13" x14ac:dyDescent="0.3">
      <c r="A263" s="7" t="s">
        <v>34</v>
      </c>
      <c r="B263" s="7">
        <v>2014</v>
      </c>
      <c r="C263" s="9">
        <v>1324</v>
      </c>
      <c r="D263" s="9">
        <v>1457</v>
      </c>
      <c r="E263" s="9">
        <v>313</v>
      </c>
      <c r="F263" s="9">
        <v>5263</v>
      </c>
      <c r="G263" s="9">
        <v>170</v>
      </c>
      <c r="H263" s="9">
        <v>3025</v>
      </c>
      <c r="I263" s="9">
        <v>0</v>
      </c>
      <c r="J263" s="9">
        <v>1730</v>
      </c>
      <c r="K263" s="9">
        <v>0</v>
      </c>
      <c r="L263" s="7">
        <v>0</v>
      </c>
      <c r="M263" s="7">
        <f>SUM(C263:L263)</f>
        <v>13282</v>
      </c>
    </row>
    <row r="264" spans="1:13" x14ac:dyDescent="0.3">
      <c r="A264" s="7" t="s">
        <v>27</v>
      </c>
      <c r="B264" s="7">
        <v>2015</v>
      </c>
      <c r="C264" s="10">
        <v>1041</v>
      </c>
      <c r="D264" s="10">
        <v>5158</v>
      </c>
      <c r="E264" s="10">
        <v>1154</v>
      </c>
      <c r="F264" s="10">
        <v>198</v>
      </c>
      <c r="G264" s="10">
        <v>96</v>
      </c>
      <c r="H264" s="10">
        <v>3792</v>
      </c>
      <c r="I264" s="10">
        <v>0</v>
      </c>
      <c r="J264" s="10">
        <v>1867</v>
      </c>
      <c r="K264" s="10">
        <v>0</v>
      </c>
      <c r="L264" s="7">
        <v>0</v>
      </c>
      <c r="M264" s="7">
        <f>SUM(C264:L264)</f>
        <v>13306</v>
      </c>
    </row>
    <row r="265" spans="1:13" x14ac:dyDescent="0.3">
      <c r="A265" s="7" t="s">
        <v>42</v>
      </c>
      <c r="B265" s="7">
        <v>2012</v>
      </c>
      <c r="C265" s="8">
        <v>1716</v>
      </c>
      <c r="D265" s="8">
        <v>3360</v>
      </c>
      <c r="E265" s="8">
        <v>140</v>
      </c>
      <c r="F265" s="8">
        <v>1840</v>
      </c>
      <c r="G265" s="8">
        <v>5</v>
      </c>
      <c r="H265" s="8">
        <v>6407</v>
      </c>
      <c r="I265" s="8">
        <v>2</v>
      </c>
      <c r="J265" s="8">
        <v>41</v>
      </c>
      <c r="K265" s="8">
        <v>3</v>
      </c>
      <c r="L265" s="7">
        <v>0</v>
      </c>
      <c r="M265" s="7">
        <f>SUM(C265:L265)</f>
        <v>13514</v>
      </c>
    </row>
    <row r="266" spans="1:13" x14ac:dyDescent="0.3">
      <c r="A266" s="7" t="s">
        <v>27</v>
      </c>
      <c r="B266" s="7">
        <v>2016</v>
      </c>
      <c r="C266" s="7">
        <v>1008</v>
      </c>
      <c r="D266" s="7">
        <v>5496</v>
      </c>
      <c r="E266" s="7">
        <v>987</v>
      </c>
      <c r="F266" s="7">
        <v>324</v>
      </c>
      <c r="G266" s="7">
        <v>67</v>
      </c>
      <c r="H266" s="7">
        <v>3794</v>
      </c>
      <c r="I266" s="7">
        <v>0</v>
      </c>
      <c r="J266" s="7">
        <v>1857</v>
      </c>
      <c r="K266" s="7">
        <v>0</v>
      </c>
      <c r="L266" s="7">
        <v>0</v>
      </c>
      <c r="M266" s="7">
        <f>SUM(C266:L266)</f>
        <v>13533</v>
      </c>
    </row>
    <row r="267" spans="1:13" x14ac:dyDescent="0.3">
      <c r="A267" s="7" t="s">
        <v>27</v>
      </c>
      <c r="B267" s="7">
        <v>2013</v>
      </c>
      <c r="C267" s="9">
        <v>1128</v>
      </c>
      <c r="D267" s="9">
        <v>4419</v>
      </c>
      <c r="E267" s="9">
        <v>1182</v>
      </c>
      <c r="F267" s="9">
        <v>331</v>
      </c>
      <c r="G267" s="9">
        <v>52</v>
      </c>
      <c r="H267" s="9">
        <v>4533</v>
      </c>
      <c r="I267" s="9">
        <v>7</v>
      </c>
      <c r="J267" s="9">
        <v>1893</v>
      </c>
      <c r="K267" s="9">
        <v>0</v>
      </c>
      <c r="L267" s="7">
        <v>0</v>
      </c>
      <c r="M267" s="7">
        <f>SUM(C267:L267)</f>
        <v>13545</v>
      </c>
    </row>
    <row r="268" spans="1:13" x14ac:dyDescent="0.3">
      <c r="A268" s="7" t="s">
        <v>36</v>
      </c>
      <c r="B268" s="7">
        <v>2013</v>
      </c>
      <c r="C268" s="9">
        <v>1832</v>
      </c>
      <c r="D268" s="9">
        <v>2067</v>
      </c>
      <c r="E268" s="9">
        <v>395</v>
      </c>
      <c r="F268" s="9">
        <v>4618</v>
      </c>
      <c r="G268" s="9">
        <v>426</v>
      </c>
      <c r="H268" s="9">
        <v>2792</v>
      </c>
      <c r="I268" s="9">
        <v>0</v>
      </c>
      <c r="J268" s="9">
        <v>2014</v>
      </c>
      <c r="K268" s="9">
        <v>2</v>
      </c>
      <c r="L268" s="7">
        <v>0</v>
      </c>
      <c r="M268" s="7">
        <f>SUM(C268:L268)</f>
        <v>14146</v>
      </c>
    </row>
    <row r="269" spans="1:13" x14ac:dyDescent="0.3">
      <c r="A269" s="7" t="s">
        <v>27</v>
      </c>
      <c r="B269" s="7">
        <v>2017</v>
      </c>
      <c r="C269" s="7">
        <v>1220</v>
      </c>
      <c r="D269" s="7">
        <v>6185</v>
      </c>
      <c r="E269" s="7">
        <v>1081</v>
      </c>
      <c r="F269" s="7">
        <v>197</v>
      </c>
      <c r="G269" s="7">
        <v>2</v>
      </c>
      <c r="H269" s="7">
        <v>3776</v>
      </c>
      <c r="I269" s="7">
        <v>0</v>
      </c>
      <c r="J269" s="7">
        <v>1897</v>
      </c>
      <c r="K269" s="7">
        <v>0</v>
      </c>
      <c r="L269" s="7">
        <v>0</v>
      </c>
      <c r="M269" s="7">
        <f>SUM(C269:L269)</f>
        <v>14358</v>
      </c>
    </row>
    <row r="270" spans="1:13" x14ac:dyDescent="0.3">
      <c r="A270" s="7" t="s">
        <v>27</v>
      </c>
      <c r="B270" s="7">
        <v>2014</v>
      </c>
      <c r="C270" s="9">
        <v>1127</v>
      </c>
      <c r="D270" s="9">
        <v>4735</v>
      </c>
      <c r="E270" s="9">
        <v>1373</v>
      </c>
      <c r="F270" s="9">
        <v>372</v>
      </c>
      <c r="G270" s="9">
        <v>69</v>
      </c>
      <c r="H270" s="9">
        <v>4672</v>
      </c>
      <c r="I270" s="9">
        <v>5</v>
      </c>
      <c r="J270" s="9">
        <v>2203</v>
      </c>
      <c r="K270" s="9">
        <v>0</v>
      </c>
      <c r="L270" s="7">
        <v>0</v>
      </c>
      <c r="M270" s="7">
        <f>SUM(C270:L270)</f>
        <v>14556</v>
      </c>
    </row>
    <row r="271" spans="1:13" x14ac:dyDescent="0.3">
      <c r="A271" s="7" t="s">
        <v>40</v>
      </c>
      <c r="B271" s="7">
        <v>2014</v>
      </c>
      <c r="C271" s="9">
        <v>2096</v>
      </c>
      <c r="D271" s="9">
        <v>4034</v>
      </c>
      <c r="E271" s="9">
        <v>153</v>
      </c>
      <c r="F271" s="9">
        <v>4322</v>
      </c>
      <c r="G271" s="9">
        <v>1361</v>
      </c>
      <c r="H271" s="9">
        <v>3173</v>
      </c>
      <c r="I271" s="9">
        <v>0</v>
      </c>
      <c r="J271" s="9">
        <v>13</v>
      </c>
      <c r="K271" s="9">
        <v>0</v>
      </c>
      <c r="L271" s="7">
        <v>0</v>
      </c>
      <c r="M271" s="7">
        <v>15152</v>
      </c>
    </row>
    <row r="272" spans="1:13" x14ac:dyDescent="0.3">
      <c r="A272" s="7" t="s">
        <v>40</v>
      </c>
      <c r="B272" s="7">
        <v>2016</v>
      </c>
      <c r="C272" s="7">
        <v>2155</v>
      </c>
      <c r="D272" s="7">
        <v>3891</v>
      </c>
      <c r="E272" s="7">
        <v>162</v>
      </c>
      <c r="F272" s="7">
        <v>4165</v>
      </c>
      <c r="G272" s="7">
        <v>921</v>
      </c>
      <c r="H272" s="7">
        <v>3877</v>
      </c>
      <c r="I272" s="7">
        <v>0</v>
      </c>
      <c r="J272" s="7">
        <v>18</v>
      </c>
      <c r="K272" s="7">
        <v>0</v>
      </c>
      <c r="L272" s="7">
        <v>0</v>
      </c>
      <c r="M272" s="7">
        <v>15189</v>
      </c>
    </row>
    <row r="273" spans="1:13" x14ac:dyDescent="0.3">
      <c r="A273" s="7" t="s">
        <v>27</v>
      </c>
      <c r="B273" s="7">
        <v>2018</v>
      </c>
      <c r="C273" s="7">
        <v>1102</v>
      </c>
      <c r="D273" s="7">
        <v>8002</v>
      </c>
      <c r="E273" s="7">
        <v>1107</v>
      </c>
      <c r="F273" s="7">
        <v>262</v>
      </c>
      <c r="G273" s="7">
        <v>30</v>
      </c>
      <c r="H273" s="7">
        <v>2603</v>
      </c>
      <c r="I273" s="7">
        <v>0</v>
      </c>
      <c r="J273" s="7">
        <v>2094</v>
      </c>
      <c r="K273" s="7">
        <v>0</v>
      </c>
      <c r="L273" s="7">
        <v>0</v>
      </c>
      <c r="M273" s="7">
        <f>SUM(C273:L273)</f>
        <v>15200</v>
      </c>
    </row>
    <row r="274" spans="1:13" x14ac:dyDescent="0.3">
      <c r="A274" s="7" t="s">
        <v>44</v>
      </c>
      <c r="B274" s="7">
        <v>2011</v>
      </c>
      <c r="C274" s="8">
        <v>1701</v>
      </c>
      <c r="D274" s="8">
        <v>1252</v>
      </c>
      <c r="E274" s="8">
        <v>339</v>
      </c>
      <c r="F274" s="8">
        <v>3794</v>
      </c>
      <c r="G274" s="8">
        <v>1071</v>
      </c>
      <c r="H274" s="8">
        <v>7136</v>
      </c>
      <c r="I274" s="8">
        <v>0</v>
      </c>
      <c r="J274" s="8">
        <v>44</v>
      </c>
      <c r="K274" s="8">
        <v>1</v>
      </c>
      <c r="L274" s="7">
        <v>0</v>
      </c>
      <c r="M274" s="7">
        <f>SUM(C274:L274)</f>
        <v>15338</v>
      </c>
    </row>
    <row r="275" spans="1:13" x14ac:dyDescent="0.3">
      <c r="A275" s="7" t="s">
        <v>36</v>
      </c>
      <c r="B275" s="7">
        <v>2014</v>
      </c>
      <c r="C275" s="9">
        <v>1978</v>
      </c>
      <c r="D275" s="9">
        <v>2436</v>
      </c>
      <c r="E275" s="9">
        <v>441</v>
      </c>
      <c r="F275" s="9">
        <v>5543</v>
      </c>
      <c r="G275" s="9">
        <v>379</v>
      </c>
      <c r="H275" s="9">
        <v>3114</v>
      </c>
      <c r="I275" s="9">
        <v>0</v>
      </c>
      <c r="J275" s="9">
        <v>1646</v>
      </c>
      <c r="K275" s="9">
        <v>0</v>
      </c>
      <c r="L275" s="7">
        <v>0</v>
      </c>
      <c r="M275" s="7">
        <f>SUM(C275:L275)</f>
        <v>15537</v>
      </c>
    </row>
    <row r="276" spans="1:13" x14ac:dyDescent="0.3">
      <c r="A276" s="7" t="s">
        <v>44</v>
      </c>
      <c r="B276" s="7">
        <v>2012</v>
      </c>
      <c r="C276" s="8">
        <v>1839</v>
      </c>
      <c r="D276" s="8">
        <v>1140</v>
      </c>
      <c r="E276" s="8">
        <v>329</v>
      </c>
      <c r="F276" s="8">
        <v>3935</v>
      </c>
      <c r="G276" s="8">
        <v>1294</v>
      </c>
      <c r="H276" s="8">
        <v>7415</v>
      </c>
      <c r="I276" s="8">
        <v>0</v>
      </c>
      <c r="J276" s="8">
        <v>33</v>
      </c>
      <c r="K276" s="8">
        <v>2</v>
      </c>
      <c r="L276" s="7">
        <v>0</v>
      </c>
      <c r="M276" s="7">
        <f>SUM(C276:L276)</f>
        <v>15987</v>
      </c>
    </row>
    <row r="277" spans="1:13" x14ac:dyDescent="0.3">
      <c r="A277" s="7" t="s">
        <v>27</v>
      </c>
      <c r="B277" s="7">
        <v>2019</v>
      </c>
      <c r="C277" s="7">
        <v>940</v>
      </c>
      <c r="D277" s="7">
        <v>9025</v>
      </c>
      <c r="E277" s="7">
        <v>1127</v>
      </c>
      <c r="F277" s="7">
        <v>316</v>
      </c>
      <c r="G277" s="7">
        <v>13</v>
      </c>
      <c r="H277" s="7">
        <v>2641</v>
      </c>
      <c r="I277" s="7">
        <v>0</v>
      </c>
      <c r="J277" s="7">
        <v>2329</v>
      </c>
      <c r="K277" s="7">
        <v>1</v>
      </c>
      <c r="L277" s="7">
        <v>0</v>
      </c>
      <c r="M277" s="7">
        <f>SUM(C277:L277)</f>
        <v>16392</v>
      </c>
    </row>
    <row r="278" spans="1:13" x14ac:dyDescent="0.3">
      <c r="A278" s="7" t="s">
        <v>43</v>
      </c>
      <c r="B278" s="7">
        <v>2011</v>
      </c>
      <c r="C278" s="8">
        <v>3406</v>
      </c>
      <c r="D278" s="8">
        <v>1088</v>
      </c>
      <c r="E278" s="8">
        <v>811</v>
      </c>
      <c r="F278" s="8">
        <v>6665</v>
      </c>
      <c r="G278" s="8">
        <v>762</v>
      </c>
      <c r="H278" s="8">
        <v>3732</v>
      </c>
      <c r="I278" s="8">
        <v>5</v>
      </c>
      <c r="J278" s="8">
        <v>66</v>
      </c>
      <c r="K278" s="8">
        <v>0</v>
      </c>
      <c r="L278" s="7">
        <v>0</v>
      </c>
      <c r="M278" s="7">
        <f>SUM(C278:L278)</f>
        <v>16535</v>
      </c>
    </row>
    <row r="279" spans="1:13" x14ac:dyDescent="0.3">
      <c r="A279" s="7" t="s">
        <v>27</v>
      </c>
      <c r="B279" s="7">
        <v>2020</v>
      </c>
      <c r="C279" s="7">
        <v>806</v>
      </c>
      <c r="D279" s="7">
        <v>9671</v>
      </c>
      <c r="E279" s="7">
        <v>1046</v>
      </c>
      <c r="F279" s="7">
        <v>584</v>
      </c>
      <c r="G279" s="7">
        <v>6</v>
      </c>
      <c r="H279" s="7">
        <v>1935</v>
      </c>
      <c r="I279" s="7">
        <v>0</v>
      </c>
      <c r="J279" s="7">
        <v>2555</v>
      </c>
      <c r="K279" s="7">
        <v>0</v>
      </c>
      <c r="L279" s="7">
        <v>0</v>
      </c>
      <c r="M279" s="7">
        <f>SUM(C279:L279)</f>
        <v>16603</v>
      </c>
    </row>
    <row r="280" spans="1:13" x14ac:dyDescent="0.3">
      <c r="A280" s="7" t="s">
        <v>43</v>
      </c>
      <c r="B280" s="7">
        <v>2012</v>
      </c>
      <c r="C280" s="8">
        <v>3425</v>
      </c>
      <c r="D280" s="8">
        <v>1127</v>
      </c>
      <c r="E280" s="8">
        <v>743</v>
      </c>
      <c r="F280" s="8">
        <v>6655</v>
      </c>
      <c r="G280" s="8">
        <v>774</v>
      </c>
      <c r="H280" s="8">
        <v>3988</v>
      </c>
      <c r="I280" s="8">
        <v>6</v>
      </c>
      <c r="J280" s="8">
        <v>101</v>
      </c>
      <c r="K280" s="8">
        <v>0</v>
      </c>
      <c r="L280" s="7">
        <v>0</v>
      </c>
      <c r="M280" s="7">
        <f>SUM(C280:L280)</f>
        <v>16819</v>
      </c>
    </row>
    <row r="281" spans="1:13" x14ac:dyDescent="0.3">
      <c r="A281" s="7" t="s">
        <v>36</v>
      </c>
      <c r="B281" s="7">
        <v>2015</v>
      </c>
      <c r="C281" s="10">
        <v>2251</v>
      </c>
      <c r="D281" s="10">
        <v>2587</v>
      </c>
      <c r="E281" s="10">
        <v>356</v>
      </c>
      <c r="F281" s="10">
        <v>6499</v>
      </c>
      <c r="G281" s="10">
        <v>472</v>
      </c>
      <c r="H281" s="10">
        <v>3605</v>
      </c>
      <c r="I281" s="10">
        <v>0</v>
      </c>
      <c r="J281" s="10">
        <v>1201</v>
      </c>
      <c r="K281" s="10">
        <v>0</v>
      </c>
      <c r="L281" s="7">
        <v>0</v>
      </c>
      <c r="M281" s="7">
        <f>SUM(C281:L281)</f>
        <v>16971</v>
      </c>
    </row>
    <row r="282" spans="1:13" x14ac:dyDescent="0.3">
      <c r="A282" s="7" t="s">
        <v>40</v>
      </c>
      <c r="B282" s="7">
        <v>2015</v>
      </c>
      <c r="C282" s="10">
        <v>2199</v>
      </c>
      <c r="D282" s="10">
        <v>4301</v>
      </c>
      <c r="E282" s="10">
        <v>122</v>
      </c>
      <c r="F282" s="10">
        <v>5367</v>
      </c>
      <c r="G282" s="10">
        <v>1492</v>
      </c>
      <c r="H282" s="10">
        <v>3521</v>
      </c>
      <c r="I282" s="10">
        <v>0</v>
      </c>
      <c r="J282" s="10">
        <v>20</v>
      </c>
      <c r="K282" s="10">
        <v>0</v>
      </c>
      <c r="L282" s="7">
        <v>0</v>
      </c>
      <c r="M282" s="7">
        <v>17022</v>
      </c>
    </row>
    <row r="283" spans="1:13" x14ac:dyDescent="0.3">
      <c r="A283" s="7" t="s">
        <v>42</v>
      </c>
      <c r="B283" s="7">
        <v>2013</v>
      </c>
      <c r="C283" s="9">
        <v>1937</v>
      </c>
      <c r="D283" s="9">
        <v>4222</v>
      </c>
      <c r="E283" s="9">
        <v>170</v>
      </c>
      <c r="F283" s="9">
        <v>2409</v>
      </c>
      <c r="G283" s="9">
        <v>14</v>
      </c>
      <c r="H283" s="9">
        <v>8636</v>
      </c>
      <c r="I283" s="9">
        <v>2</v>
      </c>
      <c r="J283" s="9">
        <v>40</v>
      </c>
      <c r="K283" s="9">
        <v>1</v>
      </c>
      <c r="L283" s="7">
        <v>0</v>
      </c>
      <c r="M283" s="7">
        <f>SUM(C283:L283)</f>
        <v>17431</v>
      </c>
    </row>
    <row r="284" spans="1:13" x14ac:dyDescent="0.3">
      <c r="A284" s="7" t="s">
        <v>36</v>
      </c>
      <c r="B284" s="7">
        <v>2016</v>
      </c>
      <c r="C284" s="7">
        <v>1983</v>
      </c>
      <c r="D284" s="7">
        <v>2291</v>
      </c>
      <c r="E284" s="7">
        <v>397</v>
      </c>
      <c r="F284" s="7">
        <v>8252</v>
      </c>
      <c r="G284" s="7">
        <v>437</v>
      </c>
      <c r="H284" s="7">
        <v>2781</v>
      </c>
      <c r="I284" s="7">
        <v>0</v>
      </c>
      <c r="J284" s="7">
        <v>1400</v>
      </c>
      <c r="K284" s="7">
        <v>3</v>
      </c>
      <c r="L284" s="7">
        <v>0</v>
      </c>
      <c r="M284" s="7">
        <f>SUM(C284:L284)</f>
        <v>17544</v>
      </c>
    </row>
    <row r="285" spans="1:13" x14ac:dyDescent="0.3">
      <c r="A285" s="7" t="s">
        <v>42</v>
      </c>
      <c r="B285" s="7">
        <v>2014</v>
      </c>
      <c r="C285" s="9">
        <v>1980</v>
      </c>
      <c r="D285" s="9">
        <v>3895</v>
      </c>
      <c r="E285" s="9">
        <v>188</v>
      </c>
      <c r="F285" s="9">
        <v>3099</v>
      </c>
      <c r="G285" s="9">
        <v>1</v>
      </c>
      <c r="H285" s="9">
        <v>9626</v>
      </c>
      <c r="I285" s="9">
        <v>1</v>
      </c>
      <c r="J285" s="9">
        <v>92</v>
      </c>
      <c r="K285" s="9">
        <v>0</v>
      </c>
      <c r="L285" s="7">
        <v>0</v>
      </c>
      <c r="M285" s="7">
        <f>SUM(C285:L285)</f>
        <v>18882</v>
      </c>
    </row>
    <row r="286" spans="1:13" x14ac:dyDescent="0.3">
      <c r="A286" s="7" t="s">
        <v>43</v>
      </c>
      <c r="B286" s="7">
        <v>2020</v>
      </c>
      <c r="C286" s="7">
        <v>2339</v>
      </c>
      <c r="D286" s="7">
        <v>4782</v>
      </c>
      <c r="E286" s="7">
        <v>608</v>
      </c>
      <c r="F286" s="7">
        <v>5378</v>
      </c>
      <c r="G286" s="7">
        <v>200</v>
      </c>
      <c r="H286" s="7">
        <v>5540</v>
      </c>
      <c r="I286" s="7">
        <v>0</v>
      </c>
      <c r="J286" s="7">
        <v>90</v>
      </c>
      <c r="K286" s="7">
        <v>0</v>
      </c>
      <c r="L286" s="7">
        <v>0</v>
      </c>
      <c r="M286" s="7">
        <f>SUM(C286:L286)</f>
        <v>18937</v>
      </c>
    </row>
    <row r="287" spans="1:13" x14ac:dyDescent="0.3">
      <c r="A287" s="7" t="s">
        <v>36</v>
      </c>
      <c r="B287" s="7">
        <v>2019</v>
      </c>
      <c r="C287" s="7">
        <v>1983</v>
      </c>
      <c r="D287" s="7">
        <v>2934</v>
      </c>
      <c r="E287" s="7">
        <v>342</v>
      </c>
      <c r="F287" s="7">
        <v>9318</v>
      </c>
      <c r="G287" s="7">
        <v>537</v>
      </c>
      <c r="H287" s="7">
        <v>2863</v>
      </c>
      <c r="I287" s="7">
        <v>0</v>
      </c>
      <c r="J287" s="7">
        <v>1410</v>
      </c>
      <c r="K287" s="7">
        <v>6</v>
      </c>
      <c r="L287" s="7">
        <v>0</v>
      </c>
      <c r="M287" s="7">
        <f>SUM(C287:L287)</f>
        <v>19393</v>
      </c>
    </row>
    <row r="288" spans="1:13" x14ac:dyDescent="0.3">
      <c r="A288" s="7" t="s">
        <v>36</v>
      </c>
      <c r="B288" s="7">
        <v>2018</v>
      </c>
      <c r="C288" s="7">
        <v>1923</v>
      </c>
      <c r="D288" s="7">
        <v>2616</v>
      </c>
      <c r="E288" s="7">
        <v>373</v>
      </c>
      <c r="F288" s="7">
        <v>9575</v>
      </c>
      <c r="G288" s="7">
        <v>506</v>
      </c>
      <c r="H288" s="7">
        <v>2984</v>
      </c>
      <c r="I288" s="7">
        <v>0</v>
      </c>
      <c r="J288" s="7">
        <v>1630</v>
      </c>
      <c r="K288" s="7">
        <v>3</v>
      </c>
      <c r="L288" s="7">
        <v>0</v>
      </c>
      <c r="M288" s="7">
        <f>SUM(C288:L288)</f>
        <v>19610</v>
      </c>
    </row>
    <row r="289" spans="1:13" x14ac:dyDescent="0.3">
      <c r="A289" s="7" t="s">
        <v>36</v>
      </c>
      <c r="B289" s="7">
        <v>2017</v>
      </c>
      <c r="C289" s="7">
        <v>2082</v>
      </c>
      <c r="D289" s="7">
        <v>2773</v>
      </c>
      <c r="E289" s="7">
        <v>365</v>
      </c>
      <c r="F289" s="7">
        <v>9132</v>
      </c>
      <c r="G289" s="7">
        <v>490</v>
      </c>
      <c r="H289" s="7">
        <v>2525</v>
      </c>
      <c r="I289" s="7">
        <v>0</v>
      </c>
      <c r="J289" s="7">
        <v>2316</v>
      </c>
      <c r="K289" s="7">
        <v>2</v>
      </c>
      <c r="L289" s="7">
        <v>0</v>
      </c>
      <c r="M289" s="7">
        <f>SUM(C289:L289)</f>
        <v>19685</v>
      </c>
    </row>
    <row r="290" spans="1:13" x14ac:dyDescent="0.3">
      <c r="A290" s="7" t="s">
        <v>45</v>
      </c>
      <c r="B290" s="7">
        <v>2011</v>
      </c>
      <c r="C290" s="8">
        <v>1800</v>
      </c>
      <c r="D290" s="8">
        <v>2713</v>
      </c>
      <c r="E290" s="8">
        <v>514</v>
      </c>
      <c r="F290" s="8">
        <v>2447</v>
      </c>
      <c r="G290" s="8">
        <v>9</v>
      </c>
      <c r="H290" s="8">
        <v>12218</v>
      </c>
      <c r="I290" s="8">
        <v>0</v>
      </c>
      <c r="J290" s="8">
        <v>4</v>
      </c>
      <c r="K290" s="8">
        <v>102</v>
      </c>
      <c r="L290" s="7">
        <v>0</v>
      </c>
      <c r="M290" s="7">
        <f>SUM(C290:L290)</f>
        <v>19807</v>
      </c>
    </row>
    <row r="291" spans="1:13" x14ac:dyDescent="0.3">
      <c r="A291" s="11" t="s">
        <v>45</v>
      </c>
      <c r="B291" s="11">
        <v>2012</v>
      </c>
      <c r="C291" s="12">
        <v>2049</v>
      </c>
      <c r="D291" s="12">
        <v>2697</v>
      </c>
      <c r="E291" s="12">
        <v>478</v>
      </c>
      <c r="F291" s="12">
        <v>2352</v>
      </c>
      <c r="G291" s="12">
        <v>18</v>
      </c>
      <c r="H291" s="12">
        <v>13312</v>
      </c>
      <c r="I291" s="12">
        <v>0</v>
      </c>
      <c r="J291" s="12">
        <v>39</v>
      </c>
      <c r="K291" s="12">
        <v>62</v>
      </c>
      <c r="L291" s="11">
        <v>0</v>
      </c>
      <c r="M291" s="11">
        <f>SUM(C291:L291)</f>
        <v>21007</v>
      </c>
    </row>
    <row r="292" spans="1:13" x14ac:dyDescent="0.3">
      <c r="A292" s="11" t="s">
        <v>42</v>
      </c>
      <c r="B292" s="11">
        <v>2015</v>
      </c>
      <c r="C292" s="14">
        <v>1733</v>
      </c>
      <c r="D292" s="14">
        <v>5039</v>
      </c>
      <c r="E292" s="14">
        <v>216</v>
      </c>
      <c r="F292" s="14">
        <v>3293</v>
      </c>
      <c r="G292" s="14">
        <v>111</v>
      </c>
      <c r="H292" s="14">
        <v>11225</v>
      </c>
      <c r="I292" s="14">
        <v>0</v>
      </c>
      <c r="J292" s="14">
        <v>95</v>
      </c>
      <c r="K292" s="14">
        <v>0</v>
      </c>
      <c r="L292" s="11">
        <v>0</v>
      </c>
      <c r="M292" s="11">
        <f>SUM(C292:L292)</f>
        <v>21712</v>
      </c>
    </row>
    <row r="293" spans="1:13" x14ac:dyDescent="0.3">
      <c r="A293" s="11" t="s">
        <v>43</v>
      </c>
      <c r="B293" s="11">
        <v>2013</v>
      </c>
      <c r="C293" s="13">
        <v>4335</v>
      </c>
      <c r="D293" s="13">
        <v>2873</v>
      </c>
      <c r="E293" s="13">
        <v>776</v>
      </c>
      <c r="F293" s="13">
        <v>8252</v>
      </c>
      <c r="G293" s="13">
        <v>736</v>
      </c>
      <c r="H293" s="13">
        <v>4988</v>
      </c>
      <c r="I293" s="13">
        <v>7</v>
      </c>
      <c r="J293" s="13">
        <v>72</v>
      </c>
      <c r="K293" s="13">
        <v>0</v>
      </c>
      <c r="L293" s="11">
        <v>0</v>
      </c>
      <c r="M293" s="11">
        <f>SUM(C293:L293)</f>
        <v>22039</v>
      </c>
    </row>
    <row r="294" spans="1:13" x14ac:dyDescent="0.3">
      <c r="A294" s="15" t="s">
        <v>42</v>
      </c>
      <c r="B294" s="15">
        <v>2016</v>
      </c>
      <c r="C294" s="15">
        <v>1779</v>
      </c>
      <c r="D294" s="15">
        <v>5339</v>
      </c>
      <c r="E294" s="15">
        <v>157</v>
      </c>
      <c r="F294" s="15">
        <v>3378</v>
      </c>
      <c r="G294" s="15">
        <v>34</v>
      </c>
      <c r="H294" s="15">
        <v>11321</v>
      </c>
      <c r="I294" s="15">
        <v>0</v>
      </c>
      <c r="J294" s="15">
        <v>234</v>
      </c>
      <c r="K294" s="15">
        <v>0</v>
      </c>
      <c r="L294" s="15">
        <v>0</v>
      </c>
      <c r="M294" s="15">
        <f>SUM(C294:L294)</f>
        <v>22242</v>
      </c>
    </row>
    <row r="295" spans="1:13" x14ac:dyDescent="0.3">
      <c r="A295" s="15" t="s">
        <v>46</v>
      </c>
      <c r="B295" s="15">
        <v>2011</v>
      </c>
      <c r="C295" s="16">
        <v>2042</v>
      </c>
      <c r="D295" s="16">
        <v>7525</v>
      </c>
      <c r="E295" s="16">
        <v>2322</v>
      </c>
      <c r="F295" s="16">
        <v>3455</v>
      </c>
      <c r="G295" s="16">
        <v>3</v>
      </c>
      <c r="H295" s="16">
        <v>7121</v>
      </c>
      <c r="I295" s="16">
        <v>0</v>
      </c>
      <c r="J295" s="16">
        <v>124</v>
      </c>
      <c r="K295" s="16">
        <v>4</v>
      </c>
      <c r="L295" s="15">
        <v>0</v>
      </c>
      <c r="M295" s="15">
        <f>SUM(C295:L295)</f>
        <v>22596</v>
      </c>
    </row>
    <row r="296" spans="1:13" x14ac:dyDescent="0.3">
      <c r="A296" s="15" t="s">
        <v>42</v>
      </c>
      <c r="B296" s="15">
        <v>2017</v>
      </c>
      <c r="C296" s="15">
        <v>1820</v>
      </c>
      <c r="D296" s="15">
        <v>5643</v>
      </c>
      <c r="E296" s="15">
        <v>364</v>
      </c>
      <c r="F296" s="15">
        <v>3610</v>
      </c>
      <c r="G296" s="15">
        <v>108</v>
      </c>
      <c r="H296" s="15">
        <v>11380</v>
      </c>
      <c r="I296" s="15">
        <v>0</v>
      </c>
      <c r="J296" s="15">
        <v>196</v>
      </c>
      <c r="K296" s="15">
        <v>0</v>
      </c>
      <c r="L296" s="15">
        <v>0</v>
      </c>
      <c r="M296" s="15">
        <f>SUM(C296:L296)</f>
        <v>23121</v>
      </c>
    </row>
    <row r="297" spans="1:13" x14ac:dyDescent="0.3">
      <c r="A297" s="15" t="s">
        <v>36</v>
      </c>
      <c r="B297" s="15">
        <v>2020</v>
      </c>
      <c r="C297" s="15">
        <v>1211</v>
      </c>
      <c r="D297" s="15">
        <v>3775</v>
      </c>
      <c r="E297" s="15">
        <v>320</v>
      </c>
      <c r="F297" s="15">
        <v>12605</v>
      </c>
      <c r="G297" s="15">
        <v>615</v>
      </c>
      <c r="H297" s="15">
        <v>3659</v>
      </c>
      <c r="I297" s="15">
        <v>0</v>
      </c>
      <c r="J297" s="15">
        <v>1312</v>
      </c>
      <c r="K297" s="15">
        <v>3</v>
      </c>
      <c r="L297" s="15">
        <v>0</v>
      </c>
      <c r="M297" s="15">
        <f>SUM(C297:L297)</f>
        <v>23500</v>
      </c>
    </row>
    <row r="298" spans="1:13" x14ac:dyDescent="0.3">
      <c r="A298" s="15" t="s">
        <v>43</v>
      </c>
      <c r="B298" s="15">
        <v>2019</v>
      </c>
      <c r="C298" s="15">
        <v>5490</v>
      </c>
      <c r="D298" s="15">
        <v>6137</v>
      </c>
      <c r="E298" s="15">
        <v>550</v>
      </c>
      <c r="F298" s="15">
        <v>5607</v>
      </c>
      <c r="G298" s="15">
        <v>175</v>
      </c>
      <c r="H298" s="15">
        <v>5487</v>
      </c>
      <c r="I298" s="15">
        <v>0</v>
      </c>
      <c r="J298" s="15">
        <v>59</v>
      </c>
      <c r="K298" s="15">
        <v>0</v>
      </c>
      <c r="L298" s="15">
        <v>0</v>
      </c>
      <c r="M298" s="15">
        <f>SUM(C298:L298)</f>
        <v>23505</v>
      </c>
    </row>
    <row r="299" spans="1:13" x14ac:dyDescent="0.3">
      <c r="A299" s="15" t="s">
        <v>46</v>
      </c>
      <c r="B299" s="15">
        <v>2012</v>
      </c>
      <c r="C299" s="16">
        <v>1963</v>
      </c>
      <c r="D299" s="16">
        <v>7910</v>
      </c>
      <c r="E299" s="16">
        <v>2244</v>
      </c>
      <c r="F299" s="16">
        <v>3247</v>
      </c>
      <c r="G299" s="16">
        <v>8</v>
      </c>
      <c r="H299" s="16">
        <v>7661</v>
      </c>
      <c r="I299" s="16">
        <v>0</v>
      </c>
      <c r="J299" s="16">
        <v>505</v>
      </c>
      <c r="K299" s="16">
        <v>0</v>
      </c>
      <c r="L299" s="15">
        <v>0</v>
      </c>
      <c r="M299" s="15">
        <f>SUM(C299:L299)</f>
        <v>23538</v>
      </c>
    </row>
    <row r="300" spans="1:13" x14ac:dyDescent="0.3">
      <c r="A300" s="15" t="s">
        <v>44</v>
      </c>
      <c r="B300" s="15">
        <v>2013</v>
      </c>
      <c r="C300" s="17">
        <v>3063</v>
      </c>
      <c r="D300" s="17">
        <v>1874</v>
      </c>
      <c r="E300" s="17">
        <v>320</v>
      </c>
      <c r="F300" s="17">
        <v>8132</v>
      </c>
      <c r="G300" s="17">
        <v>1632</v>
      </c>
      <c r="H300" s="17">
        <v>8542</v>
      </c>
      <c r="I300" s="17">
        <v>0</v>
      </c>
      <c r="J300" s="17">
        <v>43</v>
      </c>
      <c r="K300" s="17">
        <v>0</v>
      </c>
      <c r="L300" s="15">
        <v>0</v>
      </c>
      <c r="M300" s="15">
        <f>SUM(C300:L300)</f>
        <v>23606</v>
      </c>
    </row>
    <row r="301" spans="1:13" x14ac:dyDescent="0.3">
      <c r="A301" s="15" t="s">
        <v>42</v>
      </c>
      <c r="B301" s="15">
        <v>2020</v>
      </c>
      <c r="C301" s="15">
        <v>1657</v>
      </c>
      <c r="D301" s="15">
        <v>5364</v>
      </c>
      <c r="E301" s="15">
        <v>148</v>
      </c>
      <c r="F301" s="15">
        <v>4642</v>
      </c>
      <c r="G301" s="15">
        <v>90</v>
      </c>
      <c r="H301" s="15">
        <v>11408</v>
      </c>
      <c r="I301" s="15">
        <v>0</v>
      </c>
      <c r="J301" s="15">
        <v>469</v>
      </c>
      <c r="K301" s="15">
        <v>0</v>
      </c>
      <c r="L301" s="15">
        <v>0</v>
      </c>
      <c r="M301" s="15">
        <f>SUM(C301:L301)</f>
        <v>23778</v>
      </c>
    </row>
    <row r="302" spans="1:13" x14ac:dyDescent="0.3">
      <c r="A302" s="15" t="s">
        <v>42</v>
      </c>
      <c r="B302" s="15">
        <v>2018</v>
      </c>
      <c r="C302" s="15">
        <v>1767</v>
      </c>
      <c r="D302" s="15">
        <v>6401</v>
      </c>
      <c r="E302" s="15">
        <v>173</v>
      </c>
      <c r="F302" s="15">
        <v>4180</v>
      </c>
      <c r="G302" s="15">
        <v>171</v>
      </c>
      <c r="H302" s="15">
        <v>11261</v>
      </c>
      <c r="I302" s="15">
        <v>0</v>
      </c>
      <c r="J302" s="15">
        <v>138</v>
      </c>
      <c r="K302" s="15">
        <v>0</v>
      </c>
      <c r="L302" s="15">
        <v>0</v>
      </c>
      <c r="M302" s="15">
        <f>SUM(C302:L302)</f>
        <v>24091</v>
      </c>
    </row>
    <row r="303" spans="1:13" x14ac:dyDescent="0.3">
      <c r="A303" s="15" t="s">
        <v>45</v>
      </c>
      <c r="B303" s="15">
        <v>2017</v>
      </c>
      <c r="C303" s="15">
        <v>3319</v>
      </c>
      <c r="D303" s="15">
        <v>3913</v>
      </c>
      <c r="E303" s="15">
        <v>458</v>
      </c>
      <c r="F303" s="15">
        <v>4895</v>
      </c>
      <c r="G303" s="15">
        <v>24</v>
      </c>
      <c r="H303" s="15">
        <v>11508</v>
      </c>
      <c r="I303" s="15">
        <v>0</v>
      </c>
      <c r="J303" s="15">
        <v>1</v>
      </c>
      <c r="K303" s="15">
        <v>6</v>
      </c>
      <c r="L303" s="15">
        <v>0</v>
      </c>
      <c r="M303" s="15">
        <f>SUM(C303:L303)</f>
        <v>24124</v>
      </c>
    </row>
    <row r="304" spans="1:13" x14ac:dyDescent="0.3">
      <c r="A304" s="15" t="s">
        <v>43</v>
      </c>
      <c r="B304" s="15">
        <v>2015</v>
      </c>
      <c r="C304" s="17">
        <v>4391</v>
      </c>
      <c r="D304" s="17">
        <v>4547</v>
      </c>
      <c r="E304" s="17">
        <v>664</v>
      </c>
      <c r="F304" s="17">
        <v>8049</v>
      </c>
      <c r="G304" s="17">
        <v>390</v>
      </c>
      <c r="H304" s="17">
        <v>6281</v>
      </c>
      <c r="I304" s="17">
        <v>0</v>
      </c>
      <c r="J304" s="17">
        <v>62</v>
      </c>
      <c r="K304" s="17">
        <v>1</v>
      </c>
      <c r="L304" s="15">
        <v>0</v>
      </c>
      <c r="M304" s="15">
        <f>SUM(C304:L304)</f>
        <v>24385</v>
      </c>
    </row>
    <row r="305" spans="1:13" x14ac:dyDescent="0.3">
      <c r="A305" s="15" t="s">
        <v>44</v>
      </c>
      <c r="B305" s="15">
        <v>2020</v>
      </c>
      <c r="C305" s="15">
        <v>2061</v>
      </c>
      <c r="D305" s="15">
        <v>5254</v>
      </c>
      <c r="E305" s="15">
        <v>197</v>
      </c>
      <c r="F305" s="15">
        <v>9965</v>
      </c>
      <c r="G305" s="15">
        <v>969</v>
      </c>
      <c r="H305" s="15">
        <v>6729</v>
      </c>
      <c r="I305" s="15">
        <v>0</v>
      </c>
      <c r="J305" s="15">
        <v>25</v>
      </c>
      <c r="K305" s="15">
        <v>0</v>
      </c>
      <c r="L305" s="15">
        <v>0</v>
      </c>
      <c r="M305" s="15">
        <f>SUM(C305:L305)</f>
        <v>25200</v>
      </c>
    </row>
    <row r="306" spans="1:13" x14ac:dyDescent="0.3">
      <c r="A306" s="15" t="s">
        <v>43</v>
      </c>
      <c r="B306" s="15">
        <v>2018</v>
      </c>
      <c r="C306" s="15">
        <v>5450</v>
      </c>
      <c r="D306" s="15">
        <v>6183</v>
      </c>
      <c r="E306" s="15">
        <v>547</v>
      </c>
      <c r="F306" s="15">
        <v>8795</v>
      </c>
      <c r="G306" s="15">
        <v>270</v>
      </c>
      <c r="H306" s="15">
        <v>4160</v>
      </c>
      <c r="I306" s="15">
        <v>1</v>
      </c>
      <c r="J306" s="15">
        <v>77</v>
      </c>
      <c r="K306" s="15">
        <v>0</v>
      </c>
      <c r="L306" s="15">
        <v>0</v>
      </c>
      <c r="M306" s="15">
        <f>SUM(C306:L306)</f>
        <v>25483</v>
      </c>
    </row>
    <row r="307" spans="1:13" x14ac:dyDescent="0.3">
      <c r="A307" s="15" t="s">
        <v>44</v>
      </c>
      <c r="B307" s="15">
        <v>2014</v>
      </c>
      <c r="C307" s="17">
        <v>3438</v>
      </c>
      <c r="D307" s="17">
        <v>2457</v>
      </c>
      <c r="E307" s="17">
        <v>279</v>
      </c>
      <c r="F307" s="17">
        <v>10001</v>
      </c>
      <c r="G307" s="17">
        <v>1575</v>
      </c>
      <c r="H307" s="17">
        <v>7696</v>
      </c>
      <c r="I307" s="17">
        <v>1</v>
      </c>
      <c r="J307" s="17">
        <v>39</v>
      </c>
      <c r="K307" s="17">
        <v>0</v>
      </c>
      <c r="L307" s="15">
        <v>0</v>
      </c>
      <c r="M307" s="15">
        <f>SUM(C307:L307)</f>
        <v>25486</v>
      </c>
    </row>
    <row r="308" spans="1:13" x14ac:dyDescent="0.3">
      <c r="A308" s="15" t="s">
        <v>43</v>
      </c>
      <c r="B308" s="15">
        <v>2016</v>
      </c>
      <c r="C308" s="15">
        <v>4882</v>
      </c>
      <c r="D308" s="15">
        <v>4904</v>
      </c>
      <c r="E308" s="15">
        <v>629</v>
      </c>
      <c r="F308" s="15">
        <v>8717</v>
      </c>
      <c r="G308" s="15">
        <v>358</v>
      </c>
      <c r="H308" s="15">
        <v>6264</v>
      </c>
      <c r="I308" s="15">
        <v>0</v>
      </c>
      <c r="J308" s="15">
        <v>26</v>
      </c>
      <c r="K308" s="15">
        <v>0</v>
      </c>
      <c r="L308" s="15">
        <v>0</v>
      </c>
      <c r="M308" s="15">
        <f>SUM(C308:L308)</f>
        <v>25780</v>
      </c>
    </row>
    <row r="309" spans="1:13" x14ac:dyDescent="0.3">
      <c r="A309" s="15" t="s">
        <v>42</v>
      </c>
      <c r="B309" s="15">
        <v>2019</v>
      </c>
      <c r="C309" s="15">
        <v>1791</v>
      </c>
      <c r="D309" s="15">
        <v>6989</v>
      </c>
      <c r="E309" s="15">
        <v>156</v>
      </c>
      <c r="F309" s="15">
        <v>4619</v>
      </c>
      <c r="G309" s="15">
        <v>385</v>
      </c>
      <c r="H309" s="15">
        <v>11547</v>
      </c>
      <c r="I309" s="15">
        <v>0</v>
      </c>
      <c r="J309" s="15">
        <v>377</v>
      </c>
      <c r="K309" s="15">
        <v>0</v>
      </c>
      <c r="L309" s="15">
        <v>0</v>
      </c>
      <c r="M309" s="15">
        <f>SUM(C309:L309)</f>
        <v>25864</v>
      </c>
    </row>
    <row r="310" spans="1:13" x14ac:dyDescent="0.3">
      <c r="A310" s="15" t="s">
        <v>43</v>
      </c>
      <c r="B310" s="15">
        <v>2014</v>
      </c>
      <c r="C310" s="17">
        <v>5076</v>
      </c>
      <c r="D310" s="17">
        <v>4688</v>
      </c>
      <c r="E310" s="17">
        <v>733</v>
      </c>
      <c r="F310" s="17">
        <v>8609</v>
      </c>
      <c r="G310" s="17">
        <v>429</v>
      </c>
      <c r="H310" s="17">
        <v>6451</v>
      </c>
      <c r="I310" s="17">
        <v>0</v>
      </c>
      <c r="J310" s="17">
        <v>113</v>
      </c>
      <c r="K310" s="17">
        <v>0</v>
      </c>
      <c r="L310" s="15">
        <v>0</v>
      </c>
      <c r="M310" s="15">
        <f>SUM(C310:L310)</f>
        <v>26099</v>
      </c>
    </row>
    <row r="311" spans="1:13" x14ac:dyDescent="0.3">
      <c r="A311" s="15" t="s">
        <v>47</v>
      </c>
      <c r="B311" s="15">
        <v>2018</v>
      </c>
      <c r="C311" s="15">
        <v>1069</v>
      </c>
      <c r="D311" s="15">
        <v>4397</v>
      </c>
      <c r="E311" s="15">
        <v>444</v>
      </c>
      <c r="F311" s="15">
        <v>3416</v>
      </c>
      <c r="G311" s="15">
        <v>394</v>
      </c>
      <c r="H311" s="15">
        <v>16951</v>
      </c>
      <c r="I311" s="15">
        <v>1</v>
      </c>
      <c r="J311" s="15">
        <v>7</v>
      </c>
      <c r="K311" s="15">
        <v>0</v>
      </c>
      <c r="L311" s="15">
        <v>0</v>
      </c>
      <c r="M311" s="15">
        <f>SUM(C311:L311)</f>
        <v>26679</v>
      </c>
    </row>
    <row r="312" spans="1:13" x14ac:dyDescent="0.3">
      <c r="A312" s="15" t="s">
        <v>45</v>
      </c>
      <c r="B312" s="15">
        <v>2018</v>
      </c>
      <c r="C312" s="15">
        <v>4337</v>
      </c>
      <c r="D312" s="15">
        <v>4298</v>
      </c>
      <c r="E312" s="15">
        <v>406</v>
      </c>
      <c r="F312" s="15">
        <v>5283</v>
      </c>
      <c r="G312" s="15">
        <v>34</v>
      </c>
      <c r="H312" s="15">
        <v>12363</v>
      </c>
      <c r="I312" s="15">
        <v>0</v>
      </c>
      <c r="J312" s="15">
        <v>5</v>
      </c>
      <c r="K312" s="15">
        <v>7</v>
      </c>
      <c r="L312" s="15">
        <v>0</v>
      </c>
      <c r="M312" s="15">
        <f>SUM(C312:L312)</f>
        <v>26733</v>
      </c>
    </row>
    <row r="313" spans="1:13" x14ac:dyDescent="0.3">
      <c r="A313" s="15" t="s">
        <v>45</v>
      </c>
      <c r="B313" s="15">
        <v>2016</v>
      </c>
      <c r="C313" s="15">
        <v>3656</v>
      </c>
      <c r="D313" s="15">
        <v>4010</v>
      </c>
      <c r="E313" s="15">
        <v>462</v>
      </c>
      <c r="F313" s="15">
        <v>4839</v>
      </c>
      <c r="G313" s="15">
        <v>15</v>
      </c>
      <c r="H313" s="15">
        <v>13814</v>
      </c>
      <c r="I313" s="15">
        <v>0</v>
      </c>
      <c r="J313" s="15">
        <v>3</v>
      </c>
      <c r="K313" s="15">
        <v>8</v>
      </c>
      <c r="L313" s="15">
        <v>0</v>
      </c>
      <c r="M313" s="15">
        <f>SUM(C313:L313)</f>
        <v>26807</v>
      </c>
    </row>
    <row r="314" spans="1:13" x14ac:dyDescent="0.3">
      <c r="A314" s="15" t="s">
        <v>47</v>
      </c>
      <c r="B314" s="15">
        <v>2019</v>
      </c>
      <c r="C314" s="15">
        <v>1069</v>
      </c>
      <c r="D314" s="15">
        <v>4397</v>
      </c>
      <c r="E314" s="15">
        <v>444</v>
      </c>
      <c r="F314" s="15">
        <v>3400</v>
      </c>
      <c r="G314" s="15">
        <v>391</v>
      </c>
      <c r="H314" s="15">
        <v>17510</v>
      </c>
      <c r="I314" s="15">
        <v>1</v>
      </c>
      <c r="J314" s="15">
        <v>7</v>
      </c>
      <c r="K314" s="15">
        <v>0</v>
      </c>
      <c r="L314" s="15">
        <v>0</v>
      </c>
      <c r="M314" s="15">
        <f>SUM(C314:L314)</f>
        <v>27219</v>
      </c>
    </row>
    <row r="315" spans="1:13" x14ac:dyDescent="0.3">
      <c r="A315" s="15" t="s">
        <v>41</v>
      </c>
      <c r="B315" s="15">
        <v>2011</v>
      </c>
      <c r="C315" s="15">
        <v>1442</v>
      </c>
      <c r="D315" s="15">
        <v>1612</v>
      </c>
      <c r="E315" s="15">
        <v>599</v>
      </c>
      <c r="F315" s="15">
        <v>4849</v>
      </c>
      <c r="G315" s="15">
        <v>3658</v>
      </c>
      <c r="H315" s="15">
        <v>13376</v>
      </c>
      <c r="I315" s="15">
        <v>0</v>
      </c>
      <c r="J315" s="15">
        <v>1899</v>
      </c>
      <c r="K315" s="15">
        <v>31</v>
      </c>
      <c r="L315" s="15">
        <v>0</v>
      </c>
      <c r="M315" s="15">
        <f>SUM(C315:L315)</f>
        <v>27466</v>
      </c>
    </row>
    <row r="316" spans="1:13" x14ac:dyDescent="0.3">
      <c r="A316" s="15" t="s">
        <v>45</v>
      </c>
      <c r="B316" s="15">
        <v>2015</v>
      </c>
      <c r="C316" s="17">
        <v>3644</v>
      </c>
      <c r="D316" s="17">
        <v>4167</v>
      </c>
      <c r="E316" s="17">
        <v>463</v>
      </c>
      <c r="F316" s="17">
        <v>4813</v>
      </c>
      <c r="G316" s="17">
        <v>9</v>
      </c>
      <c r="H316" s="17">
        <v>14383</v>
      </c>
      <c r="I316" s="17">
        <v>0</v>
      </c>
      <c r="J316" s="17">
        <v>9</v>
      </c>
      <c r="K316" s="17">
        <v>9</v>
      </c>
      <c r="L316" s="15">
        <v>0</v>
      </c>
      <c r="M316" s="15">
        <f>SUM(C316:L316)</f>
        <v>27497</v>
      </c>
    </row>
    <row r="317" spans="1:13" x14ac:dyDescent="0.3">
      <c r="A317" s="15" t="s">
        <v>43</v>
      </c>
      <c r="B317" s="15">
        <v>2017</v>
      </c>
      <c r="C317" s="15">
        <v>5599</v>
      </c>
      <c r="D317" s="15">
        <v>5427</v>
      </c>
      <c r="E317" s="15">
        <v>635</v>
      </c>
      <c r="F317" s="15">
        <v>9396</v>
      </c>
      <c r="G317" s="15">
        <v>277</v>
      </c>
      <c r="H317" s="15">
        <v>6144</v>
      </c>
      <c r="I317" s="15">
        <v>2</v>
      </c>
      <c r="J317" s="15">
        <v>44</v>
      </c>
      <c r="K317" s="15">
        <v>1</v>
      </c>
      <c r="L317" s="15">
        <v>0</v>
      </c>
      <c r="M317" s="15">
        <f>SUM(C317:L317)</f>
        <v>27525</v>
      </c>
    </row>
    <row r="318" spans="1:13" x14ac:dyDescent="0.3">
      <c r="A318" s="15" t="s">
        <v>47</v>
      </c>
      <c r="B318" s="15">
        <v>2017</v>
      </c>
      <c r="C318" s="15">
        <v>1084</v>
      </c>
      <c r="D318" s="15">
        <v>4602</v>
      </c>
      <c r="E318" s="15">
        <v>501</v>
      </c>
      <c r="F318" s="15">
        <v>3832</v>
      </c>
      <c r="G318" s="15">
        <v>453</v>
      </c>
      <c r="H318" s="15">
        <v>17078</v>
      </c>
      <c r="I318" s="15">
        <v>2</v>
      </c>
      <c r="J318" s="15">
        <v>0</v>
      </c>
      <c r="K318" s="15">
        <v>0</v>
      </c>
      <c r="L318" s="15">
        <v>0</v>
      </c>
      <c r="M318" s="15">
        <f>SUM(C318:L318)</f>
        <v>27552</v>
      </c>
    </row>
    <row r="319" spans="1:13" x14ac:dyDescent="0.3">
      <c r="A319" s="15" t="s">
        <v>44</v>
      </c>
      <c r="B319" s="15">
        <v>2019</v>
      </c>
      <c r="C319" s="15">
        <v>2305</v>
      </c>
      <c r="D319" s="15">
        <v>7008</v>
      </c>
      <c r="E319" s="15">
        <v>196</v>
      </c>
      <c r="F319" s="15">
        <v>10512</v>
      </c>
      <c r="G319" s="15">
        <v>1084</v>
      </c>
      <c r="H319" s="15">
        <v>6561</v>
      </c>
      <c r="I319" s="15">
        <v>1</v>
      </c>
      <c r="J319" s="15">
        <v>28</v>
      </c>
      <c r="K319" s="15">
        <v>0</v>
      </c>
      <c r="L319" s="15">
        <v>0</v>
      </c>
      <c r="M319" s="15">
        <f>SUM(C319:L319)</f>
        <v>27695</v>
      </c>
    </row>
    <row r="320" spans="1:13" x14ac:dyDescent="0.3">
      <c r="A320" s="15" t="s">
        <v>41</v>
      </c>
      <c r="B320" s="15">
        <v>2012</v>
      </c>
      <c r="C320" s="16">
        <v>1341</v>
      </c>
      <c r="D320" s="16">
        <v>1403</v>
      </c>
      <c r="E320" s="16">
        <v>504</v>
      </c>
      <c r="F320" s="16">
        <v>4816</v>
      </c>
      <c r="G320" s="16">
        <v>3714</v>
      </c>
      <c r="H320" s="16">
        <v>13389</v>
      </c>
      <c r="I320" s="16">
        <v>0</v>
      </c>
      <c r="J320" s="16">
        <v>2511</v>
      </c>
      <c r="K320" s="16">
        <v>21</v>
      </c>
      <c r="L320" s="15">
        <v>0</v>
      </c>
      <c r="M320" s="15">
        <f>SUM(C320:L320)</f>
        <v>27699</v>
      </c>
    </row>
    <row r="321" spans="1:13" x14ac:dyDescent="0.3">
      <c r="A321" s="15" t="s">
        <v>45</v>
      </c>
      <c r="B321" s="15">
        <v>2013</v>
      </c>
      <c r="C321" s="17">
        <v>3285</v>
      </c>
      <c r="D321" s="17">
        <v>4047</v>
      </c>
      <c r="E321" s="17">
        <v>453</v>
      </c>
      <c r="F321" s="17">
        <v>4829</v>
      </c>
      <c r="G321" s="17">
        <v>25</v>
      </c>
      <c r="H321" s="17">
        <v>15094</v>
      </c>
      <c r="I321" s="17">
        <v>1</v>
      </c>
      <c r="J321" s="17">
        <v>57</v>
      </c>
      <c r="K321" s="17">
        <v>68</v>
      </c>
      <c r="L321" s="15">
        <v>0</v>
      </c>
      <c r="M321" s="15">
        <f>SUM(C321:L321)</f>
        <v>27859</v>
      </c>
    </row>
    <row r="322" spans="1:13" x14ac:dyDescent="0.3">
      <c r="A322" s="15" t="s">
        <v>44</v>
      </c>
      <c r="B322" s="15">
        <v>2017</v>
      </c>
      <c r="C322" s="15">
        <v>2945</v>
      </c>
      <c r="D322" s="15">
        <v>6560</v>
      </c>
      <c r="E322" s="15">
        <v>239</v>
      </c>
      <c r="F322" s="15">
        <v>10518</v>
      </c>
      <c r="G322" s="15">
        <v>940</v>
      </c>
      <c r="H322" s="15">
        <v>6711</v>
      </c>
      <c r="I322" s="15">
        <v>0</v>
      </c>
      <c r="J322" s="15">
        <v>36</v>
      </c>
      <c r="K322" s="15">
        <v>0</v>
      </c>
      <c r="L322" s="15">
        <v>0</v>
      </c>
      <c r="M322" s="15">
        <f>SUM(C322:L322)</f>
        <v>27949</v>
      </c>
    </row>
    <row r="323" spans="1:13" x14ac:dyDescent="0.3">
      <c r="A323" s="15" t="s">
        <v>44</v>
      </c>
      <c r="B323" s="15">
        <v>2018</v>
      </c>
      <c r="C323" s="15">
        <v>2149</v>
      </c>
      <c r="D323" s="15">
        <v>6924</v>
      </c>
      <c r="E323" s="15">
        <v>205</v>
      </c>
      <c r="F323" s="15">
        <v>10871</v>
      </c>
      <c r="G323" s="15">
        <v>1092</v>
      </c>
      <c r="H323" s="15">
        <v>6882</v>
      </c>
      <c r="I323" s="15">
        <v>0</v>
      </c>
      <c r="J323" s="15">
        <v>36</v>
      </c>
      <c r="K323" s="15">
        <v>1</v>
      </c>
      <c r="L323" s="15">
        <v>0</v>
      </c>
      <c r="M323" s="15">
        <f>SUM(C323:L323)</f>
        <v>28160</v>
      </c>
    </row>
    <row r="324" spans="1:13" x14ac:dyDescent="0.3">
      <c r="A324" s="15" t="s">
        <v>45</v>
      </c>
      <c r="B324" s="15">
        <v>2019</v>
      </c>
      <c r="C324" s="15">
        <v>4051</v>
      </c>
      <c r="D324" s="15">
        <v>5915</v>
      </c>
      <c r="E324" s="15">
        <v>453</v>
      </c>
      <c r="F324" s="15">
        <v>5807</v>
      </c>
      <c r="G324" s="15">
        <v>69</v>
      </c>
      <c r="H324" s="15">
        <v>12453</v>
      </c>
      <c r="I324" s="15">
        <v>0</v>
      </c>
      <c r="J324" s="15">
        <v>4</v>
      </c>
      <c r="K324" s="15">
        <v>5</v>
      </c>
      <c r="L324" s="15">
        <v>0</v>
      </c>
      <c r="M324" s="15">
        <f>SUM(C324:L324)</f>
        <v>28757</v>
      </c>
    </row>
    <row r="325" spans="1:13" x14ac:dyDescent="0.3">
      <c r="A325" s="15" t="s">
        <v>47</v>
      </c>
      <c r="B325" s="15">
        <v>2011</v>
      </c>
      <c r="C325" s="16">
        <v>2363</v>
      </c>
      <c r="D325" s="16">
        <v>3711</v>
      </c>
      <c r="E325" s="16">
        <v>510</v>
      </c>
      <c r="F325" s="16">
        <v>2363</v>
      </c>
      <c r="G325" s="16">
        <v>200</v>
      </c>
      <c r="H325" s="16">
        <v>19772</v>
      </c>
      <c r="I325" s="16">
        <v>0</v>
      </c>
      <c r="J325" s="16">
        <v>6</v>
      </c>
      <c r="K325" s="16">
        <v>2</v>
      </c>
      <c r="L325" s="15">
        <v>0</v>
      </c>
      <c r="M325" s="15">
        <f>SUM(C325:L325)</f>
        <v>28927</v>
      </c>
    </row>
    <row r="326" spans="1:13" x14ac:dyDescent="0.3">
      <c r="A326" s="15" t="s">
        <v>41</v>
      </c>
      <c r="B326" s="15">
        <v>2014</v>
      </c>
      <c r="C326" s="15">
        <f>979+961</f>
        <v>1940</v>
      </c>
      <c r="D326" s="15">
        <f>711+721</f>
        <v>1432</v>
      </c>
      <c r="E326" s="15">
        <f>289+215</f>
        <v>504</v>
      </c>
      <c r="F326" s="15">
        <f>3188+4547</f>
        <v>7735</v>
      </c>
      <c r="G326" s="15">
        <f>1142+2649</f>
        <v>3791</v>
      </c>
      <c r="H326" s="15">
        <f>6369+6362</f>
        <v>12731</v>
      </c>
      <c r="I326" s="15">
        <v>0</v>
      </c>
      <c r="J326" s="15">
        <f>563+468</f>
        <v>1031</v>
      </c>
      <c r="K326" s="15">
        <v>15</v>
      </c>
      <c r="L326" s="15">
        <v>0</v>
      </c>
      <c r="M326" s="15">
        <f>SUM(C326:L326)</f>
        <v>29179</v>
      </c>
    </row>
    <row r="327" spans="1:13" x14ac:dyDescent="0.3">
      <c r="A327" s="15" t="s">
        <v>47</v>
      </c>
      <c r="B327" s="15">
        <v>2020</v>
      </c>
      <c r="C327" s="15">
        <v>1128</v>
      </c>
      <c r="D327" s="15">
        <v>4740</v>
      </c>
      <c r="E327" s="15">
        <v>522</v>
      </c>
      <c r="F327" s="15">
        <v>2488</v>
      </c>
      <c r="G327" s="15">
        <v>446</v>
      </c>
      <c r="H327" s="15">
        <v>19962</v>
      </c>
      <c r="I327" s="15">
        <v>0</v>
      </c>
      <c r="J327" s="15">
        <v>0</v>
      </c>
      <c r="K327" s="15">
        <v>0</v>
      </c>
      <c r="L327" s="15">
        <v>0</v>
      </c>
      <c r="M327" s="15">
        <f>SUM(C327:L327)</f>
        <v>29286</v>
      </c>
    </row>
    <row r="328" spans="1:13" x14ac:dyDescent="0.3">
      <c r="A328" s="15" t="s">
        <v>41</v>
      </c>
      <c r="B328" s="15">
        <v>2015</v>
      </c>
      <c r="C328" s="17">
        <f>1105+1027</f>
        <v>2132</v>
      </c>
      <c r="D328" s="17">
        <f>648+684</f>
        <v>1332</v>
      </c>
      <c r="E328" s="17">
        <f>262+174</f>
        <v>436</v>
      </c>
      <c r="F328" s="17">
        <f>3608+4616</f>
        <v>8224</v>
      </c>
      <c r="G328" s="17">
        <f>1288+2200</f>
        <v>3488</v>
      </c>
      <c r="H328" s="17">
        <f>7329+6121</f>
        <v>13450</v>
      </c>
      <c r="I328" s="17">
        <v>0</v>
      </c>
      <c r="J328" s="17">
        <v>305</v>
      </c>
      <c r="K328" s="17">
        <v>14</v>
      </c>
      <c r="L328" s="15">
        <v>0</v>
      </c>
      <c r="M328" s="15">
        <f>SUM(C328:L328)</f>
        <v>29381</v>
      </c>
    </row>
    <row r="329" spans="1:13" x14ac:dyDescent="0.3">
      <c r="A329" s="15" t="s">
        <v>41</v>
      </c>
      <c r="B329" s="15">
        <v>2018</v>
      </c>
      <c r="C329" s="15">
        <v>1979</v>
      </c>
      <c r="D329" s="15">
        <v>1840</v>
      </c>
      <c r="E329" s="15">
        <v>526</v>
      </c>
      <c r="F329" s="15">
        <v>9012</v>
      </c>
      <c r="G329" s="15">
        <v>2680</v>
      </c>
      <c r="H329" s="15">
        <v>13177</v>
      </c>
      <c r="I329" s="15">
        <v>1</v>
      </c>
      <c r="J329" s="15">
        <v>333</v>
      </c>
      <c r="K329" s="15">
        <v>0</v>
      </c>
      <c r="L329" s="15">
        <v>0</v>
      </c>
      <c r="M329" s="15">
        <f>SUM(C329:L329)</f>
        <v>29548</v>
      </c>
    </row>
    <row r="330" spans="1:13" x14ac:dyDescent="0.3">
      <c r="A330" s="15" t="s">
        <v>47</v>
      </c>
      <c r="B330" s="15">
        <v>2013</v>
      </c>
      <c r="C330" s="17">
        <v>1685</v>
      </c>
      <c r="D330" s="17">
        <v>3830</v>
      </c>
      <c r="E330" s="17">
        <v>481</v>
      </c>
      <c r="F330" s="17">
        <v>4913</v>
      </c>
      <c r="G330" s="17">
        <v>577</v>
      </c>
      <c r="H330" s="17">
        <v>18116</v>
      </c>
      <c r="I330" s="17">
        <v>9</v>
      </c>
      <c r="J330" s="17">
        <v>7</v>
      </c>
      <c r="K330" s="17">
        <v>4</v>
      </c>
      <c r="L330" s="15">
        <v>0</v>
      </c>
      <c r="M330" s="15">
        <f>SUM(C330:L330)</f>
        <v>29622</v>
      </c>
    </row>
    <row r="331" spans="1:13" x14ac:dyDescent="0.3">
      <c r="A331" s="15" t="s">
        <v>44</v>
      </c>
      <c r="B331" s="15">
        <v>2015</v>
      </c>
      <c r="C331" s="17">
        <v>4144</v>
      </c>
      <c r="D331" s="17">
        <v>5096</v>
      </c>
      <c r="E331" s="17">
        <v>268</v>
      </c>
      <c r="F331" s="17">
        <v>11713</v>
      </c>
      <c r="G331" s="17">
        <v>1119</v>
      </c>
      <c r="H331" s="17">
        <v>7640</v>
      </c>
      <c r="I331" s="17">
        <v>0</v>
      </c>
      <c r="J331" s="17">
        <v>42</v>
      </c>
      <c r="K331" s="17">
        <v>0</v>
      </c>
      <c r="L331" s="15">
        <v>0</v>
      </c>
      <c r="M331" s="15">
        <f>SUM(C331:L331)</f>
        <v>30022</v>
      </c>
    </row>
    <row r="332" spans="1:13" x14ac:dyDescent="0.3">
      <c r="A332" s="15" t="s">
        <v>47</v>
      </c>
      <c r="B332" s="15">
        <v>2016</v>
      </c>
      <c r="C332" s="15">
        <v>1110</v>
      </c>
      <c r="D332" s="15">
        <v>4494</v>
      </c>
      <c r="E332" s="15">
        <v>535</v>
      </c>
      <c r="F332" s="15">
        <v>4177</v>
      </c>
      <c r="G332" s="15">
        <v>449</v>
      </c>
      <c r="H332" s="15">
        <v>19302</v>
      </c>
      <c r="I332" s="15">
        <v>5</v>
      </c>
      <c r="J332" s="15">
        <v>0</v>
      </c>
      <c r="K332" s="15">
        <v>0</v>
      </c>
      <c r="L332" s="15">
        <v>0</v>
      </c>
      <c r="M332" s="15">
        <f>SUM(C332:L332)</f>
        <v>30072</v>
      </c>
    </row>
    <row r="333" spans="1:13" x14ac:dyDescent="0.3">
      <c r="A333" s="15" t="s">
        <v>41</v>
      </c>
      <c r="B333" s="15">
        <v>2016</v>
      </c>
      <c r="C333" s="15">
        <f>994+1278</f>
        <v>2272</v>
      </c>
      <c r="D333" s="15">
        <f>626+987</f>
        <v>1613</v>
      </c>
      <c r="E333" s="15">
        <f>193+254</f>
        <v>447</v>
      </c>
      <c r="F333" s="15">
        <f>3767+4829</f>
        <v>8596</v>
      </c>
      <c r="G333" s="15">
        <f>1101+1831</f>
        <v>2932</v>
      </c>
      <c r="H333" s="15">
        <f>6461+7202</f>
        <v>13663</v>
      </c>
      <c r="I333" s="15">
        <v>0</v>
      </c>
      <c r="J333" s="15">
        <f>4+592</f>
        <v>596</v>
      </c>
      <c r="K333" s="15">
        <v>7</v>
      </c>
      <c r="L333" s="15">
        <v>0</v>
      </c>
      <c r="M333" s="15">
        <f>SUM(C333:L333)</f>
        <v>30126</v>
      </c>
    </row>
    <row r="334" spans="1:13" x14ac:dyDescent="0.3">
      <c r="A334" s="15" t="s">
        <v>44</v>
      </c>
      <c r="B334" s="15">
        <v>2016</v>
      </c>
      <c r="C334" s="15">
        <v>4189</v>
      </c>
      <c r="D334" s="15">
        <v>6170</v>
      </c>
      <c r="E334" s="15">
        <v>248</v>
      </c>
      <c r="F334" s="15">
        <v>11396</v>
      </c>
      <c r="G334" s="15">
        <v>924</v>
      </c>
      <c r="H334" s="15">
        <v>7215</v>
      </c>
      <c r="I334" s="15">
        <v>0</v>
      </c>
      <c r="J334" s="15">
        <v>38</v>
      </c>
      <c r="K334" s="15">
        <v>0</v>
      </c>
      <c r="L334" s="15">
        <v>0</v>
      </c>
      <c r="M334" s="15">
        <f>SUM(C334:L334)</f>
        <v>30180</v>
      </c>
    </row>
    <row r="335" spans="1:13" x14ac:dyDescent="0.3">
      <c r="A335" s="15" t="s">
        <v>45</v>
      </c>
      <c r="B335" s="15">
        <v>2014</v>
      </c>
      <c r="C335" s="17">
        <v>3759</v>
      </c>
      <c r="D335" s="17">
        <v>4421</v>
      </c>
      <c r="E335" s="17">
        <v>408</v>
      </c>
      <c r="F335" s="17">
        <v>5999</v>
      </c>
      <c r="G335" s="17">
        <v>18</v>
      </c>
      <c r="H335" s="17">
        <v>15905</v>
      </c>
      <c r="I335" s="17">
        <v>0</v>
      </c>
      <c r="J335" s="17">
        <v>12</v>
      </c>
      <c r="K335" s="17">
        <v>18</v>
      </c>
      <c r="L335" s="15">
        <v>0</v>
      </c>
      <c r="M335" s="15">
        <f>SUM(C335:L335)</f>
        <v>30540</v>
      </c>
    </row>
    <row r="336" spans="1:13" x14ac:dyDescent="0.3">
      <c r="A336" s="15" t="s">
        <v>47</v>
      </c>
      <c r="B336" s="15">
        <v>2012</v>
      </c>
      <c r="C336" s="16">
        <v>2046</v>
      </c>
      <c r="D336" s="16">
        <v>4168</v>
      </c>
      <c r="E336" s="16">
        <v>593</v>
      </c>
      <c r="F336" s="16">
        <v>3345</v>
      </c>
      <c r="G336" s="16">
        <v>556</v>
      </c>
      <c r="H336" s="16">
        <v>19865</v>
      </c>
      <c r="I336" s="16">
        <v>12</v>
      </c>
      <c r="J336" s="16">
        <v>1</v>
      </c>
      <c r="K336" s="16">
        <v>7</v>
      </c>
      <c r="L336" s="15">
        <v>0</v>
      </c>
      <c r="M336" s="15">
        <f>SUM(C336:L336)</f>
        <v>30593</v>
      </c>
    </row>
    <row r="337" spans="1:13" x14ac:dyDescent="0.3">
      <c r="A337" s="15" t="s">
        <v>41</v>
      </c>
      <c r="B337" s="15">
        <v>2019</v>
      </c>
      <c r="C337" s="15">
        <v>1977</v>
      </c>
      <c r="D337" s="15">
        <v>1926</v>
      </c>
      <c r="E337" s="15">
        <v>475</v>
      </c>
      <c r="F337" s="15">
        <v>8651</v>
      </c>
      <c r="G337" s="15">
        <v>2597</v>
      </c>
      <c r="H337" s="15">
        <v>14493</v>
      </c>
      <c r="I337" s="15">
        <v>1</v>
      </c>
      <c r="J337" s="15">
        <v>486</v>
      </c>
      <c r="K337" s="15">
        <v>0</v>
      </c>
      <c r="L337" s="15">
        <v>0</v>
      </c>
      <c r="M337" s="15">
        <f>SUM(C337:L337)</f>
        <v>30606</v>
      </c>
    </row>
    <row r="338" spans="1:13" x14ac:dyDescent="0.3">
      <c r="A338" s="15" t="s">
        <v>41</v>
      </c>
      <c r="B338" s="15">
        <v>2020</v>
      </c>
      <c r="C338" s="15">
        <f>1095+764</f>
        <v>1859</v>
      </c>
      <c r="D338" s="15">
        <f>534+1314</f>
        <v>1848</v>
      </c>
      <c r="E338" s="15">
        <f>111+158</f>
        <v>269</v>
      </c>
      <c r="F338" s="15">
        <f>4886+4907</f>
        <v>9793</v>
      </c>
      <c r="G338" s="15">
        <f>2342+565</f>
        <v>2907</v>
      </c>
      <c r="H338" s="15">
        <f>6546 +7453</f>
        <v>13999</v>
      </c>
      <c r="I338" s="15">
        <v>0</v>
      </c>
      <c r="J338" s="15">
        <f>435+4</f>
        <v>439</v>
      </c>
      <c r="K338" s="15">
        <v>0</v>
      </c>
      <c r="L338" s="15">
        <v>0</v>
      </c>
      <c r="M338" s="15">
        <f>SUM(C338:L338)</f>
        <v>31114</v>
      </c>
    </row>
    <row r="339" spans="1:13" x14ac:dyDescent="0.3">
      <c r="A339" s="15" t="s">
        <v>47</v>
      </c>
      <c r="B339" s="15">
        <v>2015</v>
      </c>
      <c r="C339" s="17">
        <v>1199</v>
      </c>
      <c r="D339" s="17">
        <v>3938</v>
      </c>
      <c r="E339" s="17">
        <v>498</v>
      </c>
      <c r="F339" s="17">
        <v>5069</v>
      </c>
      <c r="G339" s="17">
        <v>455</v>
      </c>
      <c r="H339" s="17">
        <v>20163</v>
      </c>
      <c r="I339" s="17">
        <v>4</v>
      </c>
      <c r="J339" s="17">
        <v>4</v>
      </c>
      <c r="K339" s="17">
        <v>1</v>
      </c>
      <c r="L339" s="15">
        <v>0</v>
      </c>
      <c r="M339" s="15">
        <f>SUM(C339:L339)</f>
        <v>31331</v>
      </c>
    </row>
    <row r="340" spans="1:13" x14ac:dyDescent="0.3">
      <c r="A340" s="15" t="s">
        <v>41</v>
      </c>
      <c r="B340" s="15">
        <v>2013</v>
      </c>
      <c r="C340" s="17">
        <v>1635</v>
      </c>
      <c r="D340" s="17">
        <v>1595</v>
      </c>
      <c r="E340" s="17">
        <v>492</v>
      </c>
      <c r="F340" s="17">
        <v>6930</v>
      </c>
      <c r="G340" s="17">
        <v>4702</v>
      </c>
      <c r="H340" s="17">
        <v>15084</v>
      </c>
      <c r="I340" s="17">
        <v>0</v>
      </c>
      <c r="J340" s="17">
        <v>1631</v>
      </c>
      <c r="K340" s="17">
        <v>25</v>
      </c>
      <c r="L340" s="15">
        <v>0</v>
      </c>
      <c r="M340" s="15">
        <f>SUM(C340:L340)</f>
        <v>32094</v>
      </c>
    </row>
    <row r="341" spans="1:13" x14ac:dyDescent="0.3">
      <c r="A341" s="15" t="s">
        <v>41</v>
      </c>
      <c r="B341" s="15">
        <v>2017</v>
      </c>
      <c r="C341" s="15">
        <v>1904</v>
      </c>
      <c r="D341" s="15">
        <v>1653</v>
      </c>
      <c r="E341" s="15">
        <v>708</v>
      </c>
      <c r="F341" s="15">
        <v>9857</v>
      </c>
      <c r="G341" s="15">
        <v>3285</v>
      </c>
      <c r="H341" s="15">
        <v>14582</v>
      </c>
      <c r="I341" s="15">
        <v>0</v>
      </c>
      <c r="J341" s="15">
        <v>453</v>
      </c>
      <c r="K341" s="15">
        <v>5</v>
      </c>
      <c r="L341" s="15">
        <v>0</v>
      </c>
      <c r="M341" s="15">
        <f>SUM(C341:L341)</f>
        <v>32447</v>
      </c>
    </row>
    <row r="342" spans="1:13" x14ac:dyDescent="0.3">
      <c r="A342" s="15" t="s">
        <v>46</v>
      </c>
      <c r="B342" s="15">
        <v>2013</v>
      </c>
      <c r="C342" s="17">
        <v>3050</v>
      </c>
      <c r="D342" s="17">
        <v>9737</v>
      </c>
      <c r="E342" s="17">
        <v>2335</v>
      </c>
      <c r="F342" s="17">
        <v>7303</v>
      </c>
      <c r="G342" s="17">
        <v>25</v>
      </c>
      <c r="H342" s="17">
        <v>8781</v>
      </c>
      <c r="I342" s="17">
        <v>0</v>
      </c>
      <c r="J342" s="17">
        <v>1277</v>
      </c>
      <c r="K342" s="17">
        <v>1</v>
      </c>
      <c r="L342" s="15">
        <v>0</v>
      </c>
      <c r="M342" s="15">
        <f>SUM(C342:L342)</f>
        <v>32509</v>
      </c>
    </row>
    <row r="343" spans="1:13" x14ac:dyDescent="0.3">
      <c r="A343" s="15" t="s">
        <v>45</v>
      </c>
      <c r="B343" s="15">
        <v>2020</v>
      </c>
      <c r="C343" s="15">
        <v>4739</v>
      </c>
      <c r="D343" s="15">
        <v>5310</v>
      </c>
      <c r="E343" s="15">
        <v>479</v>
      </c>
      <c r="F343" s="15">
        <v>8661</v>
      </c>
      <c r="G343" s="15">
        <v>85</v>
      </c>
      <c r="H343" s="15">
        <v>13765</v>
      </c>
      <c r="I343" s="15">
        <v>0</v>
      </c>
      <c r="J343" s="15">
        <v>4</v>
      </c>
      <c r="K343" s="15">
        <v>0</v>
      </c>
      <c r="L343" s="15">
        <v>0</v>
      </c>
      <c r="M343" s="15">
        <f>SUM(C343:L343)</f>
        <v>33043</v>
      </c>
    </row>
    <row r="344" spans="1:13" x14ac:dyDescent="0.3">
      <c r="A344" s="15" t="s">
        <v>47</v>
      </c>
      <c r="B344" s="15">
        <v>2014</v>
      </c>
      <c r="C344" s="17">
        <v>1466</v>
      </c>
      <c r="D344" s="17">
        <v>4976</v>
      </c>
      <c r="E344" s="17">
        <v>501</v>
      </c>
      <c r="F344" s="17">
        <v>5670</v>
      </c>
      <c r="G344" s="17">
        <v>543</v>
      </c>
      <c r="H344" s="17">
        <v>20278</v>
      </c>
      <c r="I344" s="17">
        <v>4</v>
      </c>
      <c r="J344" s="17">
        <v>1</v>
      </c>
      <c r="K344" s="17">
        <v>4</v>
      </c>
      <c r="L344" s="15">
        <v>0</v>
      </c>
      <c r="M344" s="15">
        <f>SUM(C344:L344)</f>
        <v>33443</v>
      </c>
    </row>
    <row r="345" spans="1:13" x14ac:dyDescent="0.3">
      <c r="A345" s="15" t="s">
        <v>46</v>
      </c>
      <c r="B345" s="15">
        <v>2015</v>
      </c>
      <c r="C345" s="17">
        <v>3025</v>
      </c>
      <c r="D345" s="17">
        <v>10135</v>
      </c>
      <c r="E345" s="17">
        <v>2335</v>
      </c>
      <c r="F345" s="17">
        <v>7885</v>
      </c>
      <c r="G345" s="17">
        <v>11</v>
      </c>
      <c r="H345" s="17">
        <v>8660</v>
      </c>
      <c r="I345" s="17">
        <v>0</v>
      </c>
      <c r="J345" s="17">
        <v>2766</v>
      </c>
      <c r="K345" s="17">
        <v>0</v>
      </c>
      <c r="L345" s="15">
        <v>0</v>
      </c>
      <c r="M345" s="15">
        <f>SUM(C345:L345)</f>
        <v>34817</v>
      </c>
    </row>
    <row r="346" spans="1:13" x14ac:dyDescent="0.3">
      <c r="A346" s="15" t="s">
        <v>46</v>
      </c>
      <c r="B346" s="15">
        <v>2014</v>
      </c>
      <c r="C346" s="17">
        <v>3467</v>
      </c>
      <c r="D346" s="17">
        <v>10626</v>
      </c>
      <c r="E346" s="17">
        <v>2469</v>
      </c>
      <c r="F346" s="17">
        <v>8605</v>
      </c>
      <c r="G346" s="17">
        <v>29</v>
      </c>
      <c r="H346" s="17">
        <v>10471</v>
      </c>
      <c r="I346" s="17">
        <v>0</v>
      </c>
      <c r="J346" s="17">
        <v>2133</v>
      </c>
      <c r="K346" s="17">
        <v>1</v>
      </c>
      <c r="L346" s="15">
        <v>0</v>
      </c>
      <c r="M346" s="15">
        <f>SUM(C346:L346)</f>
        <v>37801</v>
      </c>
    </row>
    <row r="347" spans="1:13" x14ac:dyDescent="0.3">
      <c r="A347" s="15" t="s">
        <v>46</v>
      </c>
      <c r="B347" s="15">
        <v>2020</v>
      </c>
      <c r="C347" s="15">
        <v>2769</v>
      </c>
      <c r="D347" s="15">
        <v>9109</v>
      </c>
      <c r="E347" s="15">
        <v>2274</v>
      </c>
      <c r="F347" s="15">
        <v>9834</v>
      </c>
      <c r="G347" s="15">
        <v>28</v>
      </c>
      <c r="H347" s="15">
        <v>14454</v>
      </c>
      <c r="I347" s="15">
        <v>0</v>
      </c>
      <c r="J347" s="15">
        <v>3031</v>
      </c>
      <c r="K347" s="15">
        <v>0</v>
      </c>
      <c r="L347" s="15">
        <v>0</v>
      </c>
      <c r="M347" s="15">
        <f>SUM(C347:L347)</f>
        <v>41499</v>
      </c>
    </row>
    <row r="348" spans="1:13" x14ac:dyDescent="0.3">
      <c r="A348" s="15" t="s">
        <v>46</v>
      </c>
      <c r="B348" s="15">
        <v>2016</v>
      </c>
      <c r="C348" s="15">
        <v>3816</v>
      </c>
      <c r="D348" s="15">
        <v>12994</v>
      </c>
      <c r="E348" s="15">
        <v>2473</v>
      </c>
      <c r="F348" s="15">
        <v>11135</v>
      </c>
      <c r="G348" s="15">
        <v>35</v>
      </c>
      <c r="H348" s="15">
        <v>11156</v>
      </c>
      <c r="I348" s="15">
        <v>0</v>
      </c>
      <c r="J348" s="15">
        <v>2867</v>
      </c>
      <c r="K348" s="15">
        <v>0</v>
      </c>
      <c r="L348" s="15">
        <v>0</v>
      </c>
      <c r="M348" s="15">
        <f>SUM(C348:L348)</f>
        <v>44476</v>
      </c>
    </row>
    <row r="349" spans="1:13" x14ac:dyDescent="0.3">
      <c r="A349" s="15" t="s">
        <v>46</v>
      </c>
      <c r="B349" s="15">
        <v>2017</v>
      </c>
      <c r="C349" s="15">
        <v>3669</v>
      </c>
      <c r="D349" s="15">
        <v>10993</v>
      </c>
      <c r="E349" s="15">
        <v>2524</v>
      </c>
      <c r="F349" s="15">
        <v>12607</v>
      </c>
      <c r="G349" s="15">
        <v>91</v>
      </c>
      <c r="H349" s="15">
        <v>12825</v>
      </c>
      <c r="I349" s="15">
        <v>0</v>
      </c>
      <c r="J349" s="15">
        <v>2938</v>
      </c>
      <c r="K349" s="15">
        <v>0</v>
      </c>
      <c r="L349" s="15">
        <v>0</v>
      </c>
      <c r="M349" s="15">
        <f>SUM(C349:L349)</f>
        <v>45647</v>
      </c>
    </row>
    <row r="350" spans="1:13" x14ac:dyDescent="0.3">
      <c r="A350" s="15" t="s">
        <v>46</v>
      </c>
      <c r="B350" s="15">
        <v>2019</v>
      </c>
      <c r="C350" s="15">
        <v>3065</v>
      </c>
      <c r="D350" s="15">
        <v>11649</v>
      </c>
      <c r="E350" s="15">
        <v>2410</v>
      </c>
      <c r="F350" s="15">
        <v>11988</v>
      </c>
      <c r="G350" s="15">
        <v>42</v>
      </c>
      <c r="H350" s="15">
        <v>14617</v>
      </c>
      <c r="I350" s="15">
        <v>0</v>
      </c>
      <c r="J350" s="15">
        <v>3833</v>
      </c>
      <c r="K350" s="15">
        <v>0</v>
      </c>
      <c r="L350" s="15">
        <v>0</v>
      </c>
      <c r="M350" s="15">
        <f>SUM(C350:L350)</f>
        <v>47604</v>
      </c>
    </row>
    <row r="351" spans="1:13" x14ac:dyDescent="0.3">
      <c r="A351" s="15" t="s">
        <v>46</v>
      </c>
      <c r="B351" s="15">
        <v>2018</v>
      </c>
      <c r="C351" s="15">
        <v>3946</v>
      </c>
      <c r="D351" s="15">
        <v>12081</v>
      </c>
      <c r="E351" s="15">
        <v>2444</v>
      </c>
      <c r="F351" s="15">
        <v>11555</v>
      </c>
      <c r="G351" s="15">
        <v>17</v>
      </c>
      <c r="H351" s="15">
        <v>14361</v>
      </c>
      <c r="I351" s="15">
        <v>0</v>
      </c>
      <c r="J351" s="15">
        <v>3371</v>
      </c>
      <c r="K351" s="15">
        <v>0</v>
      </c>
      <c r="L351" s="15">
        <v>0</v>
      </c>
      <c r="M351" s="15">
        <f>SUM(C351:L351)</f>
        <v>47775</v>
      </c>
    </row>
  </sheetData>
  <autoFilter ref="A1:M351" xr:uid="{70BDCE35-53C2-43FA-BC79-4F129F112A22}">
    <sortState xmlns:xlrd2="http://schemas.microsoft.com/office/spreadsheetml/2017/richdata2" ref="A2:M351">
      <sortCondition ref="M1:M35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Rakshith.S.Nadiger</dc:creator>
  <cp:lastModifiedBy>Rakshith.S.Nadiger</cp:lastModifiedBy>
  <dcterms:created xsi:type="dcterms:W3CDTF">2021-10-19T10:36:30Z</dcterms:created>
  <dcterms:modified xsi:type="dcterms:W3CDTF">2021-12-27T10:48:21Z</dcterms:modified>
</cp:coreProperties>
</file>