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3600" windowHeight="19360" tabRatio="500" activeTab="3"/>
  </bookViews>
  <sheets>
    <sheet name="Maison" sheetId="2" r:id="rId1"/>
    <sheet name="Audrey" sheetId="1" r:id="rId2"/>
    <sheet name="Vincent" sheetId="4" r:id="rId3"/>
    <sheet name="Steve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5" l="1"/>
  <c r="V31" i="4"/>
  <c r="V31" i="1"/>
  <c r="Q26" i="1"/>
  <c r="D25" i="1"/>
  <c r="D25" i="4"/>
  <c r="Q26" i="4"/>
  <c r="D16" i="4"/>
  <c r="Q25" i="1"/>
  <c r="Q25" i="4"/>
  <c r="Q26" i="5"/>
  <c r="Q25" i="5"/>
  <c r="D25" i="5"/>
  <c r="D14" i="5"/>
  <c r="Q24" i="4"/>
  <c r="D24" i="4"/>
  <c r="Q24" i="5"/>
  <c r="D24" i="5"/>
  <c r="V32" i="4"/>
  <c r="V32" i="1"/>
  <c r="V32" i="5"/>
  <c r="E17" i="2"/>
  <c r="H23" i="2"/>
  <c r="E23" i="2"/>
  <c r="K17" i="2"/>
  <c r="H17" i="2"/>
  <c r="B17" i="2"/>
  <c r="B23" i="2"/>
</calcChain>
</file>

<file path=xl/sharedStrings.xml><?xml version="1.0" encoding="utf-8"?>
<sst xmlns="http://schemas.openxmlformats.org/spreadsheetml/2006/main" count="304" uniqueCount="166">
  <si>
    <t>Maison</t>
  </si>
  <si>
    <t>Le Nord</t>
  </si>
  <si>
    <t>Défense</t>
  </si>
  <si>
    <t>Loi</t>
  </si>
  <si>
    <t>Population</t>
  </si>
  <si>
    <t>Puissance</t>
  </si>
  <si>
    <t>Richesse</t>
  </si>
  <si>
    <t>Terre</t>
  </si>
  <si>
    <t>Valeur</t>
  </si>
  <si>
    <t>Caractéristiques</t>
  </si>
  <si>
    <t>Fondation</t>
  </si>
  <si>
    <t>Antique</t>
  </si>
  <si>
    <t>Informations</t>
  </si>
  <si>
    <t>Evènements historiques</t>
  </si>
  <si>
    <t>Brebis galeuse</t>
  </si>
  <si>
    <t>N°</t>
  </si>
  <si>
    <t>Nom</t>
  </si>
  <si>
    <t>Infrastructure</t>
  </si>
  <si>
    <t>Invasion</t>
  </si>
  <si>
    <t>Faveur</t>
  </si>
  <si>
    <t>Evolution</t>
  </si>
  <si>
    <t>Traitrise</t>
  </si>
  <si>
    <t>Influence</t>
  </si>
  <si>
    <t>Patrimoine</t>
  </si>
  <si>
    <t>Coût</t>
  </si>
  <si>
    <t>Demeure fortifiée</t>
  </si>
  <si>
    <t>Tour</t>
  </si>
  <si>
    <t>Première fille</t>
  </si>
  <si>
    <t>Fils ainé</t>
  </si>
  <si>
    <t>Malus 10 au test de maison</t>
  </si>
  <si>
    <t xml:space="preserve"> </t>
  </si>
  <si>
    <t>Archers vétérans</t>
  </si>
  <si>
    <t>Cavaliers entrainés</t>
  </si>
  <si>
    <t>Gardes personnels entrainés</t>
  </si>
  <si>
    <t>Infanterie bleu</t>
  </si>
  <si>
    <t>Ingénieurs bleu</t>
  </si>
  <si>
    <t>Plaine</t>
  </si>
  <si>
    <t>Montagne</t>
  </si>
  <si>
    <t>Bois dense</t>
  </si>
  <si>
    <t>Route</t>
  </si>
  <si>
    <t>Petite ville</t>
  </si>
  <si>
    <t>Lac</t>
  </si>
  <si>
    <t>Bonus 1 au test de maison</t>
  </si>
  <si>
    <t>Mestre (+3 au test de maison)</t>
  </si>
  <si>
    <t>Test de maison</t>
  </si>
  <si>
    <t>Mine (+5 au test de maison)</t>
  </si>
  <si>
    <t>Alyssa</t>
  </si>
  <si>
    <t>Age</t>
  </si>
  <si>
    <t>Jeune adulte</t>
  </si>
  <si>
    <t>Vladimir</t>
  </si>
  <si>
    <t>Age mûr</t>
  </si>
  <si>
    <t>John</t>
  </si>
  <si>
    <t>Fiche Personnage</t>
  </si>
  <si>
    <t>Statut</t>
  </si>
  <si>
    <t>Garde</t>
  </si>
  <si>
    <t>Seigneur vassal</t>
  </si>
  <si>
    <t>Rôle</t>
  </si>
  <si>
    <t>Combattant</t>
  </si>
  <si>
    <t>Dirigeante</t>
  </si>
  <si>
    <t>Sexe</t>
  </si>
  <si>
    <t>Féminin</t>
  </si>
  <si>
    <t>Masculin</t>
  </si>
  <si>
    <t>Objectif</t>
  </si>
  <si>
    <t>La vengance</t>
  </si>
  <si>
    <t>La justice</t>
  </si>
  <si>
    <t>Le pouvoir</t>
  </si>
  <si>
    <t>Motivation</t>
  </si>
  <si>
    <t>La haine</t>
  </si>
  <si>
    <t>La paix</t>
  </si>
  <si>
    <t>Courageux</t>
  </si>
  <si>
    <t>Sage</t>
  </si>
  <si>
    <t>Dévouée</t>
  </si>
  <si>
    <t>Vice</t>
  </si>
  <si>
    <t>Partiale</t>
  </si>
  <si>
    <t>Mesquin</t>
  </si>
  <si>
    <t>Cruel</t>
  </si>
  <si>
    <t>Compétences</t>
  </si>
  <si>
    <t>Agilité</t>
  </si>
  <si>
    <t>Art militaire</t>
  </si>
  <si>
    <t>Athlétisme</t>
  </si>
  <si>
    <t>Connaissance</t>
  </si>
  <si>
    <t>Discrétion</t>
  </si>
  <si>
    <t>Draissage</t>
  </si>
  <si>
    <t>Dûperie</t>
  </si>
  <si>
    <t>Endurance</t>
  </si>
  <si>
    <t>Ingéniositée</t>
  </si>
  <si>
    <t>Langue</t>
  </si>
  <si>
    <t>Larcin</t>
  </si>
  <si>
    <t>Persuasion</t>
  </si>
  <si>
    <t>Soins</t>
  </si>
  <si>
    <t>Survie</t>
  </si>
  <si>
    <t>Tir</t>
  </si>
  <si>
    <t>Vigilance</t>
  </si>
  <si>
    <t>Volontée</t>
  </si>
  <si>
    <t>Rang</t>
  </si>
  <si>
    <t>Spécialité</t>
  </si>
  <si>
    <t>Volonté</t>
  </si>
  <si>
    <t>Commandement 1B</t>
  </si>
  <si>
    <t>Lame longue 1B</t>
  </si>
  <si>
    <t>Equitation 1B</t>
  </si>
  <si>
    <t>Langue commune</t>
  </si>
  <si>
    <t>Bienséance 1B, Intendance 1B</t>
  </si>
  <si>
    <t>Arcs 1B</t>
  </si>
  <si>
    <t>Vivacité 1B</t>
  </si>
  <si>
    <t>Course 1B, Force 1B</t>
  </si>
  <si>
    <t>Corps à corps</t>
  </si>
  <si>
    <t>Casse tête 2B, Lances 1B</t>
  </si>
  <si>
    <t>Intimidation 2B</t>
  </si>
  <si>
    <t>Arbalètes 1B</t>
  </si>
  <si>
    <t>Course 1B</t>
  </si>
  <si>
    <t>Lame courte 1B</t>
  </si>
  <si>
    <t>Résilience 1B</t>
  </si>
  <si>
    <t>Pistage 1b</t>
  </si>
  <si>
    <t>Arcs 3B</t>
  </si>
  <si>
    <t>Vertu</t>
  </si>
  <si>
    <t>Maître des casses tête (Niv 1)</t>
  </si>
  <si>
    <t>Avantages</t>
  </si>
  <si>
    <t>Max</t>
  </si>
  <si>
    <t>Compétences (Chevalier Herrant)</t>
  </si>
  <si>
    <t>Sinistre</t>
  </si>
  <si>
    <t>Points de destinée</t>
  </si>
  <si>
    <t>Blessures 1B, Infections 1B</t>
  </si>
  <si>
    <t>Précis (+1 dé contre couverture)</t>
  </si>
  <si>
    <t>Double (Tir jusqu'à 2 flèches)</t>
  </si>
  <si>
    <t>nyctalope</t>
  </si>
  <si>
    <t>Talentueuse en art militaire</t>
  </si>
  <si>
    <t>Faiblesses</t>
  </si>
  <si>
    <t>Pantouflard</t>
  </si>
  <si>
    <t>Inventaire</t>
  </si>
  <si>
    <t>Vêtements</t>
  </si>
  <si>
    <t>Bottes</t>
  </si>
  <si>
    <t>Dague</t>
  </si>
  <si>
    <t>Chaussures</t>
  </si>
  <si>
    <t>Dragons d'or</t>
  </si>
  <si>
    <t>Cères d'argent</t>
  </si>
  <si>
    <t>4</t>
  </si>
  <si>
    <t>Maladroit</t>
  </si>
  <si>
    <t>Ecrevisse (Armure)</t>
  </si>
  <si>
    <t>Cannasson</t>
  </si>
  <si>
    <t>Coursier</t>
  </si>
  <si>
    <t>Cuirasse</t>
  </si>
  <si>
    <t>72 Munitions</t>
  </si>
  <si>
    <t>24 Munitions</t>
  </si>
  <si>
    <t>Lanterne</t>
  </si>
  <si>
    <t>Briquet</t>
  </si>
  <si>
    <t>Saccoche</t>
  </si>
  <si>
    <t>Corde</t>
  </si>
  <si>
    <t>Torche</t>
  </si>
  <si>
    <t>Tente</t>
  </si>
  <si>
    <t>Sac à dos</t>
  </si>
  <si>
    <t>Longue longue vue</t>
  </si>
  <si>
    <t>Défense d'intrigue</t>
  </si>
  <si>
    <t>Sang-froid</t>
  </si>
  <si>
    <t>8</t>
  </si>
  <si>
    <t>Défense de combat</t>
  </si>
  <si>
    <t>Santé</t>
  </si>
  <si>
    <t>Valeur d'armure</t>
  </si>
  <si>
    <t>Dégats</t>
  </si>
  <si>
    <t>7</t>
  </si>
  <si>
    <t>0</t>
  </si>
  <si>
    <t>Arc courbe (Tir - 1) (Dégat : 3) - Portée longue, Puissante, 2 mains</t>
  </si>
  <si>
    <t>Epée longue (Dégat : 3)</t>
  </si>
  <si>
    <t xml:space="preserve">Arc long (Tir - 1) (Dégat : 6) - Portée longue - Perforante 1 - 2 mains - Incomode </t>
  </si>
  <si>
    <t>Fléau d'arme (Corps à Corps - 2) (Dégat : 7) - Puissante, Fracassante 1, 2 mains</t>
  </si>
  <si>
    <t>Arbalète légère (Dégat : 4) - Portée longue, Rechargement (mineur), Arme lente</t>
  </si>
  <si>
    <t>Coquin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</si>
</sst>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0"/>
      <name val="Calibri"/>
      <scheme val="minor"/>
    </font>
    <font>
      <b/>
      <sz val="16"/>
      <color theme="0"/>
      <name val="Calibri"/>
      <scheme val="minor"/>
    </font>
    <font>
      <sz val="12"/>
      <color theme="5"/>
      <name val="Calibri"/>
      <scheme val="minor"/>
    </font>
    <font>
      <sz val="12"/>
      <color rgb="FF008000"/>
      <name val="Calibri"/>
      <scheme val="minor"/>
    </font>
    <font>
      <sz val="18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48"/>
      <color theme="1"/>
      <name val="Calibri"/>
      <scheme val="minor"/>
    </font>
    <font>
      <sz val="26"/>
      <color theme="1"/>
      <name val="Calibri"/>
      <scheme val="minor"/>
    </font>
    <font>
      <sz val="24"/>
      <color theme="1"/>
      <name val="Calibri"/>
      <scheme val="minor"/>
    </font>
    <font>
      <b/>
      <sz val="26"/>
      <color theme="1" tint="0.499984740745262"/>
      <name val="Calibri"/>
      <scheme val="minor"/>
    </font>
    <font>
      <b/>
      <sz val="24"/>
      <color theme="1" tint="0.499984740745262"/>
      <name val="Calibri"/>
      <scheme val="minor"/>
    </font>
    <font>
      <sz val="18"/>
      <color rgb="FFFF0000"/>
      <name val="Calibri"/>
      <scheme val="minor"/>
    </font>
    <font>
      <b/>
      <sz val="18"/>
      <color theme="1" tint="0.499984740745262"/>
      <name val="Calibri"/>
      <scheme val="minor"/>
    </font>
    <font>
      <b/>
      <sz val="24"/>
      <color rgb="FF808080"/>
      <name val="Calibri"/>
      <scheme val="minor"/>
    </font>
    <font>
      <sz val="24"/>
      <color rgb="FF000000"/>
      <name val="Calibri"/>
      <scheme val="minor"/>
    </font>
    <font>
      <b/>
      <sz val="36"/>
      <color theme="0"/>
      <name val="Calibri"/>
      <scheme val="minor"/>
    </font>
    <font>
      <sz val="16"/>
      <color rgb="FF008000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6"/>
      <color theme="0"/>
      <name val="Calibri"/>
      <scheme val="minor"/>
    </font>
    <font>
      <sz val="20"/>
      <color rgb="FF000000"/>
      <name val="Calibri"/>
      <scheme val="minor"/>
    </font>
    <font>
      <b/>
      <sz val="20"/>
      <color theme="0" tint="-0.499984740745262"/>
      <name val="Calibri"/>
      <scheme val="minor"/>
    </font>
    <font>
      <sz val="20"/>
      <color theme="1"/>
      <name val="Calibri"/>
      <scheme val="minor"/>
    </font>
    <font>
      <b/>
      <sz val="20"/>
      <color rgb="FF808080"/>
      <name val="Calibri"/>
      <scheme val="minor"/>
    </font>
    <font>
      <b/>
      <sz val="20"/>
      <color theme="0"/>
      <name val="Calibri"/>
      <scheme val="minor"/>
    </font>
    <font>
      <b/>
      <sz val="20"/>
      <color rgb="FFFFFFFF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4F81BD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4" borderId="0" xfId="0" applyFill="1"/>
    <xf numFmtId="0" fontId="1" fillId="5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0" borderId="0" xfId="0" applyFont="1" applyBorder="1"/>
    <xf numFmtId="0" fontId="10" fillId="0" borderId="0" xfId="0" applyFont="1"/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right"/>
    </xf>
    <xf numFmtId="0" fontId="0" fillId="2" borderId="0" xfId="0" applyFill="1"/>
    <xf numFmtId="0" fontId="11" fillId="0" borderId="0" xfId="0" applyFont="1"/>
    <xf numFmtId="0" fontId="0" fillId="3" borderId="0" xfId="0" applyFill="1"/>
    <xf numFmtId="0" fontId="14" fillId="7" borderId="0" xfId="0" applyFont="1" applyFill="1" applyAlignment="1"/>
    <xf numFmtId="0" fontId="0" fillId="0" borderId="0" xfId="0" applyFill="1"/>
    <xf numFmtId="0" fontId="8" fillId="4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9" borderId="11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7" fillId="2" borderId="1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0" fontId="18" fillId="3" borderId="1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right"/>
    </xf>
    <xf numFmtId="0" fontId="16" fillId="3" borderId="0" xfId="0" applyFont="1" applyFill="1" applyAlignment="1">
      <alignment horizontal="left"/>
    </xf>
    <xf numFmtId="0" fontId="21" fillId="9" borderId="10" xfId="0" applyFont="1" applyFill="1" applyBorder="1" applyAlignment="1">
      <alignment horizontal="right"/>
    </xf>
    <xf numFmtId="0" fontId="21" fillId="9" borderId="0" xfId="0" applyFont="1" applyFill="1" applyBorder="1" applyAlignment="1">
      <alignment horizontal="right"/>
    </xf>
    <xf numFmtId="0" fontId="22" fillId="9" borderId="0" xfId="0" applyFont="1" applyFill="1" applyAlignment="1">
      <alignment horizontal="left"/>
    </xf>
    <xf numFmtId="0" fontId="21" fillId="8" borderId="10" xfId="0" applyFont="1" applyFill="1" applyBorder="1" applyAlignment="1">
      <alignment horizontal="right"/>
    </xf>
    <xf numFmtId="0" fontId="21" fillId="8" borderId="0" xfId="0" applyFont="1" applyFill="1" applyBorder="1" applyAlignment="1">
      <alignment horizontal="right"/>
    </xf>
    <xf numFmtId="0" fontId="22" fillId="8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8" fillId="2" borderId="1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right"/>
    </xf>
    <xf numFmtId="0" fontId="26" fillId="0" borderId="0" xfId="0" applyFont="1"/>
    <xf numFmtId="0" fontId="27" fillId="4" borderId="1" xfId="0" applyFont="1" applyFill="1" applyBorder="1" applyAlignment="1">
      <alignment horizontal="center"/>
    </xf>
    <xf numFmtId="0" fontId="27" fillId="4" borderId="1" xfId="0" applyFont="1" applyFill="1" applyBorder="1" applyAlignment="1"/>
    <xf numFmtId="0" fontId="27" fillId="4" borderId="1" xfId="0" applyFont="1" applyFill="1" applyBorder="1"/>
    <xf numFmtId="0" fontId="29" fillId="2" borderId="0" xfId="0" applyFont="1" applyFill="1" applyAlignment="1">
      <alignment horizontal="right"/>
    </xf>
    <xf numFmtId="0" fontId="30" fillId="2" borderId="0" xfId="0" applyFont="1" applyFill="1" applyAlignment="1">
      <alignment horizontal="left"/>
    </xf>
    <xf numFmtId="0" fontId="31" fillId="9" borderId="0" xfId="0" applyFont="1" applyFill="1" applyAlignment="1">
      <alignment horizontal="right"/>
    </xf>
    <xf numFmtId="0" fontId="28" fillId="9" borderId="0" xfId="0" applyFont="1" applyFill="1" applyAlignment="1">
      <alignment horizontal="left"/>
    </xf>
    <xf numFmtId="0" fontId="27" fillId="4" borderId="5" xfId="0" applyFont="1" applyFill="1" applyBorder="1" applyAlignment="1">
      <alignment horizontal="center"/>
    </xf>
    <xf numFmtId="0" fontId="27" fillId="4" borderId="11" xfId="0" applyFont="1" applyFill="1" applyBorder="1" applyAlignment="1">
      <alignment horizontal="center"/>
    </xf>
    <xf numFmtId="0" fontId="27" fillId="4" borderId="4" xfId="0" applyFont="1" applyFill="1" applyBorder="1" applyAlignment="1">
      <alignment horizontal="center"/>
    </xf>
    <xf numFmtId="49" fontId="2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/>
    <xf numFmtId="0" fontId="12" fillId="0" borderId="0" xfId="0" applyFont="1" applyAlignment="1">
      <alignment horizontal="center"/>
    </xf>
    <xf numFmtId="49" fontId="24" fillId="3" borderId="1" xfId="0" applyNumberFormat="1" applyFont="1" applyFill="1" applyBorder="1" applyAlignment="1">
      <alignment horizontal="center"/>
    </xf>
    <xf numFmtId="0" fontId="32" fillId="4" borderId="9" xfId="0" applyFont="1" applyFill="1" applyBorder="1" applyAlignment="1">
      <alignment horizontal="center"/>
    </xf>
    <xf numFmtId="0" fontId="32" fillId="4" borderId="0" xfId="0" applyFont="1" applyFill="1"/>
    <xf numFmtId="0" fontId="32" fillId="4" borderId="0" xfId="0" applyFont="1" applyFill="1" applyAlignment="1">
      <alignment horizontal="center"/>
    </xf>
    <xf numFmtId="49" fontId="32" fillId="4" borderId="9" xfId="0" applyNumberFormat="1" applyFont="1" applyFill="1" applyBorder="1" applyAlignment="1">
      <alignment horizontal="center"/>
    </xf>
    <xf numFmtId="0" fontId="33" fillId="10" borderId="0" xfId="0" applyFont="1" applyFill="1"/>
    <xf numFmtId="0" fontId="33" fillId="10" borderId="9" xfId="0" applyFont="1" applyFill="1" applyBorder="1" applyAlignment="1">
      <alignment horizontal="center"/>
    </xf>
    <xf numFmtId="49" fontId="33" fillId="10" borderId="9" xfId="0" applyNumberFormat="1" applyFont="1" applyFill="1" applyBorder="1" applyAlignment="1">
      <alignment horizontal="center"/>
    </xf>
    <xf numFmtId="0" fontId="33" fillId="10" borderId="0" xfId="0" applyFont="1" applyFill="1" applyAlignment="1">
      <alignment horizontal="center"/>
    </xf>
    <xf numFmtId="0" fontId="32" fillId="4" borderId="0" xfId="0" applyFont="1" applyFill="1" applyBorder="1" applyAlignment="1">
      <alignment horizontal="center"/>
    </xf>
    <xf numFmtId="49" fontId="32" fillId="4" borderId="0" xfId="0" applyNumberFormat="1" applyFont="1" applyFill="1" applyBorder="1" applyAlignment="1">
      <alignment horizontal="center"/>
    </xf>
    <xf numFmtId="0" fontId="24" fillId="2" borderId="1" xfId="0" applyNumberFormat="1" applyFont="1" applyFill="1" applyBorder="1" applyAlignment="1">
      <alignment horizontal="center"/>
    </xf>
    <xf numFmtId="0" fontId="32" fillId="4" borderId="0" xfId="0" applyNumberFormat="1" applyFont="1" applyFill="1" applyBorder="1" applyAlignment="1">
      <alignment horizontal="center"/>
    </xf>
    <xf numFmtId="49" fontId="32" fillId="4" borderId="0" xfId="0" applyNumberFormat="1" applyFont="1" applyFill="1" applyAlignment="1">
      <alignment horizontal="center"/>
    </xf>
    <xf numFmtId="0" fontId="32" fillId="4" borderId="0" xfId="0" applyNumberFormat="1" applyFont="1" applyFill="1" applyAlignment="1">
      <alignment horizontal="center"/>
    </xf>
  </cellXfs>
  <cellStyles count="1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800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800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8000"/>
        <name val="Calibri"/>
        <scheme val="minor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right" vertical="bottom" textRotation="0" wrapText="0" justifyLastLine="0" shrinkToFit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6:B13" totalsRowShown="0" headerRowDxfId="13" headerRowBorderDxfId="12" tableBorderDxfId="11" totalsRowBorderDxfId="10">
  <autoFilter ref="A6:B13"/>
  <tableColumns count="2">
    <tableColumn id="1" name="Caractéristiques" dataDxfId="9"/>
    <tableColumn id="2" name="Valeur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8:B20" totalsRowShown="0">
  <autoFilter ref="A18:B20"/>
  <tableColumns count="2">
    <tableColumn id="1" name="Nom"/>
    <tableColumn id="2" name="Coû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D18:E20" totalsRowShown="0">
  <autoFilter ref="D18:E20"/>
  <tableColumns count="2">
    <tableColumn id="1" name="Nom"/>
    <tableColumn id="2" name="Coû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59" displayName="Table59" ref="G18:H19" totalsRowShown="0">
  <autoFilter ref="G18:H19"/>
  <tableColumns count="2">
    <tableColumn id="1" name="Nom" dataDxfId="7"/>
    <tableColumn id="2" name="Coû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510" displayName="Table510" ref="J18:K19" totalsRowShown="0">
  <autoFilter ref="J18:K19"/>
  <tableColumns count="2">
    <tableColumn id="1" name="Nom" dataDxfId="6"/>
    <tableColumn id="2" name="Coû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511" displayName="Table511" ref="A24:B29" totalsRowShown="0">
  <autoFilter ref="A24:B29"/>
  <tableColumns count="2">
    <tableColumn id="1" name="Nom"/>
    <tableColumn id="2" name="Coû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512" displayName="Table512" ref="D24:E26" totalsRowShown="0">
  <autoFilter ref="D24:E26"/>
  <tableColumns count="2">
    <tableColumn id="1" name="Nom" dataDxfId="5"/>
    <tableColumn id="2" name="Coû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513" displayName="Table513" ref="G24:H30" totalsRowShown="0">
  <autoFilter ref="G24:H30"/>
  <tableColumns count="2">
    <tableColumn id="1" name="Nom"/>
    <tableColumn id="2" name="Coût" dataDxfId="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Table414" displayName="Table414" ref="D7:E13" totalsRowShown="0" headerRowDxfId="3" dataDxfId="2">
  <autoFilter ref="D7:E13"/>
  <tableColumns count="2">
    <tableColumn id="1" name="N°" dataDxfId="1"/>
    <tableColumn id="2" name="No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Ruler="0" zoomScale="150" zoomScaleNormal="150" zoomScalePageLayoutView="150" workbookViewId="0">
      <selection activeCell="J6" sqref="J6"/>
    </sheetView>
  </sheetViews>
  <sheetFormatPr baseColWidth="10" defaultRowHeight="15" x14ac:dyDescent="0"/>
  <cols>
    <col min="1" max="1" width="15.83203125" customWidth="1"/>
    <col min="2" max="2" width="13.1640625" bestFit="1" customWidth="1"/>
    <col min="3" max="3" width="3.1640625" customWidth="1"/>
    <col min="4" max="4" width="26" customWidth="1"/>
    <col min="5" max="5" width="18.6640625" customWidth="1"/>
    <col min="6" max="6" width="3.33203125" customWidth="1"/>
    <col min="7" max="7" width="15.83203125" customWidth="1"/>
    <col min="9" max="9" width="2.83203125" customWidth="1"/>
    <col min="11" max="11" width="15.83203125" customWidth="1"/>
    <col min="13" max="13" width="15.83203125" customWidth="1"/>
  </cols>
  <sheetData>
    <row r="1" spans="1:26" ht="60">
      <c r="A1" s="32" t="s">
        <v>0</v>
      </c>
      <c r="B1" s="32"/>
      <c r="C1" s="32"/>
      <c r="D1" s="32"/>
      <c r="E1" s="32"/>
      <c r="F1" s="32"/>
      <c r="G1" s="32"/>
      <c r="H1" s="32"/>
      <c r="I1" s="29"/>
      <c r="J1" s="29" t="s">
        <v>1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3">
      <c r="A2" s="33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/>
    </row>
    <row r="3" spans="1:26" ht="23">
      <c r="A3" s="37" t="s">
        <v>10</v>
      </c>
      <c r="B3" s="37"/>
      <c r="C3" s="37"/>
      <c r="D3" s="37"/>
      <c r="E3" s="37"/>
      <c r="F3" s="37"/>
      <c r="G3" s="37"/>
      <c r="H3" s="37"/>
      <c r="I3" s="37"/>
      <c r="J3" s="35" t="s">
        <v>11</v>
      </c>
      <c r="K3" s="35"/>
      <c r="L3" s="35"/>
      <c r="M3" s="35"/>
      <c r="N3" s="35"/>
      <c r="O3" s="35"/>
      <c r="P3" s="35"/>
      <c r="Q3" s="35"/>
    </row>
    <row r="4" spans="1:26" ht="23">
      <c r="A4" s="38" t="s">
        <v>44</v>
      </c>
      <c r="B4" s="38"/>
      <c r="C4" s="38"/>
      <c r="D4" s="38"/>
      <c r="E4" s="38"/>
      <c r="F4" s="38"/>
      <c r="G4" s="38"/>
      <c r="H4" s="38"/>
      <c r="I4" s="38"/>
      <c r="J4" s="36">
        <v>-1</v>
      </c>
      <c r="K4" s="36"/>
      <c r="L4" s="36"/>
      <c r="M4" s="36"/>
      <c r="N4" s="36"/>
      <c r="O4" s="36"/>
      <c r="P4" s="36"/>
      <c r="Q4" s="36"/>
    </row>
    <row r="5" spans="1:26">
      <c r="A5" s="8"/>
      <c r="B5" s="9"/>
    </row>
    <row r="6" spans="1:26" ht="20">
      <c r="A6" s="4" t="s">
        <v>9</v>
      </c>
      <c r="B6" s="5" t="s">
        <v>8</v>
      </c>
      <c r="D6" s="31" t="s">
        <v>13</v>
      </c>
      <c r="E6" s="31"/>
    </row>
    <row r="7" spans="1:26">
      <c r="A7" s="6" t="s">
        <v>2</v>
      </c>
      <c r="B7" s="15">
        <v>35</v>
      </c>
      <c r="C7" t="s">
        <v>30</v>
      </c>
      <c r="D7" s="2" t="s">
        <v>15</v>
      </c>
      <c r="E7" s="2" t="s">
        <v>16</v>
      </c>
    </row>
    <row r="8" spans="1:26">
      <c r="A8" s="6" t="s">
        <v>22</v>
      </c>
      <c r="B8" s="15">
        <v>41</v>
      </c>
      <c r="D8" s="3">
        <v>1</v>
      </c>
      <c r="E8" s="2" t="s">
        <v>14</v>
      </c>
    </row>
    <row r="9" spans="1:26">
      <c r="A9" s="6" t="s">
        <v>3</v>
      </c>
      <c r="B9" s="15">
        <v>6</v>
      </c>
      <c r="D9" s="12">
        <v>2</v>
      </c>
      <c r="E9" s="9" t="s">
        <v>17</v>
      </c>
    </row>
    <row r="10" spans="1:26">
      <c r="A10" s="6" t="s">
        <v>4</v>
      </c>
      <c r="B10" s="15">
        <v>26</v>
      </c>
      <c r="D10" s="12">
        <v>3</v>
      </c>
      <c r="E10" s="9" t="s">
        <v>18</v>
      </c>
    </row>
    <row r="11" spans="1:26">
      <c r="A11" s="6" t="s">
        <v>5</v>
      </c>
      <c r="B11" s="15">
        <v>34</v>
      </c>
      <c r="D11" s="12">
        <v>4</v>
      </c>
      <c r="E11" s="9" t="s">
        <v>19</v>
      </c>
    </row>
    <row r="12" spans="1:26">
      <c r="A12" s="6" t="s">
        <v>6</v>
      </c>
      <c r="B12" s="15">
        <v>24</v>
      </c>
      <c r="D12" s="12">
        <v>5</v>
      </c>
      <c r="E12" s="9" t="s">
        <v>20</v>
      </c>
    </row>
    <row r="13" spans="1:26">
      <c r="A13" s="7" t="s">
        <v>7</v>
      </c>
      <c r="B13" s="16">
        <v>51</v>
      </c>
      <c r="D13" s="12">
        <v>6</v>
      </c>
      <c r="E13" s="9" t="s">
        <v>21</v>
      </c>
    </row>
    <row r="14" spans="1:26">
      <c r="A14" s="25"/>
      <c r="B14" s="22"/>
      <c r="C14" s="23"/>
      <c r="F14" s="12"/>
      <c r="G14" s="9"/>
    </row>
    <row r="16" spans="1:26" ht="23" customHeight="1">
      <c r="A16" s="31" t="s">
        <v>23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1">
      <c r="A17" s="11" t="s">
        <v>2</v>
      </c>
      <c r="B17" s="17">
        <f>(B7-SUM(Table5[Coût]))</f>
        <v>5</v>
      </c>
      <c r="D17" s="11" t="s">
        <v>22</v>
      </c>
      <c r="E17" s="17">
        <f>(B8-SUM(Table58[Coût]))</f>
        <v>11</v>
      </c>
      <c r="G17" s="11" t="s">
        <v>3</v>
      </c>
      <c r="H17" s="17">
        <f>(B9-SUM(Table59[Coût]))</f>
        <v>6</v>
      </c>
      <c r="J17" s="11" t="s">
        <v>4</v>
      </c>
      <c r="K17" s="17">
        <f>(B10-SUM(Table510[Coût]))</f>
        <v>26</v>
      </c>
    </row>
    <row r="18" spans="1:11">
      <c r="A18" t="s">
        <v>16</v>
      </c>
      <c r="B18" t="s">
        <v>24</v>
      </c>
      <c r="D18" t="s">
        <v>16</v>
      </c>
      <c r="E18" t="s">
        <v>24</v>
      </c>
      <c r="G18" t="s">
        <v>16</v>
      </c>
      <c r="H18" t="s">
        <v>24</v>
      </c>
      <c r="J18" t="s">
        <v>16</v>
      </c>
      <c r="K18" t="s">
        <v>24</v>
      </c>
    </row>
    <row r="19" spans="1:11">
      <c r="A19" t="s">
        <v>25</v>
      </c>
      <c r="B19">
        <v>20</v>
      </c>
      <c r="D19" t="s">
        <v>27</v>
      </c>
      <c r="E19">
        <v>10</v>
      </c>
      <c r="G19" s="14" t="s">
        <v>29</v>
      </c>
      <c r="J19" s="21" t="s">
        <v>42</v>
      </c>
    </row>
    <row r="20" spans="1:11">
      <c r="A20" s="13" t="s">
        <v>26</v>
      </c>
      <c r="B20" s="13">
        <v>10</v>
      </c>
      <c r="D20" s="13" t="s">
        <v>28</v>
      </c>
      <c r="E20" s="13">
        <v>20</v>
      </c>
    </row>
    <row r="23" spans="1:11">
      <c r="A23" s="11" t="s">
        <v>5</v>
      </c>
      <c r="B23" s="19">
        <f>(B11-SUM(Table511[Coût]))</f>
        <v>1</v>
      </c>
      <c r="D23" s="18" t="s">
        <v>6</v>
      </c>
      <c r="E23" s="17">
        <f>(B12-SUM(Table512[Coût]))</f>
        <v>4</v>
      </c>
      <c r="G23" s="11" t="s">
        <v>7</v>
      </c>
      <c r="H23" s="17">
        <f>(B13-SUM(Table513[Coût]))</f>
        <v>0</v>
      </c>
    </row>
    <row r="24" spans="1:11">
      <c r="A24" t="s">
        <v>16</v>
      </c>
      <c r="B24" t="s">
        <v>24</v>
      </c>
      <c r="D24" t="s">
        <v>16</v>
      </c>
      <c r="E24" t="s">
        <v>24</v>
      </c>
      <c r="G24" t="s">
        <v>16</v>
      </c>
      <c r="H24" t="s">
        <v>24</v>
      </c>
    </row>
    <row r="25" spans="1:11">
      <c r="A25" t="s">
        <v>31</v>
      </c>
      <c r="B25">
        <v>8</v>
      </c>
      <c r="D25" s="21" t="s">
        <v>43</v>
      </c>
      <c r="E25">
        <v>10</v>
      </c>
      <c r="G25" t="s">
        <v>40</v>
      </c>
      <c r="H25" s="1">
        <v>20</v>
      </c>
    </row>
    <row r="26" spans="1:11">
      <c r="A26" s="13" t="s">
        <v>32</v>
      </c>
      <c r="B26" s="13">
        <v>8</v>
      </c>
      <c r="D26" s="24" t="s">
        <v>45</v>
      </c>
      <c r="E26" s="13">
        <v>10</v>
      </c>
      <c r="G26" s="13" t="s">
        <v>36</v>
      </c>
      <c r="H26" s="20">
        <v>5</v>
      </c>
    </row>
    <row r="27" spans="1:11">
      <c r="A27" s="13" t="s">
        <v>33</v>
      </c>
      <c r="B27" s="13">
        <v>9</v>
      </c>
      <c r="G27" s="13" t="s">
        <v>37</v>
      </c>
      <c r="H27" s="20">
        <v>9</v>
      </c>
    </row>
    <row r="28" spans="1:11">
      <c r="A28" s="13" t="s">
        <v>34</v>
      </c>
      <c r="B28" s="13">
        <v>5</v>
      </c>
      <c r="G28" s="13" t="s">
        <v>38</v>
      </c>
      <c r="H28" s="20">
        <v>5</v>
      </c>
    </row>
    <row r="29" spans="1:11">
      <c r="A29" s="13" t="s">
        <v>35</v>
      </c>
      <c r="B29" s="13">
        <v>3</v>
      </c>
      <c r="G29" s="13" t="s">
        <v>39</v>
      </c>
      <c r="H29" s="20">
        <v>5</v>
      </c>
    </row>
    <row r="30" spans="1:11">
      <c r="G30" s="13" t="s">
        <v>41</v>
      </c>
      <c r="H30" s="20">
        <v>7</v>
      </c>
    </row>
  </sheetData>
  <mergeCells count="8">
    <mergeCell ref="A16:K16"/>
    <mergeCell ref="A1:H1"/>
    <mergeCell ref="A2:Q2"/>
    <mergeCell ref="J3:Q3"/>
    <mergeCell ref="J4:Q4"/>
    <mergeCell ref="A3:I3"/>
    <mergeCell ref="A4:I4"/>
    <mergeCell ref="D6:E6"/>
  </mergeCells>
  <pageMargins left="0.75" right="0.75" top="1" bottom="1" header="0.5" footer="0.5"/>
  <pageSetup paperSize="9"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Ruler="0" topLeftCell="A14" workbookViewId="0">
      <selection activeCell="V32" sqref="V32:Y32"/>
    </sheetView>
  </sheetViews>
  <sheetFormatPr baseColWidth="10" defaultRowHeight="15" x14ac:dyDescent="0"/>
  <cols>
    <col min="2" max="2" width="11.83203125" bestFit="1" customWidth="1"/>
  </cols>
  <sheetData>
    <row r="1" spans="1:27" ht="48" customHeight="1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23" customHeight="1">
      <c r="A2" s="60" t="s">
        <v>59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 t="s">
        <v>60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7" ht="28" customHeight="1">
      <c r="A3" s="58" t="s">
        <v>16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6" t="s">
        <v>46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7" ht="23" customHeight="1">
      <c r="A4" s="60" t="s">
        <v>47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 t="s">
        <v>48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7" ht="30">
      <c r="A5" s="70" t="s">
        <v>53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69" t="s">
        <v>27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7" ht="30">
      <c r="A6" s="66" t="s">
        <v>56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 t="s">
        <v>58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7" ht="30">
      <c r="A7" s="63" t="s">
        <v>62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5" t="s">
        <v>64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7" ht="23" customHeight="1">
      <c r="A8" s="60" t="s">
        <v>66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2" t="s">
        <v>68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7" ht="30">
      <c r="A9" s="63" t="s">
        <v>114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5" t="s">
        <v>71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7" ht="23" customHeight="1">
      <c r="A10" s="60" t="s">
        <v>72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 t="s">
        <v>73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7" ht="25">
      <c r="A11" s="78" t="s">
        <v>120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>
        <v>5</v>
      </c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pans="1:27" ht="38" customHeight="1">
      <c r="A12" s="54" t="s">
        <v>76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7" s="27" customFormat="1" ht="23">
      <c r="A13" s="55" t="s">
        <v>16</v>
      </c>
      <c r="B13" s="55"/>
      <c r="C13" s="55"/>
      <c r="D13" s="55" t="s">
        <v>94</v>
      </c>
      <c r="E13" s="55"/>
      <c r="F13" s="55" t="s">
        <v>95</v>
      </c>
      <c r="G13" s="55"/>
      <c r="H13" s="55"/>
      <c r="I13" s="55"/>
      <c r="J13" s="55"/>
      <c r="K13" s="55"/>
      <c r="L13" s="55"/>
      <c r="M13" s="55"/>
      <c r="N13" s="55" t="s">
        <v>16</v>
      </c>
      <c r="O13" s="55"/>
      <c r="P13" s="55"/>
      <c r="Q13" s="55" t="s">
        <v>94</v>
      </c>
      <c r="R13" s="55"/>
      <c r="S13" s="55" t="s">
        <v>95</v>
      </c>
      <c r="T13" s="55"/>
      <c r="U13" s="55"/>
      <c r="V13" s="55"/>
      <c r="W13" s="55"/>
      <c r="X13" s="55"/>
      <c r="Y13" s="55"/>
      <c r="Z13" s="55"/>
    </row>
    <row r="14" spans="1:27" s="26" customFormat="1" ht="20">
      <c r="A14" s="45" t="s">
        <v>77</v>
      </c>
      <c r="B14" s="45"/>
      <c r="C14" s="45"/>
      <c r="D14" s="46">
        <v>2</v>
      </c>
      <c r="E14" s="46"/>
      <c r="F14" s="47"/>
      <c r="G14" s="47"/>
      <c r="H14" s="47"/>
      <c r="I14" s="47"/>
      <c r="J14" s="47"/>
      <c r="K14" s="47"/>
      <c r="L14" s="47"/>
      <c r="M14" s="47"/>
      <c r="N14" s="45" t="s">
        <v>86</v>
      </c>
      <c r="O14" s="45"/>
      <c r="P14" s="45"/>
      <c r="Q14" s="46">
        <v>4</v>
      </c>
      <c r="R14" s="46"/>
      <c r="S14" s="47" t="s">
        <v>100</v>
      </c>
      <c r="T14" s="47"/>
      <c r="U14" s="47"/>
      <c r="V14" s="47"/>
      <c r="W14" s="47"/>
      <c r="X14" s="47"/>
      <c r="Y14" s="47"/>
      <c r="Z14" s="47"/>
      <c r="AA14" s="30"/>
    </row>
    <row r="15" spans="1:27" s="28" customFormat="1" ht="20">
      <c r="A15" s="39" t="s">
        <v>78</v>
      </c>
      <c r="B15" s="39"/>
      <c r="C15" s="39"/>
      <c r="D15" s="40">
        <v>3</v>
      </c>
      <c r="E15" s="40"/>
      <c r="F15" s="41" t="s">
        <v>97</v>
      </c>
      <c r="G15" s="41"/>
      <c r="H15" s="41"/>
      <c r="I15" s="41"/>
      <c r="J15" s="41"/>
      <c r="K15" s="41"/>
      <c r="L15" s="41"/>
      <c r="M15" s="41"/>
      <c r="N15" s="39" t="s">
        <v>87</v>
      </c>
      <c r="O15" s="39"/>
      <c r="P15" s="39"/>
      <c r="Q15" s="40">
        <v>2</v>
      </c>
      <c r="R15" s="40"/>
      <c r="S15" s="41"/>
      <c r="T15" s="41"/>
      <c r="U15" s="41"/>
      <c r="V15" s="41"/>
      <c r="W15" s="41"/>
      <c r="X15" s="41"/>
      <c r="Y15" s="41"/>
      <c r="Z15" s="41"/>
      <c r="AA15" s="30"/>
    </row>
    <row r="16" spans="1:27" s="26" customFormat="1" ht="20">
      <c r="A16" s="45" t="s">
        <v>79</v>
      </c>
      <c r="B16" s="45"/>
      <c r="C16" s="45"/>
      <c r="D16" s="46">
        <v>2</v>
      </c>
      <c r="E16" s="46"/>
      <c r="F16" s="47"/>
      <c r="G16" s="47"/>
      <c r="H16" s="47"/>
      <c r="I16" s="47"/>
      <c r="J16" s="47"/>
      <c r="K16" s="47"/>
      <c r="L16" s="47"/>
      <c r="M16" s="47"/>
      <c r="N16" s="45" t="s">
        <v>88</v>
      </c>
      <c r="O16" s="45"/>
      <c r="P16" s="45"/>
      <c r="Q16" s="46">
        <v>3</v>
      </c>
      <c r="R16" s="46"/>
      <c r="S16" s="47"/>
      <c r="T16" s="47"/>
      <c r="U16" s="47"/>
      <c r="V16" s="47"/>
      <c r="W16" s="47"/>
      <c r="X16" s="47"/>
      <c r="Y16" s="47"/>
      <c r="Z16" s="47"/>
      <c r="AA16" s="30"/>
    </row>
    <row r="17" spans="1:27" s="28" customFormat="1" ht="20">
      <c r="A17" s="39" t="s">
        <v>80</v>
      </c>
      <c r="B17" s="39"/>
      <c r="C17" s="39"/>
      <c r="D17" s="40">
        <v>2</v>
      </c>
      <c r="E17" s="40"/>
      <c r="F17" s="41"/>
      <c r="G17" s="41"/>
      <c r="H17" s="41"/>
      <c r="I17" s="41"/>
      <c r="J17" s="41"/>
      <c r="K17" s="41"/>
      <c r="L17" s="41"/>
      <c r="M17" s="41"/>
      <c r="N17" s="39" t="s">
        <v>89</v>
      </c>
      <c r="O17" s="39"/>
      <c r="P17" s="39"/>
      <c r="Q17" s="40">
        <v>2</v>
      </c>
      <c r="R17" s="40"/>
      <c r="S17" s="41"/>
      <c r="T17" s="41"/>
      <c r="U17" s="41"/>
      <c r="V17" s="41"/>
      <c r="W17" s="41"/>
      <c r="X17" s="41"/>
      <c r="Y17" s="41"/>
      <c r="Z17" s="41"/>
      <c r="AA17" s="30"/>
    </row>
    <row r="18" spans="1:27" s="26" customFormat="1" ht="20">
      <c r="A18" s="51" t="s">
        <v>105</v>
      </c>
      <c r="B18" s="52"/>
      <c r="C18" s="53"/>
      <c r="D18" s="46">
        <v>3</v>
      </c>
      <c r="E18" s="46"/>
      <c r="F18" s="47" t="s">
        <v>98</v>
      </c>
      <c r="G18" s="47"/>
      <c r="H18" s="47"/>
      <c r="I18" s="47"/>
      <c r="J18" s="47"/>
      <c r="K18" s="47"/>
      <c r="L18" s="47"/>
      <c r="M18" s="47"/>
      <c r="N18" s="45" t="s">
        <v>53</v>
      </c>
      <c r="O18" s="45"/>
      <c r="P18" s="45"/>
      <c r="Q18" s="46">
        <v>5</v>
      </c>
      <c r="R18" s="46"/>
      <c r="S18" s="47" t="s">
        <v>101</v>
      </c>
      <c r="T18" s="47"/>
      <c r="U18" s="47"/>
      <c r="V18" s="47"/>
      <c r="W18" s="47"/>
      <c r="X18" s="47"/>
      <c r="Y18" s="47"/>
      <c r="Z18" s="47"/>
      <c r="AA18" s="30"/>
    </row>
    <row r="19" spans="1:27" s="28" customFormat="1" ht="20">
      <c r="A19" s="39" t="s">
        <v>81</v>
      </c>
      <c r="B19" s="39"/>
      <c r="C19" s="39"/>
      <c r="D19" s="40">
        <v>2</v>
      </c>
      <c r="E19" s="40"/>
      <c r="F19" s="41"/>
      <c r="G19" s="41"/>
      <c r="H19" s="41"/>
      <c r="I19" s="41"/>
      <c r="J19" s="41"/>
      <c r="K19" s="41"/>
      <c r="L19" s="41"/>
      <c r="M19" s="41"/>
      <c r="N19" s="39" t="s">
        <v>90</v>
      </c>
      <c r="O19" s="39"/>
      <c r="P19" s="39"/>
      <c r="Q19" s="40">
        <v>2</v>
      </c>
      <c r="R19" s="40"/>
      <c r="S19" s="41"/>
      <c r="T19" s="41"/>
      <c r="U19" s="41"/>
      <c r="V19" s="41"/>
      <c r="W19" s="41"/>
      <c r="X19" s="41"/>
      <c r="Y19" s="41"/>
      <c r="Z19" s="41"/>
      <c r="AA19" s="30"/>
    </row>
    <row r="20" spans="1:27" s="26" customFormat="1" ht="20">
      <c r="A20" s="45" t="s">
        <v>82</v>
      </c>
      <c r="B20" s="45"/>
      <c r="C20" s="45"/>
      <c r="D20" s="46">
        <v>2</v>
      </c>
      <c r="E20" s="46"/>
      <c r="F20" s="47" t="s">
        <v>99</v>
      </c>
      <c r="G20" s="47"/>
      <c r="H20" s="47"/>
      <c r="I20" s="47"/>
      <c r="J20" s="47"/>
      <c r="K20" s="47"/>
      <c r="L20" s="47"/>
      <c r="M20" s="47"/>
      <c r="N20" s="45" t="s">
        <v>91</v>
      </c>
      <c r="O20" s="45"/>
      <c r="P20" s="45"/>
      <c r="Q20" s="46">
        <v>3</v>
      </c>
      <c r="R20" s="46"/>
      <c r="S20" s="47" t="s">
        <v>102</v>
      </c>
      <c r="T20" s="47"/>
      <c r="U20" s="47"/>
      <c r="V20" s="47"/>
      <c r="W20" s="47"/>
      <c r="X20" s="47"/>
      <c r="Y20" s="47"/>
      <c r="Z20" s="47"/>
      <c r="AA20" s="30"/>
    </row>
    <row r="21" spans="1:27" s="28" customFormat="1" ht="20">
      <c r="A21" s="39" t="s">
        <v>83</v>
      </c>
      <c r="B21" s="39"/>
      <c r="C21" s="39"/>
      <c r="D21" s="40">
        <v>2</v>
      </c>
      <c r="E21" s="40"/>
      <c r="F21" s="41"/>
      <c r="G21" s="41"/>
      <c r="H21" s="41"/>
      <c r="I21" s="41"/>
      <c r="J21" s="41"/>
      <c r="K21" s="41"/>
      <c r="L21" s="41"/>
      <c r="M21" s="41"/>
      <c r="N21" s="39" t="s">
        <v>92</v>
      </c>
      <c r="O21" s="39"/>
      <c r="P21" s="39"/>
      <c r="Q21" s="40">
        <v>2</v>
      </c>
      <c r="R21" s="40"/>
      <c r="S21" s="41"/>
      <c r="T21" s="41"/>
      <c r="U21" s="41"/>
      <c r="V21" s="41"/>
      <c r="W21" s="41"/>
      <c r="X21" s="41"/>
      <c r="Y21" s="41"/>
      <c r="Z21" s="41"/>
      <c r="AA21" s="30"/>
    </row>
    <row r="22" spans="1:27" s="26" customFormat="1" ht="20">
      <c r="A22" s="45" t="s">
        <v>84</v>
      </c>
      <c r="B22" s="45"/>
      <c r="C22" s="45"/>
      <c r="D22" s="46">
        <v>3</v>
      </c>
      <c r="E22" s="46"/>
      <c r="F22" s="47"/>
      <c r="G22" s="47"/>
      <c r="H22" s="47"/>
      <c r="I22" s="47"/>
      <c r="J22" s="47"/>
      <c r="K22" s="47"/>
      <c r="L22" s="47"/>
      <c r="M22" s="47"/>
      <c r="N22" s="48" t="s">
        <v>96</v>
      </c>
      <c r="O22" s="48"/>
      <c r="P22" s="48"/>
      <c r="Q22" s="49">
        <v>3</v>
      </c>
      <c r="R22" s="49"/>
      <c r="S22" s="50"/>
      <c r="T22" s="50"/>
      <c r="U22" s="50"/>
      <c r="V22" s="50"/>
      <c r="W22" s="50"/>
      <c r="X22" s="50"/>
      <c r="Y22" s="50"/>
      <c r="Z22" s="50"/>
      <c r="AA22" s="30"/>
    </row>
    <row r="23" spans="1:27" s="28" customFormat="1" ht="20">
      <c r="A23" s="39" t="s">
        <v>85</v>
      </c>
      <c r="B23" s="39"/>
      <c r="C23" s="39"/>
      <c r="D23" s="40">
        <v>3</v>
      </c>
      <c r="E23" s="40"/>
      <c r="F23" s="41"/>
      <c r="G23" s="41"/>
      <c r="H23" s="41"/>
      <c r="I23" s="41"/>
      <c r="J23" s="41"/>
      <c r="K23" s="41"/>
      <c r="L23" s="41"/>
      <c r="M23" s="42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30"/>
    </row>
    <row r="24" spans="1:27" s="28" customFormat="1" ht="25">
      <c r="A24" s="93" t="s">
        <v>151</v>
      </c>
      <c r="B24" s="93"/>
      <c r="C24" s="93"/>
      <c r="D24" s="94" t="s">
        <v>153</v>
      </c>
      <c r="E24" s="94"/>
      <c r="F24" s="92"/>
      <c r="G24" s="92"/>
      <c r="H24" s="92"/>
      <c r="I24" s="92"/>
      <c r="J24" s="92"/>
      <c r="K24" s="92"/>
      <c r="L24" s="92"/>
      <c r="M24" s="92"/>
      <c r="N24" s="95" t="s">
        <v>152</v>
      </c>
      <c r="O24" s="95"/>
      <c r="P24" s="95"/>
      <c r="Q24" s="95">
        <v>6</v>
      </c>
      <c r="R24" s="95"/>
      <c r="S24" s="92"/>
      <c r="T24" s="92"/>
      <c r="U24" s="92"/>
      <c r="V24" s="92"/>
      <c r="W24" s="92"/>
      <c r="X24" s="92"/>
      <c r="Y24" s="92"/>
      <c r="Z24" s="72"/>
      <c r="AA24" s="72"/>
    </row>
    <row r="25" spans="1:27" ht="25">
      <c r="A25" s="96" t="s">
        <v>154</v>
      </c>
      <c r="B25" s="96"/>
      <c r="C25" s="96"/>
      <c r="D25" s="99">
        <f>(D14+D16+Q21-2)</f>
        <v>4</v>
      </c>
      <c r="E25" s="99"/>
      <c r="F25" s="89"/>
      <c r="G25" s="89"/>
      <c r="H25" s="89"/>
      <c r="I25" s="89"/>
      <c r="J25" s="89"/>
      <c r="K25" s="89"/>
      <c r="L25" s="89"/>
      <c r="M25" s="89"/>
      <c r="N25" s="90" t="s">
        <v>155</v>
      </c>
      <c r="O25" s="90"/>
      <c r="P25" s="90"/>
      <c r="Q25" s="101">
        <f>(3*D22)</f>
        <v>9</v>
      </c>
      <c r="R25" s="101"/>
      <c r="S25" s="89"/>
      <c r="T25" s="89"/>
      <c r="U25" s="89"/>
      <c r="V25" s="89"/>
      <c r="W25" s="89"/>
      <c r="X25" s="89"/>
      <c r="Y25" s="89"/>
    </row>
    <row r="26" spans="1:27" ht="25">
      <c r="A26" s="96" t="s">
        <v>156</v>
      </c>
      <c r="B26" s="96"/>
      <c r="C26" s="96"/>
      <c r="D26" s="99">
        <v>5</v>
      </c>
      <c r="E26" s="99"/>
      <c r="F26" s="89"/>
      <c r="G26" s="89"/>
      <c r="H26" s="89"/>
      <c r="I26" s="89"/>
      <c r="J26" s="89"/>
      <c r="K26" s="89"/>
      <c r="L26" s="89"/>
      <c r="M26" s="89"/>
      <c r="N26" s="90" t="s">
        <v>157</v>
      </c>
      <c r="O26" s="90"/>
      <c r="P26" s="90"/>
      <c r="Q26" s="101">
        <f>(D16+1)</f>
        <v>3</v>
      </c>
      <c r="R26" s="101"/>
      <c r="S26" s="89"/>
      <c r="T26" s="89"/>
      <c r="U26" s="89"/>
      <c r="V26" s="89"/>
      <c r="W26" s="89"/>
      <c r="X26" s="89"/>
      <c r="Y26" s="89"/>
    </row>
    <row r="28" spans="1:27" ht="20">
      <c r="A28" s="73" t="s">
        <v>116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 t="s">
        <v>117</v>
      </c>
      <c r="M28" s="75">
        <v>3</v>
      </c>
      <c r="N28" s="80" t="s">
        <v>126</v>
      </c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2"/>
    </row>
    <row r="29" spans="1:27" ht="20">
      <c r="A29" s="47" t="s">
        <v>124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20">
      <c r="A30" s="41" t="s">
        <v>125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27" ht="20">
      <c r="T31" s="86" t="s">
        <v>134</v>
      </c>
      <c r="U31" s="86"/>
      <c r="V31" s="86">
        <f>4200-500-600-800-500-60-32-300-1</f>
        <v>1407</v>
      </c>
      <c r="W31" s="86"/>
      <c r="X31" s="86"/>
      <c r="Y31" s="86"/>
    </row>
    <row r="32" spans="1:27" ht="23">
      <c r="A32" s="55" t="s">
        <v>128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 t="s">
        <v>133</v>
      </c>
      <c r="U32" s="55"/>
      <c r="V32" s="55">
        <f>V31/210</f>
        <v>6.7</v>
      </c>
      <c r="W32" s="55"/>
      <c r="X32" s="55"/>
      <c r="Y32" s="55"/>
      <c r="Z32" s="85"/>
    </row>
    <row r="33" spans="1:25">
      <c r="A33" s="84" t="s">
        <v>129</v>
      </c>
      <c r="B33" s="84"/>
      <c r="C33" s="84"/>
      <c r="D33" s="84"/>
      <c r="E33" s="84"/>
      <c r="F33" s="84" t="s">
        <v>132</v>
      </c>
      <c r="G33" s="84"/>
      <c r="H33" s="84"/>
      <c r="I33" s="84"/>
      <c r="J33" s="84"/>
      <c r="K33" s="84" t="s">
        <v>131</v>
      </c>
      <c r="L33" s="84"/>
      <c r="M33" s="84"/>
      <c r="N33" s="84"/>
      <c r="O33" s="84"/>
      <c r="P33" s="84" t="s">
        <v>161</v>
      </c>
      <c r="Q33" s="84"/>
      <c r="R33" s="84"/>
      <c r="S33" s="84"/>
      <c r="T33" s="84"/>
      <c r="U33" s="84" t="s">
        <v>139</v>
      </c>
      <c r="V33" s="84"/>
      <c r="W33" s="84"/>
      <c r="X33" s="84"/>
      <c r="Y33" s="84"/>
    </row>
    <row r="34" spans="1:25">
      <c r="A34" s="84" t="s">
        <v>140</v>
      </c>
      <c r="B34" s="84"/>
      <c r="C34" s="84"/>
      <c r="D34" s="84"/>
      <c r="E34" s="84"/>
      <c r="F34" s="84" t="s">
        <v>160</v>
      </c>
      <c r="G34" s="84"/>
      <c r="H34" s="84"/>
      <c r="I34" s="84"/>
      <c r="J34" s="84"/>
      <c r="K34" s="84" t="s">
        <v>141</v>
      </c>
      <c r="L34" s="84"/>
      <c r="M34" s="84"/>
      <c r="N34" s="84"/>
      <c r="O34" s="84"/>
      <c r="P34" s="84" t="s">
        <v>143</v>
      </c>
      <c r="Q34" s="84"/>
      <c r="R34" s="84"/>
      <c r="S34" s="84"/>
      <c r="T34" s="84"/>
      <c r="U34" s="84" t="s">
        <v>148</v>
      </c>
      <c r="V34" s="84"/>
      <c r="W34" s="84"/>
      <c r="X34" s="84"/>
      <c r="Y34" s="84"/>
    </row>
    <row r="35" spans="1:25">
      <c r="A35" s="84" t="s">
        <v>149</v>
      </c>
      <c r="B35" s="84"/>
      <c r="C35" s="84"/>
      <c r="D35" s="84"/>
      <c r="E35" s="84"/>
      <c r="F35" s="84" t="s">
        <v>150</v>
      </c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spans="1: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</sheetData>
  <mergeCells count="128">
    <mergeCell ref="Q26:R26"/>
    <mergeCell ref="A36:E36"/>
    <mergeCell ref="F36:J36"/>
    <mergeCell ref="K36:O36"/>
    <mergeCell ref="P36:T36"/>
    <mergeCell ref="U36:Y36"/>
    <mergeCell ref="A34:E34"/>
    <mergeCell ref="F34:J34"/>
    <mergeCell ref="K34:O34"/>
    <mergeCell ref="P34:T34"/>
    <mergeCell ref="U34:Y34"/>
    <mergeCell ref="A32:S32"/>
    <mergeCell ref="T32:U32"/>
    <mergeCell ref="V32:Y32"/>
    <mergeCell ref="A33:E33"/>
    <mergeCell ref="F33:J33"/>
    <mergeCell ref="K33:O33"/>
    <mergeCell ref="P33:T33"/>
    <mergeCell ref="U33:Y33"/>
    <mergeCell ref="A29:M29"/>
    <mergeCell ref="A30:M30"/>
    <mergeCell ref="N29:Z29"/>
    <mergeCell ref="N28:Z28"/>
    <mergeCell ref="A35:E35"/>
    <mergeCell ref="F35:J35"/>
    <mergeCell ref="K35:O35"/>
    <mergeCell ref="P35:T35"/>
    <mergeCell ref="U35:Y35"/>
    <mergeCell ref="T31:U31"/>
    <mergeCell ref="V31:Y31"/>
    <mergeCell ref="A10:M10"/>
    <mergeCell ref="N10:Z10"/>
    <mergeCell ref="A11:M11"/>
    <mergeCell ref="N11:Y11"/>
    <mergeCell ref="A28:K28"/>
    <mergeCell ref="A24:C24"/>
    <mergeCell ref="D24:E24"/>
    <mergeCell ref="N24:P24"/>
    <mergeCell ref="Q24:R24"/>
    <mergeCell ref="A25:C25"/>
    <mergeCell ref="D25:E25"/>
    <mergeCell ref="N25:P25"/>
    <mergeCell ref="Q25:R25"/>
    <mergeCell ref="A26:C26"/>
    <mergeCell ref="D26:E26"/>
    <mergeCell ref="N26:P26"/>
    <mergeCell ref="A1:Z1"/>
    <mergeCell ref="A8:M8"/>
    <mergeCell ref="N8:Z8"/>
    <mergeCell ref="A9:M9"/>
    <mergeCell ref="N9:Z9"/>
    <mergeCell ref="N3:Z3"/>
    <mergeCell ref="A3:M3"/>
    <mergeCell ref="A2:M2"/>
    <mergeCell ref="N2:Z2"/>
    <mergeCell ref="A7:M7"/>
    <mergeCell ref="N7:Z7"/>
    <mergeCell ref="A6:M6"/>
    <mergeCell ref="N6:Z6"/>
    <mergeCell ref="N5:Z5"/>
    <mergeCell ref="A5:M5"/>
    <mergeCell ref="N4:Z4"/>
    <mergeCell ref="A4:M4"/>
    <mergeCell ref="A12:Z12"/>
    <mergeCell ref="A13:C13"/>
    <mergeCell ref="D13:E13"/>
    <mergeCell ref="F13:M13"/>
    <mergeCell ref="N13:P13"/>
    <mergeCell ref="Q13:R13"/>
    <mergeCell ref="S13:Z13"/>
    <mergeCell ref="S15:Z15"/>
    <mergeCell ref="A14:C14"/>
    <mergeCell ref="D14:E14"/>
    <mergeCell ref="F14:M14"/>
    <mergeCell ref="N14:P14"/>
    <mergeCell ref="Q14:R14"/>
    <mergeCell ref="S14:Z14"/>
    <mergeCell ref="A15:C15"/>
    <mergeCell ref="D15:E15"/>
    <mergeCell ref="F15:M15"/>
    <mergeCell ref="N15:P15"/>
    <mergeCell ref="Q15:R15"/>
    <mergeCell ref="S17:Z17"/>
    <mergeCell ref="A16:C16"/>
    <mergeCell ref="D16:E16"/>
    <mergeCell ref="F16:M16"/>
    <mergeCell ref="N16:P16"/>
    <mergeCell ref="Q16:R16"/>
    <mergeCell ref="S16:Z16"/>
    <mergeCell ref="A17:C17"/>
    <mergeCell ref="D17:E17"/>
    <mergeCell ref="F17:M17"/>
    <mergeCell ref="N17:P17"/>
    <mergeCell ref="Q17:R17"/>
    <mergeCell ref="S19:Z19"/>
    <mergeCell ref="A18:C18"/>
    <mergeCell ref="D18:E18"/>
    <mergeCell ref="F18:M18"/>
    <mergeCell ref="N18:P18"/>
    <mergeCell ref="Q18:R18"/>
    <mergeCell ref="S18:Z18"/>
    <mergeCell ref="A19:C19"/>
    <mergeCell ref="D19:E19"/>
    <mergeCell ref="F19:M19"/>
    <mergeCell ref="N19:P19"/>
    <mergeCell ref="Q19:R19"/>
    <mergeCell ref="S21:Z21"/>
    <mergeCell ref="A20:C20"/>
    <mergeCell ref="D20:E20"/>
    <mergeCell ref="F20:M20"/>
    <mergeCell ref="N20:P20"/>
    <mergeCell ref="Q20:R20"/>
    <mergeCell ref="S20:Z20"/>
    <mergeCell ref="A21:C21"/>
    <mergeCell ref="D21:E21"/>
    <mergeCell ref="F21:M21"/>
    <mergeCell ref="N21:P21"/>
    <mergeCell ref="Q21:R21"/>
    <mergeCell ref="A23:C23"/>
    <mergeCell ref="D23:E23"/>
    <mergeCell ref="F23:M23"/>
    <mergeCell ref="N23:Z23"/>
    <mergeCell ref="A22:C22"/>
    <mergeCell ref="D22:E22"/>
    <mergeCell ref="F22:M22"/>
    <mergeCell ref="N22:P22"/>
    <mergeCell ref="Q22:R22"/>
    <mergeCell ref="S22:Z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Ruler="0" topLeftCell="A10" workbookViewId="0">
      <selection activeCell="V32" sqref="V32:Y32"/>
    </sheetView>
  </sheetViews>
  <sheetFormatPr baseColWidth="10" defaultRowHeight="15" x14ac:dyDescent="0"/>
  <cols>
    <col min="2" max="2" width="11.83203125" bestFit="1" customWidth="1"/>
  </cols>
  <sheetData>
    <row r="1" spans="1:27" ht="46" customHeight="1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30">
      <c r="A2" s="66" t="s">
        <v>59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 t="s">
        <v>61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7" ht="28" customHeight="1">
      <c r="A3" s="58" t="s">
        <v>16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6" t="s">
        <v>51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7" ht="23" customHeight="1">
      <c r="A4" s="60" t="s">
        <v>47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 t="s">
        <v>50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7" ht="30">
      <c r="A5" s="70" t="s">
        <v>53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69" t="s">
        <v>55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7" ht="26" customHeight="1">
      <c r="A6" s="60" t="s">
        <v>56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 t="s">
        <v>165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7" ht="30">
      <c r="A7" s="70" t="s">
        <v>62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69" t="s">
        <v>63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7" ht="23" customHeight="1">
      <c r="A8" s="60" t="s">
        <v>66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2" t="s">
        <v>67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7" ht="30">
      <c r="A9" s="63" t="s">
        <v>114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5" t="s">
        <v>70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7" ht="23" customHeight="1">
      <c r="A10" s="60" t="s">
        <v>72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 t="s">
        <v>74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7" ht="25">
      <c r="A11" s="76" t="s">
        <v>120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>
        <v>1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7" ht="39" customHeight="1">
      <c r="A12" s="54" t="s">
        <v>76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7" s="27" customFormat="1" ht="23">
      <c r="A13" s="55" t="s">
        <v>16</v>
      </c>
      <c r="B13" s="55"/>
      <c r="C13" s="55"/>
      <c r="D13" s="55" t="s">
        <v>94</v>
      </c>
      <c r="E13" s="55"/>
      <c r="F13" s="55" t="s">
        <v>95</v>
      </c>
      <c r="G13" s="55"/>
      <c r="H13" s="55"/>
      <c r="I13" s="55"/>
      <c r="J13" s="55"/>
      <c r="K13" s="55"/>
      <c r="L13" s="55"/>
      <c r="M13" s="55"/>
      <c r="N13" s="55" t="s">
        <v>16</v>
      </c>
      <c r="O13" s="55"/>
      <c r="P13" s="55"/>
      <c r="Q13" s="55" t="s">
        <v>94</v>
      </c>
      <c r="R13" s="55"/>
      <c r="S13" s="55" t="s">
        <v>95</v>
      </c>
      <c r="T13" s="55"/>
      <c r="U13" s="55"/>
      <c r="V13" s="55"/>
      <c r="W13" s="55"/>
      <c r="X13" s="55"/>
      <c r="Y13" s="55"/>
      <c r="Z13" s="55"/>
    </row>
    <row r="14" spans="1:27" s="26" customFormat="1" ht="20">
      <c r="A14" s="45" t="s">
        <v>77</v>
      </c>
      <c r="B14" s="45"/>
      <c r="C14" s="45"/>
      <c r="D14" s="46">
        <v>4</v>
      </c>
      <c r="E14" s="46"/>
      <c r="F14" s="47" t="s">
        <v>103</v>
      </c>
      <c r="G14" s="47"/>
      <c r="H14" s="47"/>
      <c r="I14" s="47"/>
      <c r="J14" s="47"/>
      <c r="K14" s="47"/>
      <c r="L14" s="47"/>
      <c r="M14" s="47"/>
      <c r="N14" s="45" t="s">
        <v>86</v>
      </c>
      <c r="O14" s="45"/>
      <c r="P14" s="45"/>
      <c r="Q14" s="46">
        <v>2</v>
      </c>
      <c r="R14" s="46"/>
      <c r="S14" s="47"/>
      <c r="T14" s="47"/>
      <c r="U14" s="47"/>
      <c r="V14" s="47"/>
      <c r="W14" s="47"/>
      <c r="X14" s="47"/>
      <c r="Y14" s="47"/>
      <c r="Z14" s="47"/>
      <c r="AA14" s="30"/>
    </row>
    <row r="15" spans="1:27" s="28" customFormat="1" ht="20">
      <c r="A15" s="39" t="s">
        <v>78</v>
      </c>
      <c r="B15" s="39"/>
      <c r="C15" s="39"/>
      <c r="D15" s="40">
        <v>2</v>
      </c>
      <c r="E15" s="40"/>
      <c r="F15" s="41"/>
      <c r="G15" s="41"/>
      <c r="H15" s="41"/>
      <c r="I15" s="41"/>
      <c r="J15" s="41"/>
      <c r="K15" s="41"/>
      <c r="L15" s="41"/>
      <c r="M15" s="41"/>
      <c r="N15" s="39" t="s">
        <v>87</v>
      </c>
      <c r="O15" s="39"/>
      <c r="P15" s="39"/>
      <c r="Q15" s="40">
        <v>2</v>
      </c>
      <c r="R15" s="40"/>
      <c r="S15" s="41"/>
      <c r="T15" s="41"/>
      <c r="U15" s="41"/>
      <c r="V15" s="41"/>
      <c r="W15" s="41"/>
      <c r="X15" s="41"/>
      <c r="Y15" s="41"/>
      <c r="Z15" s="41"/>
      <c r="AA15" s="30"/>
    </row>
    <row r="16" spans="1:27" s="26" customFormat="1" ht="20">
      <c r="A16" s="45" t="s">
        <v>79</v>
      </c>
      <c r="B16" s="45"/>
      <c r="C16" s="45"/>
      <c r="D16" s="98">
        <f>4-1</f>
        <v>3</v>
      </c>
      <c r="E16" s="98"/>
      <c r="F16" s="47" t="s">
        <v>109</v>
      </c>
      <c r="G16" s="47"/>
      <c r="H16" s="47"/>
      <c r="I16" s="47"/>
      <c r="J16" s="47"/>
      <c r="K16" s="47"/>
      <c r="L16" s="47"/>
      <c r="M16" s="47"/>
      <c r="N16" s="45" t="s">
        <v>88</v>
      </c>
      <c r="O16" s="45"/>
      <c r="P16" s="45"/>
      <c r="Q16" s="46">
        <v>2</v>
      </c>
      <c r="R16" s="46"/>
      <c r="S16" s="47"/>
      <c r="T16" s="47"/>
      <c r="U16" s="47"/>
      <c r="V16" s="47"/>
      <c r="W16" s="47"/>
      <c r="X16" s="47"/>
      <c r="Y16" s="47"/>
      <c r="Z16" s="47"/>
      <c r="AA16" s="30"/>
    </row>
    <row r="17" spans="1:27" s="28" customFormat="1" ht="20">
      <c r="A17" s="39" t="s">
        <v>80</v>
      </c>
      <c r="B17" s="39"/>
      <c r="C17" s="39"/>
      <c r="D17" s="40">
        <v>2</v>
      </c>
      <c r="E17" s="40"/>
      <c r="F17" s="41"/>
      <c r="G17" s="41"/>
      <c r="H17" s="41"/>
      <c r="I17" s="41"/>
      <c r="J17" s="41"/>
      <c r="K17" s="41"/>
      <c r="L17" s="41"/>
      <c r="M17" s="41"/>
      <c r="N17" s="39" t="s">
        <v>89</v>
      </c>
      <c r="O17" s="39"/>
      <c r="P17" s="39"/>
      <c r="Q17" s="40">
        <v>4</v>
      </c>
      <c r="R17" s="40"/>
      <c r="S17" s="41" t="s">
        <v>121</v>
      </c>
      <c r="T17" s="41"/>
      <c r="U17" s="41"/>
      <c r="V17" s="41"/>
      <c r="W17" s="41"/>
      <c r="X17" s="41"/>
      <c r="Y17" s="41"/>
      <c r="Z17" s="41"/>
      <c r="AA17" s="30"/>
    </row>
    <row r="18" spans="1:27" s="26" customFormat="1" ht="20">
      <c r="A18" s="45" t="s">
        <v>105</v>
      </c>
      <c r="B18" s="45"/>
      <c r="C18" s="45"/>
      <c r="D18" s="46">
        <v>3</v>
      </c>
      <c r="E18" s="46"/>
      <c r="F18" s="47" t="s">
        <v>110</v>
      </c>
      <c r="G18" s="47"/>
      <c r="H18" s="47"/>
      <c r="I18" s="47"/>
      <c r="J18" s="47"/>
      <c r="K18" s="47"/>
      <c r="L18" s="47"/>
      <c r="M18" s="47"/>
      <c r="N18" s="45" t="s">
        <v>53</v>
      </c>
      <c r="O18" s="45"/>
      <c r="P18" s="45"/>
      <c r="Q18" s="46">
        <v>2</v>
      </c>
      <c r="R18" s="46"/>
      <c r="S18" s="47"/>
      <c r="T18" s="47"/>
      <c r="U18" s="47"/>
      <c r="V18" s="47"/>
      <c r="W18" s="47"/>
      <c r="X18" s="47"/>
      <c r="Y18" s="47"/>
      <c r="Z18" s="47"/>
      <c r="AA18" s="30"/>
    </row>
    <row r="19" spans="1:27" s="28" customFormat="1" ht="20">
      <c r="A19" s="39" t="s">
        <v>81</v>
      </c>
      <c r="B19" s="39"/>
      <c r="C19" s="39"/>
      <c r="D19" s="40">
        <v>4</v>
      </c>
      <c r="E19" s="40"/>
      <c r="F19" s="41"/>
      <c r="G19" s="41"/>
      <c r="H19" s="41"/>
      <c r="I19" s="41"/>
      <c r="J19" s="41"/>
      <c r="K19" s="41"/>
      <c r="L19" s="41"/>
      <c r="M19" s="41"/>
      <c r="N19" s="39" t="s">
        <v>90</v>
      </c>
      <c r="O19" s="39"/>
      <c r="P19" s="39"/>
      <c r="Q19" s="40">
        <v>3</v>
      </c>
      <c r="R19" s="40"/>
      <c r="S19" s="41" t="s">
        <v>112</v>
      </c>
      <c r="T19" s="41"/>
      <c r="U19" s="41"/>
      <c r="V19" s="41"/>
      <c r="W19" s="41"/>
      <c r="X19" s="41"/>
      <c r="Y19" s="41"/>
      <c r="Z19" s="41"/>
      <c r="AA19" s="30"/>
    </row>
    <row r="20" spans="1:27" s="26" customFormat="1" ht="20">
      <c r="A20" s="45" t="s">
        <v>82</v>
      </c>
      <c r="B20" s="45"/>
      <c r="C20" s="45"/>
      <c r="D20" s="46">
        <v>2</v>
      </c>
      <c r="E20" s="46"/>
      <c r="F20" s="47"/>
      <c r="G20" s="47"/>
      <c r="H20" s="47"/>
      <c r="I20" s="47"/>
      <c r="J20" s="47"/>
      <c r="K20" s="47"/>
      <c r="L20" s="47"/>
      <c r="M20" s="47"/>
      <c r="N20" s="45" t="s">
        <v>91</v>
      </c>
      <c r="O20" s="45"/>
      <c r="P20" s="45"/>
      <c r="Q20" s="46">
        <v>4</v>
      </c>
      <c r="R20" s="46"/>
      <c r="S20" s="47" t="s">
        <v>113</v>
      </c>
      <c r="T20" s="47"/>
      <c r="U20" s="47"/>
      <c r="V20" s="47"/>
      <c r="W20" s="47"/>
      <c r="X20" s="47"/>
      <c r="Y20" s="47"/>
      <c r="Z20" s="47"/>
      <c r="AA20" s="30"/>
    </row>
    <row r="21" spans="1:27" s="28" customFormat="1" ht="20">
      <c r="A21" s="39" t="s">
        <v>83</v>
      </c>
      <c r="B21" s="39"/>
      <c r="C21" s="39"/>
      <c r="D21" s="40">
        <v>2</v>
      </c>
      <c r="E21" s="40"/>
      <c r="F21" s="41"/>
      <c r="G21" s="41"/>
      <c r="H21" s="41"/>
      <c r="I21" s="41"/>
      <c r="J21" s="41"/>
      <c r="K21" s="41"/>
      <c r="L21" s="41"/>
      <c r="M21" s="41"/>
      <c r="N21" s="39" t="s">
        <v>92</v>
      </c>
      <c r="O21" s="39"/>
      <c r="P21" s="39"/>
      <c r="Q21" s="40">
        <v>3</v>
      </c>
      <c r="R21" s="40"/>
      <c r="S21" s="41"/>
      <c r="T21" s="41"/>
      <c r="U21" s="41"/>
      <c r="V21" s="41"/>
      <c r="W21" s="41"/>
      <c r="X21" s="41"/>
      <c r="Y21" s="41"/>
      <c r="Z21" s="41"/>
      <c r="AA21" s="30"/>
    </row>
    <row r="22" spans="1:27" s="26" customFormat="1" ht="20">
      <c r="A22" s="45" t="s">
        <v>84</v>
      </c>
      <c r="B22" s="45"/>
      <c r="C22" s="45"/>
      <c r="D22" s="46">
        <v>4</v>
      </c>
      <c r="E22" s="46"/>
      <c r="F22" s="47" t="s">
        <v>111</v>
      </c>
      <c r="G22" s="47"/>
      <c r="H22" s="47"/>
      <c r="I22" s="47"/>
      <c r="J22" s="47"/>
      <c r="K22" s="47"/>
      <c r="L22" s="47"/>
      <c r="M22" s="47"/>
      <c r="N22" s="48" t="s">
        <v>93</v>
      </c>
      <c r="O22" s="48"/>
      <c r="P22" s="48"/>
      <c r="Q22" s="49">
        <v>2</v>
      </c>
      <c r="R22" s="49"/>
      <c r="S22" s="50"/>
      <c r="T22" s="50"/>
      <c r="U22" s="50"/>
      <c r="V22" s="50"/>
      <c r="W22" s="50"/>
      <c r="X22" s="50"/>
      <c r="Y22" s="50"/>
      <c r="Z22" s="50"/>
      <c r="AA22" s="30"/>
    </row>
    <row r="23" spans="1:27" s="28" customFormat="1" ht="20">
      <c r="A23" s="39" t="s">
        <v>85</v>
      </c>
      <c r="B23" s="39"/>
      <c r="C23" s="39"/>
      <c r="D23" s="40">
        <v>2</v>
      </c>
      <c r="E23" s="40"/>
      <c r="F23" s="41"/>
      <c r="G23" s="41"/>
      <c r="H23" s="41"/>
      <c r="I23" s="41"/>
      <c r="J23" s="41"/>
      <c r="K23" s="41"/>
      <c r="L23" s="41"/>
      <c r="M23" s="42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30"/>
    </row>
    <row r="24" spans="1:27" ht="25">
      <c r="A24" s="88" t="s">
        <v>151</v>
      </c>
      <c r="B24" s="88"/>
      <c r="C24" s="88"/>
      <c r="D24" s="91">
        <f>Q21+D23+Q18</f>
        <v>7</v>
      </c>
      <c r="E24" s="88"/>
      <c r="F24" s="89"/>
      <c r="G24" s="89"/>
      <c r="H24" s="89"/>
      <c r="I24" s="89"/>
      <c r="J24" s="89"/>
      <c r="K24" s="89"/>
      <c r="L24" s="89"/>
      <c r="M24" s="89"/>
      <c r="N24" s="90" t="s">
        <v>152</v>
      </c>
      <c r="O24" s="90"/>
      <c r="P24" s="90"/>
      <c r="Q24" s="90">
        <f>3*Q22</f>
        <v>6</v>
      </c>
      <c r="R24" s="90"/>
      <c r="S24" s="89"/>
      <c r="T24" s="89"/>
      <c r="U24" s="89"/>
      <c r="V24" s="89"/>
      <c r="W24" s="89"/>
      <c r="X24" s="89"/>
      <c r="Y24" s="89"/>
    </row>
    <row r="25" spans="1:27" ht="25">
      <c r="A25" s="96" t="s">
        <v>154</v>
      </c>
      <c r="B25" s="96"/>
      <c r="C25" s="96"/>
      <c r="D25" s="99">
        <f>(D14+D16+Q21)</f>
        <v>10</v>
      </c>
      <c r="E25" s="99"/>
      <c r="F25" s="89"/>
      <c r="G25" s="89"/>
      <c r="H25" s="89"/>
      <c r="I25" s="89"/>
      <c r="J25" s="89"/>
      <c r="K25" s="89"/>
      <c r="L25" s="89"/>
      <c r="M25" s="89"/>
      <c r="N25" s="90" t="s">
        <v>155</v>
      </c>
      <c r="O25" s="90"/>
      <c r="P25" s="90"/>
      <c r="Q25" s="90">
        <f>(3*D22)</f>
        <v>12</v>
      </c>
      <c r="R25" s="90"/>
      <c r="S25" s="89"/>
      <c r="T25" s="89"/>
      <c r="U25" s="89"/>
      <c r="V25" s="89"/>
      <c r="W25" s="89"/>
      <c r="X25" s="89"/>
      <c r="Y25" s="89"/>
    </row>
    <row r="26" spans="1:27" ht="25">
      <c r="A26" s="96" t="s">
        <v>156</v>
      </c>
      <c r="B26" s="96"/>
      <c r="C26" s="96"/>
      <c r="D26" s="97" t="s">
        <v>159</v>
      </c>
      <c r="E26" s="97"/>
      <c r="F26" s="89"/>
      <c r="G26" s="89"/>
      <c r="H26" s="89"/>
      <c r="I26" s="89"/>
      <c r="J26" s="89"/>
      <c r="K26" s="89"/>
      <c r="L26" s="89"/>
      <c r="M26" s="89"/>
      <c r="N26" s="90" t="s">
        <v>157</v>
      </c>
      <c r="O26" s="90"/>
      <c r="P26" s="90"/>
      <c r="Q26" s="101">
        <f>(D14+2)</f>
        <v>6</v>
      </c>
      <c r="R26" s="101"/>
      <c r="S26" s="89"/>
      <c r="T26" s="89"/>
      <c r="U26" s="89"/>
      <c r="V26" s="89"/>
      <c r="W26" s="89"/>
      <c r="X26" s="89"/>
      <c r="Y26" s="89"/>
    </row>
    <row r="28" spans="1:27" ht="20">
      <c r="A28" s="73" t="s">
        <v>116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 t="s">
        <v>117</v>
      </c>
      <c r="M28" s="75">
        <v>3</v>
      </c>
      <c r="N28" s="80" t="s">
        <v>126</v>
      </c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2"/>
    </row>
    <row r="29" spans="1:27" ht="20">
      <c r="A29" s="47" t="s">
        <v>122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 t="s">
        <v>127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20">
      <c r="A30" s="41" t="s">
        <v>123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27" ht="20">
      <c r="T31" s="86" t="s">
        <v>134</v>
      </c>
      <c r="U31" s="86"/>
      <c r="V31" s="86">
        <f>1260-900-60-2-1</f>
        <v>297</v>
      </c>
      <c r="W31" s="86"/>
      <c r="X31" s="86"/>
      <c r="Y31" s="86"/>
    </row>
    <row r="32" spans="1:27" ht="23">
      <c r="A32" s="55" t="s">
        <v>128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 t="s">
        <v>133</v>
      </c>
      <c r="U32" s="55"/>
      <c r="V32" s="55">
        <f>V31/210</f>
        <v>1.4142857142857144</v>
      </c>
      <c r="W32" s="55"/>
      <c r="X32" s="55"/>
      <c r="Y32" s="55"/>
      <c r="Z32" s="85"/>
    </row>
    <row r="33" spans="1:25">
      <c r="A33" s="84" t="s">
        <v>129</v>
      </c>
      <c r="B33" s="84"/>
      <c r="C33" s="84"/>
      <c r="D33" s="84"/>
      <c r="E33" s="84"/>
      <c r="F33" s="84" t="s">
        <v>130</v>
      </c>
      <c r="G33" s="84"/>
      <c r="H33" s="84"/>
      <c r="I33" s="84"/>
      <c r="J33" s="84"/>
      <c r="K33" s="84" t="s">
        <v>131</v>
      </c>
      <c r="L33" s="84"/>
      <c r="M33" s="84"/>
      <c r="N33" s="84"/>
      <c r="O33" s="84"/>
      <c r="P33" s="84" t="s">
        <v>162</v>
      </c>
      <c r="Q33" s="84"/>
      <c r="R33" s="84"/>
      <c r="S33" s="84"/>
      <c r="T33" s="84"/>
      <c r="U33" s="84" t="s">
        <v>141</v>
      </c>
      <c r="V33" s="84"/>
      <c r="W33" s="84"/>
      <c r="X33" s="84"/>
      <c r="Y33" s="84"/>
    </row>
    <row r="34" spans="1:25">
      <c r="A34" s="84" t="s">
        <v>144</v>
      </c>
      <c r="B34" s="84"/>
      <c r="C34" s="84"/>
      <c r="D34" s="84"/>
      <c r="E34" s="84"/>
      <c r="F34" s="84" t="s">
        <v>146</v>
      </c>
      <c r="G34" s="84"/>
      <c r="H34" s="84"/>
      <c r="I34" s="84"/>
      <c r="J34" s="84"/>
      <c r="K34" s="84" t="s">
        <v>147</v>
      </c>
      <c r="L34" s="84"/>
      <c r="M34" s="84"/>
      <c r="N34" s="84"/>
      <c r="O34" s="84"/>
      <c r="P34" s="84" t="s">
        <v>145</v>
      </c>
      <c r="Q34" s="84"/>
      <c r="R34" s="84"/>
      <c r="S34" s="84"/>
      <c r="T34" s="84"/>
      <c r="U34" s="84"/>
      <c r="V34" s="84"/>
      <c r="W34" s="84"/>
      <c r="X34" s="84"/>
      <c r="Y34" s="84"/>
    </row>
    <row r="35" spans="1: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spans="1: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</sheetData>
  <mergeCells count="128">
    <mergeCell ref="T31:U31"/>
    <mergeCell ref="V31:Y31"/>
    <mergeCell ref="A24:C24"/>
    <mergeCell ref="D24:E24"/>
    <mergeCell ref="N24:P24"/>
    <mergeCell ref="Q24:R24"/>
    <mergeCell ref="A25:C25"/>
    <mergeCell ref="D25:E25"/>
    <mergeCell ref="N25:P25"/>
    <mergeCell ref="Q25:R25"/>
    <mergeCell ref="A26:C26"/>
    <mergeCell ref="D26:E26"/>
    <mergeCell ref="N26:P26"/>
    <mergeCell ref="Q26:R26"/>
    <mergeCell ref="A36:E36"/>
    <mergeCell ref="F36:J36"/>
    <mergeCell ref="K36:O36"/>
    <mergeCell ref="P36:T36"/>
    <mergeCell ref="U36:Y36"/>
    <mergeCell ref="A35:E35"/>
    <mergeCell ref="F35:J35"/>
    <mergeCell ref="K35:O35"/>
    <mergeCell ref="P35:T35"/>
    <mergeCell ref="U35:Y35"/>
    <mergeCell ref="A34:E34"/>
    <mergeCell ref="F34:J34"/>
    <mergeCell ref="K34:O34"/>
    <mergeCell ref="P34:T34"/>
    <mergeCell ref="U34:Y34"/>
    <mergeCell ref="A33:E33"/>
    <mergeCell ref="F33:J33"/>
    <mergeCell ref="K33:O33"/>
    <mergeCell ref="P33:T33"/>
    <mergeCell ref="U33:Y33"/>
    <mergeCell ref="A32:S32"/>
    <mergeCell ref="T32:U32"/>
    <mergeCell ref="V32:Y32"/>
    <mergeCell ref="A11:M11"/>
    <mergeCell ref="N11:Y11"/>
    <mergeCell ref="A28:K28"/>
    <mergeCell ref="A29:M29"/>
    <mergeCell ref="A30:M30"/>
    <mergeCell ref="N28:Z28"/>
    <mergeCell ref="N29:Z29"/>
    <mergeCell ref="A1:Z1"/>
    <mergeCell ref="A3:M3"/>
    <mergeCell ref="N3:Z3"/>
    <mergeCell ref="A4:M4"/>
    <mergeCell ref="N4:Z4"/>
    <mergeCell ref="A6:M6"/>
    <mergeCell ref="N6:Z6"/>
    <mergeCell ref="A2:M2"/>
    <mergeCell ref="N2:Z2"/>
    <mergeCell ref="A7:M7"/>
    <mergeCell ref="N7:Z7"/>
    <mergeCell ref="A5:M5"/>
    <mergeCell ref="N5:Z5"/>
    <mergeCell ref="A8:M8"/>
    <mergeCell ref="N8:Z8"/>
    <mergeCell ref="A9:M9"/>
    <mergeCell ref="N9:Z9"/>
    <mergeCell ref="A10:M10"/>
    <mergeCell ref="N10:Z10"/>
    <mergeCell ref="A12:Z12"/>
    <mergeCell ref="A13:C13"/>
    <mergeCell ref="D13:E13"/>
    <mergeCell ref="F13:M13"/>
    <mergeCell ref="N13:P13"/>
    <mergeCell ref="Q13:R13"/>
    <mergeCell ref="S13:Z13"/>
    <mergeCell ref="S15:Z15"/>
    <mergeCell ref="A14:C14"/>
    <mergeCell ref="D14:E14"/>
    <mergeCell ref="F14:M14"/>
    <mergeCell ref="N14:P14"/>
    <mergeCell ref="Q14:R14"/>
    <mergeCell ref="S14:Z14"/>
    <mergeCell ref="A15:C15"/>
    <mergeCell ref="D15:E15"/>
    <mergeCell ref="F15:M15"/>
    <mergeCell ref="N15:P15"/>
    <mergeCell ref="Q15:R15"/>
    <mergeCell ref="S17:Z17"/>
    <mergeCell ref="A16:C16"/>
    <mergeCell ref="D16:E16"/>
    <mergeCell ref="F16:M16"/>
    <mergeCell ref="N16:P16"/>
    <mergeCell ref="Q16:R16"/>
    <mergeCell ref="S16:Z16"/>
    <mergeCell ref="A17:C17"/>
    <mergeCell ref="D17:E17"/>
    <mergeCell ref="F17:M17"/>
    <mergeCell ref="N17:P17"/>
    <mergeCell ref="Q17:R17"/>
    <mergeCell ref="S19:Z19"/>
    <mergeCell ref="A18:C18"/>
    <mergeCell ref="D18:E18"/>
    <mergeCell ref="F18:M18"/>
    <mergeCell ref="N18:P18"/>
    <mergeCell ref="Q18:R18"/>
    <mergeCell ref="S18:Z18"/>
    <mergeCell ref="A19:C19"/>
    <mergeCell ref="D19:E19"/>
    <mergeCell ref="F19:M19"/>
    <mergeCell ref="N19:P19"/>
    <mergeCell ref="Q19:R19"/>
    <mergeCell ref="S21:Z21"/>
    <mergeCell ref="A20:C20"/>
    <mergeCell ref="D20:E20"/>
    <mergeCell ref="F20:M20"/>
    <mergeCell ref="N20:P20"/>
    <mergeCell ref="Q20:R20"/>
    <mergeCell ref="S20:Z20"/>
    <mergeCell ref="A21:C21"/>
    <mergeCell ref="D21:E21"/>
    <mergeCell ref="F21:M21"/>
    <mergeCell ref="N21:P21"/>
    <mergeCell ref="Q21:R21"/>
    <mergeCell ref="A23:C23"/>
    <mergeCell ref="D23:E23"/>
    <mergeCell ref="F23:M23"/>
    <mergeCell ref="N23:Z23"/>
    <mergeCell ref="A22:C22"/>
    <mergeCell ref="D22:E22"/>
    <mergeCell ref="F22:M22"/>
    <mergeCell ref="N22:P22"/>
    <mergeCell ref="Q22:R22"/>
    <mergeCell ref="S22:Z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showRuler="0" topLeftCell="A3" workbookViewId="0">
      <selection activeCell="V32" sqref="V32:Y32"/>
    </sheetView>
  </sheetViews>
  <sheetFormatPr baseColWidth="10" defaultRowHeight="15" x14ac:dyDescent="0"/>
  <cols>
    <col min="2" max="2" width="11.83203125" bestFit="1" customWidth="1"/>
  </cols>
  <sheetData>
    <row r="1" spans="1:27" ht="50" customHeight="1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7" ht="30">
      <c r="A2" s="66" t="s">
        <v>59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 t="s">
        <v>61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7" ht="28" customHeight="1">
      <c r="A3" s="58" t="s">
        <v>16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6" t="s">
        <v>49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7" ht="23" customHeight="1">
      <c r="A4" s="60" t="s">
        <v>47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 t="s">
        <v>50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7" ht="30">
      <c r="A5" s="70" t="s">
        <v>53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69" t="s">
        <v>54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7" ht="23" customHeight="1">
      <c r="A6" s="60" t="s">
        <v>56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 t="s">
        <v>57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7" ht="30">
      <c r="A7" s="63" t="s">
        <v>62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5" t="s">
        <v>65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7" ht="23" customHeight="1">
      <c r="A8" s="60" t="s">
        <v>66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2" t="s">
        <v>67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7" ht="30">
      <c r="A9" s="63" t="s">
        <v>114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5" t="s">
        <v>69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7" ht="23" customHeight="1">
      <c r="A10" s="60" t="s">
        <v>72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 t="s">
        <v>75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7" ht="25">
      <c r="A11" s="76" t="s">
        <v>120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>
        <v>1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7" ht="38" customHeight="1">
      <c r="A12" s="54" t="s">
        <v>118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7" s="27" customFormat="1" ht="23">
      <c r="A13" s="55" t="s">
        <v>16</v>
      </c>
      <c r="B13" s="55"/>
      <c r="C13" s="55"/>
      <c r="D13" s="55" t="s">
        <v>94</v>
      </c>
      <c r="E13" s="55"/>
      <c r="F13" s="55" t="s">
        <v>95</v>
      </c>
      <c r="G13" s="55"/>
      <c r="H13" s="55"/>
      <c r="I13" s="55"/>
      <c r="J13" s="55"/>
      <c r="K13" s="55"/>
      <c r="L13" s="55"/>
      <c r="M13" s="55"/>
      <c r="N13" s="55" t="s">
        <v>16</v>
      </c>
      <c r="O13" s="55"/>
      <c r="P13" s="55"/>
      <c r="Q13" s="55" t="s">
        <v>94</v>
      </c>
      <c r="R13" s="55"/>
      <c r="S13" s="55" t="s">
        <v>95</v>
      </c>
      <c r="T13" s="55"/>
      <c r="U13" s="55"/>
      <c r="V13" s="55"/>
      <c r="W13" s="55"/>
      <c r="X13" s="55"/>
      <c r="Y13" s="55"/>
      <c r="Z13" s="55"/>
    </row>
    <row r="14" spans="1:27" s="26" customFormat="1" ht="20">
      <c r="A14" s="45" t="s">
        <v>77</v>
      </c>
      <c r="B14" s="45"/>
      <c r="C14" s="45"/>
      <c r="D14" s="98">
        <f>4-1</f>
        <v>3</v>
      </c>
      <c r="E14" s="98"/>
      <c r="F14" s="47" t="s">
        <v>103</v>
      </c>
      <c r="G14" s="47"/>
      <c r="H14" s="47"/>
      <c r="I14" s="47"/>
      <c r="J14" s="47"/>
      <c r="K14" s="47"/>
      <c r="L14" s="47"/>
      <c r="M14" s="47"/>
      <c r="N14" s="45" t="s">
        <v>86</v>
      </c>
      <c r="O14" s="45"/>
      <c r="P14" s="45"/>
      <c r="Q14" s="46">
        <v>2</v>
      </c>
      <c r="R14" s="46"/>
      <c r="S14" s="47"/>
      <c r="T14" s="47"/>
      <c r="U14" s="47"/>
      <c r="V14" s="47"/>
      <c r="W14" s="47"/>
      <c r="X14" s="47"/>
      <c r="Y14" s="47"/>
      <c r="Z14" s="47"/>
      <c r="AA14" s="30"/>
    </row>
    <row r="15" spans="1:27" s="28" customFormat="1" ht="20">
      <c r="A15" s="39" t="s">
        <v>78</v>
      </c>
      <c r="B15" s="39"/>
      <c r="C15" s="39"/>
      <c r="D15" s="87">
        <v>3</v>
      </c>
      <c r="E15" s="87"/>
      <c r="F15" s="41"/>
      <c r="G15" s="41"/>
      <c r="H15" s="41"/>
      <c r="I15" s="41"/>
      <c r="J15" s="41"/>
      <c r="K15" s="41"/>
      <c r="L15" s="41"/>
      <c r="M15" s="41"/>
      <c r="N15" s="39" t="s">
        <v>87</v>
      </c>
      <c r="O15" s="39"/>
      <c r="P15" s="39"/>
      <c r="Q15" s="40">
        <v>2</v>
      </c>
      <c r="R15" s="40"/>
      <c r="S15" s="41"/>
      <c r="T15" s="41"/>
      <c r="U15" s="41"/>
      <c r="V15" s="41"/>
      <c r="W15" s="41"/>
      <c r="X15" s="41"/>
      <c r="Y15" s="41"/>
      <c r="Z15" s="41"/>
      <c r="AA15" s="30"/>
    </row>
    <row r="16" spans="1:27" s="26" customFormat="1" ht="20">
      <c r="A16" s="45" t="s">
        <v>79</v>
      </c>
      <c r="B16" s="45"/>
      <c r="C16" s="45"/>
      <c r="D16" s="83" t="s">
        <v>135</v>
      </c>
      <c r="E16" s="83"/>
      <c r="F16" s="47" t="s">
        <v>104</v>
      </c>
      <c r="G16" s="47"/>
      <c r="H16" s="47"/>
      <c r="I16" s="47"/>
      <c r="J16" s="47"/>
      <c r="K16" s="47"/>
      <c r="L16" s="47"/>
      <c r="M16" s="47"/>
      <c r="N16" s="45" t="s">
        <v>88</v>
      </c>
      <c r="O16" s="45"/>
      <c r="P16" s="45"/>
      <c r="Q16" s="46">
        <v>2</v>
      </c>
      <c r="R16" s="46"/>
      <c r="S16" s="47" t="s">
        <v>107</v>
      </c>
      <c r="T16" s="47"/>
      <c r="U16" s="47"/>
      <c r="V16" s="47"/>
      <c r="W16" s="47"/>
      <c r="X16" s="47"/>
      <c r="Y16" s="47"/>
      <c r="Z16" s="47"/>
      <c r="AA16" s="30"/>
    </row>
    <row r="17" spans="1:27" s="28" customFormat="1" ht="20">
      <c r="A17" s="39" t="s">
        <v>80</v>
      </c>
      <c r="B17" s="39"/>
      <c r="C17" s="39"/>
      <c r="D17" s="87">
        <v>2</v>
      </c>
      <c r="E17" s="87"/>
      <c r="F17" s="41"/>
      <c r="G17" s="41"/>
      <c r="H17" s="41"/>
      <c r="I17" s="41"/>
      <c r="J17" s="41"/>
      <c r="K17" s="41"/>
      <c r="L17" s="41"/>
      <c r="M17" s="41"/>
      <c r="N17" s="39" t="s">
        <v>89</v>
      </c>
      <c r="O17" s="39"/>
      <c r="P17" s="39"/>
      <c r="Q17" s="40">
        <v>2</v>
      </c>
      <c r="R17" s="40"/>
      <c r="S17" s="41"/>
      <c r="T17" s="41"/>
      <c r="U17" s="41"/>
      <c r="V17" s="41"/>
      <c r="W17" s="41"/>
      <c r="X17" s="41"/>
      <c r="Y17" s="41"/>
      <c r="Z17" s="41"/>
      <c r="AA17" s="30"/>
    </row>
    <row r="18" spans="1:27" s="26" customFormat="1" ht="20">
      <c r="A18" s="45" t="s">
        <v>105</v>
      </c>
      <c r="B18" s="45"/>
      <c r="C18" s="45"/>
      <c r="D18" s="83">
        <v>5</v>
      </c>
      <c r="E18" s="83"/>
      <c r="F18" s="47" t="s">
        <v>106</v>
      </c>
      <c r="G18" s="47"/>
      <c r="H18" s="47"/>
      <c r="I18" s="47"/>
      <c r="J18" s="47"/>
      <c r="K18" s="47"/>
      <c r="L18" s="47"/>
      <c r="M18" s="47"/>
      <c r="N18" s="45" t="s">
        <v>53</v>
      </c>
      <c r="O18" s="45"/>
      <c r="P18" s="45"/>
      <c r="Q18" s="46">
        <v>3</v>
      </c>
      <c r="R18" s="46"/>
      <c r="S18" s="47"/>
      <c r="T18" s="47"/>
      <c r="U18" s="47"/>
      <c r="V18" s="47"/>
      <c r="W18" s="47"/>
      <c r="X18" s="47"/>
      <c r="Y18" s="47"/>
      <c r="Z18" s="47"/>
      <c r="AA18" s="30"/>
    </row>
    <row r="19" spans="1:27" s="28" customFormat="1" ht="20">
      <c r="A19" s="39" t="s">
        <v>81</v>
      </c>
      <c r="B19" s="39"/>
      <c r="C19" s="39"/>
      <c r="D19" s="87">
        <v>2</v>
      </c>
      <c r="E19" s="87"/>
      <c r="F19" s="41"/>
      <c r="G19" s="41"/>
      <c r="H19" s="41"/>
      <c r="I19" s="41"/>
      <c r="J19" s="41"/>
      <c r="K19" s="41"/>
      <c r="L19" s="41"/>
      <c r="M19" s="41"/>
      <c r="N19" s="39" t="s">
        <v>90</v>
      </c>
      <c r="O19" s="39"/>
      <c r="P19" s="39"/>
      <c r="Q19" s="40">
        <v>2</v>
      </c>
      <c r="R19" s="40"/>
      <c r="S19" s="41"/>
      <c r="T19" s="41"/>
      <c r="U19" s="41"/>
      <c r="V19" s="41"/>
      <c r="W19" s="41"/>
      <c r="X19" s="41"/>
      <c r="Y19" s="41"/>
      <c r="Z19" s="41"/>
      <c r="AA19" s="30"/>
    </row>
    <row r="20" spans="1:27" s="26" customFormat="1" ht="20">
      <c r="A20" s="45" t="s">
        <v>82</v>
      </c>
      <c r="B20" s="45"/>
      <c r="C20" s="45"/>
      <c r="D20" s="83">
        <v>3</v>
      </c>
      <c r="E20" s="83"/>
      <c r="F20" s="47" t="s">
        <v>99</v>
      </c>
      <c r="G20" s="47"/>
      <c r="H20" s="47"/>
      <c r="I20" s="47"/>
      <c r="J20" s="47"/>
      <c r="K20" s="47"/>
      <c r="L20" s="47"/>
      <c r="M20" s="47"/>
      <c r="N20" s="45" t="s">
        <v>91</v>
      </c>
      <c r="O20" s="45"/>
      <c r="P20" s="45"/>
      <c r="Q20" s="46">
        <v>3</v>
      </c>
      <c r="R20" s="46"/>
      <c r="S20" s="47" t="s">
        <v>108</v>
      </c>
      <c r="T20" s="47"/>
      <c r="U20" s="47"/>
      <c r="V20" s="47"/>
      <c r="W20" s="47"/>
      <c r="X20" s="47"/>
      <c r="Y20" s="47"/>
      <c r="Z20" s="47"/>
      <c r="AA20" s="30"/>
    </row>
    <row r="21" spans="1:27" s="28" customFormat="1" ht="20">
      <c r="A21" s="39" t="s">
        <v>83</v>
      </c>
      <c r="B21" s="39"/>
      <c r="C21" s="39"/>
      <c r="D21" s="87">
        <v>2</v>
      </c>
      <c r="E21" s="87"/>
      <c r="F21" s="41"/>
      <c r="G21" s="41"/>
      <c r="H21" s="41"/>
      <c r="I21" s="41"/>
      <c r="J21" s="41"/>
      <c r="K21" s="41"/>
      <c r="L21" s="41"/>
      <c r="M21" s="41"/>
      <c r="N21" s="39" t="s">
        <v>92</v>
      </c>
      <c r="O21" s="39"/>
      <c r="P21" s="39"/>
      <c r="Q21" s="40">
        <v>3</v>
      </c>
      <c r="R21" s="40"/>
      <c r="S21" s="41"/>
      <c r="T21" s="41"/>
      <c r="U21" s="41"/>
      <c r="V21" s="41"/>
      <c r="W21" s="41"/>
      <c r="X21" s="41"/>
      <c r="Y21" s="41"/>
      <c r="Z21" s="41"/>
      <c r="AA21" s="30"/>
    </row>
    <row r="22" spans="1:27" s="26" customFormat="1" ht="20">
      <c r="A22" s="45" t="s">
        <v>84</v>
      </c>
      <c r="B22" s="45"/>
      <c r="C22" s="45"/>
      <c r="D22" s="83">
        <v>4</v>
      </c>
      <c r="E22" s="83"/>
      <c r="F22" s="47"/>
      <c r="G22" s="47"/>
      <c r="H22" s="47"/>
      <c r="I22" s="47"/>
      <c r="J22" s="47"/>
      <c r="K22" s="47"/>
      <c r="L22" s="47"/>
      <c r="M22" s="47"/>
      <c r="N22" s="48" t="s">
        <v>96</v>
      </c>
      <c r="O22" s="48"/>
      <c r="P22" s="48"/>
      <c r="Q22" s="49">
        <v>2</v>
      </c>
      <c r="R22" s="49"/>
      <c r="S22" s="50"/>
      <c r="T22" s="50"/>
      <c r="U22" s="50"/>
      <c r="V22" s="50"/>
      <c r="W22" s="50"/>
      <c r="X22" s="50"/>
      <c r="Y22" s="50"/>
      <c r="Z22" s="50"/>
      <c r="AA22" s="30"/>
    </row>
    <row r="23" spans="1:27" s="28" customFormat="1" ht="20">
      <c r="A23" s="39" t="s">
        <v>85</v>
      </c>
      <c r="B23" s="39"/>
      <c r="C23" s="39"/>
      <c r="D23" s="87">
        <v>2</v>
      </c>
      <c r="E23" s="87"/>
      <c r="F23" s="41"/>
      <c r="G23" s="41"/>
      <c r="H23" s="41"/>
      <c r="I23" s="41"/>
      <c r="J23" s="41"/>
      <c r="K23" s="41"/>
      <c r="L23" s="41"/>
      <c r="M23" s="42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30"/>
    </row>
    <row r="24" spans="1:27" ht="25">
      <c r="A24" s="88" t="s">
        <v>151</v>
      </c>
      <c r="B24" s="88"/>
      <c r="C24" s="88"/>
      <c r="D24" s="91">
        <f>Q21+D23+Q18</f>
        <v>8</v>
      </c>
      <c r="E24" s="88"/>
      <c r="F24" s="89"/>
      <c r="G24" s="89"/>
      <c r="H24" s="89"/>
      <c r="I24" s="89"/>
      <c r="J24" s="89"/>
      <c r="K24" s="89"/>
      <c r="L24" s="89"/>
      <c r="M24" s="89"/>
      <c r="N24" s="90" t="s">
        <v>152</v>
      </c>
      <c r="O24" s="90"/>
      <c r="P24" s="90"/>
      <c r="Q24" s="90">
        <f>3*Q22</f>
        <v>6</v>
      </c>
      <c r="R24" s="90"/>
      <c r="S24" s="89"/>
      <c r="T24" s="89"/>
      <c r="U24" s="89"/>
      <c r="V24" s="89"/>
      <c r="W24" s="89"/>
      <c r="X24" s="89"/>
      <c r="Y24" s="89"/>
    </row>
    <row r="25" spans="1:27" ht="25">
      <c r="A25" s="96" t="s">
        <v>154</v>
      </c>
      <c r="B25" s="96"/>
      <c r="C25" s="96"/>
      <c r="D25" s="97">
        <f>(D14+D16+Q21-3)</f>
        <v>7</v>
      </c>
      <c r="E25" s="99"/>
      <c r="F25" s="89"/>
      <c r="G25" s="89"/>
      <c r="H25" s="89"/>
      <c r="I25" s="89"/>
      <c r="J25" s="89"/>
      <c r="K25" s="89"/>
      <c r="L25" s="89"/>
      <c r="M25" s="89"/>
      <c r="N25" s="90" t="s">
        <v>155</v>
      </c>
      <c r="O25" s="90"/>
      <c r="P25" s="90"/>
      <c r="Q25" s="90">
        <f>(3*D22)</f>
        <v>12</v>
      </c>
      <c r="R25" s="90"/>
      <c r="S25" s="89"/>
      <c r="T25" s="89"/>
      <c r="U25" s="89"/>
      <c r="V25" s="89"/>
      <c r="W25" s="89"/>
      <c r="X25" s="89"/>
      <c r="Y25" s="89"/>
    </row>
    <row r="26" spans="1:27" ht="25">
      <c r="A26" s="96" t="s">
        <v>156</v>
      </c>
      <c r="B26" s="96"/>
      <c r="C26" s="96"/>
      <c r="D26" s="97" t="s">
        <v>158</v>
      </c>
      <c r="E26" s="97"/>
      <c r="F26" s="89"/>
      <c r="G26" s="89"/>
      <c r="H26" s="89"/>
      <c r="I26" s="89"/>
      <c r="J26" s="89"/>
      <c r="K26" s="89"/>
      <c r="L26" s="89"/>
      <c r="M26" s="89"/>
      <c r="N26" s="90" t="s">
        <v>157</v>
      </c>
      <c r="O26" s="90"/>
      <c r="P26" s="90"/>
      <c r="Q26" s="100">
        <f>(D16+3)</f>
        <v>7</v>
      </c>
      <c r="R26" s="90"/>
      <c r="S26" s="89"/>
      <c r="T26" s="89"/>
      <c r="U26" s="89"/>
      <c r="V26" s="89"/>
      <c r="W26" s="89"/>
      <c r="X26" s="89"/>
      <c r="Y26" s="89"/>
    </row>
    <row r="28" spans="1:27" ht="20">
      <c r="A28" s="73" t="s">
        <v>116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4" t="s">
        <v>117</v>
      </c>
      <c r="M28" s="75">
        <v>3</v>
      </c>
      <c r="N28" s="80" t="s">
        <v>126</v>
      </c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2"/>
    </row>
    <row r="29" spans="1:27" ht="20">
      <c r="A29" s="47" t="s">
        <v>119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 t="s">
        <v>136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20">
      <c r="A30" s="41" t="s">
        <v>115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27" ht="20">
      <c r="T31" s="86" t="s">
        <v>134</v>
      </c>
      <c r="U31" s="86"/>
      <c r="V31" s="86">
        <f>1160-400-20-2-1</f>
        <v>737</v>
      </c>
      <c r="W31" s="86"/>
      <c r="X31" s="86"/>
      <c r="Y31" s="86"/>
    </row>
    <row r="32" spans="1:27" ht="23">
      <c r="A32" s="55" t="s">
        <v>128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 t="s">
        <v>133</v>
      </c>
      <c r="U32" s="55"/>
      <c r="V32" s="55">
        <f>(V31/210)</f>
        <v>3.5095238095238095</v>
      </c>
      <c r="W32" s="55"/>
      <c r="X32" s="55"/>
      <c r="Y32" s="55"/>
      <c r="Z32" s="85"/>
    </row>
    <row r="33" spans="1:25">
      <c r="A33" s="84" t="s">
        <v>129</v>
      </c>
      <c r="B33" s="84"/>
      <c r="C33" s="84"/>
      <c r="D33" s="84"/>
      <c r="E33" s="84"/>
      <c r="F33" s="84" t="s">
        <v>130</v>
      </c>
      <c r="G33" s="84"/>
      <c r="H33" s="84"/>
      <c r="I33" s="84"/>
      <c r="J33" s="84"/>
      <c r="K33" s="84" t="s">
        <v>131</v>
      </c>
      <c r="L33" s="84"/>
      <c r="M33" s="84"/>
      <c r="N33" s="84"/>
      <c r="O33" s="84"/>
      <c r="P33" s="84" t="s">
        <v>163</v>
      </c>
      <c r="Q33" s="84"/>
      <c r="R33" s="84"/>
      <c r="S33" s="84"/>
      <c r="T33" s="84"/>
      <c r="U33" s="84" t="s">
        <v>137</v>
      </c>
      <c r="V33" s="84"/>
      <c r="W33" s="84"/>
      <c r="X33" s="84"/>
      <c r="Y33" s="84"/>
    </row>
    <row r="34" spans="1:25">
      <c r="A34" s="84" t="s">
        <v>138</v>
      </c>
      <c r="B34" s="84"/>
      <c r="C34" s="84"/>
      <c r="D34" s="84"/>
      <c r="E34" s="84"/>
      <c r="F34" s="84" t="s">
        <v>164</v>
      </c>
      <c r="G34" s="84"/>
      <c r="H34" s="84"/>
      <c r="I34" s="84"/>
      <c r="J34" s="84"/>
      <c r="K34" s="84" t="s">
        <v>142</v>
      </c>
      <c r="L34" s="84"/>
      <c r="M34" s="84"/>
      <c r="N34" s="84"/>
      <c r="O34" s="84"/>
      <c r="P34" s="84" t="s">
        <v>144</v>
      </c>
      <c r="Q34" s="84"/>
      <c r="R34" s="84"/>
      <c r="S34" s="84"/>
      <c r="T34" s="84"/>
      <c r="U34" s="84" t="s">
        <v>145</v>
      </c>
      <c r="V34" s="84"/>
      <c r="W34" s="84"/>
      <c r="X34" s="84"/>
      <c r="Y34" s="84"/>
    </row>
    <row r="35" spans="1:25">
      <c r="A35" s="84" t="s">
        <v>147</v>
      </c>
      <c r="B35" s="84"/>
      <c r="C35" s="84"/>
      <c r="D35" s="84"/>
      <c r="E35" s="84"/>
      <c r="F35" s="84" t="s">
        <v>146</v>
      </c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spans="1: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</sheetData>
  <mergeCells count="128">
    <mergeCell ref="T31:U31"/>
    <mergeCell ref="V31:Y31"/>
    <mergeCell ref="A24:C24"/>
    <mergeCell ref="D24:E24"/>
    <mergeCell ref="N24:P24"/>
    <mergeCell ref="Q24:R24"/>
    <mergeCell ref="A25:C25"/>
    <mergeCell ref="N26:P26"/>
    <mergeCell ref="N25:P25"/>
    <mergeCell ref="A26:C26"/>
    <mergeCell ref="D26:E26"/>
    <mergeCell ref="Q25:R25"/>
    <mergeCell ref="Q26:R26"/>
    <mergeCell ref="D25:E25"/>
    <mergeCell ref="A36:E36"/>
    <mergeCell ref="F36:J36"/>
    <mergeCell ref="K36:O36"/>
    <mergeCell ref="P36:T36"/>
    <mergeCell ref="U36:Y36"/>
    <mergeCell ref="A35:E35"/>
    <mergeCell ref="F35:J35"/>
    <mergeCell ref="K35:O35"/>
    <mergeCell ref="P35:T35"/>
    <mergeCell ref="U35:Y35"/>
    <mergeCell ref="A34:E34"/>
    <mergeCell ref="F34:J34"/>
    <mergeCell ref="K34:O34"/>
    <mergeCell ref="P34:T34"/>
    <mergeCell ref="U34:Y34"/>
    <mergeCell ref="A33:E33"/>
    <mergeCell ref="F33:J33"/>
    <mergeCell ref="K33:O33"/>
    <mergeCell ref="P33:T33"/>
    <mergeCell ref="U33:Y33"/>
    <mergeCell ref="A32:S32"/>
    <mergeCell ref="T32:U32"/>
    <mergeCell ref="V32:Y32"/>
    <mergeCell ref="A28:K28"/>
    <mergeCell ref="A29:M29"/>
    <mergeCell ref="A30:M30"/>
    <mergeCell ref="A11:M11"/>
    <mergeCell ref="N11:Y11"/>
    <mergeCell ref="N28:Z28"/>
    <mergeCell ref="N29:Z29"/>
    <mergeCell ref="A1:Z1"/>
    <mergeCell ref="A3:M3"/>
    <mergeCell ref="N3:Z3"/>
    <mergeCell ref="A4:M4"/>
    <mergeCell ref="N4:Z4"/>
    <mergeCell ref="A6:M6"/>
    <mergeCell ref="N6:Z6"/>
    <mergeCell ref="A2:M2"/>
    <mergeCell ref="N2:Z2"/>
    <mergeCell ref="A7:M7"/>
    <mergeCell ref="N7:Z7"/>
    <mergeCell ref="A5:M5"/>
    <mergeCell ref="N5:Z5"/>
    <mergeCell ref="A12:Z12"/>
    <mergeCell ref="A8:M8"/>
    <mergeCell ref="N8:Z8"/>
    <mergeCell ref="A9:M9"/>
    <mergeCell ref="N9:Z9"/>
    <mergeCell ref="A10:M10"/>
    <mergeCell ref="N10:Z10"/>
    <mergeCell ref="A21:C21"/>
    <mergeCell ref="A22:C22"/>
    <mergeCell ref="A23:C23"/>
    <mergeCell ref="D14:E14"/>
    <mergeCell ref="D15:E15"/>
    <mergeCell ref="D16:E16"/>
    <mergeCell ref="D17:E17"/>
    <mergeCell ref="D18:E18"/>
    <mergeCell ref="Q16:R16"/>
    <mergeCell ref="Q17:R17"/>
    <mergeCell ref="Q18:R18"/>
    <mergeCell ref="Q19:R19"/>
    <mergeCell ref="F19:M19"/>
    <mergeCell ref="N16:P16"/>
    <mergeCell ref="N17:P17"/>
    <mergeCell ref="N18:P18"/>
    <mergeCell ref="F16:M16"/>
    <mergeCell ref="F17:M17"/>
    <mergeCell ref="F18:M18"/>
    <mergeCell ref="A16:C16"/>
    <mergeCell ref="Q20:R20"/>
    <mergeCell ref="Q21:R21"/>
    <mergeCell ref="Q22:R22"/>
    <mergeCell ref="S14:Z14"/>
    <mergeCell ref="S15:Z15"/>
    <mergeCell ref="S16:Z16"/>
    <mergeCell ref="S17:Z17"/>
    <mergeCell ref="S18:Z18"/>
    <mergeCell ref="S19:Z19"/>
    <mergeCell ref="S20:Z20"/>
    <mergeCell ref="N19:P19"/>
    <mergeCell ref="N20:P20"/>
    <mergeCell ref="N21:P21"/>
    <mergeCell ref="N22:P22"/>
    <mergeCell ref="Q14:R14"/>
    <mergeCell ref="S21:Z21"/>
    <mergeCell ref="S22:Z22"/>
    <mergeCell ref="N23:Z23"/>
    <mergeCell ref="A18:C18"/>
    <mergeCell ref="A17:C17"/>
    <mergeCell ref="F20:M20"/>
    <mergeCell ref="F21:M21"/>
    <mergeCell ref="F22:M22"/>
    <mergeCell ref="F23:M23"/>
    <mergeCell ref="D19:E19"/>
    <mergeCell ref="D20:E20"/>
    <mergeCell ref="D21:E21"/>
    <mergeCell ref="D22:E22"/>
    <mergeCell ref="D23:E23"/>
    <mergeCell ref="A19:C19"/>
    <mergeCell ref="A20:C20"/>
    <mergeCell ref="Q13:R13"/>
    <mergeCell ref="S13:Z13"/>
    <mergeCell ref="A15:C15"/>
    <mergeCell ref="A14:C14"/>
    <mergeCell ref="A13:C13"/>
    <mergeCell ref="D13:E13"/>
    <mergeCell ref="F13:M13"/>
    <mergeCell ref="N13:P13"/>
    <mergeCell ref="Q15:R15"/>
    <mergeCell ref="N14:P14"/>
    <mergeCell ref="N15:P15"/>
    <mergeCell ref="F14:M14"/>
    <mergeCell ref="F15:M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Maison</vt:lpstr>
      <vt:lpstr>Audrey</vt:lpstr>
      <vt:lpstr>Vincent</vt:lpstr>
      <vt:lpstr>Steve</vt:lpstr>
    </vt:vector>
  </TitlesOfParts>
  <Company>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</dc:creator>
  <cp:lastModifiedBy>Vincent DREANO</cp:lastModifiedBy>
  <dcterms:created xsi:type="dcterms:W3CDTF">2013-10-11T20:59:06Z</dcterms:created>
  <dcterms:modified xsi:type="dcterms:W3CDTF">2013-11-23T22:31:54Z</dcterms:modified>
</cp:coreProperties>
</file>