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lava/pets/arch-test-task/"/>
    </mc:Choice>
  </mc:AlternateContent>
  <xr:revisionPtr revIDLastSave="0" documentId="13_ncr:1_{2BFA2FB2-A70C-E24A-800E-33337C7AE5FF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UK TOP-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I11" i="1" s="1"/>
  <c r="J11" i="1" s="1"/>
  <c r="D11" i="1"/>
  <c r="E11" i="1" s="1"/>
  <c r="F11" i="1" s="1"/>
  <c r="H10" i="1"/>
  <c r="I10" i="1" s="1"/>
  <c r="J10" i="1" s="1"/>
  <c r="E10" i="1"/>
  <c r="F10" i="1" s="1"/>
  <c r="D10" i="1"/>
  <c r="H9" i="1"/>
  <c r="I9" i="1" s="1"/>
  <c r="J9" i="1" s="1"/>
  <c r="F9" i="1"/>
  <c r="E9" i="1"/>
  <c r="D9" i="1"/>
  <c r="H8" i="1"/>
  <c r="I8" i="1" s="1"/>
  <c r="J8" i="1" s="1"/>
  <c r="D8" i="1"/>
  <c r="E8" i="1" s="1"/>
  <c r="F8" i="1" s="1"/>
  <c r="H7" i="1"/>
  <c r="I7" i="1" s="1"/>
  <c r="J7" i="1" s="1"/>
  <c r="E7" i="1"/>
  <c r="F7" i="1" s="1"/>
  <c r="D7" i="1"/>
  <c r="H6" i="1"/>
  <c r="I6" i="1" s="1"/>
  <c r="J6" i="1" s="1"/>
  <c r="D6" i="1"/>
  <c r="E6" i="1" s="1"/>
  <c r="F6" i="1" s="1"/>
  <c r="H5" i="1"/>
  <c r="I5" i="1" s="1"/>
  <c r="J5" i="1" s="1"/>
  <c r="D5" i="1"/>
  <c r="E5" i="1" s="1"/>
  <c r="F5" i="1" s="1"/>
  <c r="H4" i="1"/>
  <c r="I4" i="1" s="1"/>
  <c r="J4" i="1" s="1"/>
  <c r="D4" i="1"/>
  <c r="E4" i="1" s="1"/>
  <c r="F4" i="1" s="1"/>
  <c r="H3" i="1"/>
  <c r="I3" i="1" s="1"/>
  <c r="J3" i="1" s="1"/>
  <c r="D3" i="1"/>
  <c r="E3" i="1" s="1"/>
  <c r="F3" i="1" s="1"/>
  <c r="H2" i="1"/>
  <c r="I2" i="1" s="1"/>
  <c r="J2" i="1" s="1"/>
  <c r="E2" i="1"/>
  <c r="F2" i="1" s="1"/>
  <c r="D2" i="1"/>
  <c r="K3" i="1" l="1"/>
  <c r="L3" i="1" s="1"/>
  <c r="M3" i="1" s="1"/>
  <c r="K4" i="1"/>
  <c r="L4" i="1" s="1"/>
  <c r="M4" i="1" s="1"/>
  <c r="K9" i="1"/>
  <c r="L9" i="1" s="1"/>
  <c r="M9" i="1" s="1"/>
  <c r="K5" i="1"/>
  <c r="L5" i="1" s="1"/>
  <c r="M5" i="1" s="1"/>
  <c r="K2" i="1"/>
  <c r="L2" i="1" s="1"/>
  <c r="K6" i="1"/>
  <c r="L6" i="1" s="1"/>
  <c r="M6" i="1" s="1"/>
  <c r="K7" i="1"/>
  <c r="L7" i="1" s="1"/>
  <c r="M7" i="1" s="1"/>
  <c r="K10" i="1"/>
  <c r="L10" i="1" s="1"/>
  <c r="M10" i="1" s="1"/>
  <c r="K11" i="1"/>
  <c r="L11" i="1" s="1"/>
  <c r="M11" i="1" s="1"/>
  <c r="K8" i="1"/>
  <c r="L8" i="1" s="1"/>
  <c r="M8" i="1" s="1"/>
  <c r="L12" i="1" l="1"/>
  <c r="M12" i="1" s="1"/>
  <c r="M2" i="1"/>
</calcChain>
</file>

<file path=xl/sharedStrings.xml><?xml version="1.0" encoding="utf-8"?>
<sst xmlns="http://schemas.openxmlformats.org/spreadsheetml/2006/main" count="27" uniqueCount="27">
  <si>
    <t>Website</t>
  </si>
  <si>
    <t>Users per month
(in millions)</t>
  </si>
  <si>
    <t>Daily Pageviews
per Visitor</t>
  </si>
  <si>
    <t>Pageviews per month</t>
  </si>
  <si>
    <t>Pageviews per Day</t>
  </si>
  <si>
    <t>Peak PV 
per hour</t>
  </si>
  <si>
    <t>Daily Time on Site
(mm:ss)</t>
  </si>
  <si>
    <t>Daily Time on Site
(in seconds)</t>
  </si>
  <si>
    <t>Daily Time on Site
(in minutes)</t>
  </si>
  <si>
    <t>Коэфициент = 60min/кол-во минут на пользователя</t>
  </si>
  <si>
    <t>RPM</t>
  </si>
  <si>
    <t>RPS</t>
  </si>
  <si>
    <t>RPS 
+ 
25% peak</t>
  </si>
  <si>
    <t>bbc.co.uk</t>
  </si>
  <si>
    <t>amazon.co.uk</t>
  </si>
  <si>
    <t>Google.co.uk</t>
  </si>
  <si>
    <t>eBay.co.uk</t>
  </si>
  <si>
    <t>Wikipedia.org</t>
  </si>
  <si>
    <t>gov.uk</t>
  </si>
  <si>
    <t>Dailymail.co.uk</t>
  </si>
  <si>
    <t>Theguardian.com</t>
  </si>
  <si>
    <t>Pornhub.com</t>
  </si>
  <si>
    <t>Reddit.com</t>
  </si>
  <si>
    <t>RPM = {Общее количество пользователей в месяц} * {Количество просмотров страниц на пользователя} / {30 дней} / {Среднее время доступа (с 9:00 до 18:00) = 15 часов} / {Коэфициент=60min/кол-во минут на пользователя}</t>
  </si>
  <si>
    <t>Источники:</t>
  </si>
  <si>
    <t>https://www.alexa.com/topsites/countries/GB</t>
  </si>
  <si>
    <t>https://www.statista.com/statistics/314944/most-visited-websites-in-the-uk/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</si>
</sst>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"/>
    <numFmt numFmtId="165" formatCode="#,##0.000_);\(#,##0.000\)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/>
    <xf numFmtId="164" fontId="3" fillId="0" borderId="0" xfId="0" applyNumberFormat="1" applyFont="1" applyAlignment="1"/>
    <xf numFmtId="0" fontId="3" fillId="0" borderId="0" xfId="0" applyFont="1" applyAlignment="1"/>
    <xf numFmtId="20" fontId="3" fillId="0" borderId="0" xfId="0" applyNumberFormat="1" applyFont="1" applyAlignment="1"/>
    <xf numFmtId="0" fontId="3" fillId="0" borderId="0" xfId="0" applyFont="1"/>
    <xf numFmtId="165" fontId="3" fillId="0" borderId="0" xfId="0" applyNumberFormat="1" applyFont="1" applyAlignment="1"/>
    <xf numFmtId="164" fontId="3" fillId="0" borderId="0" xfId="0" applyNumberFormat="1" applyFont="1"/>
    <xf numFmtId="0" fontId="4" fillId="0" borderId="0" xfId="0" applyFont="1" applyAlignment="1"/>
    <xf numFmtId="164" fontId="1" fillId="0" borderId="0" xfId="0" applyNumberFormat="1" applyFo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heguardian.com/" TargetMode="External"/><Relationship Id="rId3" Type="http://schemas.openxmlformats.org/officeDocument/2006/relationships/hyperlink" Target="http://google.co.uk/" TargetMode="External"/><Relationship Id="rId7" Type="http://schemas.openxmlformats.org/officeDocument/2006/relationships/hyperlink" Target="http://dailymail.co.uk/" TargetMode="External"/><Relationship Id="rId12" Type="http://schemas.openxmlformats.org/officeDocument/2006/relationships/hyperlink" Target="https://www.statista.com/statistics/314944/most-visited-websites-in-the-uk/" TargetMode="External"/><Relationship Id="rId2" Type="http://schemas.openxmlformats.org/officeDocument/2006/relationships/hyperlink" Target="http://amazone.co.uk/" TargetMode="External"/><Relationship Id="rId1" Type="http://schemas.openxmlformats.org/officeDocument/2006/relationships/hyperlink" Target="http://bbc.co.uk/" TargetMode="External"/><Relationship Id="rId6" Type="http://schemas.openxmlformats.org/officeDocument/2006/relationships/hyperlink" Target="http://gov.uk/" TargetMode="External"/><Relationship Id="rId11" Type="http://schemas.openxmlformats.org/officeDocument/2006/relationships/hyperlink" Target="https://www.alexa.com/topsites/countries/GB" TargetMode="External"/><Relationship Id="rId5" Type="http://schemas.openxmlformats.org/officeDocument/2006/relationships/hyperlink" Target="http://wikipedia.org/" TargetMode="External"/><Relationship Id="rId10" Type="http://schemas.openxmlformats.org/officeDocument/2006/relationships/hyperlink" Target="http://reddit.com/" TargetMode="External"/><Relationship Id="rId4" Type="http://schemas.openxmlformats.org/officeDocument/2006/relationships/hyperlink" Target="http://ebay.co.uk/" TargetMode="External"/><Relationship Id="rId9" Type="http://schemas.openxmlformats.org/officeDocument/2006/relationships/hyperlink" Target="http://porn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S18"/>
  <sheetViews>
    <sheetView tabSelected="1" workbookViewId="0">
      <selection activeCell="M1" sqref="M1"/>
    </sheetView>
  </sheetViews>
  <sheetFormatPr baseColWidth="10" defaultColWidth="14.5" defaultRowHeight="15.75" customHeight="1" x14ac:dyDescent="0.15"/>
  <cols>
    <col min="1" max="1" width="16" customWidth="1"/>
    <col min="2" max="2" width="20.1640625" customWidth="1"/>
    <col min="3" max="3" width="15.5" customWidth="1"/>
    <col min="15" max="15" width="16.6640625" customWidth="1"/>
  </cols>
  <sheetData>
    <row r="1" spans="1:19" ht="5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</row>
    <row r="2" spans="1:19" ht="15.75" customHeight="1" x14ac:dyDescent="0.15">
      <c r="A2" s="3" t="s">
        <v>13</v>
      </c>
      <c r="B2" s="4">
        <v>701000000</v>
      </c>
      <c r="C2" s="5">
        <v>3.79</v>
      </c>
      <c r="D2" s="4">
        <f t="shared" ref="D2:D11" si="0">B2*C2</f>
        <v>2656790000</v>
      </c>
      <c r="E2" s="4">
        <f t="shared" ref="E2:E11" si="1">(D2/30)</f>
        <v>88559666.666666672</v>
      </c>
      <c r="F2" s="4">
        <f t="shared" ref="F2:F11" si="2">E2/15</f>
        <v>5903977.777777778</v>
      </c>
      <c r="G2" s="6">
        <v>9.8611111111111108E-2</v>
      </c>
      <c r="H2" s="7">
        <f ca="1">IFERROR(__xludf.DUMMYFUNCTION("INDEX(SPLIT(G2,"":""),1)*60+INDEX(SPLIT(G2,"":""),2)"),142)</f>
        <v>142</v>
      </c>
      <c r="I2" s="8">
        <f t="shared" ref="I2:I11" ca="1" si="3">H2/60</f>
        <v>2.3666666666666667</v>
      </c>
      <c r="J2" s="8">
        <f t="shared" ref="J2:J11" ca="1" si="4">60/I2</f>
        <v>25.352112676056336</v>
      </c>
      <c r="K2" s="4">
        <f t="shared" ref="K2:K11" ca="1" si="5">F2/J2</f>
        <v>232879.12345679014</v>
      </c>
      <c r="L2" s="4">
        <f t="shared" ref="L2:L11" ca="1" si="6">K2/60</f>
        <v>3881.3187242798358</v>
      </c>
      <c r="M2" s="4">
        <f t="shared" ref="M2:M12" ca="1" si="7">L2*1.25</f>
        <v>4851.6484053497952</v>
      </c>
      <c r="N2" s="4"/>
      <c r="O2" s="9"/>
    </row>
    <row r="3" spans="1:19" ht="15.75" customHeight="1" x14ac:dyDescent="0.15">
      <c r="A3" s="3" t="s">
        <v>14</v>
      </c>
      <c r="B3" s="4">
        <v>488000000</v>
      </c>
      <c r="C3" s="5">
        <v>5.85</v>
      </c>
      <c r="D3" s="4">
        <f t="shared" si="0"/>
        <v>2854800000</v>
      </c>
      <c r="E3" s="4">
        <f t="shared" si="1"/>
        <v>95160000</v>
      </c>
      <c r="F3" s="4">
        <f t="shared" si="2"/>
        <v>6344000</v>
      </c>
      <c r="G3" s="6">
        <v>0.2951388888888889</v>
      </c>
      <c r="H3" s="7">
        <f ca="1">IFERROR(__xludf.DUMMYFUNCTION("INDEX(SPLIT(G3,"":""),1)*60+INDEX(SPLIT(G3,"":""),2)"),425)</f>
        <v>425</v>
      </c>
      <c r="I3" s="8">
        <f t="shared" ca="1" si="3"/>
        <v>7.083333333333333</v>
      </c>
      <c r="J3" s="8">
        <f t="shared" ca="1" si="4"/>
        <v>8.4705882352941178</v>
      </c>
      <c r="K3" s="4">
        <f t="shared" ca="1" si="5"/>
        <v>748944.44444444438</v>
      </c>
      <c r="L3" s="4">
        <f t="shared" ca="1" si="6"/>
        <v>12482.407407407407</v>
      </c>
      <c r="M3" s="4">
        <f t="shared" ca="1" si="7"/>
        <v>15603.009259259259</v>
      </c>
      <c r="N3" s="4"/>
      <c r="O3" s="9"/>
    </row>
    <row r="4" spans="1:19" ht="15.75" customHeight="1" x14ac:dyDescent="0.15">
      <c r="A4" s="3" t="s">
        <v>15</v>
      </c>
      <c r="B4" s="4">
        <v>384000000</v>
      </c>
      <c r="C4" s="5">
        <v>4.34</v>
      </c>
      <c r="D4" s="4">
        <f t="shared" si="0"/>
        <v>1666560000</v>
      </c>
      <c r="E4" s="4">
        <f t="shared" si="1"/>
        <v>55552000</v>
      </c>
      <c r="F4" s="4">
        <f t="shared" si="2"/>
        <v>3703466.6666666665</v>
      </c>
      <c r="G4" s="6">
        <v>0.21666666666666667</v>
      </c>
      <c r="H4" s="7">
        <f ca="1">IFERROR(__xludf.DUMMYFUNCTION("INDEX(SPLIT(G4,"":""),1)*60+INDEX(SPLIT(G4,"":""),2)"),312)</f>
        <v>312</v>
      </c>
      <c r="I4" s="8">
        <f t="shared" ca="1" si="3"/>
        <v>5.2</v>
      </c>
      <c r="J4" s="8">
        <f t="shared" ca="1" si="4"/>
        <v>11.538461538461538</v>
      </c>
      <c r="K4" s="4">
        <f t="shared" ca="1" si="5"/>
        <v>320967.11111111112</v>
      </c>
      <c r="L4" s="4">
        <f t="shared" ca="1" si="6"/>
        <v>5349.4518518518516</v>
      </c>
      <c r="M4" s="4">
        <f t="shared" ca="1" si="7"/>
        <v>6686.8148148148148</v>
      </c>
      <c r="N4" s="4"/>
      <c r="O4" s="9"/>
    </row>
    <row r="5" spans="1:19" ht="15.75" customHeight="1" x14ac:dyDescent="0.15">
      <c r="A5" s="3" t="s">
        <v>16</v>
      </c>
      <c r="B5" s="4">
        <v>321000000</v>
      </c>
      <c r="C5" s="5">
        <v>4.97</v>
      </c>
      <c r="D5" s="4">
        <f t="shared" si="0"/>
        <v>1595370000</v>
      </c>
      <c r="E5" s="4">
        <f t="shared" si="1"/>
        <v>53179000</v>
      </c>
      <c r="F5" s="4">
        <f t="shared" si="2"/>
        <v>3545266.6666666665</v>
      </c>
      <c r="G5" s="6">
        <v>0.28749999999999998</v>
      </c>
      <c r="H5" s="7">
        <f ca="1">IFERROR(__xludf.DUMMYFUNCTION("INDEX(SPLIT(G5,"":""),1)*60+INDEX(SPLIT(G5,"":""),2)"),414)</f>
        <v>414</v>
      </c>
      <c r="I5" s="8">
        <f t="shared" ca="1" si="3"/>
        <v>6.9</v>
      </c>
      <c r="J5" s="8">
        <f t="shared" ca="1" si="4"/>
        <v>8.695652173913043</v>
      </c>
      <c r="K5" s="4">
        <f t="shared" ca="1" si="5"/>
        <v>407705.66666666669</v>
      </c>
      <c r="L5" s="4">
        <f t="shared" ca="1" si="6"/>
        <v>6795.0944444444449</v>
      </c>
      <c r="M5" s="4">
        <f t="shared" ca="1" si="7"/>
        <v>8493.8680555555566</v>
      </c>
      <c r="N5" s="4"/>
      <c r="O5" s="9"/>
    </row>
    <row r="6" spans="1:19" ht="15.75" customHeight="1" x14ac:dyDescent="0.15">
      <c r="A6" s="3" t="s">
        <v>17</v>
      </c>
      <c r="B6" s="4">
        <v>303000000</v>
      </c>
      <c r="C6" s="5">
        <v>3.1</v>
      </c>
      <c r="D6" s="4">
        <f t="shared" si="0"/>
        <v>939300000</v>
      </c>
      <c r="E6" s="4">
        <f t="shared" si="1"/>
        <v>31310000</v>
      </c>
      <c r="F6" s="4">
        <f t="shared" si="2"/>
        <v>2087333.3333333333</v>
      </c>
      <c r="G6" s="6">
        <v>0.15416666666666667</v>
      </c>
      <c r="H6" s="7">
        <f ca="1">IFERROR(__xludf.DUMMYFUNCTION("INDEX(SPLIT(G6,"":""),1)*60+INDEX(SPLIT(G6,"":""),2)"),222)</f>
        <v>222</v>
      </c>
      <c r="I6" s="8">
        <f t="shared" ca="1" si="3"/>
        <v>3.7</v>
      </c>
      <c r="J6" s="8">
        <f t="shared" ca="1" si="4"/>
        <v>16.216216216216214</v>
      </c>
      <c r="K6" s="4">
        <f t="shared" ca="1" si="5"/>
        <v>128718.88888888891</v>
      </c>
      <c r="L6" s="4">
        <f t="shared" ca="1" si="6"/>
        <v>2145.3148148148152</v>
      </c>
      <c r="M6" s="4">
        <f t="shared" ca="1" si="7"/>
        <v>2681.6435185185192</v>
      </c>
      <c r="N6" s="4"/>
      <c r="O6" s="9"/>
    </row>
    <row r="7" spans="1:19" ht="15.75" customHeight="1" x14ac:dyDescent="0.15">
      <c r="A7" s="3" t="s">
        <v>18</v>
      </c>
      <c r="B7" s="4">
        <v>171000000</v>
      </c>
      <c r="C7" s="5">
        <v>2.62</v>
      </c>
      <c r="D7" s="4">
        <f t="shared" si="0"/>
        <v>448020000</v>
      </c>
      <c r="E7" s="4">
        <f t="shared" si="1"/>
        <v>14934000</v>
      </c>
      <c r="F7" s="4">
        <f t="shared" si="2"/>
        <v>995600</v>
      </c>
      <c r="G7" s="6">
        <v>0.12916666666666668</v>
      </c>
      <c r="H7" s="7">
        <f ca="1">IFERROR(__xludf.DUMMYFUNCTION("INDEX(SPLIT(G7,"":""),1)*60+INDEX(SPLIT(G7,"":""),2)"),186)</f>
        <v>186</v>
      </c>
      <c r="I7" s="8">
        <f t="shared" ca="1" si="3"/>
        <v>3.1</v>
      </c>
      <c r="J7" s="8">
        <f t="shared" ca="1" si="4"/>
        <v>19.35483870967742</v>
      </c>
      <c r="K7" s="4">
        <f t="shared" ca="1" si="5"/>
        <v>51439.333333333328</v>
      </c>
      <c r="L7" s="4">
        <f t="shared" ca="1" si="6"/>
        <v>857.32222222222219</v>
      </c>
      <c r="M7" s="4">
        <f t="shared" ca="1" si="7"/>
        <v>1071.6527777777778</v>
      </c>
      <c r="N7" s="4"/>
      <c r="O7" s="9"/>
    </row>
    <row r="8" spans="1:19" ht="15.75" customHeight="1" x14ac:dyDescent="0.15">
      <c r="A8" s="3" t="s">
        <v>19</v>
      </c>
      <c r="B8" s="4">
        <v>170000000</v>
      </c>
      <c r="C8" s="5">
        <v>2.33</v>
      </c>
      <c r="D8" s="4">
        <f t="shared" si="0"/>
        <v>396100000</v>
      </c>
      <c r="E8" s="4">
        <f t="shared" si="1"/>
        <v>13203333.333333334</v>
      </c>
      <c r="F8" s="4">
        <f t="shared" si="2"/>
        <v>880222.22222222225</v>
      </c>
      <c r="G8" s="6">
        <v>0.19791666666666666</v>
      </c>
      <c r="H8" s="7">
        <f ca="1">IFERROR(__xludf.DUMMYFUNCTION("INDEX(SPLIT(G8,"":""),1)*60+INDEX(SPLIT(G8,"":""),2)"),285)</f>
        <v>285</v>
      </c>
      <c r="I8" s="8">
        <f t="shared" ca="1" si="3"/>
        <v>4.75</v>
      </c>
      <c r="J8" s="8">
        <f t="shared" ca="1" si="4"/>
        <v>12.631578947368421</v>
      </c>
      <c r="K8" s="4">
        <f t="shared" ca="1" si="5"/>
        <v>69684.259259259255</v>
      </c>
      <c r="L8" s="4">
        <f t="shared" ca="1" si="6"/>
        <v>1161.4043209876543</v>
      </c>
      <c r="M8" s="4">
        <f t="shared" ca="1" si="7"/>
        <v>1451.7554012345679</v>
      </c>
      <c r="N8" s="4"/>
      <c r="O8" s="9"/>
    </row>
    <row r="9" spans="1:19" ht="15.75" customHeight="1" x14ac:dyDescent="0.15">
      <c r="A9" s="3" t="s">
        <v>20</v>
      </c>
      <c r="B9" s="4">
        <v>152000000</v>
      </c>
      <c r="C9" s="5">
        <v>2.91</v>
      </c>
      <c r="D9" s="4">
        <f t="shared" si="0"/>
        <v>442320000</v>
      </c>
      <c r="E9" s="4">
        <f t="shared" si="1"/>
        <v>14744000</v>
      </c>
      <c r="F9" s="4">
        <f t="shared" si="2"/>
        <v>982933.33333333337</v>
      </c>
      <c r="G9" s="6">
        <v>0.11180555555555556</v>
      </c>
      <c r="H9" s="7">
        <f ca="1">IFERROR(__xludf.DUMMYFUNCTION("INDEX(SPLIT(G9,"":""),1)*60+INDEX(SPLIT(G9,"":""),2)"),161)</f>
        <v>161</v>
      </c>
      <c r="I9" s="8">
        <f t="shared" ca="1" si="3"/>
        <v>2.6833333333333331</v>
      </c>
      <c r="J9" s="8">
        <f t="shared" ca="1" si="4"/>
        <v>22.36024844720497</v>
      </c>
      <c r="K9" s="4">
        <f t="shared" ca="1" si="5"/>
        <v>43958.962962962964</v>
      </c>
      <c r="L9" s="4">
        <f t="shared" ca="1" si="6"/>
        <v>732.64938271604944</v>
      </c>
      <c r="M9" s="4">
        <f t="shared" ca="1" si="7"/>
        <v>915.81172839506178</v>
      </c>
      <c r="N9" s="4"/>
      <c r="O9" s="9"/>
    </row>
    <row r="10" spans="1:19" ht="15.75" customHeight="1" x14ac:dyDescent="0.15">
      <c r="A10" s="3" t="s">
        <v>21</v>
      </c>
      <c r="B10" s="4">
        <v>141000000</v>
      </c>
      <c r="C10" s="5">
        <v>3.36</v>
      </c>
      <c r="D10" s="4">
        <f t="shared" si="0"/>
        <v>473760000</v>
      </c>
      <c r="E10" s="4">
        <f t="shared" si="1"/>
        <v>15792000</v>
      </c>
      <c r="F10" s="4">
        <f t="shared" si="2"/>
        <v>1052800</v>
      </c>
      <c r="G10" s="6">
        <v>0.43472222222222223</v>
      </c>
      <c r="H10" s="7">
        <f ca="1">IFERROR(__xludf.DUMMYFUNCTION("INDEX(SPLIT(G10,"":""),1)*60+INDEX(SPLIT(G10,"":""),2)"),626)</f>
        <v>626</v>
      </c>
      <c r="I10" s="8">
        <f t="shared" ca="1" si="3"/>
        <v>10.433333333333334</v>
      </c>
      <c r="J10" s="8">
        <f t="shared" ca="1" si="4"/>
        <v>5.7507987220447285</v>
      </c>
      <c r="K10" s="4">
        <f t="shared" ca="1" si="5"/>
        <v>183070.22222222222</v>
      </c>
      <c r="L10" s="4">
        <f t="shared" ca="1" si="6"/>
        <v>3051.1703703703702</v>
      </c>
      <c r="M10" s="4">
        <f t="shared" ca="1" si="7"/>
        <v>3813.9629629629626</v>
      </c>
      <c r="N10" s="4"/>
      <c r="O10" s="9"/>
    </row>
    <row r="11" spans="1:19" ht="15.75" customHeight="1" x14ac:dyDescent="0.15">
      <c r="A11" s="10" t="s">
        <v>22</v>
      </c>
      <c r="B11" s="4">
        <v>131000000</v>
      </c>
      <c r="C11" s="5">
        <v>4.62</v>
      </c>
      <c r="D11" s="4">
        <f t="shared" si="0"/>
        <v>605220000</v>
      </c>
      <c r="E11" s="4">
        <f t="shared" si="1"/>
        <v>20174000</v>
      </c>
      <c r="F11" s="4">
        <f t="shared" si="2"/>
        <v>1344933.3333333333</v>
      </c>
      <c r="G11" s="6">
        <v>0.23958333333333334</v>
      </c>
      <c r="H11" s="7">
        <f ca="1">IFERROR(__xludf.DUMMYFUNCTION("INDEX(SPLIT(G11,"":""),1)*60+INDEX(SPLIT(G11,"":""),2)"),345)</f>
        <v>345</v>
      </c>
      <c r="I11" s="8">
        <f t="shared" ca="1" si="3"/>
        <v>5.75</v>
      </c>
      <c r="J11" s="8">
        <f t="shared" ca="1" si="4"/>
        <v>10.434782608695652</v>
      </c>
      <c r="K11" s="4">
        <f t="shared" ca="1" si="5"/>
        <v>128889.44444444444</v>
      </c>
      <c r="L11" s="4">
        <f t="shared" ca="1" si="6"/>
        <v>2148.1574074074074</v>
      </c>
      <c r="M11" s="4">
        <f t="shared" ca="1" si="7"/>
        <v>2685.1967592592591</v>
      </c>
      <c r="N11" s="4"/>
      <c r="O11" s="9"/>
    </row>
    <row r="12" spans="1:19" ht="15.75" customHeight="1" x14ac:dyDescent="0.15">
      <c r="L12" s="11">
        <f ca="1">SUM(L2:L11)</f>
        <v>38604.290946502057</v>
      </c>
      <c r="M12" s="12">
        <f t="shared" ca="1" si="7"/>
        <v>48255.363683127573</v>
      </c>
      <c r="O12" s="9"/>
    </row>
    <row r="14" spans="1:19" ht="15.75" customHeight="1" x14ac:dyDescent="0.15">
      <c r="A14" s="5" t="s">
        <v>23</v>
      </c>
    </row>
    <row r="16" spans="1:19" ht="15.75" customHeight="1" x14ac:dyDescent="0.15">
      <c r="A16" s="5" t="s">
        <v>24</v>
      </c>
    </row>
    <row r="17" spans="1:1" ht="15.75" customHeight="1" x14ac:dyDescent="0.15">
      <c r="A17" s="3" t="s">
        <v>25</v>
      </c>
    </row>
    <row r="18" spans="1:1" ht="15.75" customHeight="1" x14ac:dyDescent="0.15">
      <c r="A18" s="3" t="s">
        <v>26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7" r:id="rId11" xr:uid="{00000000-0004-0000-0000-00000A000000}"/>
    <hyperlink ref="A18" r:id="rId12" xr:uid="{00000000-0004-0000-0000-00000B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TOP-10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2021-11-11T23:38:15Z</dcterms:modified>
</cp:coreProperties>
</file>