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z\Desktop\24.8.28 3篇文章任务\绿色发展论文修改稿合集\企业绿色发展论文——2024\"/>
    </mc:Choice>
  </mc:AlternateContent>
  <bookViews>
    <workbookView xWindow="0" yWindow="0" windowWidth="23040" windowHeight="9360"/>
  </bookViews>
  <sheets>
    <sheet name="总数据" sheetId="1" r:id="rId1"/>
  </sheets>
  <definedNames>
    <definedName name="CAAGR_tolerance">200</definedName>
    <definedName name="myCurrentRegion">#REF!</definedName>
    <definedName name="myCurrentRegionSource">#REF!</definedName>
    <definedName name="RoundFactorLong">4</definedName>
    <definedName name="RoundFactorMed">3</definedName>
    <definedName name="RoundFactorShort">3</definedName>
    <definedName name="SmallestNonZeroValue">0.00001</definedName>
    <definedName name="SumTolerance">0.005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Y4" i="1"/>
  <c r="Z4" i="1"/>
  <c r="Z53" i="1" s="1"/>
  <c r="AC4" i="1"/>
  <c r="AC53" i="1" s="1"/>
  <c r="AC54" i="1" s="1"/>
  <c r="AC55" i="1" s="1"/>
  <c r="AD4" i="1"/>
  <c r="AE4" i="1"/>
  <c r="AF4" i="1"/>
  <c r="AF53" i="1" s="1"/>
  <c r="AG4" i="1"/>
  <c r="AG53" i="1" s="1"/>
  <c r="AG54" i="1" s="1"/>
  <c r="AG55" i="1" s="1"/>
  <c r="AH4" i="1"/>
  <c r="X5" i="1"/>
  <c r="Y5" i="1"/>
  <c r="Y52" i="1" s="1"/>
  <c r="Y54" i="1" s="1"/>
  <c r="Y55" i="1" s="1"/>
  <c r="Z5" i="1"/>
  <c r="Z52" i="1" s="1"/>
  <c r="Z54" i="1" s="1"/>
  <c r="Z55" i="1" s="1"/>
  <c r="AC5" i="1"/>
  <c r="AD5" i="1"/>
  <c r="AE5" i="1"/>
  <c r="AE52" i="1" s="1"/>
  <c r="AE54" i="1" s="1"/>
  <c r="AE55" i="1" s="1"/>
  <c r="AF5" i="1"/>
  <c r="AF52" i="1" s="1"/>
  <c r="AF54" i="1" s="1"/>
  <c r="AF55" i="1" s="1"/>
  <c r="AG5" i="1"/>
  <c r="AH5" i="1"/>
  <c r="X6" i="1"/>
  <c r="X52" i="1" s="1"/>
  <c r="Y6" i="1"/>
  <c r="Z6" i="1"/>
  <c r="AC6" i="1"/>
  <c r="AD6" i="1"/>
  <c r="AD52" i="1" s="1"/>
  <c r="AE6" i="1"/>
  <c r="AF6" i="1"/>
  <c r="AG6" i="1"/>
  <c r="AH6" i="1"/>
  <c r="AH52" i="1" s="1"/>
  <c r="X7" i="1"/>
  <c r="X53" i="1" s="1"/>
  <c r="Y7" i="1"/>
  <c r="Z7" i="1"/>
  <c r="AC7" i="1"/>
  <c r="AD7" i="1"/>
  <c r="AD53" i="1" s="1"/>
  <c r="AE7" i="1"/>
  <c r="AF7" i="1"/>
  <c r="AG7" i="1"/>
  <c r="AH7" i="1"/>
  <c r="AH53" i="1" s="1"/>
  <c r="X8" i="1"/>
  <c r="Y8" i="1"/>
  <c r="Z8" i="1"/>
  <c r="AC8" i="1"/>
  <c r="AD8" i="1"/>
  <c r="AE8" i="1"/>
  <c r="AF8" i="1"/>
  <c r="AG8" i="1"/>
  <c r="AH8" i="1"/>
  <c r="X9" i="1"/>
  <c r="Y9" i="1"/>
  <c r="Z9" i="1"/>
  <c r="AC9" i="1"/>
  <c r="AD9" i="1"/>
  <c r="AE9" i="1"/>
  <c r="AF9" i="1"/>
  <c r="AG9" i="1"/>
  <c r="AH9" i="1"/>
  <c r="X10" i="1"/>
  <c r="Y10" i="1"/>
  <c r="Z10" i="1"/>
  <c r="AC10" i="1"/>
  <c r="AD10" i="1"/>
  <c r="AE10" i="1"/>
  <c r="AF10" i="1"/>
  <c r="AG10" i="1"/>
  <c r="AH10" i="1"/>
  <c r="X11" i="1"/>
  <c r="Y11" i="1"/>
  <c r="Z11" i="1"/>
  <c r="AC11" i="1"/>
  <c r="AD11" i="1"/>
  <c r="AE11" i="1"/>
  <c r="AF11" i="1"/>
  <c r="AG11" i="1"/>
  <c r="AH11" i="1"/>
  <c r="X12" i="1"/>
  <c r="Y12" i="1"/>
  <c r="Z12" i="1"/>
  <c r="AC12" i="1"/>
  <c r="AD12" i="1"/>
  <c r="AE12" i="1"/>
  <c r="AF12" i="1"/>
  <c r="AG12" i="1"/>
  <c r="AH12" i="1"/>
  <c r="X13" i="1"/>
  <c r="Y13" i="1"/>
  <c r="Z13" i="1"/>
  <c r="AC13" i="1"/>
  <c r="AD13" i="1"/>
  <c r="AE13" i="1"/>
  <c r="AF13" i="1"/>
  <c r="AG13" i="1"/>
  <c r="AH13" i="1"/>
  <c r="X14" i="1"/>
  <c r="Y14" i="1"/>
  <c r="Z14" i="1"/>
  <c r="AC14" i="1"/>
  <c r="AD14" i="1"/>
  <c r="AE14" i="1"/>
  <c r="AF14" i="1"/>
  <c r="AG14" i="1"/>
  <c r="AH14" i="1"/>
  <c r="X15" i="1"/>
  <c r="Y15" i="1"/>
  <c r="Z15" i="1"/>
  <c r="AC15" i="1"/>
  <c r="AD15" i="1"/>
  <c r="AE15" i="1"/>
  <c r="AF15" i="1"/>
  <c r="AG15" i="1"/>
  <c r="AH15" i="1"/>
  <c r="X16" i="1"/>
  <c r="Y16" i="1"/>
  <c r="Z16" i="1"/>
  <c r="AC16" i="1"/>
  <c r="AD16" i="1"/>
  <c r="AE16" i="1"/>
  <c r="AF16" i="1"/>
  <c r="AG16" i="1"/>
  <c r="AH16" i="1"/>
  <c r="X17" i="1"/>
  <c r="Y17" i="1"/>
  <c r="Z17" i="1"/>
  <c r="AC17" i="1"/>
  <c r="AD17" i="1"/>
  <c r="AE17" i="1"/>
  <c r="AF17" i="1"/>
  <c r="AG17" i="1"/>
  <c r="AH17" i="1"/>
  <c r="X18" i="1"/>
  <c r="Y18" i="1"/>
  <c r="Z18" i="1"/>
  <c r="AC18" i="1"/>
  <c r="AD18" i="1"/>
  <c r="AE18" i="1"/>
  <c r="AF18" i="1"/>
  <c r="AG18" i="1"/>
  <c r="AH18" i="1"/>
  <c r="X19" i="1"/>
  <c r="Y19" i="1"/>
  <c r="Z19" i="1"/>
  <c r="AC19" i="1"/>
  <c r="AD19" i="1"/>
  <c r="AE19" i="1"/>
  <c r="AF19" i="1"/>
  <c r="AG19" i="1"/>
  <c r="AH19" i="1"/>
  <c r="X21" i="1"/>
  <c r="Y21" i="1"/>
  <c r="Z21" i="1"/>
  <c r="AC21" i="1"/>
  <c r="AD21" i="1"/>
  <c r="AE21" i="1"/>
  <c r="AF21" i="1"/>
  <c r="AG21" i="1"/>
  <c r="AH21" i="1"/>
  <c r="X22" i="1"/>
  <c r="Y22" i="1"/>
  <c r="Z22" i="1"/>
  <c r="AC22" i="1"/>
  <c r="AD22" i="1"/>
  <c r="AE22" i="1"/>
  <c r="AF22" i="1"/>
  <c r="AG22" i="1"/>
  <c r="AH22" i="1"/>
  <c r="X24" i="1"/>
  <c r="Y24" i="1"/>
  <c r="Z24" i="1"/>
  <c r="AC24" i="1"/>
  <c r="AD24" i="1"/>
  <c r="AE24" i="1"/>
  <c r="AF24" i="1"/>
  <c r="AG24" i="1"/>
  <c r="AH24" i="1"/>
  <c r="X25" i="1"/>
  <c r="Y25" i="1"/>
  <c r="Z25" i="1"/>
  <c r="AC25" i="1"/>
  <c r="AD25" i="1"/>
  <c r="AE25" i="1"/>
  <c r="AF25" i="1"/>
  <c r="AG25" i="1"/>
  <c r="AH25" i="1"/>
  <c r="X26" i="1"/>
  <c r="Y26" i="1"/>
  <c r="Z26" i="1"/>
  <c r="AC26" i="1"/>
  <c r="AD26" i="1"/>
  <c r="AE26" i="1"/>
  <c r="AF26" i="1"/>
  <c r="AG26" i="1"/>
  <c r="AH26" i="1"/>
  <c r="X27" i="1"/>
  <c r="Y27" i="1"/>
  <c r="Z27" i="1"/>
  <c r="AC27" i="1"/>
  <c r="AD27" i="1"/>
  <c r="AE27" i="1"/>
  <c r="AF27" i="1"/>
  <c r="AG27" i="1"/>
  <c r="AH27" i="1"/>
  <c r="X29" i="1"/>
  <c r="Y29" i="1"/>
  <c r="Z29" i="1"/>
  <c r="AC29" i="1"/>
  <c r="AD29" i="1"/>
  <c r="AE29" i="1"/>
  <c r="AF29" i="1"/>
  <c r="AG29" i="1"/>
  <c r="AH29" i="1"/>
  <c r="X30" i="1"/>
  <c r="Y30" i="1"/>
  <c r="Z30" i="1"/>
  <c r="AC30" i="1"/>
  <c r="AD30" i="1"/>
  <c r="AE30" i="1"/>
  <c r="AF30" i="1"/>
  <c r="AG30" i="1"/>
  <c r="AH30" i="1"/>
  <c r="X32" i="1"/>
  <c r="Y32" i="1"/>
  <c r="Z32" i="1"/>
  <c r="AC32" i="1"/>
  <c r="AD32" i="1"/>
  <c r="AE32" i="1"/>
  <c r="AF32" i="1"/>
  <c r="AG32" i="1"/>
  <c r="AH32" i="1"/>
  <c r="X33" i="1"/>
  <c r="Y33" i="1"/>
  <c r="Z33" i="1"/>
  <c r="AC33" i="1"/>
  <c r="AD33" i="1"/>
  <c r="AE33" i="1"/>
  <c r="AF33" i="1"/>
  <c r="AG33" i="1"/>
  <c r="AH33" i="1"/>
  <c r="X34" i="1"/>
  <c r="Y34" i="1"/>
  <c r="Z34" i="1"/>
  <c r="AC34" i="1"/>
  <c r="AD34" i="1"/>
  <c r="AE34" i="1"/>
  <c r="AF34" i="1"/>
  <c r="AG34" i="1"/>
  <c r="AH34" i="1"/>
  <c r="X35" i="1"/>
  <c r="Y35" i="1"/>
  <c r="Z35" i="1"/>
  <c r="AC35" i="1"/>
  <c r="AD35" i="1"/>
  <c r="AE35" i="1"/>
  <c r="AF35" i="1"/>
  <c r="AG35" i="1"/>
  <c r="AH35" i="1"/>
  <c r="X36" i="1"/>
  <c r="Y36" i="1"/>
  <c r="Z36" i="1"/>
  <c r="AC36" i="1"/>
  <c r="AD36" i="1"/>
  <c r="AE36" i="1"/>
  <c r="AF36" i="1"/>
  <c r="AG36" i="1"/>
  <c r="AH36" i="1"/>
  <c r="X38" i="1"/>
  <c r="Y38" i="1"/>
  <c r="Z38" i="1"/>
  <c r="AC38" i="1"/>
  <c r="AD38" i="1"/>
  <c r="AE38" i="1"/>
  <c r="AF38" i="1"/>
  <c r="AG38" i="1"/>
  <c r="AH38" i="1"/>
  <c r="X39" i="1"/>
  <c r="Y39" i="1"/>
  <c r="Z39" i="1"/>
  <c r="AC39" i="1"/>
  <c r="AD39" i="1"/>
  <c r="AE39" i="1"/>
  <c r="AF39" i="1"/>
  <c r="AG39" i="1"/>
  <c r="AH39" i="1"/>
  <c r="X41" i="1"/>
  <c r="Y41" i="1"/>
  <c r="Z41" i="1"/>
  <c r="AC41" i="1"/>
  <c r="AD41" i="1"/>
  <c r="AE41" i="1"/>
  <c r="AF41" i="1"/>
  <c r="AG41" i="1"/>
  <c r="AH41" i="1"/>
  <c r="X43" i="1"/>
  <c r="Y43" i="1"/>
  <c r="Z43" i="1"/>
  <c r="AC43" i="1"/>
  <c r="AD43" i="1"/>
  <c r="AE43" i="1"/>
  <c r="AF43" i="1"/>
  <c r="AG43" i="1"/>
  <c r="AH43" i="1"/>
  <c r="X44" i="1"/>
  <c r="Y44" i="1"/>
  <c r="Z44" i="1"/>
  <c r="AC44" i="1"/>
  <c r="AD44" i="1"/>
  <c r="AE44" i="1"/>
  <c r="AF44" i="1"/>
  <c r="AG44" i="1"/>
  <c r="AH44" i="1"/>
  <c r="X45" i="1"/>
  <c r="Y45" i="1"/>
  <c r="Z45" i="1"/>
  <c r="AC45" i="1"/>
  <c r="AD45" i="1"/>
  <c r="AE45" i="1"/>
  <c r="AF45" i="1"/>
  <c r="AG45" i="1"/>
  <c r="AH45" i="1"/>
  <c r="X46" i="1"/>
  <c r="Y46" i="1"/>
  <c r="Z46" i="1"/>
  <c r="AC46" i="1"/>
  <c r="AD46" i="1"/>
  <c r="AE46" i="1"/>
  <c r="AF46" i="1"/>
  <c r="AG46" i="1"/>
  <c r="AH46" i="1"/>
  <c r="X47" i="1"/>
  <c r="Y47" i="1"/>
  <c r="Z47" i="1"/>
  <c r="AC47" i="1"/>
  <c r="AD47" i="1"/>
  <c r="AE47" i="1"/>
  <c r="AF47" i="1"/>
  <c r="AG47" i="1"/>
  <c r="AH47" i="1"/>
  <c r="X48" i="1"/>
  <c r="Y48" i="1"/>
  <c r="Z48" i="1"/>
  <c r="AC48" i="1"/>
  <c r="AD48" i="1"/>
  <c r="AE48" i="1"/>
  <c r="AF48" i="1"/>
  <c r="AG48" i="1"/>
  <c r="AH48" i="1"/>
  <c r="X49" i="1"/>
  <c r="Y49" i="1"/>
  <c r="Z49" i="1"/>
  <c r="AC49" i="1"/>
  <c r="AD49" i="1"/>
  <c r="AE49" i="1"/>
  <c r="AF49" i="1"/>
  <c r="AG49" i="1"/>
  <c r="AH49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AC52" i="1"/>
  <c r="AG52" i="1"/>
  <c r="B53" i="1"/>
  <c r="C53" i="1"/>
  <c r="C54" i="1" s="1"/>
  <c r="C55" i="1" s="1"/>
  <c r="D53" i="1"/>
  <c r="D54" i="1" s="1"/>
  <c r="D55" i="1" s="1"/>
  <c r="E53" i="1"/>
  <c r="F53" i="1"/>
  <c r="G53" i="1"/>
  <c r="G54" i="1" s="1"/>
  <c r="G55" i="1" s="1"/>
  <c r="H53" i="1"/>
  <c r="H54" i="1" s="1"/>
  <c r="I53" i="1"/>
  <c r="J53" i="1"/>
  <c r="K53" i="1"/>
  <c r="K54" i="1" s="1"/>
  <c r="L53" i="1"/>
  <c r="L54" i="1" s="1"/>
  <c r="M53" i="1"/>
  <c r="O53" i="1"/>
  <c r="P53" i="1"/>
  <c r="P54" i="1" s="1"/>
  <c r="P55" i="1" s="1"/>
  <c r="Q53" i="1"/>
  <c r="Q54" i="1" s="1"/>
  <c r="Q55" i="1" s="1"/>
  <c r="R53" i="1"/>
  <c r="S53" i="1"/>
  <c r="T53" i="1"/>
  <c r="T54" i="1" s="1"/>
  <c r="U53" i="1"/>
  <c r="U54" i="1" s="1"/>
  <c r="V53" i="1"/>
  <c r="W53" i="1"/>
  <c r="Y53" i="1"/>
  <c r="AE53" i="1"/>
  <c r="B54" i="1"/>
  <c r="B55" i="1" s="1"/>
  <c r="E54" i="1"/>
  <c r="E55" i="1" s="1"/>
  <c r="F54" i="1"/>
  <c r="F55" i="1" s="1"/>
  <c r="I54" i="1"/>
  <c r="J54" i="1"/>
  <c r="M54" i="1"/>
  <c r="O54" i="1"/>
  <c r="R54" i="1"/>
  <c r="S54" i="1"/>
  <c r="V54" i="1"/>
  <c r="W54" i="1"/>
  <c r="O55" i="1"/>
  <c r="B56" i="1"/>
  <c r="C56" i="1"/>
  <c r="D56" i="1"/>
  <c r="E56" i="1"/>
  <c r="F56" i="1"/>
  <c r="G56" i="1"/>
  <c r="O56" i="1"/>
  <c r="P56" i="1"/>
  <c r="Q56" i="1"/>
  <c r="AC56" i="1"/>
  <c r="AG56" i="1"/>
  <c r="B57" i="1"/>
  <c r="C57" i="1"/>
  <c r="D57" i="1"/>
  <c r="E57" i="1"/>
  <c r="F57" i="1"/>
  <c r="G57" i="1"/>
  <c r="O57" i="1"/>
  <c r="P57" i="1"/>
  <c r="Q57" i="1"/>
  <c r="X57" i="1"/>
  <c r="Y57" i="1"/>
  <c r="Z57" i="1"/>
  <c r="AC57" i="1"/>
  <c r="AD57" i="1"/>
  <c r="AE57" i="1"/>
  <c r="AF57" i="1"/>
  <c r="AG57" i="1"/>
  <c r="AH57" i="1"/>
  <c r="AH54" i="1" l="1"/>
  <c r="AH55" i="1" s="1"/>
  <c r="X54" i="1"/>
  <c r="X55" i="1" s="1"/>
  <c r="AD54" i="1"/>
  <c r="AD55" i="1" s="1"/>
  <c r="AF56" i="1"/>
  <c r="Z56" i="1"/>
  <c r="AE56" i="1"/>
  <c r="Y56" i="1"/>
  <c r="AH56" i="1"/>
  <c r="AD56" i="1"/>
  <c r="X56" i="1"/>
</calcChain>
</file>

<file path=xl/sharedStrings.xml><?xml version="1.0" encoding="utf-8"?>
<sst xmlns="http://schemas.openxmlformats.org/spreadsheetml/2006/main" count="100" uniqueCount="99">
  <si>
    <t>StDev.</t>
    <phoneticPr fontId="2" type="noConversion"/>
  </si>
  <si>
    <t>Average</t>
    <phoneticPr fontId="2" type="noConversion"/>
  </si>
  <si>
    <t>Rm</t>
    <phoneticPr fontId="2" type="noConversion"/>
  </si>
  <si>
    <t>Range</t>
    <phoneticPr fontId="2" type="noConversion"/>
  </si>
  <si>
    <t>MIN</t>
    <phoneticPr fontId="2" type="noConversion"/>
  </si>
  <si>
    <t>MAX</t>
    <phoneticPr fontId="2" type="noConversion"/>
  </si>
  <si>
    <t>Year</t>
    <phoneticPr fontId="2" type="noConversion"/>
  </si>
  <si>
    <t>CNPC Annual report 2019, 2020 &amp; 2021
CNPC Sustainability Report 2019, 2020 &amp; 2021.</t>
    <phoneticPr fontId="2" type="noConversion"/>
  </si>
  <si>
    <t>Petrochina</t>
    <phoneticPr fontId="2" type="noConversion"/>
  </si>
  <si>
    <t>Saudi Aramco Annual report 2019, 2020 &amp; 2021
Saudi Aramco full-year 2019, 2020 &amp; 2021 webcast presentation
Saudi Aramco 2020 Q1 Interim report
Saudi Aramco Q1 2020 non-IFRS measures reconciliation and definitions
Saudi Aramco DOMESTIC OFFERING PROSPECTUS</t>
    <phoneticPr fontId="2" type="noConversion"/>
  </si>
  <si>
    <t>Saudi Aramco</t>
    <phoneticPr fontId="2" type="noConversion"/>
  </si>
  <si>
    <t>INPEX Annual Report 2019, 2020 &amp; 2021
INPEX Factbook 2019, 2020 &amp; 2021
INPEX Sustainability Report 2019, 2020 &amp; 2021.
INPEX Medium-term Business Plan 2018-2022.</t>
    <phoneticPr fontId="2" type="noConversion"/>
  </si>
  <si>
    <t>INPEX</t>
    <phoneticPr fontId="2" type="noConversion"/>
  </si>
  <si>
    <t>Santos CDP 2019, 2020 &amp; 2021.
Sustainability report 2019, 2020 &amp; 2021.
Annual reports 2019, 2020 &amp; 2021.
Quarterly reports 2019, 2020 &amp; 2021.</t>
    <phoneticPr fontId="2" type="noConversion"/>
  </si>
  <si>
    <t>Santos</t>
    <phoneticPr fontId="2" type="noConversion"/>
  </si>
  <si>
    <t>HollyFrontier Annual Report and Form 10-K 2019, 2020 &amp; 2021.
HollyFrontier Corporate Citizenship Report 2019, 2020 &amp; 2021.</t>
    <phoneticPr fontId="2" type="noConversion"/>
  </si>
  <si>
    <t>HollyFrontier</t>
    <phoneticPr fontId="2" type="noConversion"/>
  </si>
  <si>
    <t>Galp Energia CDP 2019, 2020 &amp; 2021.
Galp Energia Integrated Reports 2019, 2020 &amp; 2021.
Galp Energia Annual Report and Accounts 2019, 2020 &amp; 2021.
website [accessed 20.07.2020]: https://www.galp.com/corp/en/sustainability/reporting/interactive-indicators/carbon-footprint-indicators. 
Sustainability | Our commitments report.
website [accessed 04.12.2020]: https://www.galp.com/corp/en/sustainability/our-commitments/energy-and-climate</t>
    <phoneticPr fontId="2" type="noConversion"/>
  </si>
  <si>
    <t>Galp Energia</t>
    <phoneticPr fontId="2" type="noConversion"/>
  </si>
  <si>
    <t xml:space="preserve">Woodside Annual Report 2019, 2020 &amp; 2021.
Woodside Sustainable Development Report 2019, 2020 &amp; 2021.
Woodside CDP 2019, 2020 &amp; 2021. responses.
Woodside website [last accessed 28.09.2021]: https://www.woodside.com.au/sustainability/climate-change
</t>
    <phoneticPr fontId="2" type="noConversion"/>
  </si>
  <si>
    <t>Woodside Petroleum</t>
    <phoneticPr fontId="2" type="noConversion"/>
  </si>
  <si>
    <t>Total Annual Report 2019, 2020 &amp; 2021.
Total Factbook 2019, 2020 &amp; 2021.
Total Form 20-F 2019, 2020 &amp; 2021.
Total 2019, 2020 &amp; 2021. Registration Document.
Total Climate Report 2019, 2020 &amp; 2021.</t>
    <phoneticPr fontId="2" type="noConversion"/>
  </si>
  <si>
    <t>Total</t>
    <phoneticPr fontId="2" type="noConversion"/>
  </si>
  <si>
    <t>Suncor Energy</t>
    <phoneticPr fontId="2" type="noConversion"/>
  </si>
  <si>
    <t>Shell Annual Report 2019, 2020 &amp; 2021.
Shell Sustainability Report 2019, 2020 &amp; 2021.
Shell CDP Climate Change 2019, 2020 &amp; 2021. responses.
Responsible Investment Annual Briefing - April 16, 2020.</t>
    <phoneticPr fontId="2" type="noConversion"/>
  </si>
  <si>
    <t>Royal Dutch Shell</t>
    <phoneticPr fontId="2" type="noConversion"/>
  </si>
  <si>
    <t>Repsol CDP responses 2019, 2020 &amp; 2021.
Integrated/Annual Reports 2019, 2020 &amp; 2021.
Annual Financial 2019, 2020 &amp; 2021.
Repsol Factbook 2019, 2020 &amp; 2021.</t>
    <phoneticPr fontId="2" type="noConversion"/>
  </si>
  <si>
    <t>Repsol</t>
    <phoneticPr fontId="2" type="noConversion"/>
  </si>
  <si>
    <t>Pioneer Natural Annual Report 2019, 2020 &amp; 2021.
Pioneer Natural Sustainability Report 2019, 2020 &amp; 2021.</t>
    <phoneticPr fontId="2" type="noConversion"/>
  </si>
  <si>
    <t>Pioneer Natural Resource</t>
    <phoneticPr fontId="2" type="noConversion"/>
  </si>
  <si>
    <t>Phillips 66 10k Annual report 2019, 2020 &amp; 2021.
Phillips 66 Sustainability Report 2019, 2020 &amp; 2021.
Phillips 66 Company Supplemental Information Spreadsheets.</t>
    <phoneticPr fontId="2" type="noConversion"/>
  </si>
  <si>
    <t>Phillips 66</t>
    <phoneticPr fontId="2" type="noConversion"/>
  </si>
  <si>
    <t>Petrobras Form 20-F 2019, 2020 &amp; 2021.
Petrobras Annual Report 2019, 2020 &amp; 2021.
Petrobras Sustainability Report 2019, 2020 &amp; 2021.
Petrobras CDP Climate Change 2019, 2020 &amp; 2021 responses.</t>
    <phoneticPr fontId="2" type="noConversion"/>
  </si>
  <si>
    <t>Petrobras</t>
    <phoneticPr fontId="2" type="noConversion"/>
  </si>
  <si>
    <t>OMV Sustainability Report 2019, 2020 &amp; 2021.
OMV Factbook 2019, 2020 &amp; 2021.
OMV Annual Report 2019, 2020 &amp; 2021.
OMV Data Supplement 2019, 2020 &amp; 2021.</t>
    <phoneticPr fontId="2" type="noConversion"/>
  </si>
  <si>
    <t>OMV</t>
    <phoneticPr fontId="2" type="noConversion"/>
  </si>
  <si>
    <t>Occidental Petroleum 10ks 2019, 2020 &amp; 2021.
CDP responses 2019, 2020 &amp; 2021.</t>
    <phoneticPr fontId="2" type="noConversion"/>
  </si>
  <si>
    <t>Occidental Petroleum</t>
    <phoneticPr fontId="2" type="noConversion"/>
  </si>
  <si>
    <t>NovaTek Annual Reports 2019, 2020 &amp; 2021.
Sustainability Report 2019, 2020 &amp; 2021.
CDP Responses 2019, 2020 &amp; 2021.</t>
    <phoneticPr fontId="2" type="noConversion"/>
  </si>
  <si>
    <t>NovaTek</t>
    <phoneticPr fontId="2" type="noConversion"/>
  </si>
  <si>
    <t>Neste Annual Reports 2019, 2020 &amp; 2021.
Sustainability Reports 2019, 2020 &amp; 2021.
CDP Responses 2019, 2020 &amp; 2021.</t>
    <phoneticPr fontId="2" type="noConversion"/>
  </si>
  <si>
    <t>Neste</t>
    <phoneticPr fontId="2" type="noConversion"/>
  </si>
  <si>
    <t>Marathon Petroleum Annual Report and Form 10-K 2019, 2020 &amp; 2021.
Marathon Petroleum Sustainability Report 2019, 2020 &amp; 2021.</t>
    <phoneticPr fontId="2" type="noConversion"/>
  </si>
  <si>
    <t>18600 (57900)</t>
    <phoneticPr fontId="2" type="noConversion"/>
  </si>
  <si>
    <t>Marathon Petroleum</t>
    <phoneticPr fontId="2" type="noConversion"/>
  </si>
  <si>
    <t>Marathon Oil Annual Report and Form 10-K, 2019, 2020 &amp; 2021.
Marathon Oil Sustainability Reports 2019, 2020 &amp; 2021.</t>
    <phoneticPr fontId="2" type="noConversion"/>
  </si>
  <si>
    <t>Marathon Oil</t>
    <phoneticPr fontId="2" type="noConversion"/>
  </si>
  <si>
    <t>Lukoil CDP responses 2019, 2020 &amp; 2021.
Annual Reports 2019, 2020 &amp; 2021.
CSR reports 2019, 2020 &amp; 2021.
Company data sheets.</t>
    <phoneticPr fontId="2" type="noConversion"/>
  </si>
  <si>
    <t>Lukoil</t>
    <phoneticPr fontId="2" type="noConversion"/>
  </si>
  <si>
    <t>Imperial Oil Form 10-K 2019, 2020 &amp; 2021.
Imperial Oil Sustainability Report 2019, 2020 &amp; 2021.
Imperial Oil CDP 2019, 2020 &amp; 2021. responses.</t>
    <phoneticPr fontId="2" type="noConversion"/>
  </si>
  <si>
    <t>Imperial Oil</t>
    <phoneticPr fontId="2" type="noConversion"/>
  </si>
  <si>
    <t>Hess Form 10-K 2019, 2020 &amp; 2021.
Hess Sustainability Report 2019, 2020 &amp; 2021.
Hess CDP 2019, 2020 &amp; 2021. responses.</t>
    <phoneticPr fontId="2" type="noConversion"/>
  </si>
  <si>
    <t>Hess</t>
    <phoneticPr fontId="2" type="noConversion"/>
  </si>
  <si>
    <t>ExxonMobil 10-K 2019, 2020 &amp; 2021
ExxonMobil 2019, 2020 &amp; 2021 Financial &amp; Operating Review.
ExxonMobil 2019, 2020 &amp; 2021 Energy &amp; Carbon Summary.
ExxonMobil Annual Report 2019, 2020 &amp; 2021
ExxonMobil Sustainability Report 2019, 2020 &amp; 2021
ExxonMobil CDP 2019, 2020 &amp; 2021 responses.
ExxonMobil press release Dec 14 2020: "ExxonMobil announces emission reduction plans; expects to meet 2020 goals"</t>
    <phoneticPr fontId="2" type="noConversion"/>
  </si>
  <si>
    <t>Exxon Mobil</t>
    <phoneticPr fontId="2" type="noConversion"/>
  </si>
  <si>
    <t>Equinor Annual Report and Form 20-F 2019, 2020 &amp; 2021
Statoil Annual Report and Fomr 20-F 2019, 2020 &amp; 2021
Equinor Sustainability Report 2019, 2020 &amp; 2021
New Climate Ambitions - 06/01/2020.
Equinor's Climate Roadmap 2020.</t>
    <phoneticPr fontId="2" type="noConversion"/>
  </si>
  <si>
    <t>Equinor</t>
    <phoneticPr fontId="2" type="noConversion"/>
  </si>
  <si>
    <t>EOG 10ks 2019, 2020 &amp; 2021
CDP responses 2019, 2020 &amp; 2021
Sustainability reports 2019, 2020 &amp; 2021
Company data sheet “Statistics”.
Sustainable Success 1Q 2020 Presentation.
Q4 2020 Presentation "Shifting to Double Premium".</t>
    <phoneticPr fontId="2" type="noConversion"/>
  </si>
  <si>
    <t>EOG Resources</t>
    <phoneticPr fontId="2" type="noConversion"/>
  </si>
  <si>
    <t>Eni SHAPING OUR FUTURE: ENI ’S JOURNEY TO 2050” presentation from February 2020
Eni’s methodology for the assessment of GHG emissions
Eni Factbook 2019, 2020 &amp; 2021
Eni FOR - Path to Decarbonisation report 2018
Eni FOR 2019/2020  – A just transition 
Eni FOR 2019/2020- carbon neutrality by 2050
Eni FOR 2019/2020 - Sustainability performance
CDP responses 2019, 2020 &amp; 2021</t>
    <phoneticPr fontId="2" type="noConversion"/>
  </si>
  <si>
    <t>Eni</t>
    <phoneticPr fontId="2" type="noConversion"/>
  </si>
  <si>
    <t>Ovintiv 10ks 2019, 2020 &amp; 2021
CDP responses 2019, 2020 &amp; 2021
Sustainability reports 2019, 2020 &amp; 2021
Company website “Performance Data” (accessed 28.06.2019): 
https://www.encana.com/sustainability/our-performance/
Company website “Performance Data” (accessed 06.07.2020): 
https://www.ovintiv.com/performance-metrics/</t>
    <phoneticPr fontId="2" type="noConversion"/>
  </si>
  <si>
    <t>Ovintiv</t>
    <phoneticPr fontId="2" type="noConversion"/>
  </si>
  <si>
    <t>Ecopetrol 20F’s 2019, 2020 &amp; 2021
Company Integrated Reports 2019, 2020 &amp; 2021
Company Sustainability Report 2019, 2020 &amp; 2021
CDP responses 2019, 2020 &amp; 2021
Company website [accessed 18.07.2020]: https://www.ecopetrol.com.co/wps/portal/Home/en/Corporateresponsibility/Environment/Climate%20action/.</t>
    <phoneticPr fontId="2" type="noConversion"/>
  </si>
  <si>
    <t>Ecopetrol</t>
    <phoneticPr fontId="2" type="noConversion"/>
  </si>
  <si>
    <t>Diamondback 10K’s 2019, 2020 &amp; 2021
Corporate Sustainability reports 2019, 2020 &amp; 2021</t>
    <phoneticPr fontId="2" type="noConversion"/>
  </si>
  <si>
    <t>Diamondback Energy</t>
    <phoneticPr fontId="2" type="noConversion"/>
  </si>
  <si>
    <t>Devon Energy 10ks 2019, 2020 &amp; 2021
CDP responses 2019, 2020 &amp; 2021
Sustainability report 2019, 2020 &amp; 2021</t>
    <phoneticPr fontId="2" type="noConversion"/>
  </si>
  <si>
    <t>Devon Energy</t>
    <phoneticPr fontId="2" type="noConversion"/>
  </si>
  <si>
    <t>ConocoPhillips 10ks 2019, 2020 &amp; 2021.
CDP responses 2019, 2020 &amp; 2021.
Sustainability report 2019, 2020 &amp; 2021</t>
    <phoneticPr fontId="2" type="noConversion"/>
  </si>
  <si>
    <t>ConocoPhillips</t>
    <phoneticPr fontId="2" type="noConversion"/>
  </si>
  <si>
    <t>CNOOC Annual Report 2019, 2020 &amp; 2021.
CNOOC 20-F 2019, 2020 &amp; 2021.
CNOOC Sustainability Report 2019, 2020 &amp; 2021.
CNOOC Environmental, Social and Governance Report 2019, 2020 &amp; 2021.</t>
    <phoneticPr fontId="2" type="noConversion"/>
  </si>
  <si>
    <t>CNOOC</t>
    <phoneticPr fontId="2" type="noConversion"/>
  </si>
  <si>
    <t>Sinopec Communication on Progress for Sustainable Development report 2019, 2020 &amp; 2021
Sinopec Form 20-F 2019, 2020 &amp; 2021
Sinopec Annual Report and Accounts 2019, 2020 &amp; 2021</t>
    <phoneticPr fontId="2" type="noConversion"/>
  </si>
  <si>
    <t>SINOPEC</t>
    <phoneticPr fontId="2" type="noConversion"/>
  </si>
  <si>
    <t>Chevron Form 10-K 2019, 2020 &amp; 2021.
Chevron Annual Report 2019, 2020 &amp; 2021.
Chevron 2019, 2020 &amp; 2021 Corporate Sustainability Report.
Chevron Sustainability Report 2019, 2020 &amp; 2021.
Chevron CDP 2019, 2020 &amp; 2021 responses.</t>
    <phoneticPr fontId="2" type="noConversion"/>
  </si>
  <si>
    <t>Chevron</t>
    <phoneticPr fontId="2" type="noConversion"/>
  </si>
  <si>
    <t>Cenovus Energy Corporate Responsibility Report 2019, 2020 &amp; 2021.
2019, 2020 &amp; 2021 Cenovus Environmental, Social, Governance Report.
Cenovus Energy Annual Report 2019, 2020 &amp; 2021.
Cenovus Energy Management’s Discussion and Analysis 2016, 2018 &amp; 2019.</t>
    <phoneticPr fontId="2" type="noConversion"/>
  </si>
  <si>
    <t>Cenovus Energy</t>
    <phoneticPr fontId="2" type="noConversion"/>
  </si>
  <si>
    <t>Canadian Natural Annual Report 2019, 2020 &amp; 2021.
Canadian Natural 2017 &amp; 2018 Stewardship report to stakeholders.
Canadian Natural CDP 2019, 2020 &amp; 2021 responses.</t>
    <phoneticPr fontId="2" type="noConversion"/>
  </si>
  <si>
    <t>Canadian Natural Resources</t>
    <phoneticPr fontId="2" type="noConversion"/>
  </si>
  <si>
    <t>BP Annual Report 2019, 2020 &amp; 2021.
BP Sustainability Report 2019, 2020 &amp; 2021.
BP CDP 2019, 2020 &amp; 2021 responses.
OGCI sets carbon intensity target: https://oilandgasclimateinitiative.com/carbon-intensity-target-pr/.</t>
    <phoneticPr fontId="2" type="noConversion"/>
  </si>
  <si>
    <t>BP</t>
    <phoneticPr fontId="2" type="noConversion"/>
  </si>
  <si>
    <t>Sustainability Report 2019, 2020 &amp; 2021.
10-K 2019, 2020 &amp; 2021.</t>
    <phoneticPr fontId="2" type="noConversion"/>
  </si>
  <si>
    <t>Apache</t>
  </si>
  <si>
    <t>Non—Green Energy</t>
    <phoneticPr fontId="2" type="noConversion"/>
  </si>
  <si>
    <t>Green Energy</t>
    <phoneticPr fontId="2" type="noConversion"/>
  </si>
  <si>
    <t>scope all</t>
    <phoneticPr fontId="2" type="noConversion"/>
  </si>
  <si>
    <t>Scope3</t>
    <phoneticPr fontId="2" type="noConversion"/>
  </si>
  <si>
    <t>Scope1+2(CO2 Emmision)</t>
    <phoneticPr fontId="2" type="noConversion"/>
  </si>
  <si>
    <t>Total Revenues 百万美元</t>
    <phoneticPr fontId="2" type="noConversion"/>
  </si>
  <si>
    <t>Non—Green Energy</t>
    <phoneticPr fontId="2" type="noConversion"/>
  </si>
  <si>
    <t>Employees</t>
    <phoneticPr fontId="2" type="noConversion"/>
  </si>
  <si>
    <t>Total Assets</t>
    <phoneticPr fontId="2" type="noConversion"/>
  </si>
  <si>
    <t>Sources</t>
  </si>
  <si>
    <t>Outputs(标红的是估算的)</t>
    <phoneticPr fontId="2" type="noConversion"/>
  </si>
  <si>
    <t>Inputs</t>
    <phoneticPr fontId="2" type="noConversion"/>
  </si>
  <si>
    <t>Company</t>
    <phoneticPr fontId="2" type="noConversion"/>
  </si>
  <si>
    <t>Suncor Annual Report 2019, 2020 &amp; 2021.
Suncor Report on Sustainability 2019, 2020 &amp; 2021.
Suncor Company Environmental Performance datasheet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</si>
</sst>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000_ "/>
    <numFmt numFmtId="177" formatCode="0.0000000_ "/>
    <numFmt numFmtId="178" formatCode="0.00000000_ "/>
  </numFmts>
  <fonts count="9" x14ac:knownFonts="1"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 shrinkToFit="1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8"/>
  <sheetViews>
    <sheetView tabSelected="1" zoomScale="76" zoomScaleNormal="76" workbookViewId="0">
      <pane xSplit="1" topLeftCell="B1" activePane="topRight" state="frozen"/>
      <selection activeCell="A40" sqref="A40"/>
      <selection pane="topRight" activeCell="AI41" sqref="AI41"/>
    </sheetView>
  </sheetViews>
  <sheetFormatPr defaultColWidth="8.875" defaultRowHeight="14.25" x14ac:dyDescent="0.15"/>
  <cols>
    <col min="1" max="1" width="105.125" style="1" bestFit="1" customWidth="1"/>
    <col min="2" max="2" width="12" style="2" customWidth="1"/>
    <col min="3" max="3" width="11.75" style="2" customWidth="1"/>
    <col min="4" max="4" width="12.25" style="2" customWidth="1"/>
    <col min="5" max="5" width="12.125" style="1" customWidth="1"/>
    <col min="6" max="6" width="11.75" style="1" customWidth="1"/>
    <col min="7" max="7" width="12" style="1" customWidth="1"/>
    <col min="8" max="8" width="8.625" style="1" customWidth="1"/>
    <col min="9" max="9" width="8.5" style="1" customWidth="1"/>
    <col min="10" max="10" width="8.75" style="1" customWidth="1"/>
    <col min="11" max="11" width="7.875" style="1" customWidth="1"/>
    <col min="12" max="12" width="7.625" style="1" customWidth="1"/>
    <col min="13" max="13" width="8" style="1" customWidth="1"/>
    <col min="14" max="14" width="2.875" style="1" customWidth="1"/>
    <col min="15" max="15" width="11.75" style="1" customWidth="1"/>
    <col min="16" max="16" width="11.875" style="1" customWidth="1"/>
    <col min="17" max="18" width="12" style="1" customWidth="1"/>
    <col min="19" max="19" width="9" style="1" customWidth="1"/>
    <col min="20" max="20" width="8.75" style="1" customWidth="1"/>
    <col min="21" max="23" width="8.875" style="1"/>
    <col min="24" max="25" width="11.75" style="1" customWidth="1"/>
    <col min="26" max="26" width="12" style="1" customWidth="1"/>
    <col min="27" max="27" width="2.625" style="1" customWidth="1"/>
    <col min="28" max="28" width="2.375" style="1" customWidth="1"/>
    <col min="29" max="29" width="14" style="1" customWidth="1"/>
    <col min="30" max="31" width="14.5" style="1" customWidth="1"/>
    <col min="32" max="32" width="14" style="1" customWidth="1"/>
    <col min="33" max="33" width="14.25" style="1" customWidth="1"/>
    <col min="34" max="34" width="14.125" style="1" customWidth="1"/>
    <col min="35" max="35" width="74.75" style="1" customWidth="1"/>
    <col min="36" max="16384" width="8.875" style="1"/>
  </cols>
  <sheetData>
    <row r="1" spans="1:35" ht="20.25" x14ac:dyDescent="0.15">
      <c r="A1" s="20" t="s">
        <v>97</v>
      </c>
      <c r="B1" s="17" t="s">
        <v>96</v>
      </c>
      <c r="C1" s="17"/>
      <c r="D1" s="17"/>
      <c r="E1" s="17"/>
      <c r="F1" s="17"/>
      <c r="G1" s="17"/>
      <c r="H1" s="17"/>
      <c r="I1" s="17"/>
      <c r="J1" s="17"/>
      <c r="K1" s="17"/>
      <c r="L1" s="7"/>
      <c r="M1" s="7"/>
      <c r="O1" s="17" t="s">
        <v>95</v>
      </c>
      <c r="P1" s="17"/>
      <c r="Q1" s="17"/>
      <c r="R1" s="17"/>
      <c r="S1" s="17"/>
      <c r="T1" s="17"/>
      <c r="U1" s="17"/>
      <c r="V1" s="17"/>
      <c r="W1" s="17"/>
      <c r="AI1" s="19" t="s">
        <v>94</v>
      </c>
    </row>
    <row r="2" spans="1:35" x14ac:dyDescent="0.15">
      <c r="A2" s="20"/>
      <c r="B2" s="19" t="s">
        <v>93</v>
      </c>
      <c r="C2" s="19"/>
      <c r="D2" s="19"/>
      <c r="E2" s="18" t="s">
        <v>92</v>
      </c>
      <c r="F2" s="18"/>
      <c r="G2" s="18"/>
      <c r="H2" s="18" t="s">
        <v>86</v>
      </c>
      <c r="I2" s="18"/>
      <c r="J2" s="18"/>
      <c r="K2" s="18" t="s">
        <v>91</v>
      </c>
      <c r="L2" s="18"/>
      <c r="M2" s="18"/>
      <c r="O2" s="18" t="s">
        <v>90</v>
      </c>
      <c r="P2" s="18"/>
      <c r="Q2" s="18"/>
      <c r="R2" s="18" t="s">
        <v>89</v>
      </c>
      <c r="S2" s="18"/>
      <c r="T2" s="18"/>
      <c r="U2" s="18" t="s">
        <v>88</v>
      </c>
      <c r="V2" s="18"/>
      <c r="W2" s="18"/>
      <c r="X2" s="18" t="s">
        <v>87</v>
      </c>
      <c r="Y2" s="18"/>
      <c r="Z2" s="18"/>
      <c r="AC2" s="18" t="s">
        <v>86</v>
      </c>
      <c r="AD2" s="18"/>
      <c r="AE2" s="18"/>
      <c r="AF2" s="18" t="s">
        <v>85</v>
      </c>
      <c r="AG2" s="18"/>
      <c r="AH2" s="18"/>
      <c r="AI2" s="19"/>
    </row>
    <row r="3" spans="1:35" ht="18.75" x14ac:dyDescent="0.15">
      <c r="A3" s="16"/>
      <c r="B3" s="2">
        <v>2021</v>
      </c>
      <c r="C3" s="2">
        <v>2020</v>
      </c>
      <c r="D3" s="2">
        <v>2019</v>
      </c>
      <c r="E3" s="2">
        <v>2021</v>
      </c>
      <c r="F3" s="2">
        <v>2020</v>
      </c>
      <c r="G3" s="2">
        <v>2019</v>
      </c>
      <c r="H3" s="2">
        <v>2021</v>
      </c>
      <c r="I3" s="2">
        <v>2020</v>
      </c>
      <c r="J3" s="2">
        <v>2019</v>
      </c>
      <c r="K3" s="2">
        <v>2021</v>
      </c>
      <c r="L3" s="2">
        <v>2020</v>
      </c>
      <c r="M3" s="2">
        <v>2019</v>
      </c>
      <c r="O3" s="2">
        <v>2021</v>
      </c>
      <c r="P3" s="2">
        <v>2020</v>
      </c>
      <c r="Q3" s="2">
        <v>2019</v>
      </c>
      <c r="R3" s="15">
        <v>2021</v>
      </c>
      <c r="S3" s="15">
        <v>2020</v>
      </c>
      <c r="T3" s="15">
        <v>2019</v>
      </c>
      <c r="U3" s="15">
        <v>2021</v>
      </c>
      <c r="V3" s="15">
        <v>2020</v>
      </c>
      <c r="W3" s="15">
        <v>2019</v>
      </c>
      <c r="X3" s="15">
        <v>2021</v>
      </c>
      <c r="Y3" s="15">
        <v>2020</v>
      </c>
      <c r="Z3" s="15">
        <v>2019</v>
      </c>
      <c r="AC3" s="2">
        <v>2021</v>
      </c>
      <c r="AD3" s="2">
        <v>2020</v>
      </c>
      <c r="AE3" s="2">
        <v>2019</v>
      </c>
      <c r="AF3" s="2">
        <v>2021</v>
      </c>
      <c r="AG3" s="2">
        <v>2020</v>
      </c>
      <c r="AH3" s="2">
        <v>2019</v>
      </c>
      <c r="AI3" s="19"/>
    </row>
    <row r="4" spans="1:35" ht="27" x14ac:dyDescent="0.15">
      <c r="A4" s="10" t="s">
        <v>84</v>
      </c>
      <c r="B4" s="2">
        <v>13303</v>
      </c>
      <c r="C4" s="2">
        <v>12746</v>
      </c>
      <c r="D4" s="2">
        <v>18107</v>
      </c>
      <c r="E4" s="2">
        <v>2253</v>
      </c>
      <c r="F4" s="2">
        <v>2272</v>
      </c>
      <c r="G4" s="2">
        <v>3163</v>
      </c>
      <c r="H4" s="7">
        <v>0.33126320000000004</v>
      </c>
      <c r="I4" s="7">
        <v>0.357738</v>
      </c>
      <c r="J4" s="7">
        <v>0.39143320000000004</v>
      </c>
      <c r="K4" s="7">
        <v>0.49700000000000005</v>
      </c>
      <c r="L4" s="7">
        <v>0.58220000000000005</v>
      </c>
      <c r="M4" s="7">
        <v>0.62799999999999989</v>
      </c>
      <c r="O4" s="2">
        <v>7928</v>
      </c>
      <c r="P4" s="2">
        <v>4308</v>
      </c>
      <c r="Q4" s="2">
        <v>6553</v>
      </c>
      <c r="R4" s="1">
        <v>6.34</v>
      </c>
      <c r="S4" s="1">
        <v>6.77</v>
      </c>
      <c r="T4" s="1">
        <v>7.99</v>
      </c>
      <c r="U4" s="1">
        <v>54.121198853333333</v>
      </c>
      <c r="V4" s="1">
        <v>61.73343513333333</v>
      </c>
      <c r="W4" s="1">
        <v>67.063069186666667</v>
      </c>
      <c r="X4" s="1">
        <f t="shared" ref="X4:X19" si="0">R4+U4</f>
        <v>60.461198853333329</v>
      </c>
      <c r="Y4" s="1">
        <f t="shared" ref="Y4:Y19" si="1">S4+V4</f>
        <v>68.503435133333326</v>
      </c>
      <c r="Z4" s="1">
        <f t="shared" ref="Z4:Z19" si="2">T4+W4</f>
        <v>75.053069186666661</v>
      </c>
      <c r="AC4" s="1">
        <f t="shared" ref="AC4:AC19" si="3">H4*1000000</f>
        <v>331263.2</v>
      </c>
      <c r="AD4" s="1">
        <f t="shared" ref="AD4:AD19" si="4">I4*1000000</f>
        <v>357738</v>
      </c>
      <c r="AE4" s="1">
        <f t="shared" ref="AE4:AE19" si="5">J4*1000000</f>
        <v>391433.2</v>
      </c>
      <c r="AF4" s="1">
        <f t="shared" ref="AF4:AF19" si="6">K4*1000000</f>
        <v>497000.00000000006</v>
      </c>
      <c r="AG4" s="1">
        <f t="shared" ref="AG4:AG19" si="7">L4*1000000</f>
        <v>582200</v>
      </c>
      <c r="AH4" s="1">
        <f t="shared" ref="AH4:AH19" si="8">M4*1000000</f>
        <v>627999.99999999988</v>
      </c>
      <c r="AI4" s="9" t="s">
        <v>83</v>
      </c>
    </row>
    <row r="5" spans="1:35" ht="67.5" x14ac:dyDescent="0.15">
      <c r="A5" s="10" t="s">
        <v>82</v>
      </c>
      <c r="B5" s="2">
        <v>287272</v>
      </c>
      <c r="C5" s="2">
        <v>267654</v>
      </c>
      <c r="D5" s="2">
        <v>295194</v>
      </c>
      <c r="E5" s="2">
        <v>65900</v>
      </c>
      <c r="F5" s="2">
        <v>63600</v>
      </c>
      <c r="G5" s="2">
        <v>70100</v>
      </c>
      <c r="H5" s="7">
        <v>3.16</v>
      </c>
      <c r="I5" s="7">
        <v>3.1693402119850447</v>
      </c>
      <c r="J5" s="7">
        <v>3.6377308419850447</v>
      </c>
      <c r="K5" s="7">
        <v>10.401769999999999</v>
      </c>
      <c r="L5" s="7">
        <v>16.13738</v>
      </c>
      <c r="M5" s="7">
        <v>17.884999999999998</v>
      </c>
      <c r="O5" s="2">
        <v>164195</v>
      </c>
      <c r="P5" s="2">
        <v>109078</v>
      </c>
      <c r="Q5" s="2">
        <v>282616</v>
      </c>
      <c r="R5" s="1">
        <v>35.6</v>
      </c>
      <c r="S5" s="1">
        <v>45.5</v>
      </c>
      <c r="T5" s="1">
        <v>54.4</v>
      </c>
      <c r="U5" s="1">
        <v>943.31254359833315</v>
      </c>
      <c r="V5" s="1">
        <v>1368.0020256723333</v>
      </c>
      <c r="W5" s="1">
        <v>1523.5119540153332</v>
      </c>
      <c r="X5" s="1">
        <f t="shared" si="0"/>
        <v>978.91254359833317</v>
      </c>
      <c r="Y5" s="1">
        <f t="shared" si="1"/>
        <v>1413.5020256723333</v>
      </c>
      <c r="Z5" s="1">
        <f t="shared" si="2"/>
        <v>1577.9119540153333</v>
      </c>
      <c r="AC5" s="1">
        <f t="shared" si="3"/>
        <v>3160000</v>
      </c>
      <c r="AD5" s="1">
        <f t="shared" si="4"/>
        <v>3169340.2119850446</v>
      </c>
      <c r="AE5" s="1">
        <f t="shared" si="5"/>
        <v>3637730.8419850445</v>
      </c>
      <c r="AF5" s="1">
        <f t="shared" si="6"/>
        <v>10401770</v>
      </c>
      <c r="AG5" s="1">
        <f t="shared" si="7"/>
        <v>16137380</v>
      </c>
      <c r="AH5" s="1">
        <f t="shared" si="8"/>
        <v>17884999.999999996</v>
      </c>
      <c r="AI5" s="9" t="s">
        <v>81</v>
      </c>
    </row>
    <row r="6" spans="1:35" ht="40.5" x14ac:dyDescent="0.15">
      <c r="A6" s="10" t="s">
        <v>80</v>
      </c>
      <c r="B6" s="2">
        <v>76665</v>
      </c>
      <c r="C6" s="2">
        <v>75276</v>
      </c>
      <c r="D6" s="2">
        <v>80776</v>
      </c>
      <c r="E6" s="2">
        <v>9735</v>
      </c>
      <c r="F6" s="2">
        <v>9993</v>
      </c>
      <c r="G6" s="2">
        <v>10180</v>
      </c>
      <c r="H6" s="7">
        <v>0.64217800000000003</v>
      </c>
      <c r="I6" s="7">
        <v>0.57325599999999999</v>
      </c>
      <c r="J6" s="7">
        <v>0.57763200000000003</v>
      </c>
      <c r="K6" s="7">
        <v>1.867</v>
      </c>
      <c r="L6" s="7">
        <v>1.9330000000000001</v>
      </c>
      <c r="M6" s="7">
        <v>1.6869999999999998</v>
      </c>
      <c r="O6" s="2">
        <v>30057</v>
      </c>
      <c r="P6" s="2">
        <v>16893</v>
      </c>
      <c r="Q6" s="2">
        <v>22871</v>
      </c>
      <c r="R6" s="1">
        <v>26.41</v>
      </c>
      <c r="S6" s="1">
        <v>27.03</v>
      </c>
      <c r="T6" s="1">
        <v>25.21</v>
      </c>
      <c r="U6" s="1">
        <v>176.57685246666665</v>
      </c>
      <c r="V6" s="1">
        <v>177.85832826666666</v>
      </c>
      <c r="W6" s="1">
        <v>158.47982186666667</v>
      </c>
      <c r="X6" s="1">
        <f t="shared" si="0"/>
        <v>202.98685246666665</v>
      </c>
      <c r="Y6" s="1">
        <f t="shared" si="1"/>
        <v>204.88832826666666</v>
      </c>
      <c r="Z6" s="1">
        <f t="shared" si="2"/>
        <v>183.68982186666668</v>
      </c>
      <c r="AC6" s="1">
        <f t="shared" si="3"/>
        <v>642178</v>
      </c>
      <c r="AD6" s="1">
        <f t="shared" si="4"/>
        <v>573256</v>
      </c>
      <c r="AE6" s="1">
        <f t="shared" si="5"/>
        <v>577632</v>
      </c>
      <c r="AF6" s="1">
        <f t="shared" si="6"/>
        <v>1867000</v>
      </c>
      <c r="AG6" s="1">
        <f t="shared" si="7"/>
        <v>1933000</v>
      </c>
      <c r="AH6" s="1">
        <f t="shared" si="8"/>
        <v>1686999.9999999998</v>
      </c>
      <c r="AI6" s="9" t="s">
        <v>79</v>
      </c>
    </row>
    <row r="7" spans="1:35" ht="54" x14ac:dyDescent="0.15">
      <c r="A7" s="10" t="s">
        <v>78</v>
      </c>
      <c r="B7" s="2">
        <v>54864</v>
      </c>
      <c r="C7" s="2">
        <v>33682</v>
      </c>
      <c r="D7" s="2">
        <v>36224</v>
      </c>
      <c r="E7" s="2">
        <v>5938</v>
      </c>
      <c r="F7" s="2">
        <v>3001</v>
      </c>
      <c r="G7" s="2">
        <v>3189</v>
      </c>
      <c r="H7" s="7">
        <v>0.35758210499999998</v>
      </c>
      <c r="I7" s="7">
        <v>0.15133849000000002</v>
      </c>
      <c r="J7" s="7">
        <v>0.169507095</v>
      </c>
      <c r="K7" s="7">
        <v>1.3591869999999999</v>
      </c>
      <c r="L7" s="7">
        <v>0.88965100000000008</v>
      </c>
      <c r="M7" s="7">
        <v>0.79219600000000012</v>
      </c>
      <c r="O7" s="2">
        <v>46357</v>
      </c>
      <c r="P7" s="2">
        <v>13543</v>
      </c>
      <c r="Q7" s="2">
        <v>20542</v>
      </c>
      <c r="R7" s="1">
        <v>19.399999999999999</v>
      </c>
      <c r="S7" s="1">
        <v>19.399999999999999</v>
      </c>
      <c r="T7" s="1">
        <v>20.2</v>
      </c>
      <c r="U7" s="1">
        <v>128.41744375716667</v>
      </c>
      <c r="V7" s="1">
        <v>79.713244955666667</v>
      </c>
      <c r="W7" s="1">
        <v>72.790000000000006</v>
      </c>
      <c r="X7" s="1">
        <f t="shared" si="0"/>
        <v>147.81744375716667</v>
      </c>
      <c r="Y7" s="1">
        <f t="shared" si="1"/>
        <v>99.113244955666659</v>
      </c>
      <c r="Z7" s="1">
        <f t="shared" si="2"/>
        <v>92.990000000000009</v>
      </c>
      <c r="AC7" s="1">
        <f t="shared" si="3"/>
        <v>357582.10499999998</v>
      </c>
      <c r="AD7" s="1">
        <f t="shared" si="4"/>
        <v>151338.49000000002</v>
      </c>
      <c r="AE7" s="1">
        <f t="shared" si="5"/>
        <v>169507.095</v>
      </c>
      <c r="AF7" s="1">
        <f t="shared" si="6"/>
        <v>1359187</v>
      </c>
      <c r="AG7" s="1">
        <f t="shared" si="7"/>
        <v>889651.00000000012</v>
      </c>
      <c r="AH7" s="1">
        <f t="shared" si="8"/>
        <v>792196.00000000012</v>
      </c>
      <c r="AI7" s="9" t="s">
        <v>77</v>
      </c>
    </row>
    <row r="8" spans="1:35" ht="67.5" x14ac:dyDescent="0.15">
      <c r="A8" s="11" t="s">
        <v>76</v>
      </c>
      <c r="B8" s="2">
        <v>239535</v>
      </c>
      <c r="C8" s="2">
        <v>239790</v>
      </c>
      <c r="D8" s="2">
        <v>237428</v>
      </c>
      <c r="E8" s="2">
        <v>42595</v>
      </c>
      <c r="F8" s="2">
        <v>42628</v>
      </c>
      <c r="G8" s="2">
        <v>44679</v>
      </c>
      <c r="H8" s="7">
        <v>3.07828079</v>
      </c>
      <c r="I8" s="7">
        <v>2.9109699</v>
      </c>
      <c r="J8" s="7">
        <v>2.8578616700000001</v>
      </c>
      <c r="K8" s="7">
        <v>5.507485</v>
      </c>
      <c r="L8" s="7">
        <v>4.9771400000000003</v>
      </c>
      <c r="M8" s="7">
        <v>5.4246299999999987</v>
      </c>
      <c r="O8" s="2">
        <v>162465</v>
      </c>
      <c r="P8" s="2">
        <v>94692</v>
      </c>
      <c r="Q8" s="2">
        <v>146516</v>
      </c>
      <c r="R8" s="1">
        <v>61</v>
      </c>
      <c r="S8" s="1">
        <v>58</v>
      </c>
      <c r="T8" s="1">
        <v>64</v>
      </c>
      <c r="U8" s="1">
        <v>595.66000250166655</v>
      </c>
      <c r="V8" s="1">
        <v>566.50642181466674</v>
      </c>
      <c r="W8" s="1">
        <v>831.10004468699992</v>
      </c>
      <c r="X8" s="1">
        <f t="shared" si="0"/>
        <v>656.66000250166655</v>
      </c>
      <c r="Y8" s="1">
        <f t="shared" si="1"/>
        <v>624.50642181466674</v>
      </c>
      <c r="Z8" s="1">
        <f t="shared" si="2"/>
        <v>895.10004468699992</v>
      </c>
      <c r="AC8" s="1">
        <f t="shared" si="3"/>
        <v>3078280.79</v>
      </c>
      <c r="AD8" s="1">
        <f t="shared" si="4"/>
        <v>2910969.9</v>
      </c>
      <c r="AE8" s="1">
        <f t="shared" si="5"/>
        <v>2857861.67</v>
      </c>
      <c r="AF8" s="1">
        <f t="shared" si="6"/>
        <v>5507485</v>
      </c>
      <c r="AG8" s="1">
        <f t="shared" si="7"/>
        <v>4977140</v>
      </c>
      <c r="AH8" s="1">
        <f t="shared" si="8"/>
        <v>5424629.9999999991</v>
      </c>
      <c r="AI8" s="9" t="s">
        <v>75</v>
      </c>
    </row>
    <row r="9" spans="1:35" ht="54" x14ac:dyDescent="0.15">
      <c r="A9" s="10" t="s">
        <v>74</v>
      </c>
      <c r="B9" s="2">
        <v>292835</v>
      </c>
      <c r="C9" s="2">
        <v>251228</v>
      </c>
      <c r="D9" s="2">
        <v>253959</v>
      </c>
      <c r="E9" s="2">
        <v>385691</v>
      </c>
      <c r="F9" s="2">
        <v>384065</v>
      </c>
      <c r="G9" s="2">
        <v>402206</v>
      </c>
      <c r="H9" s="7">
        <v>1.1574519999999999</v>
      </c>
      <c r="I9" s="7">
        <v>1.0152319999999999</v>
      </c>
      <c r="J9" s="7">
        <v>1.0458639999999999</v>
      </c>
      <c r="K9" s="7">
        <v>11.301192</v>
      </c>
      <c r="L9" s="7">
        <v>11.150777</v>
      </c>
      <c r="M9" s="7">
        <v>12.357838999999998</v>
      </c>
      <c r="O9" s="2">
        <v>424837</v>
      </c>
      <c r="P9" s="2">
        <v>305157</v>
      </c>
      <c r="Q9" s="2">
        <v>429208</v>
      </c>
      <c r="R9" s="1">
        <v>172.56</v>
      </c>
      <c r="S9" s="1">
        <v>170.94</v>
      </c>
      <c r="T9" s="1">
        <v>170.69</v>
      </c>
      <c r="U9" s="1">
        <v>794.43662540000003</v>
      </c>
      <c r="V9" s="1">
        <v>769.95908146666659</v>
      </c>
      <c r="W9" s="1">
        <v>850.26932393333311</v>
      </c>
      <c r="X9" s="1">
        <f t="shared" si="0"/>
        <v>966.99662540000008</v>
      </c>
      <c r="Y9" s="1">
        <f t="shared" si="1"/>
        <v>940.89908146666653</v>
      </c>
      <c r="Z9" s="1">
        <f t="shared" si="2"/>
        <v>1020.9593239333331</v>
      </c>
      <c r="AC9" s="1">
        <f t="shared" si="3"/>
        <v>1157452</v>
      </c>
      <c r="AD9" s="1">
        <f t="shared" si="4"/>
        <v>1015231.9999999999</v>
      </c>
      <c r="AE9" s="1">
        <f t="shared" si="5"/>
        <v>1045863.9999999999</v>
      </c>
      <c r="AF9" s="1">
        <f t="shared" si="6"/>
        <v>11301192</v>
      </c>
      <c r="AG9" s="1">
        <f t="shared" si="7"/>
        <v>11150777</v>
      </c>
      <c r="AH9" s="1">
        <f t="shared" si="8"/>
        <v>12357838.999999998</v>
      </c>
      <c r="AI9" s="9" t="s">
        <v>73</v>
      </c>
    </row>
    <row r="10" spans="1:35" ht="54" x14ac:dyDescent="0.15">
      <c r="A10" s="10" t="s">
        <v>72</v>
      </c>
      <c r="B10" s="2">
        <v>110541</v>
      </c>
      <c r="C10" s="2">
        <v>108841</v>
      </c>
      <c r="D10" s="2">
        <v>98724</v>
      </c>
      <c r="E10" s="2">
        <v>19086</v>
      </c>
      <c r="F10" s="2">
        <v>18353</v>
      </c>
      <c r="G10" s="2">
        <v>18703</v>
      </c>
      <c r="H10" s="7">
        <v>0.70967780000000003</v>
      </c>
      <c r="I10" s="7">
        <v>0.63145680000000004</v>
      </c>
      <c r="J10" s="7">
        <v>0.54907859999999997</v>
      </c>
      <c r="K10" s="7">
        <v>2.6429999999999998</v>
      </c>
      <c r="L10" s="7">
        <v>2.4371999999999998</v>
      </c>
      <c r="M10" s="7">
        <v>2.4131999999999998</v>
      </c>
      <c r="O10" s="2">
        <v>38157</v>
      </c>
      <c r="P10" s="2">
        <v>24089</v>
      </c>
      <c r="Q10" s="2">
        <v>36155</v>
      </c>
      <c r="R10" s="1">
        <v>10.31</v>
      </c>
      <c r="S10" s="1">
        <v>9.3450000000000006</v>
      </c>
      <c r="T10" s="1">
        <v>8.7829999999999995</v>
      </c>
      <c r="U10" s="1">
        <v>233.63292457999995</v>
      </c>
      <c r="V10" s="1">
        <v>214.15272647999998</v>
      </c>
      <c r="W10" s="1">
        <v>207.77130945999997</v>
      </c>
      <c r="X10" s="1">
        <f t="shared" si="0"/>
        <v>243.94292457999995</v>
      </c>
      <c r="Y10" s="1">
        <f t="shared" si="1"/>
        <v>223.49772647999998</v>
      </c>
      <c r="Z10" s="1">
        <f t="shared" si="2"/>
        <v>216.55430945999996</v>
      </c>
      <c r="AC10" s="1">
        <f t="shared" si="3"/>
        <v>709677.8</v>
      </c>
      <c r="AD10" s="1">
        <f t="shared" si="4"/>
        <v>631456.80000000005</v>
      </c>
      <c r="AE10" s="1">
        <f t="shared" si="5"/>
        <v>549078.6</v>
      </c>
      <c r="AF10" s="1">
        <f t="shared" si="6"/>
        <v>2643000</v>
      </c>
      <c r="AG10" s="1">
        <f t="shared" si="7"/>
        <v>2437200</v>
      </c>
      <c r="AH10" s="1">
        <f t="shared" si="8"/>
        <v>2413200</v>
      </c>
      <c r="AI10" s="9" t="s">
        <v>71</v>
      </c>
    </row>
    <row r="11" spans="1:35" ht="40.5" x14ac:dyDescent="0.15">
      <c r="A11" s="10" t="s">
        <v>70</v>
      </c>
      <c r="B11" s="2">
        <v>90661</v>
      </c>
      <c r="C11" s="2">
        <v>62618</v>
      </c>
      <c r="D11" s="2">
        <v>70514</v>
      </c>
      <c r="E11" s="2">
        <v>9900</v>
      </c>
      <c r="F11" s="2">
        <v>9700</v>
      </c>
      <c r="G11" s="2">
        <v>10400</v>
      </c>
      <c r="H11" s="7">
        <v>1.26261822</v>
      </c>
      <c r="I11" s="7">
        <v>0.95594814000000006</v>
      </c>
      <c r="J11" s="7">
        <v>1.1200645499999999</v>
      </c>
      <c r="K11" s="7">
        <v>2.1991250000000004</v>
      </c>
      <c r="L11" s="7">
        <v>1.5377450000000004</v>
      </c>
      <c r="M11" s="7">
        <v>1.8651499999999994</v>
      </c>
      <c r="O11" s="2">
        <v>48349</v>
      </c>
      <c r="P11" s="2">
        <v>19256</v>
      </c>
      <c r="Q11" s="2">
        <v>36670</v>
      </c>
      <c r="R11" s="1">
        <v>18.75</v>
      </c>
      <c r="S11" s="1">
        <v>16.2</v>
      </c>
      <c r="T11" s="1">
        <v>20.5</v>
      </c>
      <c r="U11" s="1">
        <v>231.49444547533332</v>
      </c>
      <c r="V11" s="1">
        <v>166.02192398733331</v>
      </c>
      <c r="W11" s="1">
        <v>199.19840458833332</v>
      </c>
      <c r="X11" s="1">
        <f t="shared" si="0"/>
        <v>250.24444547533332</v>
      </c>
      <c r="Y11" s="1">
        <f t="shared" si="1"/>
        <v>182.2219239873333</v>
      </c>
      <c r="Z11" s="1">
        <f t="shared" si="2"/>
        <v>219.69840458833332</v>
      </c>
      <c r="AC11" s="1">
        <f t="shared" si="3"/>
        <v>1262618.22</v>
      </c>
      <c r="AD11" s="1">
        <f t="shared" si="4"/>
        <v>955948.14</v>
      </c>
      <c r="AE11" s="1">
        <f t="shared" si="5"/>
        <v>1120064.55</v>
      </c>
      <c r="AF11" s="1">
        <f t="shared" si="6"/>
        <v>2199125.0000000005</v>
      </c>
      <c r="AG11" s="1">
        <f t="shared" si="7"/>
        <v>1537745.0000000005</v>
      </c>
      <c r="AH11" s="1">
        <f t="shared" si="8"/>
        <v>1865149.9999999995</v>
      </c>
      <c r="AI11" s="9" t="s">
        <v>69</v>
      </c>
    </row>
    <row r="12" spans="1:35" ht="40.5" x14ac:dyDescent="0.15">
      <c r="A12" s="10" t="s">
        <v>68</v>
      </c>
      <c r="B12" s="2">
        <v>21025</v>
      </c>
      <c r="C12" s="2">
        <v>9912</v>
      </c>
      <c r="D12" s="2">
        <v>13717</v>
      </c>
      <c r="E12" s="2">
        <v>1645</v>
      </c>
      <c r="F12" s="2">
        <v>2022</v>
      </c>
      <c r="G12" s="2">
        <v>2352</v>
      </c>
      <c r="H12" s="7">
        <v>0.35554999999999998</v>
      </c>
      <c r="I12" s="7">
        <v>0.24177399999999999</v>
      </c>
      <c r="J12" s="7">
        <v>0.23958599999999999</v>
      </c>
      <c r="K12" s="7">
        <v>0.82928000000000002</v>
      </c>
      <c r="L12" s="7">
        <v>0.45332999999999996</v>
      </c>
      <c r="M12" s="7">
        <v>0.44200000000000006</v>
      </c>
      <c r="O12" s="2">
        <v>12206</v>
      </c>
      <c r="P12" s="2">
        <v>4828</v>
      </c>
      <c r="Q12" s="2">
        <v>6220</v>
      </c>
      <c r="R12" s="1">
        <v>3.94</v>
      </c>
      <c r="S12" s="1">
        <v>4.2300000000000004</v>
      </c>
      <c r="T12" s="1">
        <v>4.92</v>
      </c>
      <c r="U12" s="1">
        <v>78.980238333333332</v>
      </c>
      <c r="V12" s="1">
        <v>45.763821399999998</v>
      </c>
      <c r="W12" s="1">
        <v>44.827441266666661</v>
      </c>
      <c r="X12" s="1">
        <f t="shared" si="0"/>
        <v>82.92023833333333</v>
      </c>
      <c r="Y12" s="1">
        <f t="shared" si="1"/>
        <v>49.993821400000002</v>
      </c>
      <c r="Z12" s="1">
        <f t="shared" si="2"/>
        <v>49.747441266666662</v>
      </c>
      <c r="AC12" s="1">
        <f t="shared" si="3"/>
        <v>355550</v>
      </c>
      <c r="AD12" s="1">
        <f t="shared" si="4"/>
        <v>241774</v>
      </c>
      <c r="AE12" s="1">
        <f t="shared" si="5"/>
        <v>239586</v>
      </c>
      <c r="AF12" s="1">
        <f t="shared" si="6"/>
        <v>829280</v>
      </c>
      <c r="AG12" s="1">
        <f t="shared" si="7"/>
        <v>453329.99999999994</v>
      </c>
      <c r="AH12" s="1">
        <f t="shared" si="8"/>
        <v>442000.00000000006</v>
      </c>
      <c r="AI12" s="9" t="s">
        <v>67</v>
      </c>
    </row>
    <row r="13" spans="1:35" ht="27" x14ac:dyDescent="0.15">
      <c r="A13" s="10" t="s">
        <v>66</v>
      </c>
      <c r="B13" s="2">
        <v>22898</v>
      </c>
      <c r="C13" s="2">
        <v>17619</v>
      </c>
      <c r="D13" s="2">
        <v>23531</v>
      </c>
      <c r="E13" s="2">
        <v>870</v>
      </c>
      <c r="F13" s="2">
        <v>732</v>
      </c>
      <c r="G13" s="2">
        <v>712</v>
      </c>
      <c r="H13" s="7">
        <v>0.18533016400000002</v>
      </c>
      <c r="I13" s="7">
        <v>0.14282060599999999</v>
      </c>
      <c r="J13" s="7">
        <v>0.106788622</v>
      </c>
      <c r="K13" s="7">
        <v>0.59811599999999998</v>
      </c>
      <c r="L13" s="7">
        <v>0.485016</v>
      </c>
      <c r="M13" s="7">
        <v>0.48509999999999992</v>
      </c>
      <c r="O13" s="2">
        <v>6797</v>
      </c>
      <c r="P13" s="2">
        <v>2813</v>
      </c>
      <c r="Q13" s="2">
        <v>3964</v>
      </c>
      <c r="R13" s="1">
        <v>1.56</v>
      </c>
      <c r="S13" s="1">
        <v>1.47</v>
      </c>
      <c r="T13" s="1">
        <v>2.12</v>
      </c>
      <c r="U13" s="1">
        <v>53.259842200399994</v>
      </c>
      <c r="V13" s="1">
        <v>42.774105996599992</v>
      </c>
      <c r="W13" s="1">
        <v>40.886581694199997</v>
      </c>
      <c r="X13" s="1">
        <f t="shared" si="0"/>
        <v>54.819842200399997</v>
      </c>
      <c r="Y13" s="1">
        <f t="shared" si="1"/>
        <v>44.244105996599991</v>
      </c>
      <c r="Z13" s="1">
        <f t="shared" si="2"/>
        <v>43.006581694199994</v>
      </c>
      <c r="AC13" s="1">
        <f t="shared" si="3"/>
        <v>185330.16400000002</v>
      </c>
      <c r="AD13" s="1">
        <f t="shared" si="4"/>
        <v>142820.606</v>
      </c>
      <c r="AE13" s="1">
        <f t="shared" si="5"/>
        <v>106788.622</v>
      </c>
      <c r="AF13" s="1">
        <f t="shared" si="6"/>
        <v>598116</v>
      </c>
      <c r="AG13" s="1">
        <f t="shared" si="7"/>
        <v>485016</v>
      </c>
      <c r="AH13" s="1">
        <f t="shared" si="8"/>
        <v>485099.99999999994</v>
      </c>
      <c r="AI13" s="9" t="s">
        <v>65</v>
      </c>
    </row>
    <row r="14" spans="1:35" ht="94.5" x14ac:dyDescent="0.15">
      <c r="A14" s="10" t="s">
        <v>64</v>
      </c>
      <c r="B14" s="2">
        <v>315155</v>
      </c>
      <c r="C14" s="2">
        <v>179002</v>
      </c>
      <c r="D14" s="2">
        <v>187446</v>
      </c>
      <c r="E14" s="2">
        <v>18378</v>
      </c>
      <c r="F14" s="2">
        <v>13977</v>
      </c>
      <c r="G14" s="2">
        <v>15157</v>
      </c>
      <c r="H14" s="7">
        <v>0.34570400000000001</v>
      </c>
      <c r="I14" s="7">
        <v>0.323824</v>
      </c>
      <c r="J14" s="7">
        <v>0.30413200000000001</v>
      </c>
      <c r="K14" s="7">
        <v>1.501869398</v>
      </c>
      <c r="L14" s="7">
        <v>1.5263428330000002</v>
      </c>
      <c r="M14" s="7">
        <v>1.630644829</v>
      </c>
      <c r="O14" s="2">
        <v>119446</v>
      </c>
      <c r="P14" s="2">
        <v>65290</v>
      </c>
      <c r="Q14" s="2">
        <v>100084</v>
      </c>
      <c r="R14" s="1">
        <v>10.98</v>
      </c>
      <c r="S14" s="1">
        <v>11.01</v>
      </c>
      <c r="T14" s="1">
        <v>11.74</v>
      </c>
      <c r="U14" s="1">
        <v>129.61711469446664</v>
      </c>
      <c r="V14" s="1">
        <v>130.25464258326667</v>
      </c>
      <c r="W14" s="1">
        <v>136.72406426616666</v>
      </c>
      <c r="X14" s="1">
        <f t="shared" si="0"/>
        <v>140.59711469446663</v>
      </c>
      <c r="Y14" s="1">
        <f t="shared" si="1"/>
        <v>141.26464258326666</v>
      </c>
      <c r="Z14" s="1">
        <f t="shared" si="2"/>
        <v>148.46406426616667</v>
      </c>
      <c r="AC14" s="1">
        <f t="shared" si="3"/>
        <v>345704</v>
      </c>
      <c r="AD14" s="1">
        <f t="shared" si="4"/>
        <v>323824</v>
      </c>
      <c r="AE14" s="1">
        <f t="shared" si="5"/>
        <v>304132</v>
      </c>
      <c r="AF14" s="1">
        <f t="shared" si="6"/>
        <v>1501869.398</v>
      </c>
      <c r="AG14" s="1">
        <f t="shared" si="7"/>
        <v>1526342.8330000001</v>
      </c>
      <c r="AH14" s="1">
        <f t="shared" si="8"/>
        <v>1630644.8289999999</v>
      </c>
      <c r="AI14" s="14" t="s">
        <v>63</v>
      </c>
    </row>
    <row r="15" spans="1:35" ht="94.5" x14ac:dyDescent="0.15">
      <c r="A15" s="10" t="s">
        <v>62</v>
      </c>
      <c r="B15" s="2">
        <v>14055</v>
      </c>
      <c r="C15" s="2">
        <v>14469</v>
      </c>
      <c r="D15" s="2">
        <v>21487</v>
      </c>
      <c r="E15" s="2">
        <v>1713</v>
      </c>
      <c r="F15" s="2">
        <v>1918</v>
      </c>
      <c r="G15" s="2">
        <v>2572</v>
      </c>
      <c r="H15" s="7">
        <v>0.62139200000000006</v>
      </c>
      <c r="I15" s="7">
        <v>0.613734</v>
      </c>
      <c r="J15" s="7">
        <v>0.63014400000000004</v>
      </c>
      <c r="K15" s="7">
        <v>0.50319999999999998</v>
      </c>
      <c r="L15" s="7">
        <v>0.53359999999999985</v>
      </c>
      <c r="M15" s="7">
        <v>0.56079999999999997</v>
      </c>
      <c r="O15" s="2">
        <v>8658</v>
      </c>
      <c r="P15" s="2">
        <v>6087</v>
      </c>
      <c r="Q15" s="2">
        <v>6726</v>
      </c>
      <c r="R15" s="1">
        <v>4.2300000000000004</v>
      </c>
      <c r="S15" s="1">
        <v>5.0599999999999996</v>
      </c>
      <c r="T15" s="1">
        <v>6.39</v>
      </c>
      <c r="U15" s="1">
        <v>69.964757866666673</v>
      </c>
      <c r="V15" s="1">
        <v>71.716810733333332</v>
      </c>
      <c r="W15" s="1">
        <v>74.635745066666672</v>
      </c>
      <c r="X15" s="1">
        <f t="shared" si="0"/>
        <v>74.194757866666677</v>
      </c>
      <c r="Y15" s="1">
        <f t="shared" si="1"/>
        <v>76.776810733333335</v>
      </c>
      <c r="Z15" s="1">
        <f t="shared" si="2"/>
        <v>81.025745066666673</v>
      </c>
      <c r="AC15" s="1">
        <f t="shared" si="3"/>
        <v>621392</v>
      </c>
      <c r="AD15" s="1">
        <f t="shared" si="4"/>
        <v>613734</v>
      </c>
      <c r="AE15" s="1">
        <f t="shared" si="5"/>
        <v>630144</v>
      </c>
      <c r="AF15" s="1">
        <f t="shared" si="6"/>
        <v>503200</v>
      </c>
      <c r="AG15" s="1">
        <f t="shared" si="7"/>
        <v>533599.99999999988</v>
      </c>
      <c r="AH15" s="1">
        <f t="shared" si="8"/>
        <v>560800</v>
      </c>
      <c r="AI15" s="14" t="s">
        <v>61</v>
      </c>
    </row>
    <row r="16" spans="1:35" ht="121.5" x14ac:dyDescent="0.15">
      <c r="A16" s="11" t="s">
        <v>60</v>
      </c>
      <c r="B16" s="2">
        <v>162990</v>
      </c>
      <c r="C16" s="2">
        <v>125251</v>
      </c>
      <c r="D16" s="2">
        <v>138253</v>
      </c>
      <c r="E16" s="2">
        <v>31888</v>
      </c>
      <c r="F16" s="2">
        <v>30775</v>
      </c>
      <c r="G16" s="2">
        <v>31321</v>
      </c>
      <c r="H16" s="7">
        <v>2.71</v>
      </c>
      <c r="I16" s="7">
        <v>2.5056439999999998</v>
      </c>
      <c r="J16" s="7">
        <v>2.7966119999999997</v>
      </c>
      <c r="K16" s="7">
        <v>4.6157900000000014</v>
      </c>
      <c r="L16" s="7">
        <v>4.8434900000000018</v>
      </c>
      <c r="M16" s="7">
        <v>5.0480200000000011</v>
      </c>
      <c r="O16" s="2">
        <v>92011</v>
      </c>
      <c r="P16" s="2">
        <v>51343</v>
      </c>
      <c r="Q16" s="2">
        <v>79566</v>
      </c>
      <c r="R16" s="1">
        <v>40.89</v>
      </c>
      <c r="S16" s="1">
        <v>38.49</v>
      </c>
      <c r="T16" s="1">
        <v>41.89</v>
      </c>
      <c r="U16" s="1">
        <v>465.4023924</v>
      </c>
      <c r="V16" s="1">
        <v>470.52189433333325</v>
      </c>
      <c r="W16" s="1">
        <v>501.86346466666663</v>
      </c>
      <c r="X16" s="1">
        <f t="shared" si="0"/>
        <v>506.29239239999998</v>
      </c>
      <c r="Y16" s="1">
        <f t="shared" si="1"/>
        <v>509.01189433333326</v>
      </c>
      <c r="Z16" s="1">
        <f t="shared" si="2"/>
        <v>543.75346466666667</v>
      </c>
      <c r="AC16" s="1">
        <f t="shared" si="3"/>
        <v>2710000</v>
      </c>
      <c r="AD16" s="1">
        <f t="shared" si="4"/>
        <v>2505643.9999999995</v>
      </c>
      <c r="AE16" s="1">
        <f t="shared" si="5"/>
        <v>2796611.9999999995</v>
      </c>
      <c r="AF16" s="1">
        <f t="shared" si="6"/>
        <v>4615790.0000000009</v>
      </c>
      <c r="AG16" s="1">
        <f t="shared" si="7"/>
        <v>4843490.0000000019</v>
      </c>
      <c r="AH16" s="1">
        <f t="shared" si="8"/>
        <v>5048020.0000000009</v>
      </c>
      <c r="AI16" s="14" t="s">
        <v>59</v>
      </c>
    </row>
    <row r="17" spans="1:35" ht="81" x14ac:dyDescent="0.15">
      <c r="A17" s="10" t="s">
        <v>58</v>
      </c>
      <c r="B17" s="2">
        <v>38236</v>
      </c>
      <c r="C17" s="2">
        <v>35805</v>
      </c>
      <c r="D17" s="2">
        <v>37125</v>
      </c>
      <c r="E17" s="2">
        <v>2800</v>
      </c>
      <c r="F17" s="2">
        <v>2900</v>
      </c>
      <c r="G17" s="2">
        <v>2900</v>
      </c>
      <c r="H17" s="7">
        <v>0.57325599999999999</v>
      </c>
      <c r="I17" s="7">
        <v>0.50105200000000005</v>
      </c>
      <c r="J17" s="7">
        <v>0.545906</v>
      </c>
      <c r="K17" s="7">
        <v>1.1846000000000001</v>
      </c>
      <c r="L17" s="7">
        <v>1.0980000000000001</v>
      </c>
      <c r="M17" s="7">
        <v>1.1952</v>
      </c>
      <c r="O17" s="2">
        <v>18642</v>
      </c>
      <c r="P17" s="2">
        <v>11032</v>
      </c>
      <c r="Q17" s="2">
        <v>17380</v>
      </c>
      <c r="R17" s="1">
        <v>4.3</v>
      </c>
      <c r="S17" s="1">
        <v>4.9000000000000004</v>
      </c>
      <c r="T17" s="1">
        <v>5.9</v>
      </c>
      <c r="U17" s="1">
        <v>117.09799493333333</v>
      </c>
      <c r="V17" s="1">
        <v>106.8030172</v>
      </c>
      <c r="W17" s="1">
        <v>116.48032660000001</v>
      </c>
      <c r="X17" s="1">
        <f t="shared" si="0"/>
        <v>121.39799493333332</v>
      </c>
      <c r="Y17" s="1">
        <f t="shared" si="1"/>
        <v>111.70301720000001</v>
      </c>
      <c r="Z17" s="1">
        <f t="shared" si="2"/>
        <v>122.38032660000002</v>
      </c>
      <c r="AC17" s="1">
        <f t="shared" si="3"/>
        <v>573256</v>
      </c>
      <c r="AD17" s="1">
        <f t="shared" si="4"/>
        <v>501052.00000000006</v>
      </c>
      <c r="AE17" s="1">
        <f t="shared" si="5"/>
        <v>545906</v>
      </c>
      <c r="AF17" s="1">
        <f t="shared" si="6"/>
        <v>1184600</v>
      </c>
      <c r="AG17" s="1">
        <f t="shared" si="7"/>
        <v>1098000</v>
      </c>
      <c r="AH17" s="1">
        <f t="shared" si="8"/>
        <v>1195200</v>
      </c>
      <c r="AI17" s="14" t="s">
        <v>57</v>
      </c>
    </row>
    <row r="18" spans="1:35" ht="67.5" x14ac:dyDescent="0.15">
      <c r="A18" s="10" t="s">
        <v>56</v>
      </c>
      <c r="B18" s="2">
        <v>147120</v>
      </c>
      <c r="C18" s="2">
        <v>124809</v>
      </c>
      <c r="D18" s="2">
        <v>119861</v>
      </c>
      <c r="E18" s="2">
        <v>21126</v>
      </c>
      <c r="F18" s="2">
        <v>21245</v>
      </c>
      <c r="G18" s="2">
        <v>21412</v>
      </c>
      <c r="H18" s="7">
        <v>4.1100000000000003</v>
      </c>
      <c r="I18" s="7">
        <v>3.9192212000000004</v>
      </c>
      <c r="J18" s="7">
        <v>3.9086124</v>
      </c>
      <c r="K18" s="7">
        <v>4.7220000000000004</v>
      </c>
      <c r="L18" s="7">
        <v>5.0099999999999989</v>
      </c>
      <c r="M18" s="7">
        <v>4.8540000000000019</v>
      </c>
      <c r="O18" s="2">
        <v>90924</v>
      </c>
      <c r="P18" s="2">
        <v>45818</v>
      </c>
      <c r="Q18" s="2">
        <v>64357</v>
      </c>
      <c r="R18" s="1">
        <v>14.7</v>
      </c>
      <c r="S18" s="1">
        <v>15.8</v>
      </c>
      <c r="T18" s="1">
        <v>17.600000000000001</v>
      </c>
      <c r="U18" s="1">
        <v>576.43025</v>
      </c>
      <c r="V18" s="1">
        <v>586.93265180000003</v>
      </c>
      <c r="W18" s="1">
        <v>574.87891779999995</v>
      </c>
      <c r="X18" s="1">
        <f t="shared" si="0"/>
        <v>591.13025000000005</v>
      </c>
      <c r="Y18" s="1">
        <f t="shared" si="1"/>
        <v>602.73265179999999</v>
      </c>
      <c r="Z18" s="1">
        <f t="shared" si="2"/>
        <v>592.47891779999998</v>
      </c>
      <c r="AC18" s="1">
        <f t="shared" si="3"/>
        <v>4110000.0000000005</v>
      </c>
      <c r="AD18" s="1">
        <f t="shared" si="4"/>
        <v>3919221.2</v>
      </c>
      <c r="AE18" s="1">
        <f t="shared" si="5"/>
        <v>3908612.4</v>
      </c>
      <c r="AF18" s="1">
        <f t="shared" si="6"/>
        <v>4722000</v>
      </c>
      <c r="AG18" s="1">
        <f t="shared" si="7"/>
        <v>5009999.9999999991</v>
      </c>
      <c r="AH18" s="1">
        <f t="shared" si="8"/>
        <v>4854000.0000000019</v>
      </c>
      <c r="AI18" s="14" t="s">
        <v>55</v>
      </c>
    </row>
    <row r="19" spans="1:35" ht="108" x14ac:dyDescent="0.15">
      <c r="A19" s="11" t="s">
        <v>54</v>
      </c>
      <c r="B19" s="2">
        <v>338923</v>
      </c>
      <c r="C19" s="2">
        <v>332750</v>
      </c>
      <c r="D19" s="2">
        <v>362597</v>
      </c>
      <c r="E19" s="2">
        <v>63000</v>
      </c>
      <c r="F19" s="2">
        <v>72000</v>
      </c>
      <c r="G19" s="2">
        <v>74900</v>
      </c>
      <c r="H19" s="7">
        <v>4.6823199999999998</v>
      </c>
      <c r="I19" s="7">
        <v>4.4569559999999999</v>
      </c>
      <c r="J19" s="7">
        <v>4.6823199999999998</v>
      </c>
      <c r="K19" s="7">
        <v>10.517110000000002</v>
      </c>
      <c r="L19" s="7">
        <v>9.9922399999999989</v>
      </c>
      <c r="M19" s="7">
        <v>11.129580000000001</v>
      </c>
      <c r="O19" s="2">
        <v>285640</v>
      </c>
      <c r="P19" s="2">
        <v>181502</v>
      </c>
      <c r="Q19" s="2">
        <v>264938</v>
      </c>
      <c r="R19" s="1">
        <v>111</v>
      </c>
      <c r="S19" s="1">
        <v>114</v>
      </c>
      <c r="T19" s="1">
        <v>121</v>
      </c>
      <c r="U19" s="1">
        <v>1022.349878</v>
      </c>
      <c r="V19" s="1">
        <v>972.27832459999991</v>
      </c>
      <c r="W19" s="1">
        <v>1066.2595239999998</v>
      </c>
      <c r="X19" s="1">
        <f t="shared" si="0"/>
        <v>1133.349878</v>
      </c>
      <c r="Y19" s="1">
        <f t="shared" si="1"/>
        <v>1086.2783245999999</v>
      </c>
      <c r="Z19" s="1">
        <f t="shared" si="2"/>
        <v>1187.2595239999998</v>
      </c>
      <c r="AC19" s="1">
        <f t="shared" si="3"/>
        <v>4682320</v>
      </c>
      <c r="AD19" s="1">
        <f t="shared" si="4"/>
        <v>4456956</v>
      </c>
      <c r="AE19" s="1">
        <f t="shared" si="5"/>
        <v>4682320</v>
      </c>
      <c r="AF19" s="1">
        <f t="shared" si="6"/>
        <v>10517110.000000002</v>
      </c>
      <c r="AG19" s="1">
        <f t="shared" si="7"/>
        <v>9992239.9999999981</v>
      </c>
      <c r="AH19" s="1">
        <f t="shared" si="8"/>
        <v>11129580</v>
      </c>
      <c r="AI19" s="14" t="s">
        <v>53</v>
      </c>
    </row>
    <row r="20" spans="1:35" x14ac:dyDescent="0.15">
      <c r="A20" s="12"/>
    </row>
    <row r="21" spans="1:35" ht="40.5" x14ac:dyDescent="0.15">
      <c r="A21" s="10" t="s">
        <v>52</v>
      </c>
      <c r="B21" s="2">
        <v>20515</v>
      </c>
      <c r="C21" s="2">
        <v>18821</v>
      </c>
      <c r="D21" s="2">
        <v>21782</v>
      </c>
      <c r="E21" s="2">
        <v>1545</v>
      </c>
      <c r="F21" s="2">
        <v>1621</v>
      </c>
      <c r="G21" s="2">
        <v>1775</v>
      </c>
      <c r="H21" s="7">
        <v>0.23585436600000001</v>
      </c>
      <c r="I21" s="7">
        <v>0.222004326</v>
      </c>
      <c r="J21" s="7">
        <v>0.22826200599999999</v>
      </c>
      <c r="K21" s="7">
        <v>0.45886400000000005</v>
      </c>
      <c r="L21" s="7">
        <v>0.45513199999999998</v>
      </c>
      <c r="M21" s="7">
        <v>0.43463399999999996</v>
      </c>
      <c r="O21" s="2">
        <v>7583</v>
      </c>
      <c r="P21" s="2">
        <v>4804</v>
      </c>
      <c r="Q21" s="2">
        <v>6510</v>
      </c>
      <c r="R21" s="1">
        <v>3.8</v>
      </c>
      <c r="S21" s="1">
        <v>4.3</v>
      </c>
      <c r="T21" s="1">
        <v>4.3</v>
      </c>
      <c r="U21" s="1">
        <v>46.169903265933335</v>
      </c>
      <c r="V21" s="1">
        <v>45.009566021933324</v>
      </c>
      <c r="W21" s="1">
        <v>44.052868536600002</v>
      </c>
      <c r="X21" s="1">
        <f t="shared" ref="X21:Z22" si="9">R21+U21</f>
        <v>49.969903265933333</v>
      </c>
      <c r="Y21" s="1">
        <f t="shared" si="9"/>
        <v>49.309566021933321</v>
      </c>
      <c r="Z21" s="1">
        <f t="shared" si="9"/>
        <v>48.352868536599999</v>
      </c>
      <c r="AC21" s="1">
        <f t="shared" ref="AC21:AH22" si="10">H21*1000000</f>
        <v>235854.36600000001</v>
      </c>
      <c r="AD21" s="1">
        <f t="shared" si="10"/>
        <v>222004.326</v>
      </c>
      <c r="AE21" s="1">
        <f t="shared" si="10"/>
        <v>228262.00599999999</v>
      </c>
      <c r="AF21" s="1">
        <f t="shared" si="10"/>
        <v>458864.00000000006</v>
      </c>
      <c r="AG21" s="1">
        <f t="shared" si="10"/>
        <v>455132</v>
      </c>
      <c r="AH21" s="1">
        <f t="shared" si="10"/>
        <v>434633.99999999994</v>
      </c>
      <c r="AI21" s="9" t="s">
        <v>51</v>
      </c>
    </row>
    <row r="22" spans="1:35" ht="40.5" x14ac:dyDescent="0.15">
      <c r="A22" s="10" t="s">
        <v>50</v>
      </c>
      <c r="B22" s="2">
        <v>32540</v>
      </c>
      <c r="C22" s="2">
        <v>28390</v>
      </c>
      <c r="D22" s="2">
        <v>31792</v>
      </c>
      <c r="E22" s="2">
        <v>5350</v>
      </c>
      <c r="F22" s="2">
        <v>5800</v>
      </c>
      <c r="G22" s="2">
        <v>6049</v>
      </c>
      <c r="H22" s="7">
        <v>3.2344110000000002E-2</v>
      </c>
      <c r="I22" s="7">
        <v>4.592065E-2</v>
      </c>
      <c r="J22" s="7">
        <v>4.3125480000000001E-2</v>
      </c>
      <c r="K22" s="7">
        <v>1.9584349999999999</v>
      </c>
      <c r="L22" s="7">
        <v>1.7908999999999999</v>
      </c>
      <c r="M22" s="7">
        <v>1.8985749999999999</v>
      </c>
      <c r="O22" s="2">
        <v>29993</v>
      </c>
      <c r="P22" s="2">
        <v>16713</v>
      </c>
      <c r="Q22" s="2">
        <v>25699</v>
      </c>
      <c r="R22" s="1">
        <v>0.42</v>
      </c>
      <c r="S22" s="1">
        <v>0.56999999999999995</v>
      </c>
      <c r="T22" s="1">
        <v>0.65</v>
      </c>
      <c r="U22" s="1">
        <v>150.75253557099998</v>
      </c>
      <c r="V22" s="1">
        <v>138.47145196499997</v>
      </c>
      <c r="W22" s="1">
        <v>145.94421359466665</v>
      </c>
      <c r="X22" s="1">
        <f t="shared" si="9"/>
        <v>151.17253557099997</v>
      </c>
      <c r="Y22" s="1">
        <f t="shared" si="9"/>
        <v>139.04145196499996</v>
      </c>
      <c r="Z22" s="1">
        <f t="shared" si="9"/>
        <v>146.59421359466666</v>
      </c>
      <c r="AC22" s="1">
        <f t="shared" si="10"/>
        <v>32344.11</v>
      </c>
      <c r="AD22" s="1">
        <f t="shared" si="10"/>
        <v>45920.65</v>
      </c>
      <c r="AE22" s="1">
        <f t="shared" si="10"/>
        <v>43125.48</v>
      </c>
      <c r="AF22" s="1">
        <f t="shared" si="10"/>
        <v>1958435</v>
      </c>
      <c r="AG22" s="1">
        <f t="shared" si="10"/>
        <v>1790900</v>
      </c>
      <c r="AH22" s="1">
        <f t="shared" si="10"/>
        <v>1898575</v>
      </c>
      <c r="AI22" s="9" t="s">
        <v>49</v>
      </c>
    </row>
    <row r="23" spans="1:35" x14ac:dyDescent="0.15">
      <c r="A23" s="12"/>
    </row>
    <row r="24" spans="1:35" ht="54" x14ac:dyDescent="0.15">
      <c r="A24" s="10" t="s">
        <v>48</v>
      </c>
      <c r="B24" s="2">
        <v>93361</v>
      </c>
      <c r="C24" s="2">
        <v>82684</v>
      </c>
      <c r="D24" s="2">
        <v>92179</v>
      </c>
      <c r="E24" s="2">
        <v>104264</v>
      </c>
      <c r="F24" s="2">
        <v>96000</v>
      </c>
      <c r="G24" s="2">
        <v>101000</v>
      </c>
      <c r="H24" s="7">
        <v>1.07</v>
      </c>
      <c r="I24" s="7">
        <v>0.93290959999999989</v>
      </c>
      <c r="J24" s="7">
        <v>1.114406</v>
      </c>
      <c r="K24" s="7">
        <v>9.025798129930525</v>
      </c>
      <c r="L24" s="7">
        <v>8.2446840000000012</v>
      </c>
      <c r="M24" s="7">
        <v>9.0367660000000019</v>
      </c>
      <c r="O24" s="2">
        <v>128318</v>
      </c>
      <c r="P24" s="2">
        <v>77824</v>
      </c>
      <c r="Q24" s="2">
        <v>121539</v>
      </c>
      <c r="R24" s="1">
        <v>41.49</v>
      </c>
      <c r="S24" s="1">
        <v>43.65</v>
      </c>
      <c r="T24" s="1">
        <v>48.43</v>
      </c>
      <c r="U24" s="1">
        <v>695.2768980666666</v>
      </c>
      <c r="V24" s="1">
        <v>645.30137980000006</v>
      </c>
      <c r="W24" s="1">
        <v>712.99820460000001</v>
      </c>
      <c r="X24" s="1">
        <f t="shared" ref="X24:Z27" si="11">R24+U24</f>
        <v>736.76689806666661</v>
      </c>
      <c r="Y24" s="1">
        <f t="shared" si="11"/>
        <v>688.95137980000004</v>
      </c>
      <c r="Z24" s="1">
        <f t="shared" si="11"/>
        <v>761.42820459999996</v>
      </c>
      <c r="AC24" s="1">
        <f t="shared" ref="AC24:AH27" si="12">H24*1000000</f>
        <v>1070000</v>
      </c>
      <c r="AD24" s="1">
        <f t="shared" si="12"/>
        <v>932909.59999999986</v>
      </c>
      <c r="AE24" s="1">
        <f t="shared" si="12"/>
        <v>1114406</v>
      </c>
      <c r="AF24" s="1">
        <f t="shared" si="12"/>
        <v>9025798.1299305242</v>
      </c>
      <c r="AG24" s="1">
        <f t="shared" si="12"/>
        <v>8244684.0000000009</v>
      </c>
      <c r="AH24" s="1">
        <f t="shared" si="12"/>
        <v>9036766.0000000019</v>
      </c>
      <c r="AI24" s="9" t="s">
        <v>47</v>
      </c>
    </row>
    <row r="25" spans="1:35" ht="27" x14ac:dyDescent="0.15">
      <c r="A25" s="10" t="s">
        <v>46</v>
      </c>
      <c r="B25" s="2">
        <v>16994</v>
      </c>
      <c r="C25" s="2">
        <v>17956</v>
      </c>
      <c r="D25" s="2">
        <v>20245</v>
      </c>
      <c r="E25" s="2">
        <v>1531</v>
      </c>
      <c r="F25" s="2">
        <v>1672</v>
      </c>
      <c r="G25" s="2">
        <v>2000</v>
      </c>
      <c r="H25" s="7">
        <v>0.25490200000000002</v>
      </c>
      <c r="I25" s="7">
        <v>0.30194399999999999</v>
      </c>
      <c r="J25" s="7">
        <v>0.323824</v>
      </c>
      <c r="K25" s="7">
        <v>0.47799999999999992</v>
      </c>
      <c r="L25" s="7">
        <v>0.52</v>
      </c>
      <c r="M25" s="7">
        <v>0.56200000000000006</v>
      </c>
      <c r="O25" s="2">
        <v>5601</v>
      </c>
      <c r="P25" s="2">
        <v>3097</v>
      </c>
      <c r="Q25" s="2">
        <v>5063</v>
      </c>
      <c r="R25" s="1">
        <v>3.99</v>
      </c>
      <c r="S25" s="1">
        <v>4.4400000000000004</v>
      </c>
      <c r="T25" s="1">
        <v>6.65</v>
      </c>
      <c r="U25" s="1">
        <v>48.436668866666665</v>
      </c>
      <c r="V25" s="1">
        <v>54.155725066666662</v>
      </c>
      <c r="W25" s="1">
        <v>58.463193066666669</v>
      </c>
      <c r="X25" s="1">
        <f t="shared" si="11"/>
        <v>52.426668866666667</v>
      </c>
      <c r="Y25" s="1">
        <f t="shared" si="11"/>
        <v>58.59572506666666</v>
      </c>
      <c r="Z25" s="1">
        <f t="shared" si="11"/>
        <v>65.113193066666668</v>
      </c>
      <c r="AC25" s="1">
        <f t="shared" si="12"/>
        <v>254902.00000000003</v>
      </c>
      <c r="AD25" s="1">
        <f t="shared" si="12"/>
        <v>301944</v>
      </c>
      <c r="AE25" s="1">
        <f t="shared" si="12"/>
        <v>323824</v>
      </c>
      <c r="AF25" s="1">
        <f t="shared" si="12"/>
        <v>477999.99999999994</v>
      </c>
      <c r="AG25" s="1">
        <f t="shared" si="12"/>
        <v>520000</v>
      </c>
      <c r="AH25" s="1">
        <f t="shared" si="12"/>
        <v>562000</v>
      </c>
      <c r="AI25" s="9" t="s">
        <v>45</v>
      </c>
    </row>
    <row r="26" spans="1:35" ht="28.5" x14ac:dyDescent="0.15">
      <c r="A26" s="11" t="s">
        <v>44</v>
      </c>
      <c r="B26" s="2">
        <v>85373</v>
      </c>
      <c r="C26" s="2">
        <v>85158</v>
      </c>
      <c r="D26" s="2">
        <v>98556</v>
      </c>
      <c r="E26" s="2">
        <v>17700</v>
      </c>
      <c r="F26" s="13" t="s">
        <v>43</v>
      </c>
      <c r="G26" s="2">
        <v>60910</v>
      </c>
      <c r="H26" s="7">
        <v>0</v>
      </c>
      <c r="I26" s="7">
        <v>0</v>
      </c>
      <c r="J26" s="7">
        <v>0</v>
      </c>
      <c r="K26" s="7">
        <v>7.4000099999999991</v>
      </c>
      <c r="L26" s="7">
        <v>6.4783850000000003</v>
      </c>
      <c r="M26" s="7">
        <v>7.4956399999999999</v>
      </c>
      <c r="O26" s="2">
        <v>119983</v>
      </c>
      <c r="P26" s="2">
        <v>69779</v>
      </c>
      <c r="Q26" s="2">
        <v>111148</v>
      </c>
      <c r="R26" s="1">
        <v>39.9</v>
      </c>
      <c r="S26" s="1">
        <v>40.200000000000003</v>
      </c>
      <c r="T26" s="1">
        <v>45</v>
      </c>
      <c r="U26" s="1">
        <v>526.37506533333317</v>
      </c>
      <c r="V26" s="1">
        <v>464.7168441666667</v>
      </c>
      <c r="W26" s="1">
        <v>537.4121664999999</v>
      </c>
      <c r="X26" s="1">
        <f t="shared" si="11"/>
        <v>566.27506533333315</v>
      </c>
      <c r="Y26" s="1">
        <f t="shared" si="11"/>
        <v>504.91684416666669</v>
      </c>
      <c r="Z26" s="1">
        <f t="shared" si="11"/>
        <v>582.4121664999999</v>
      </c>
      <c r="AC26" s="1">
        <f t="shared" si="12"/>
        <v>0</v>
      </c>
      <c r="AD26" s="1">
        <f t="shared" si="12"/>
        <v>0</v>
      </c>
      <c r="AE26" s="1">
        <f t="shared" si="12"/>
        <v>0</v>
      </c>
      <c r="AF26" s="1">
        <f t="shared" si="12"/>
        <v>7400009.9999999991</v>
      </c>
      <c r="AG26" s="1">
        <f t="shared" si="12"/>
        <v>6478385</v>
      </c>
      <c r="AH26" s="1">
        <f t="shared" si="12"/>
        <v>7495640</v>
      </c>
      <c r="AI26" s="9" t="s">
        <v>42</v>
      </c>
    </row>
    <row r="27" spans="1:35" ht="40.5" x14ac:dyDescent="0.15">
      <c r="A27" s="10" t="s">
        <v>41</v>
      </c>
      <c r="B27" s="2">
        <v>10704</v>
      </c>
      <c r="C27" s="2">
        <v>8461</v>
      </c>
      <c r="D27" s="2">
        <v>8442</v>
      </c>
      <c r="E27" s="2">
        <v>4900</v>
      </c>
      <c r="F27" s="2">
        <v>4833</v>
      </c>
      <c r="G27" s="2">
        <v>5474</v>
      </c>
      <c r="H27" s="7">
        <v>8.1567000000000001E-2</v>
      </c>
      <c r="I27" s="7">
        <v>8.0082E-2</v>
      </c>
      <c r="J27" s="7">
        <v>7.6841999999999994E-2</v>
      </c>
      <c r="K27" s="7">
        <v>0.43092100000000005</v>
      </c>
      <c r="L27" s="7">
        <v>0.57196799999999992</v>
      </c>
      <c r="M27" s="7">
        <v>0.61743899999999996</v>
      </c>
      <c r="O27" s="2">
        <v>17560</v>
      </c>
      <c r="P27" s="2">
        <v>13590</v>
      </c>
      <c r="Q27" s="2">
        <v>17710</v>
      </c>
      <c r="R27" s="1">
        <v>2.34</v>
      </c>
      <c r="S27" s="1">
        <v>2.89</v>
      </c>
      <c r="T27" s="1">
        <v>3.41</v>
      </c>
      <c r="U27" s="1">
        <v>31.30735593333333</v>
      </c>
      <c r="V27" s="1">
        <v>41.553223066666661</v>
      </c>
      <c r="W27" s="1">
        <v>44.859385266666663</v>
      </c>
      <c r="X27" s="1">
        <f t="shared" si="11"/>
        <v>33.64735593333333</v>
      </c>
      <c r="Y27" s="1">
        <f t="shared" si="11"/>
        <v>44.443223066666661</v>
      </c>
      <c r="Z27" s="1">
        <f t="shared" si="11"/>
        <v>48.26938526666666</v>
      </c>
      <c r="AC27" s="1">
        <f t="shared" si="12"/>
        <v>81567</v>
      </c>
      <c r="AD27" s="1">
        <f t="shared" si="12"/>
        <v>80082</v>
      </c>
      <c r="AE27" s="1">
        <f t="shared" si="12"/>
        <v>76842</v>
      </c>
      <c r="AF27" s="1">
        <f t="shared" si="12"/>
        <v>430921.00000000006</v>
      </c>
      <c r="AG27" s="1">
        <f t="shared" si="12"/>
        <v>571967.99999999988</v>
      </c>
      <c r="AH27" s="1">
        <f t="shared" si="12"/>
        <v>617439</v>
      </c>
      <c r="AI27" s="9" t="s">
        <v>40</v>
      </c>
    </row>
    <row r="28" spans="1:35" x14ac:dyDescent="0.15">
      <c r="A28" s="12"/>
    </row>
    <row r="29" spans="1:35" ht="40.5" x14ac:dyDescent="0.15">
      <c r="A29" s="10" t="s">
        <v>39</v>
      </c>
      <c r="B29" s="2">
        <v>33371</v>
      </c>
      <c r="C29" s="2">
        <v>27958</v>
      </c>
      <c r="D29" s="2">
        <v>27333</v>
      </c>
      <c r="E29" s="2">
        <v>17800</v>
      </c>
      <c r="F29" s="2">
        <v>16800</v>
      </c>
      <c r="G29" s="2">
        <v>15400</v>
      </c>
      <c r="H29" s="7">
        <v>2.929732</v>
      </c>
      <c r="I29" s="7">
        <v>2.9220739999999998</v>
      </c>
      <c r="J29" s="7">
        <v>3.0314739999999998</v>
      </c>
      <c r="K29" s="7">
        <v>0.73050400000000026</v>
      </c>
      <c r="L29" s="7">
        <v>0.90769629000000007</v>
      </c>
      <c r="M29" s="7">
        <v>0.69642400000000038</v>
      </c>
      <c r="O29" s="2">
        <v>15259</v>
      </c>
      <c r="P29" s="2">
        <v>9390</v>
      </c>
      <c r="Q29" s="2">
        <v>13530</v>
      </c>
      <c r="R29" s="1">
        <v>10.32</v>
      </c>
      <c r="S29" s="1">
        <v>9.33</v>
      </c>
      <c r="T29" s="1">
        <v>11.33</v>
      </c>
      <c r="U29" s="1">
        <v>214.32953666666666</v>
      </c>
      <c r="V29" s="1">
        <v>227.4453762064</v>
      </c>
      <c r="W29" s="1">
        <v>219.23224473333332</v>
      </c>
      <c r="X29" s="1">
        <f t="shared" ref="X29:Z30" si="13">R29+U29</f>
        <v>224.64953666666665</v>
      </c>
      <c r="Y29" s="1">
        <f t="shared" si="13"/>
        <v>236.77537620640001</v>
      </c>
      <c r="Z29" s="1">
        <f t="shared" si="13"/>
        <v>230.56224473333333</v>
      </c>
      <c r="AC29" s="1">
        <f t="shared" ref="AC29:AH30" si="14">H29*1000000</f>
        <v>2929732</v>
      </c>
      <c r="AD29" s="1">
        <f t="shared" si="14"/>
        <v>2922074</v>
      </c>
      <c r="AE29" s="1">
        <f t="shared" si="14"/>
        <v>3031474</v>
      </c>
      <c r="AF29" s="1">
        <f t="shared" si="14"/>
        <v>730504.00000000023</v>
      </c>
      <c r="AG29" s="1">
        <f t="shared" si="14"/>
        <v>907696.29</v>
      </c>
      <c r="AH29" s="1">
        <f t="shared" si="14"/>
        <v>696424.00000000035</v>
      </c>
      <c r="AI29" s="9" t="s">
        <v>38</v>
      </c>
    </row>
    <row r="30" spans="1:35" ht="27" x14ac:dyDescent="0.15">
      <c r="A30" s="10" t="s">
        <v>37</v>
      </c>
      <c r="B30" s="2">
        <v>75036</v>
      </c>
      <c r="C30" s="2">
        <v>80064</v>
      </c>
      <c r="D30" s="2">
        <v>107190</v>
      </c>
      <c r="E30" s="2">
        <v>11678</v>
      </c>
      <c r="F30" s="2">
        <v>11800</v>
      </c>
      <c r="G30" s="2">
        <v>14400</v>
      </c>
      <c r="H30" s="7">
        <v>7.1037249000000002E-4</v>
      </c>
      <c r="I30" s="7">
        <v>8.2417583999999991E-4</v>
      </c>
      <c r="J30" s="7">
        <v>5.7899950000000003E-4</v>
      </c>
      <c r="K30" s="7">
        <v>1.7198800000000001</v>
      </c>
      <c r="L30" s="7">
        <v>1.8855900000000001</v>
      </c>
      <c r="M30" s="7">
        <v>1.42642</v>
      </c>
      <c r="O30" s="2">
        <v>25956</v>
      </c>
      <c r="P30" s="2">
        <v>17809</v>
      </c>
      <c r="Q30" s="2">
        <v>20911</v>
      </c>
      <c r="R30" s="1">
        <v>21.7</v>
      </c>
      <c r="S30" s="1">
        <v>24.46</v>
      </c>
      <c r="T30" s="1">
        <v>27.65</v>
      </c>
      <c r="U30" s="1">
        <v>122.80516856335566</v>
      </c>
      <c r="V30" s="1">
        <v>134.86993626462399</v>
      </c>
      <c r="W30" s="1">
        <v>102.28114853861665</v>
      </c>
      <c r="X30" s="1">
        <f t="shared" si="13"/>
        <v>144.50516856335565</v>
      </c>
      <c r="Y30" s="1">
        <f t="shared" si="13"/>
        <v>159.329936264624</v>
      </c>
      <c r="Z30" s="1">
        <f t="shared" si="13"/>
        <v>129.93114853861664</v>
      </c>
      <c r="AC30" s="1">
        <f t="shared" si="14"/>
        <v>710.37248999999997</v>
      </c>
      <c r="AD30" s="1">
        <f t="shared" si="14"/>
        <v>824.17583999999988</v>
      </c>
      <c r="AE30" s="1">
        <f t="shared" si="14"/>
        <v>578.99950000000001</v>
      </c>
      <c r="AF30" s="1">
        <f t="shared" si="14"/>
        <v>1719880</v>
      </c>
      <c r="AG30" s="1">
        <f t="shared" si="14"/>
        <v>1885590</v>
      </c>
      <c r="AH30" s="1">
        <f t="shared" si="14"/>
        <v>1426420</v>
      </c>
      <c r="AI30" s="9" t="s">
        <v>36</v>
      </c>
    </row>
    <row r="31" spans="1:35" x14ac:dyDescent="0.15">
      <c r="A31" s="12"/>
    </row>
    <row r="32" spans="1:35" ht="54" x14ac:dyDescent="0.15">
      <c r="A32" s="11" t="s">
        <v>35</v>
      </c>
      <c r="B32" s="2">
        <v>63648</v>
      </c>
      <c r="C32" s="2">
        <v>56282</v>
      </c>
      <c r="D32" s="2">
        <v>45220</v>
      </c>
      <c r="E32" s="2">
        <v>22434</v>
      </c>
      <c r="F32" s="2">
        <v>25291</v>
      </c>
      <c r="G32" s="2">
        <v>19845</v>
      </c>
      <c r="H32" s="7">
        <v>0.71</v>
      </c>
      <c r="I32" s="7">
        <v>0.59656958599999999</v>
      </c>
      <c r="J32" s="7">
        <v>0.49667445399999999</v>
      </c>
      <c r="K32" s="7">
        <v>0.95081578300000014</v>
      </c>
      <c r="L32" s="7">
        <v>0.90563041399999999</v>
      </c>
      <c r="M32" s="7">
        <v>1.0642255460000001</v>
      </c>
      <c r="O32" s="2">
        <v>43878</v>
      </c>
      <c r="P32" s="2">
        <v>21093</v>
      </c>
      <c r="Q32" s="2">
        <v>27061</v>
      </c>
      <c r="R32" s="1">
        <v>15</v>
      </c>
      <c r="S32" s="1">
        <v>11</v>
      </c>
      <c r="T32" s="1">
        <v>11</v>
      </c>
      <c r="U32" s="1">
        <v>107.39336666666667</v>
      </c>
      <c r="V32" s="1">
        <v>97.742333333333335</v>
      </c>
      <c r="W32" s="1">
        <v>103.66033333333334</v>
      </c>
      <c r="X32" s="1">
        <f t="shared" ref="X32:Z36" si="15">R32+U32</f>
        <v>122.39336666666667</v>
      </c>
      <c r="Y32" s="1">
        <f t="shared" si="15"/>
        <v>108.74233333333333</v>
      </c>
      <c r="Z32" s="1">
        <f t="shared" si="15"/>
        <v>114.66033333333334</v>
      </c>
      <c r="AC32" s="1">
        <f t="shared" ref="AC32:AH36" si="16">H32*1000000</f>
        <v>710000</v>
      </c>
      <c r="AD32" s="1">
        <f t="shared" si="16"/>
        <v>596569.58600000001</v>
      </c>
      <c r="AE32" s="1">
        <f t="shared" si="16"/>
        <v>496674.45399999997</v>
      </c>
      <c r="AF32" s="1">
        <f t="shared" si="16"/>
        <v>950815.78300000017</v>
      </c>
      <c r="AG32" s="1">
        <f t="shared" si="16"/>
        <v>905630.41399999999</v>
      </c>
      <c r="AH32" s="1">
        <f t="shared" si="16"/>
        <v>1064225.5460000001</v>
      </c>
      <c r="AI32" s="9" t="s">
        <v>34</v>
      </c>
    </row>
    <row r="33" spans="1:35" ht="54" x14ac:dyDescent="0.15">
      <c r="A33" s="10" t="s">
        <v>33</v>
      </c>
      <c r="B33" s="2">
        <v>174348</v>
      </c>
      <c r="C33" s="2">
        <v>190010</v>
      </c>
      <c r="D33" s="2">
        <v>229740</v>
      </c>
      <c r="E33" s="2">
        <v>45532</v>
      </c>
      <c r="F33" s="2">
        <v>49050</v>
      </c>
      <c r="G33" s="2">
        <v>57983</v>
      </c>
      <c r="H33" s="7">
        <v>0.88</v>
      </c>
      <c r="I33" s="7">
        <v>0.78740418000000001</v>
      </c>
      <c r="J33" s="7">
        <v>0.92459111999999999</v>
      </c>
      <c r="K33" s="7">
        <v>5.39032</v>
      </c>
      <c r="L33" s="7">
        <v>5.4009049999999981</v>
      </c>
      <c r="M33" s="7">
        <v>5.1158400000000004</v>
      </c>
      <c r="O33" s="2">
        <v>83966</v>
      </c>
      <c r="P33" s="2">
        <v>53683</v>
      </c>
      <c r="Q33" s="2">
        <v>76589</v>
      </c>
      <c r="R33" s="1">
        <v>61.8</v>
      </c>
      <c r="S33" s="1">
        <v>55.8</v>
      </c>
      <c r="T33" s="1">
        <v>59.1</v>
      </c>
      <c r="U33" s="1">
        <v>438.82602565999997</v>
      </c>
      <c r="V33" s="1">
        <v>431.41465685999992</v>
      </c>
      <c r="W33" s="1">
        <v>418.13842766666664</v>
      </c>
      <c r="X33" s="1">
        <f t="shared" si="15"/>
        <v>500.62602565999998</v>
      </c>
      <c r="Y33" s="1">
        <f t="shared" si="15"/>
        <v>487.21465685999993</v>
      </c>
      <c r="Z33" s="1">
        <f t="shared" si="15"/>
        <v>477.23842766666667</v>
      </c>
      <c r="AC33" s="1">
        <f t="shared" si="16"/>
        <v>880000</v>
      </c>
      <c r="AD33" s="1">
        <f t="shared" si="16"/>
        <v>787404.18</v>
      </c>
      <c r="AE33" s="1">
        <f t="shared" si="16"/>
        <v>924591.12</v>
      </c>
      <c r="AF33" s="1">
        <f t="shared" si="16"/>
        <v>5390320</v>
      </c>
      <c r="AG33" s="1">
        <f t="shared" si="16"/>
        <v>5400904.9999999981</v>
      </c>
      <c r="AH33" s="1">
        <f t="shared" si="16"/>
        <v>5115840</v>
      </c>
      <c r="AI33" s="9" t="s">
        <v>32</v>
      </c>
    </row>
    <row r="34" spans="1:35" ht="40.5" x14ac:dyDescent="0.15">
      <c r="A34" s="10" t="s">
        <v>31</v>
      </c>
      <c r="B34" s="2">
        <v>55594</v>
      </c>
      <c r="C34" s="2">
        <v>54721</v>
      </c>
      <c r="D34" s="2">
        <v>58720</v>
      </c>
      <c r="E34" s="2">
        <v>7110</v>
      </c>
      <c r="F34" s="2">
        <v>14300</v>
      </c>
      <c r="G34" s="2">
        <v>14500</v>
      </c>
      <c r="H34" s="7">
        <v>0</v>
      </c>
      <c r="I34" s="7">
        <v>0</v>
      </c>
      <c r="J34" s="7">
        <v>0</v>
      </c>
      <c r="K34" s="7">
        <v>4.2434900000000004</v>
      </c>
      <c r="L34" s="7">
        <v>3.8606050000000001</v>
      </c>
      <c r="M34" s="7">
        <v>4.7019299999999991</v>
      </c>
      <c r="O34" s="2">
        <v>111476</v>
      </c>
      <c r="P34" s="2">
        <v>64129</v>
      </c>
      <c r="Q34" s="2">
        <v>107293</v>
      </c>
      <c r="R34" s="1">
        <v>34.799999999999997</v>
      </c>
      <c r="S34" s="1">
        <v>30.1</v>
      </c>
      <c r="T34" s="1">
        <v>35.700000000000003</v>
      </c>
      <c r="U34" s="1">
        <v>304.23501900000002</v>
      </c>
      <c r="V34" s="1">
        <v>277.03299250000003</v>
      </c>
      <c r="W34" s="1">
        <v>337.527399</v>
      </c>
      <c r="X34" s="1">
        <f t="shared" si="15"/>
        <v>339.03501900000003</v>
      </c>
      <c r="Y34" s="1">
        <f t="shared" si="15"/>
        <v>307.13299250000006</v>
      </c>
      <c r="Z34" s="1">
        <f t="shared" si="15"/>
        <v>373.22739899999999</v>
      </c>
      <c r="AC34" s="1">
        <f t="shared" si="16"/>
        <v>0</v>
      </c>
      <c r="AD34" s="1">
        <f t="shared" si="16"/>
        <v>0</v>
      </c>
      <c r="AE34" s="1">
        <f t="shared" si="16"/>
        <v>0</v>
      </c>
      <c r="AF34" s="1">
        <f t="shared" si="16"/>
        <v>4243490</v>
      </c>
      <c r="AG34" s="1">
        <f t="shared" si="16"/>
        <v>3860605</v>
      </c>
      <c r="AH34" s="1">
        <f t="shared" si="16"/>
        <v>4701929.9999999991</v>
      </c>
      <c r="AI34" s="9" t="s">
        <v>30</v>
      </c>
    </row>
    <row r="35" spans="1:35" ht="27" x14ac:dyDescent="0.15">
      <c r="A35" s="10" t="s">
        <v>29</v>
      </c>
      <c r="B35" s="2">
        <v>36811</v>
      </c>
      <c r="C35" s="2">
        <v>19229</v>
      </c>
      <c r="D35" s="2">
        <v>19088</v>
      </c>
      <c r="E35" s="2">
        <v>1900</v>
      </c>
      <c r="F35" s="2">
        <v>1855</v>
      </c>
      <c r="G35" s="2">
        <v>2323</v>
      </c>
      <c r="H35" s="7">
        <v>0.28108189588999999</v>
      </c>
      <c r="I35" s="7">
        <v>0.16977343476999995</v>
      </c>
      <c r="J35" s="7">
        <v>0.14095642999999999</v>
      </c>
      <c r="K35" s="7">
        <v>0.99055305999999999</v>
      </c>
      <c r="L35" s="7">
        <v>0.58638418000000003</v>
      </c>
      <c r="M35" s="7">
        <v>0.56615734000000006</v>
      </c>
      <c r="O35" s="2">
        <v>14643</v>
      </c>
      <c r="P35" s="2">
        <v>6685</v>
      </c>
      <c r="Q35" s="2">
        <v>9325</v>
      </c>
      <c r="R35" s="1">
        <v>3.25</v>
      </c>
      <c r="S35" s="1">
        <v>1.74</v>
      </c>
      <c r="T35" s="1">
        <v>2.27</v>
      </c>
      <c r="U35" s="1">
        <v>86.495435426095668</v>
      </c>
      <c r="V35" s="1">
        <v>51.378764257263654</v>
      </c>
      <c r="W35" s="1">
        <v>48.473997839666666</v>
      </c>
      <c r="X35" s="1">
        <f t="shared" si="15"/>
        <v>89.745435426095668</v>
      </c>
      <c r="Y35" s="1">
        <f t="shared" si="15"/>
        <v>53.118764257263656</v>
      </c>
      <c r="Z35" s="1">
        <f t="shared" si="15"/>
        <v>50.743997839666669</v>
      </c>
      <c r="AC35" s="1">
        <f t="shared" si="16"/>
        <v>281081.89588999999</v>
      </c>
      <c r="AD35" s="1">
        <f t="shared" si="16"/>
        <v>169773.43476999996</v>
      </c>
      <c r="AE35" s="1">
        <f t="shared" si="16"/>
        <v>140956.43</v>
      </c>
      <c r="AF35" s="1">
        <f t="shared" si="16"/>
        <v>990553.05999999994</v>
      </c>
      <c r="AG35" s="1">
        <f t="shared" si="16"/>
        <v>586384.18000000005</v>
      </c>
      <c r="AH35" s="1">
        <f t="shared" si="16"/>
        <v>566157.34000000008</v>
      </c>
      <c r="AI35" s="9" t="s">
        <v>28</v>
      </c>
    </row>
    <row r="36" spans="1:35" ht="54" x14ac:dyDescent="0.15">
      <c r="A36" s="11" t="s">
        <v>27</v>
      </c>
      <c r="B36" s="2">
        <v>66554</v>
      </c>
      <c r="C36" s="2">
        <v>56318</v>
      </c>
      <c r="D36" s="2">
        <v>64842</v>
      </c>
      <c r="E36" s="2">
        <v>23268</v>
      </c>
      <c r="F36" s="2">
        <v>23739</v>
      </c>
      <c r="G36" s="2">
        <v>24634</v>
      </c>
      <c r="H36" s="7">
        <v>0.77</v>
      </c>
      <c r="I36" s="7">
        <v>0.89978604000000006</v>
      </c>
      <c r="J36" s="7">
        <v>0.94701060800000003</v>
      </c>
      <c r="K36" s="7">
        <v>1.8342792999999997</v>
      </c>
      <c r="L36" s="7">
        <v>1.7021069099999999</v>
      </c>
      <c r="M36" s="7">
        <v>2.1785339999999995</v>
      </c>
      <c r="O36" s="2">
        <v>58853</v>
      </c>
      <c r="P36" s="2">
        <v>38018</v>
      </c>
      <c r="Q36" s="2">
        <v>55247</v>
      </c>
      <c r="R36" s="1">
        <v>19.8</v>
      </c>
      <c r="S36" s="1">
        <v>22.9</v>
      </c>
      <c r="T36" s="1">
        <v>25.2</v>
      </c>
      <c r="U36" s="1">
        <v>176.83755109093332</v>
      </c>
      <c r="V36" s="1">
        <v>174.624721854</v>
      </c>
      <c r="W36" s="1">
        <v>212.52007840213332</v>
      </c>
      <c r="X36" s="1">
        <f t="shared" si="15"/>
        <v>196.63755109093333</v>
      </c>
      <c r="Y36" s="1">
        <f t="shared" si="15"/>
        <v>197.52472185400001</v>
      </c>
      <c r="Z36" s="1">
        <f t="shared" si="15"/>
        <v>237.72007840213331</v>
      </c>
      <c r="AC36" s="1">
        <f t="shared" si="16"/>
        <v>770000</v>
      </c>
      <c r="AD36" s="1">
        <f t="shared" si="16"/>
        <v>899786.04</v>
      </c>
      <c r="AE36" s="1">
        <f t="shared" si="16"/>
        <v>947010.60800000001</v>
      </c>
      <c r="AF36" s="1">
        <f t="shared" si="16"/>
        <v>1834279.2999999998</v>
      </c>
      <c r="AG36" s="1">
        <f t="shared" si="16"/>
        <v>1702106.91</v>
      </c>
      <c r="AH36" s="1">
        <f t="shared" si="16"/>
        <v>2178533.9999999995</v>
      </c>
      <c r="AI36" s="9" t="s">
        <v>26</v>
      </c>
    </row>
    <row r="37" spans="1:35" x14ac:dyDescent="0.15">
      <c r="A37" s="12"/>
    </row>
    <row r="38" spans="1:35" ht="54" x14ac:dyDescent="0.15">
      <c r="A38" s="11" t="s">
        <v>25</v>
      </c>
      <c r="B38" s="2">
        <v>404379</v>
      </c>
      <c r="C38" s="2">
        <v>379268</v>
      </c>
      <c r="D38" s="2">
        <v>404336</v>
      </c>
      <c r="E38" s="2">
        <v>82000</v>
      </c>
      <c r="F38" s="2">
        <v>87000</v>
      </c>
      <c r="G38" s="2">
        <v>87000</v>
      </c>
      <c r="H38" s="7">
        <v>3.1059123840000002</v>
      </c>
      <c r="I38" s="7">
        <v>3.2821490880000002</v>
      </c>
      <c r="J38" s="7">
        <v>3.711337248</v>
      </c>
      <c r="K38" s="7">
        <v>14.227556</v>
      </c>
      <c r="L38" s="7">
        <v>14.955126000000003</v>
      </c>
      <c r="M38" s="7">
        <v>19.175098000000002</v>
      </c>
      <c r="O38" s="2">
        <v>272657</v>
      </c>
      <c r="P38" s="2">
        <v>183195</v>
      </c>
      <c r="Q38" s="2">
        <v>352106</v>
      </c>
      <c r="R38" s="1">
        <v>68</v>
      </c>
      <c r="S38" s="1">
        <v>71</v>
      </c>
      <c r="T38" s="1">
        <v>80</v>
      </c>
      <c r="U38" s="1">
        <v>1176.8016387424</v>
      </c>
      <c r="V38" s="1">
        <v>1237.6806238367999</v>
      </c>
      <c r="W38" s="1">
        <v>1573.5645856127999</v>
      </c>
      <c r="X38" s="1">
        <f t="shared" ref="X38:Z39" si="17">R38+U38</f>
        <v>1244.8016387424</v>
      </c>
      <c r="Y38" s="1">
        <f t="shared" si="17"/>
        <v>1308.6806238367999</v>
      </c>
      <c r="Z38" s="1">
        <f t="shared" si="17"/>
        <v>1653.5645856127999</v>
      </c>
      <c r="AC38" s="1">
        <f t="shared" ref="AC38:AH39" si="18">H38*1000000</f>
        <v>3105912.3840000001</v>
      </c>
      <c r="AD38" s="1">
        <f t="shared" si="18"/>
        <v>3282149.088</v>
      </c>
      <c r="AE38" s="1">
        <f t="shared" si="18"/>
        <v>3711337.2480000001</v>
      </c>
      <c r="AF38" s="1">
        <f t="shared" si="18"/>
        <v>14227556</v>
      </c>
      <c r="AG38" s="1">
        <f t="shared" si="18"/>
        <v>14955126.000000004</v>
      </c>
      <c r="AH38" s="1">
        <f t="shared" si="18"/>
        <v>19175098.000000004</v>
      </c>
      <c r="AI38" s="9" t="s">
        <v>24</v>
      </c>
    </row>
    <row r="39" spans="1:35" ht="40.5" x14ac:dyDescent="0.15">
      <c r="A39" s="10" t="s">
        <v>23</v>
      </c>
      <c r="B39" s="2">
        <v>66815</v>
      </c>
      <c r="C39" s="2">
        <v>63166</v>
      </c>
      <c r="D39" s="2">
        <v>67398</v>
      </c>
      <c r="E39" s="2">
        <v>16922</v>
      </c>
      <c r="F39" s="2">
        <v>12591</v>
      </c>
      <c r="G39" s="2">
        <v>12889</v>
      </c>
      <c r="H39" s="7">
        <v>0.01</v>
      </c>
      <c r="I39" s="7">
        <v>5.2250000000000005E-3</v>
      </c>
      <c r="J39" s="7">
        <v>6.0610000000000004E-3</v>
      </c>
      <c r="K39" s="7">
        <v>1.5219559999999999</v>
      </c>
      <c r="L39" s="7">
        <v>1.381526</v>
      </c>
      <c r="M39" s="7">
        <v>1.5703739999999999</v>
      </c>
      <c r="O39" s="2">
        <v>31199</v>
      </c>
      <c r="P39" s="2">
        <v>18701</v>
      </c>
      <c r="Q39" s="2">
        <v>29382</v>
      </c>
      <c r="R39" s="1">
        <v>21.56</v>
      </c>
      <c r="S39" s="1">
        <v>22.15</v>
      </c>
      <c r="T39" s="1">
        <v>24.07</v>
      </c>
      <c r="U39" s="1">
        <v>113.42619053333333</v>
      </c>
      <c r="V39" s="1">
        <v>102.04954173333331</v>
      </c>
      <c r="W39" s="1">
        <v>117.07407359999999</v>
      </c>
      <c r="X39" s="1">
        <f t="shared" si="17"/>
        <v>134.98619053333331</v>
      </c>
      <c r="Y39" s="1">
        <f t="shared" si="17"/>
        <v>124.19954173333332</v>
      </c>
      <c r="Z39" s="1">
        <f t="shared" si="17"/>
        <v>141.14407359999998</v>
      </c>
      <c r="AC39" s="1">
        <f t="shared" si="18"/>
        <v>10000</v>
      </c>
      <c r="AD39" s="1">
        <f t="shared" si="18"/>
        <v>5225.0000000000009</v>
      </c>
      <c r="AE39" s="1">
        <f t="shared" si="18"/>
        <v>6061</v>
      </c>
      <c r="AF39" s="1">
        <f t="shared" si="18"/>
        <v>1521955.9999999998</v>
      </c>
      <c r="AG39" s="1">
        <f t="shared" si="18"/>
        <v>1381526</v>
      </c>
      <c r="AH39" s="1">
        <f t="shared" si="18"/>
        <v>1570374</v>
      </c>
      <c r="AI39" s="9" t="s">
        <v>98</v>
      </c>
    </row>
    <row r="40" spans="1:35" x14ac:dyDescent="0.15">
      <c r="A40" s="12"/>
    </row>
    <row r="41" spans="1:35" ht="67.5" x14ac:dyDescent="0.15">
      <c r="A41" s="10" t="s">
        <v>22</v>
      </c>
      <c r="B41" s="2">
        <v>293458</v>
      </c>
      <c r="C41" s="2">
        <v>266132</v>
      </c>
      <c r="D41" s="2">
        <v>273294</v>
      </c>
      <c r="E41" s="2">
        <v>101309</v>
      </c>
      <c r="F41" s="2">
        <v>105476</v>
      </c>
      <c r="G41" s="2">
        <v>107776</v>
      </c>
      <c r="H41" s="7">
        <v>2.99</v>
      </c>
      <c r="I41" s="7">
        <v>2.9888002600000001</v>
      </c>
      <c r="J41" s="7">
        <v>3.0227567900000003</v>
      </c>
      <c r="K41" s="7">
        <v>5.7438099999999999</v>
      </c>
      <c r="L41" s="7">
        <v>5.9687100000000006</v>
      </c>
      <c r="M41" s="7">
        <v>7.1096200000000005</v>
      </c>
      <c r="O41" s="2">
        <v>184634</v>
      </c>
      <c r="P41" s="2">
        <v>119704</v>
      </c>
      <c r="Q41" s="2">
        <v>176249</v>
      </c>
      <c r="R41" s="1">
        <v>36</v>
      </c>
      <c r="S41" s="1">
        <v>41</v>
      </c>
      <c r="T41" s="1">
        <v>45</v>
      </c>
      <c r="U41" s="1">
        <v>578.0532740729999</v>
      </c>
      <c r="V41" s="1">
        <v>596.57653358599987</v>
      </c>
      <c r="W41" s="1">
        <v>681.63552191899998</v>
      </c>
      <c r="X41" s="1">
        <f>R41+U41</f>
        <v>614.0532740729999</v>
      </c>
      <c r="Y41" s="1">
        <f>S41+V41</f>
        <v>637.57653358599987</v>
      </c>
      <c r="Z41" s="1">
        <f>T41+W41</f>
        <v>726.63552191899998</v>
      </c>
      <c r="AC41" s="1">
        <f t="shared" ref="AC41:AH41" si="19">H41*1000000</f>
        <v>2990000</v>
      </c>
      <c r="AD41" s="1">
        <f t="shared" si="19"/>
        <v>2988800.2600000002</v>
      </c>
      <c r="AE41" s="1">
        <f t="shared" si="19"/>
        <v>3022756.7900000005</v>
      </c>
      <c r="AF41" s="1">
        <f t="shared" si="19"/>
        <v>5743810</v>
      </c>
      <c r="AG41" s="1">
        <f t="shared" si="19"/>
        <v>5968710.0000000009</v>
      </c>
      <c r="AH41" s="1">
        <f t="shared" si="19"/>
        <v>7109620.0000000009</v>
      </c>
      <c r="AI41" s="9" t="s">
        <v>21</v>
      </c>
    </row>
    <row r="42" spans="1:35" x14ac:dyDescent="0.15">
      <c r="A42" s="12"/>
    </row>
    <row r="43" spans="1:35" ht="81" x14ac:dyDescent="0.15">
      <c r="A43" s="10" t="s">
        <v>20</v>
      </c>
      <c r="B43" s="2">
        <v>26474</v>
      </c>
      <c r="C43" s="2">
        <v>24623</v>
      </c>
      <c r="D43" s="2">
        <v>29353</v>
      </c>
      <c r="E43" s="2">
        <v>3684</v>
      </c>
      <c r="F43" s="2">
        <v>3670</v>
      </c>
      <c r="G43" s="2">
        <v>3834</v>
      </c>
      <c r="H43" s="7">
        <v>0.532260336</v>
      </c>
      <c r="I43" s="7">
        <v>0.49136092800000003</v>
      </c>
      <c r="J43" s="7">
        <v>0.46295856000000002</v>
      </c>
      <c r="K43" s="7">
        <v>0.10739999999999994</v>
      </c>
      <c r="L43" s="7">
        <v>0.12179999999999996</v>
      </c>
      <c r="M43" s="7">
        <v>9.540000000000004E-2</v>
      </c>
      <c r="O43" s="2">
        <v>6962</v>
      </c>
      <c r="P43" s="2">
        <v>3600</v>
      </c>
      <c r="Q43" s="2">
        <v>4873</v>
      </c>
      <c r="R43" s="1">
        <v>16.899999999999999</v>
      </c>
      <c r="S43" s="1">
        <v>19.2</v>
      </c>
      <c r="T43" s="1">
        <v>15.8</v>
      </c>
      <c r="U43" s="1">
        <v>37.735804849600001</v>
      </c>
      <c r="V43" s="1">
        <v>36.4973480608</v>
      </c>
      <c r="W43" s="1">
        <v>32.967975215999999</v>
      </c>
      <c r="X43" s="1">
        <f t="shared" ref="X43:Z49" si="20">R43+U43</f>
        <v>54.635804849599999</v>
      </c>
      <c r="Y43" s="1">
        <f t="shared" si="20"/>
        <v>55.697348060799996</v>
      </c>
      <c r="Z43" s="1">
        <f t="shared" si="20"/>
        <v>48.767975215999996</v>
      </c>
      <c r="AC43" s="1">
        <f t="shared" ref="AC43:AH49" si="21">H43*1000000</f>
        <v>532260.33600000001</v>
      </c>
      <c r="AD43" s="1">
        <f t="shared" si="21"/>
        <v>491360.92800000001</v>
      </c>
      <c r="AE43" s="1">
        <f t="shared" si="21"/>
        <v>462958.56</v>
      </c>
      <c r="AF43" s="1">
        <f t="shared" si="21"/>
        <v>107399.99999999994</v>
      </c>
      <c r="AG43" s="1">
        <f t="shared" si="21"/>
        <v>121799.99999999997</v>
      </c>
      <c r="AH43" s="1">
        <f t="shared" si="21"/>
        <v>95400.000000000044</v>
      </c>
      <c r="AI43" s="9" t="s">
        <v>19</v>
      </c>
    </row>
    <row r="44" spans="1:35" ht="135" x14ac:dyDescent="0.15">
      <c r="A44" s="11" t="s">
        <v>18</v>
      </c>
      <c r="B44" s="2">
        <v>17642</v>
      </c>
      <c r="C44" s="2">
        <v>15060</v>
      </c>
      <c r="D44" s="2">
        <v>15422</v>
      </c>
      <c r="E44" s="2">
        <v>6152</v>
      </c>
      <c r="F44" s="2">
        <v>6114</v>
      </c>
      <c r="G44" s="2">
        <v>6360</v>
      </c>
      <c r="H44" s="7">
        <v>0.08</v>
      </c>
      <c r="I44" s="7">
        <v>8.8423000000000002E-2</v>
      </c>
      <c r="J44" s="7">
        <v>0.19017499999999998</v>
      </c>
      <c r="K44" s="7">
        <v>0.26370689400000003</v>
      </c>
      <c r="L44" s="7">
        <v>0.49094999999999983</v>
      </c>
      <c r="M44" s="7">
        <v>0.6358879999999999</v>
      </c>
      <c r="O44" s="2">
        <v>19583</v>
      </c>
      <c r="P44" s="2">
        <v>14274</v>
      </c>
      <c r="Q44" s="2">
        <v>19244</v>
      </c>
      <c r="R44" s="1">
        <v>3.21</v>
      </c>
      <c r="S44" s="1">
        <v>3.64</v>
      </c>
      <c r="T44" s="1">
        <v>3.81</v>
      </c>
      <c r="U44" s="1">
        <v>21.92424105226667</v>
      </c>
      <c r="V44" s="1">
        <v>39.706362666666678</v>
      </c>
      <c r="W44" s="1">
        <v>59.887346199999996</v>
      </c>
      <c r="X44" s="1">
        <f t="shared" si="20"/>
        <v>25.13424105226667</v>
      </c>
      <c r="Y44" s="1">
        <f t="shared" si="20"/>
        <v>43.346362666666678</v>
      </c>
      <c r="Z44" s="1">
        <f t="shared" si="20"/>
        <v>63.697346199999998</v>
      </c>
      <c r="AC44" s="1">
        <f t="shared" si="21"/>
        <v>80000</v>
      </c>
      <c r="AD44" s="1">
        <f t="shared" si="21"/>
        <v>88423</v>
      </c>
      <c r="AE44" s="1">
        <f t="shared" si="21"/>
        <v>190174.99999999997</v>
      </c>
      <c r="AF44" s="1">
        <f t="shared" si="21"/>
        <v>263706.89400000003</v>
      </c>
      <c r="AG44" s="1">
        <f t="shared" si="21"/>
        <v>490949.99999999983</v>
      </c>
      <c r="AH44" s="1">
        <f t="shared" si="21"/>
        <v>635887.99999999988</v>
      </c>
      <c r="AI44" s="9" t="s">
        <v>17</v>
      </c>
    </row>
    <row r="45" spans="1:35" ht="27" x14ac:dyDescent="0.15">
      <c r="A45" s="11" t="s">
        <v>16</v>
      </c>
      <c r="B45" s="2">
        <v>12917</v>
      </c>
      <c r="C45" s="2">
        <v>11507</v>
      </c>
      <c r="D45" s="2">
        <v>12165</v>
      </c>
      <c r="E45" s="2">
        <v>4208</v>
      </c>
      <c r="F45" s="2">
        <v>3891</v>
      </c>
      <c r="G45" s="2">
        <v>4087</v>
      </c>
      <c r="H45" s="7">
        <v>0</v>
      </c>
      <c r="I45" s="7">
        <v>0</v>
      </c>
      <c r="J45" s="7">
        <v>0</v>
      </c>
      <c r="K45" s="7">
        <v>0.83751074999999997</v>
      </c>
      <c r="L45" s="7">
        <v>0.77484389999999992</v>
      </c>
      <c r="M45" s="7">
        <v>0.81974985000000011</v>
      </c>
      <c r="O45" s="2">
        <v>18340</v>
      </c>
      <c r="P45" s="2">
        <v>11140</v>
      </c>
      <c r="Q45" s="2">
        <v>17490</v>
      </c>
      <c r="R45" s="1">
        <v>5.96</v>
      </c>
      <c r="S45" s="1">
        <v>5.54</v>
      </c>
      <c r="T45" s="1">
        <v>5.41</v>
      </c>
      <c r="U45" s="1">
        <v>59.773378078333337</v>
      </c>
      <c r="V45" s="1">
        <v>55.349023399999993</v>
      </c>
      <c r="W45" s="1">
        <v>58.575599188333328</v>
      </c>
      <c r="X45" s="1">
        <f t="shared" si="20"/>
        <v>65.733378078333331</v>
      </c>
      <c r="Y45" s="1">
        <f t="shared" si="20"/>
        <v>60.889023399999992</v>
      </c>
      <c r="Z45" s="1">
        <f t="shared" si="20"/>
        <v>63.985599188333325</v>
      </c>
      <c r="AC45" s="1">
        <f t="shared" si="21"/>
        <v>0</v>
      </c>
      <c r="AD45" s="1">
        <f t="shared" si="21"/>
        <v>0</v>
      </c>
      <c r="AE45" s="1">
        <f t="shared" si="21"/>
        <v>0</v>
      </c>
      <c r="AF45" s="1">
        <f t="shared" si="21"/>
        <v>837510.75</v>
      </c>
      <c r="AG45" s="1">
        <f t="shared" si="21"/>
        <v>774843.89999999991</v>
      </c>
      <c r="AH45" s="1">
        <f t="shared" si="21"/>
        <v>819749.85000000009</v>
      </c>
      <c r="AI45" s="9" t="s">
        <v>15</v>
      </c>
    </row>
    <row r="46" spans="1:35" ht="54" x14ac:dyDescent="0.15">
      <c r="A46" s="10" t="s">
        <v>14</v>
      </c>
      <c r="B46" s="2">
        <v>30009</v>
      </c>
      <c r="C46" s="2">
        <v>17656</v>
      </c>
      <c r="D46" s="2">
        <v>16509</v>
      </c>
      <c r="E46" s="2">
        <v>3786</v>
      </c>
      <c r="F46" s="2">
        <v>2722</v>
      </c>
      <c r="G46" s="2">
        <v>2178</v>
      </c>
      <c r="H46" s="7">
        <v>0.227786976</v>
      </c>
      <c r="I46" s="7">
        <v>0.227218896</v>
      </c>
      <c r="J46" s="7">
        <v>0.21131356800000001</v>
      </c>
      <c r="K46" s="7">
        <v>0.22919999999999999</v>
      </c>
      <c r="L46" s="7">
        <v>0.21639999999999998</v>
      </c>
      <c r="M46" s="7">
        <v>0.17659999999999998</v>
      </c>
      <c r="O46" s="2">
        <v>4713</v>
      </c>
      <c r="P46" s="2">
        <v>3387</v>
      </c>
      <c r="Q46" s="2">
        <v>4033</v>
      </c>
      <c r="R46" s="1">
        <v>5.96</v>
      </c>
      <c r="S46" s="1">
        <v>5.04</v>
      </c>
      <c r="T46" s="1">
        <v>3.85</v>
      </c>
      <c r="U46" s="1">
        <v>28.061369353599996</v>
      </c>
      <c r="V46" s="1">
        <v>27.185286732266665</v>
      </c>
      <c r="W46" s="1">
        <v>23.824304498133333</v>
      </c>
      <c r="X46" s="1">
        <f t="shared" si="20"/>
        <v>34.021369353599994</v>
      </c>
      <c r="Y46" s="1">
        <f t="shared" si="20"/>
        <v>32.225286732266667</v>
      </c>
      <c r="Z46" s="1">
        <f t="shared" si="20"/>
        <v>27.674304498133335</v>
      </c>
      <c r="AC46" s="1">
        <f t="shared" si="21"/>
        <v>227786.976</v>
      </c>
      <c r="AD46" s="1">
        <f t="shared" si="21"/>
        <v>227218.89600000001</v>
      </c>
      <c r="AE46" s="1">
        <f t="shared" si="21"/>
        <v>211313.568</v>
      </c>
      <c r="AF46" s="1">
        <f t="shared" si="21"/>
        <v>229200</v>
      </c>
      <c r="AG46" s="1">
        <f t="shared" si="21"/>
        <v>216399.99999999997</v>
      </c>
      <c r="AH46" s="1">
        <f t="shared" si="21"/>
        <v>176599.99999999997</v>
      </c>
      <c r="AI46" s="9" t="s">
        <v>13</v>
      </c>
    </row>
    <row r="47" spans="1:35" ht="54" x14ac:dyDescent="0.15">
      <c r="A47" s="10" t="s">
        <v>12</v>
      </c>
      <c r="B47" s="2">
        <v>49534</v>
      </c>
      <c r="C47" s="2">
        <v>44769</v>
      </c>
      <c r="D47" s="2">
        <v>44272</v>
      </c>
      <c r="E47" s="2">
        <v>3200</v>
      </c>
      <c r="F47" s="2">
        <v>3163</v>
      </c>
      <c r="G47" s="2">
        <v>3117</v>
      </c>
      <c r="H47" s="7">
        <v>0.49965660299999987</v>
      </c>
      <c r="I47" s="7">
        <v>0.504967426</v>
      </c>
      <c r="J47" s="7">
        <v>0.25087809599999999</v>
      </c>
      <c r="K47" s="7">
        <v>0.75226499999999996</v>
      </c>
      <c r="L47" s="7">
        <v>0.72510900000000011</v>
      </c>
      <c r="M47" s="7">
        <v>0.66356999999999999</v>
      </c>
      <c r="O47" s="2">
        <v>11324</v>
      </c>
      <c r="P47" s="2">
        <v>7448</v>
      </c>
      <c r="Q47" s="2">
        <v>9128</v>
      </c>
      <c r="R47" s="1">
        <v>7.44</v>
      </c>
      <c r="S47" s="1">
        <v>7.48</v>
      </c>
      <c r="T47" s="1">
        <v>8.76</v>
      </c>
      <c r="U47" s="1">
        <v>83.196835428299991</v>
      </c>
      <c r="V47" s="1">
        <v>81.503332598599997</v>
      </c>
      <c r="W47" s="1">
        <v>62.736061185600001</v>
      </c>
      <c r="X47" s="1">
        <f t="shared" si="20"/>
        <v>90.636835428299989</v>
      </c>
      <c r="Y47" s="1">
        <f t="shared" si="20"/>
        <v>88.983332598600001</v>
      </c>
      <c r="Z47" s="1">
        <f t="shared" si="20"/>
        <v>71.496061185599999</v>
      </c>
      <c r="AC47" s="1">
        <f t="shared" si="21"/>
        <v>499656.60299999989</v>
      </c>
      <c r="AD47" s="1">
        <f t="shared" si="21"/>
        <v>504967.42599999998</v>
      </c>
      <c r="AE47" s="1">
        <f t="shared" si="21"/>
        <v>250878.09599999999</v>
      </c>
      <c r="AF47" s="1">
        <f t="shared" si="21"/>
        <v>752265</v>
      </c>
      <c r="AG47" s="1">
        <f t="shared" si="21"/>
        <v>725109.00000000012</v>
      </c>
      <c r="AH47" s="1">
        <f t="shared" si="21"/>
        <v>663570</v>
      </c>
      <c r="AI47" s="9" t="s">
        <v>11</v>
      </c>
    </row>
    <row r="48" spans="1:35" ht="67.5" x14ac:dyDescent="0.15">
      <c r="A48" s="10" t="s">
        <v>10</v>
      </c>
      <c r="B48" s="2">
        <v>576720</v>
      </c>
      <c r="C48" s="2">
        <v>510470</v>
      </c>
      <c r="D48" s="2">
        <v>398430</v>
      </c>
      <c r="E48" s="2">
        <v>68493</v>
      </c>
      <c r="F48" s="2">
        <v>66800</v>
      </c>
      <c r="G48" s="2">
        <v>69867</v>
      </c>
      <c r="H48" s="7">
        <v>4.0474061599999995</v>
      </c>
      <c r="I48" s="7">
        <v>3.9867110399999999</v>
      </c>
      <c r="J48" s="7">
        <v>3.9683427800000004</v>
      </c>
      <c r="K48" s="7">
        <v>21.941634999999991</v>
      </c>
      <c r="L48" s="7">
        <v>22.063909999999996</v>
      </c>
      <c r="M48" s="7">
        <v>23.736704999999997</v>
      </c>
      <c r="O48" s="2">
        <v>341920</v>
      </c>
      <c r="P48" s="2">
        <v>225660</v>
      </c>
      <c r="Q48" s="2">
        <v>331190</v>
      </c>
      <c r="R48" s="1">
        <v>67.8</v>
      </c>
      <c r="S48" s="1">
        <v>68.3</v>
      </c>
      <c r="T48" s="1">
        <v>71</v>
      </c>
      <c r="U48" s="1">
        <v>1820.9877189093331</v>
      </c>
      <c r="V48" s="1">
        <v>1825.7793451773332</v>
      </c>
      <c r="W48" s="1">
        <v>1946.4763249579996</v>
      </c>
      <c r="X48" s="1">
        <f t="shared" si="20"/>
        <v>1888.7877189093331</v>
      </c>
      <c r="Y48" s="1">
        <f t="shared" si="20"/>
        <v>1894.0793451773332</v>
      </c>
      <c r="Z48" s="1">
        <f t="shared" si="20"/>
        <v>2017.4763249579996</v>
      </c>
      <c r="AC48" s="1">
        <f t="shared" si="21"/>
        <v>4047406.1599999997</v>
      </c>
      <c r="AD48" s="1">
        <f t="shared" si="21"/>
        <v>3986711.04</v>
      </c>
      <c r="AE48" s="1">
        <f t="shared" si="21"/>
        <v>3968342.7800000003</v>
      </c>
      <c r="AF48" s="1">
        <f t="shared" si="21"/>
        <v>21941634.999999993</v>
      </c>
      <c r="AG48" s="1">
        <f t="shared" si="21"/>
        <v>22063909.999999996</v>
      </c>
      <c r="AH48" s="1">
        <f t="shared" si="21"/>
        <v>23736704.999999996</v>
      </c>
      <c r="AI48" s="9" t="s">
        <v>9</v>
      </c>
    </row>
    <row r="49" spans="1:35" ht="27" x14ac:dyDescent="0.15">
      <c r="A49" s="10" t="s">
        <v>8</v>
      </c>
      <c r="B49" s="2">
        <v>387851</v>
      </c>
      <c r="C49" s="2">
        <v>360530</v>
      </c>
      <c r="D49" s="2">
        <v>395452</v>
      </c>
      <c r="E49" s="2">
        <v>417173</v>
      </c>
      <c r="F49" s="2">
        <v>476223</v>
      </c>
      <c r="G49" s="2">
        <v>494297</v>
      </c>
      <c r="H49" s="7">
        <v>10.58445</v>
      </c>
      <c r="I49" s="7">
        <v>9.6096959999999996</v>
      </c>
      <c r="J49" s="7">
        <v>10.0101</v>
      </c>
      <c r="K49" s="7">
        <v>15.259184000000001</v>
      </c>
      <c r="L49" s="7">
        <v>15.153136</v>
      </c>
      <c r="M49" s="7">
        <v>15.444968999999999</v>
      </c>
      <c r="O49" s="2">
        <v>405224</v>
      </c>
      <c r="P49" s="2">
        <v>280213</v>
      </c>
      <c r="Q49" s="2">
        <v>364182</v>
      </c>
      <c r="R49" s="1">
        <v>159.54</v>
      </c>
      <c r="S49" s="1">
        <v>167.47</v>
      </c>
      <c r="T49" s="1">
        <v>174.07</v>
      </c>
      <c r="U49" s="1">
        <v>1707.2847784666665</v>
      </c>
      <c r="V49" s="1">
        <v>1644.8772295999997</v>
      </c>
      <c r="W49" s="1">
        <v>1684.6989551333336</v>
      </c>
      <c r="X49" s="1">
        <f t="shared" si="20"/>
        <v>1866.8247784666664</v>
      </c>
      <c r="Y49" s="1">
        <f t="shared" si="20"/>
        <v>1812.3472295999998</v>
      </c>
      <c r="Z49" s="1">
        <f t="shared" si="20"/>
        <v>1858.7689551333335</v>
      </c>
      <c r="AC49" s="1">
        <f t="shared" si="21"/>
        <v>10584450</v>
      </c>
      <c r="AD49" s="1">
        <f t="shared" si="21"/>
        <v>9609696</v>
      </c>
      <c r="AE49" s="1">
        <f t="shared" si="21"/>
        <v>10010100</v>
      </c>
      <c r="AF49" s="1">
        <f t="shared" si="21"/>
        <v>15259184.000000002</v>
      </c>
      <c r="AG49" s="1">
        <f t="shared" si="21"/>
        <v>15153136</v>
      </c>
      <c r="AH49" s="1">
        <f t="shared" si="21"/>
        <v>15444968.999999998</v>
      </c>
      <c r="AI49" s="9" t="s">
        <v>7</v>
      </c>
    </row>
    <row r="50" spans="1:35" x14ac:dyDescent="0.15">
      <c r="A50" s="8"/>
      <c r="E50" s="2"/>
      <c r="F50" s="2"/>
      <c r="G50" s="2"/>
      <c r="H50" s="7"/>
      <c r="I50" s="7"/>
      <c r="J50" s="7"/>
      <c r="K50" s="7"/>
      <c r="L50" s="7"/>
      <c r="M50" s="7"/>
      <c r="O50" s="2"/>
      <c r="P50" s="2"/>
      <c r="Q50" s="2"/>
    </row>
    <row r="51" spans="1:35" ht="22.5" x14ac:dyDescent="0.15">
      <c r="A51" s="3" t="s">
        <v>6</v>
      </c>
      <c r="B51" s="2">
        <v>2021</v>
      </c>
      <c r="C51" s="2">
        <v>2020</v>
      </c>
      <c r="D51" s="2">
        <v>2019</v>
      </c>
      <c r="E51" s="2">
        <v>2021</v>
      </c>
      <c r="F51" s="2">
        <v>2020</v>
      </c>
      <c r="G51" s="2">
        <v>2019</v>
      </c>
      <c r="H51" s="2">
        <v>2021</v>
      </c>
      <c r="I51" s="2">
        <v>2020</v>
      </c>
      <c r="J51" s="2">
        <v>2019</v>
      </c>
      <c r="K51" s="2">
        <v>2021</v>
      </c>
      <c r="L51" s="2">
        <v>2020</v>
      </c>
      <c r="M51" s="2">
        <v>2019</v>
      </c>
      <c r="O51" s="2">
        <v>2021</v>
      </c>
      <c r="P51" s="2">
        <v>2020</v>
      </c>
      <c r="Q51" s="2">
        <v>2019</v>
      </c>
      <c r="R51" s="2">
        <v>2021</v>
      </c>
      <c r="S51" s="2">
        <v>2020</v>
      </c>
      <c r="T51" s="2">
        <v>2019</v>
      </c>
      <c r="U51" s="2">
        <v>2021</v>
      </c>
      <c r="V51" s="2">
        <v>2020</v>
      </c>
      <c r="W51" s="2">
        <v>2019</v>
      </c>
      <c r="X51" s="2">
        <v>2021</v>
      </c>
      <c r="Y51" s="2">
        <v>2020</v>
      </c>
      <c r="Z51" s="2">
        <v>2019</v>
      </c>
      <c r="AC51" s="2">
        <v>2021</v>
      </c>
      <c r="AD51" s="2">
        <v>2020</v>
      </c>
      <c r="AE51" s="2">
        <v>2019</v>
      </c>
      <c r="AF51" s="2">
        <v>2021</v>
      </c>
      <c r="AG51" s="2">
        <v>2020</v>
      </c>
      <c r="AH51" s="2">
        <v>2019</v>
      </c>
    </row>
    <row r="52" spans="1:35" ht="22.5" x14ac:dyDescent="0.15">
      <c r="A52" s="3" t="s">
        <v>5</v>
      </c>
      <c r="B52" s="1">
        <f t="shared" ref="B52:M52" si="22">MAX(B4:B49)</f>
        <v>576720</v>
      </c>
      <c r="C52" s="1">
        <f t="shared" si="22"/>
        <v>510470</v>
      </c>
      <c r="D52" s="1">
        <f t="shared" si="22"/>
        <v>404336</v>
      </c>
      <c r="E52" s="1">
        <f t="shared" si="22"/>
        <v>417173</v>
      </c>
      <c r="F52" s="1">
        <f t="shared" si="22"/>
        <v>476223</v>
      </c>
      <c r="G52" s="1">
        <f t="shared" si="22"/>
        <v>494297</v>
      </c>
      <c r="H52" s="1">
        <f t="shared" si="22"/>
        <v>10.58445</v>
      </c>
      <c r="I52" s="1">
        <f t="shared" si="22"/>
        <v>9.6096959999999996</v>
      </c>
      <c r="J52" s="1">
        <f t="shared" si="22"/>
        <v>10.0101</v>
      </c>
      <c r="K52" s="1">
        <f t="shared" si="22"/>
        <v>21.941634999999991</v>
      </c>
      <c r="L52" s="1">
        <f t="shared" si="22"/>
        <v>22.063909999999996</v>
      </c>
      <c r="M52" s="1">
        <f t="shared" si="22"/>
        <v>23.736704999999997</v>
      </c>
      <c r="O52" s="1">
        <f t="shared" ref="O52:Z52" si="23">MAX(O4:O49)</f>
        <v>424837</v>
      </c>
      <c r="P52" s="1">
        <f t="shared" si="23"/>
        <v>305157</v>
      </c>
      <c r="Q52" s="1">
        <f t="shared" si="23"/>
        <v>429208</v>
      </c>
      <c r="R52" s="1">
        <f t="shared" si="23"/>
        <v>172.56</v>
      </c>
      <c r="S52" s="1">
        <f t="shared" si="23"/>
        <v>170.94</v>
      </c>
      <c r="T52" s="1">
        <f t="shared" si="23"/>
        <v>174.07</v>
      </c>
      <c r="U52" s="1">
        <f t="shared" si="23"/>
        <v>1820.9877189093331</v>
      </c>
      <c r="V52" s="1">
        <f t="shared" si="23"/>
        <v>1825.7793451773332</v>
      </c>
      <c r="W52" s="1">
        <f t="shared" si="23"/>
        <v>1946.4763249579996</v>
      </c>
      <c r="X52" s="1">
        <f t="shared" si="23"/>
        <v>1888.7877189093331</v>
      </c>
      <c r="Y52" s="1">
        <f t="shared" si="23"/>
        <v>1894.0793451773332</v>
      </c>
      <c r="Z52" s="1">
        <f t="shared" si="23"/>
        <v>2017.4763249579996</v>
      </c>
      <c r="AC52" s="1">
        <f t="shared" ref="AC52:AH52" si="24">MAX(AC4:AC49)</f>
        <v>10584450</v>
      </c>
      <c r="AD52" s="1">
        <f t="shared" si="24"/>
        <v>9609696</v>
      </c>
      <c r="AE52" s="1">
        <f t="shared" si="24"/>
        <v>10010100</v>
      </c>
      <c r="AF52" s="1">
        <f t="shared" si="24"/>
        <v>21941634.999999993</v>
      </c>
      <c r="AG52" s="1">
        <f t="shared" si="24"/>
        <v>22063909.999999996</v>
      </c>
      <c r="AH52" s="1">
        <f t="shared" si="24"/>
        <v>23736704.999999996</v>
      </c>
    </row>
    <row r="53" spans="1:35" ht="22.5" x14ac:dyDescent="0.15">
      <c r="A53" s="3" t="s">
        <v>4</v>
      </c>
      <c r="B53" s="1">
        <f t="shared" ref="B53:M53" si="25">MIN(B4:B49)</f>
        <v>10704</v>
      </c>
      <c r="C53" s="1">
        <f t="shared" si="25"/>
        <v>8461</v>
      </c>
      <c r="D53" s="1">
        <f t="shared" si="25"/>
        <v>8442</v>
      </c>
      <c r="E53" s="1">
        <f t="shared" si="25"/>
        <v>870</v>
      </c>
      <c r="F53" s="1">
        <f t="shared" si="25"/>
        <v>732</v>
      </c>
      <c r="G53" s="1">
        <f t="shared" si="25"/>
        <v>712</v>
      </c>
      <c r="H53" s="1">
        <f t="shared" si="25"/>
        <v>0</v>
      </c>
      <c r="I53" s="1">
        <f t="shared" si="25"/>
        <v>0</v>
      </c>
      <c r="J53" s="1">
        <f t="shared" si="25"/>
        <v>0</v>
      </c>
      <c r="K53" s="1">
        <f t="shared" si="25"/>
        <v>0.10739999999999994</v>
      </c>
      <c r="L53" s="1">
        <f t="shared" si="25"/>
        <v>0.12179999999999996</v>
      </c>
      <c r="M53" s="1">
        <f t="shared" si="25"/>
        <v>9.540000000000004E-2</v>
      </c>
      <c r="O53" s="1">
        <f t="shared" ref="O53:Z53" si="26">MIN(O4:O49)</f>
        <v>4713</v>
      </c>
      <c r="P53" s="1">
        <f t="shared" si="26"/>
        <v>2813</v>
      </c>
      <c r="Q53" s="1">
        <f t="shared" si="26"/>
        <v>3964</v>
      </c>
      <c r="R53" s="1">
        <f t="shared" si="26"/>
        <v>0.42</v>
      </c>
      <c r="S53" s="1">
        <f t="shared" si="26"/>
        <v>0.56999999999999995</v>
      </c>
      <c r="T53" s="1">
        <f t="shared" si="26"/>
        <v>0.65</v>
      </c>
      <c r="U53" s="1">
        <f t="shared" si="26"/>
        <v>21.92424105226667</v>
      </c>
      <c r="V53" s="1">
        <f t="shared" si="26"/>
        <v>27.185286732266665</v>
      </c>
      <c r="W53" s="1">
        <f t="shared" si="26"/>
        <v>23.824304498133333</v>
      </c>
      <c r="X53" s="1">
        <f t="shared" si="26"/>
        <v>25.13424105226667</v>
      </c>
      <c r="Y53" s="1">
        <f t="shared" si="26"/>
        <v>32.225286732266667</v>
      </c>
      <c r="Z53" s="1">
        <f t="shared" si="26"/>
        <v>27.674304498133335</v>
      </c>
      <c r="AC53" s="1">
        <f t="shared" ref="AC53:AH53" si="27">MIN(AC4:AC49)</f>
        <v>0</v>
      </c>
      <c r="AD53" s="1">
        <f t="shared" si="27"/>
        <v>0</v>
      </c>
      <c r="AE53" s="1">
        <f t="shared" si="27"/>
        <v>0</v>
      </c>
      <c r="AF53" s="1">
        <f t="shared" si="27"/>
        <v>107399.99999999994</v>
      </c>
      <c r="AG53" s="1">
        <f t="shared" si="27"/>
        <v>121799.99999999997</v>
      </c>
      <c r="AH53" s="1">
        <f t="shared" si="27"/>
        <v>95400.000000000044</v>
      </c>
    </row>
    <row r="54" spans="1:35" ht="22.5" x14ac:dyDescent="0.15">
      <c r="A54" s="3" t="s">
        <v>3</v>
      </c>
      <c r="B54" s="1">
        <f t="shared" ref="B54:M54" si="28">B52-B53</f>
        <v>566016</v>
      </c>
      <c r="C54" s="1">
        <f t="shared" si="28"/>
        <v>502009</v>
      </c>
      <c r="D54" s="1">
        <f t="shared" si="28"/>
        <v>395894</v>
      </c>
      <c r="E54" s="1">
        <f t="shared" si="28"/>
        <v>416303</v>
      </c>
      <c r="F54" s="1">
        <f t="shared" si="28"/>
        <v>475491</v>
      </c>
      <c r="G54" s="1">
        <f t="shared" si="28"/>
        <v>493585</v>
      </c>
      <c r="H54" s="1">
        <f t="shared" si="28"/>
        <v>10.58445</v>
      </c>
      <c r="I54" s="1">
        <f t="shared" si="28"/>
        <v>9.6096959999999996</v>
      </c>
      <c r="J54" s="1">
        <f t="shared" si="28"/>
        <v>10.0101</v>
      </c>
      <c r="K54" s="1">
        <f t="shared" si="28"/>
        <v>21.834234999999993</v>
      </c>
      <c r="L54" s="1">
        <f t="shared" si="28"/>
        <v>21.942109999999996</v>
      </c>
      <c r="M54" s="1">
        <f t="shared" si="28"/>
        <v>23.641304999999996</v>
      </c>
      <c r="O54" s="1">
        <f t="shared" ref="O54:Z54" si="29">O52-O53</f>
        <v>420124</v>
      </c>
      <c r="P54" s="1">
        <f t="shared" si="29"/>
        <v>302344</v>
      </c>
      <c r="Q54" s="1">
        <f t="shared" si="29"/>
        <v>425244</v>
      </c>
      <c r="R54" s="1">
        <f t="shared" si="29"/>
        <v>172.14000000000001</v>
      </c>
      <c r="S54" s="1">
        <f t="shared" si="29"/>
        <v>170.37</v>
      </c>
      <c r="T54" s="1">
        <f t="shared" si="29"/>
        <v>173.42</v>
      </c>
      <c r="U54" s="1">
        <f t="shared" si="29"/>
        <v>1799.0634778570663</v>
      </c>
      <c r="V54" s="1">
        <f t="shared" si="29"/>
        <v>1798.5940584450666</v>
      </c>
      <c r="W54" s="1">
        <f t="shared" si="29"/>
        <v>1922.6520204598662</v>
      </c>
      <c r="X54" s="1">
        <f t="shared" si="29"/>
        <v>1863.6534778570665</v>
      </c>
      <c r="Y54" s="1">
        <f t="shared" si="29"/>
        <v>1861.8540584450666</v>
      </c>
      <c r="Z54" s="1">
        <f t="shared" si="29"/>
        <v>1989.8020204598663</v>
      </c>
      <c r="AC54" s="1">
        <f t="shared" ref="AC54:AH54" si="30">AC52-AC53</f>
        <v>10584450</v>
      </c>
      <c r="AD54" s="1">
        <f t="shared" si="30"/>
        <v>9609696</v>
      </c>
      <c r="AE54" s="1">
        <f t="shared" si="30"/>
        <v>10010100</v>
      </c>
      <c r="AF54" s="1">
        <f t="shared" si="30"/>
        <v>21834234.999999993</v>
      </c>
      <c r="AG54" s="1">
        <f t="shared" si="30"/>
        <v>21942109.999999996</v>
      </c>
      <c r="AH54" s="1">
        <f t="shared" si="30"/>
        <v>23641304.999999996</v>
      </c>
    </row>
    <row r="55" spans="1:35" ht="22.5" x14ac:dyDescent="0.15">
      <c r="A55" s="3" t="s">
        <v>2</v>
      </c>
      <c r="B55" s="6">
        <f t="shared" ref="B55:G55" si="31">1/(B54*6)</f>
        <v>2.9445575154530377E-7</v>
      </c>
      <c r="C55" s="5">
        <f t="shared" si="31"/>
        <v>3.3199935990523413E-7</v>
      </c>
      <c r="D55" s="5">
        <f t="shared" si="31"/>
        <v>4.209881096118321E-7</v>
      </c>
      <c r="E55" s="5">
        <f t="shared" si="31"/>
        <v>4.0034942497812091E-7</v>
      </c>
      <c r="F55" s="5">
        <f t="shared" si="31"/>
        <v>3.505148712944444E-7</v>
      </c>
      <c r="G55" s="5">
        <f t="shared" si="31"/>
        <v>3.3766558276014599E-7</v>
      </c>
      <c r="O55" s="5">
        <f>1/(O54*6)</f>
        <v>3.9670827343038405E-7</v>
      </c>
      <c r="P55" s="5">
        <f>1/(P54*6)</f>
        <v>5.5124846752926024E-7</v>
      </c>
      <c r="Q55" s="5">
        <f>1/(Q54*6)</f>
        <v>3.9193184775485762E-7</v>
      </c>
      <c r="X55" s="5">
        <f>1/(X54*6)</f>
        <v>8.9430073051085325E-5</v>
      </c>
      <c r="Y55" s="5">
        <f>1/(Y54*6)</f>
        <v>8.9516504212934319E-5</v>
      </c>
      <c r="Z55" s="5">
        <f>1/(Z54*6)</f>
        <v>8.3760426893198184E-5</v>
      </c>
      <c r="AC55" s="4">
        <f t="shared" ref="AC55:AH55" si="32">1/(AC54*6)</f>
        <v>1.5746370068040065E-8</v>
      </c>
      <c r="AD55" s="4">
        <f t="shared" si="32"/>
        <v>1.734359408108921E-8</v>
      </c>
      <c r="AE55" s="4">
        <f t="shared" si="32"/>
        <v>1.6649850317845641E-8</v>
      </c>
      <c r="AF55" s="4">
        <f t="shared" si="32"/>
        <v>7.6332725495840237E-9</v>
      </c>
      <c r="AG55" s="4">
        <f t="shared" si="32"/>
        <v>7.5957447422634702E-9</v>
      </c>
      <c r="AH55" s="4">
        <f t="shared" si="32"/>
        <v>7.049808234641307E-9</v>
      </c>
    </row>
    <row r="56" spans="1:35" ht="22.5" x14ac:dyDescent="0.15">
      <c r="A56" s="3" t="s">
        <v>1</v>
      </c>
      <c r="B56" s="1">
        <f t="shared" ref="B56:G56" si="33">AVERAGE(B4:B49)</f>
        <v>124531.43589743589</v>
      </c>
      <c r="C56" s="1">
        <f t="shared" si="33"/>
        <v>110530.38461538461</v>
      </c>
      <c r="D56" s="1">
        <f t="shared" si="33"/>
        <v>114787.25641025641</v>
      </c>
      <c r="E56" s="1">
        <f t="shared" si="33"/>
        <v>42421.974358974359</v>
      </c>
      <c r="F56" s="1">
        <f t="shared" si="33"/>
        <v>44726.105263157893</v>
      </c>
      <c r="G56" s="1">
        <f t="shared" si="33"/>
        <v>46965.230769230766</v>
      </c>
      <c r="O56" s="1">
        <f>AVERAGE(O4:O49)</f>
        <v>90161.38461538461</v>
      </c>
      <c r="P56" s="1">
        <f>AVERAGE(P4:P49)</f>
        <v>56914.48717948718</v>
      </c>
      <c r="Q56" s="1">
        <f>AVERAGE(Q4:Q49)</f>
        <v>87945.333333333328</v>
      </c>
      <c r="X56" s="1">
        <f>AVERAGE(X4:X49)</f>
        <v>395.90231447841495</v>
      </c>
      <c r="Y56" s="1">
        <f>AVERAGE(Y4:Y49)</f>
        <v>396.72459115839894</v>
      </c>
      <c r="Z56" s="1">
        <f>AVERAGE(Z4:Z49)</f>
        <v>435.62916414582696</v>
      </c>
      <c r="AC56" s="1">
        <f t="shared" ref="AC56:AH56" si="34">AVERAGE(AC4:AC49)</f>
        <v>1374519.7046764104</v>
      </c>
      <c r="AD56" s="1">
        <f t="shared" si="34"/>
        <v>1297798.6917588473</v>
      </c>
      <c r="AE56" s="1">
        <f t="shared" si="34"/>
        <v>1351921.5671406423</v>
      </c>
      <c r="AF56" s="1">
        <f t="shared" si="34"/>
        <v>4019072.2644853983</v>
      </c>
      <c r="AG56" s="1">
        <f t="shared" si="34"/>
        <v>4070477.1673589745</v>
      </c>
      <c r="AH56" s="1">
        <f t="shared" si="34"/>
        <v>4451818.4247435899</v>
      </c>
    </row>
    <row r="57" spans="1:35" ht="22.5" x14ac:dyDescent="0.15">
      <c r="A57" s="3" t="s">
        <v>0</v>
      </c>
      <c r="B57" s="1">
        <f t="shared" ref="B57:G57" si="35">STDEV(B4:B49)</f>
        <v>138126.30449696831</v>
      </c>
      <c r="C57" s="1">
        <f t="shared" si="35"/>
        <v>125194.30393962467</v>
      </c>
      <c r="D57" s="1">
        <f t="shared" si="35"/>
        <v>123147.39418717075</v>
      </c>
      <c r="E57" s="1">
        <f t="shared" si="35"/>
        <v>89158.333713115819</v>
      </c>
      <c r="F57" s="1">
        <f t="shared" si="35"/>
        <v>97036.492080205921</v>
      </c>
      <c r="G57" s="1">
        <f t="shared" si="35"/>
        <v>99762.082184634492</v>
      </c>
      <c r="O57" s="1">
        <f>STDEV(O4:O49)</f>
        <v>113149.81795055135</v>
      </c>
      <c r="P57" s="1">
        <f>STDEV(P4:P49)</f>
        <v>77810.429931668841</v>
      </c>
      <c r="Q57" s="1">
        <f>STDEV(Q4:Q49)</f>
        <v>117842.24515122198</v>
      </c>
      <c r="X57" s="1">
        <f>STDEV(X4:X49)</f>
        <v>479.76829672352108</v>
      </c>
      <c r="Y57" s="1">
        <f>STDEV(Y4:Y49)</f>
        <v>496.50951042313585</v>
      </c>
      <c r="Z57" s="1">
        <f>STDEV(Z4:Z49)</f>
        <v>549.21350346856855</v>
      </c>
      <c r="AC57" s="1">
        <f t="shared" ref="AC57:AH57" si="36">STDEV(AC4:AC49)</f>
        <v>2028861.3258130222</v>
      </c>
      <c r="AD57" s="1">
        <f t="shared" si="36"/>
        <v>1904581.0956628961</v>
      </c>
      <c r="AE57" s="1">
        <f t="shared" si="36"/>
        <v>1993400.4889011141</v>
      </c>
      <c r="AF57" s="1">
        <f t="shared" si="36"/>
        <v>5033447.7965315599</v>
      </c>
      <c r="AG57" s="1">
        <f t="shared" si="36"/>
        <v>5318053.15526265</v>
      </c>
      <c r="AH57" s="1">
        <f t="shared" si="36"/>
        <v>5946186.2165727662</v>
      </c>
    </row>
    <row r="58" spans="1:35" ht="13.5" x14ac:dyDescent="0.15">
      <c r="B58" s="1"/>
      <c r="C58" s="1"/>
      <c r="D58" s="1"/>
    </row>
    <row r="59" spans="1:35" ht="13.5" x14ac:dyDescent="0.15">
      <c r="B59" s="1"/>
      <c r="C59" s="1"/>
      <c r="D59" s="1"/>
    </row>
    <row r="60" spans="1:35" ht="13.5" x14ac:dyDescent="0.15">
      <c r="B60" s="1"/>
      <c r="C60" s="1"/>
      <c r="D60" s="1"/>
    </row>
    <row r="61" spans="1:35" ht="13.5" x14ac:dyDescent="0.15">
      <c r="B61" s="1"/>
      <c r="C61" s="1"/>
      <c r="D61" s="1"/>
    </row>
    <row r="62" spans="1:35" ht="13.5" x14ac:dyDescent="0.15">
      <c r="B62" s="1"/>
      <c r="C62" s="1"/>
      <c r="D62" s="1"/>
    </row>
    <row r="63" spans="1:35" ht="13.5" x14ac:dyDescent="0.15">
      <c r="B63" s="1"/>
      <c r="C63" s="1"/>
      <c r="D63" s="1"/>
    </row>
    <row r="64" spans="1:35" ht="13.5" x14ac:dyDescent="0.15">
      <c r="B64" s="1"/>
      <c r="C64" s="1"/>
      <c r="D64" s="1"/>
    </row>
    <row r="65" spans="2:4" ht="13.5" x14ac:dyDescent="0.15">
      <c r="B65" s="1"/>
      <c r="C65" s="1"/>
      <c r="D65" s="1"/>
    </row>
    <row r="66" spans="2:4" ht="13.5" x14ac:dyDescent="0.15">
      <c r="B66" s="1"/>
      <c r="C66" s="1"/>
      <c r="D66" s="1"/>
    </row>
    <row r="67" spans="2:4" ht="13.5" x14ac:dyDescent="0.15">
      <c r="B67" s="1"/>
      <c r="C67" s="1"/>
      <c r="D67" s="1"/>
    </row>
    <row r="68" spans="2:4" ht="13.5" x14ac:dyDescent="0.15">
      <c r="B68" s="1"/>
      <c r="C68" s="1"/>
      <c r="D68" s="1"/>
    </row>
    <row r="69" spans="2:4" ht="13.5" x14ac:dyDescent="0.15">
      <c r="B69" s="1"/>
      <c r="C69" s="1"/>
      <c r="D69" s="1"/>
    </row>
    <row r="70" spans="2:4" ht="13.5" x14ac:dyDescent="0.15">
      <c r="B70" s="1"/>
      <c r="C70" s="1"/>
      <c r="D70" s="1"/>
    </row>
    <row r="71" spans="2:4" ht="13.5" x14ac:dyDescent="0.15">
      <c r="B71" s="1"/>
      <c r="C71" s="1"/>
      <c r="D71" s="1"/>
    </row>
    <row r="72" spans="2:4" ht="13.5" x14ac:dyDescent="0.15">
      <c r="B72" s="1"/>
      <c r="C72" s="1"/>
      <c r="D72" s="1"/>
    </row>
    <row r="73" spans="2:4" ht="13.5" x14ac:dyDescent="0.15">
      <c r="B73" s="1"/>
      <c r="C73" s="1"/>
      <c r="D73" s="1"/>
    </row>
    <row r="74" spans="2:4" ht="13.5" x14ac:dyDescent="0.15">
      <c r="B74" s="1"/>
      <c r="C74" s="1"/>
      <c r="D74" s="1"/>
    </row>
    <row r="75" spans="2:4" ht="13.5" x14ac:dyDescent="0.15">
      <c r="B75" s="1"/>
      <c r="C75" s="1"/>
      <c r="D75" s="1"/>
    </row>
    <row r="76" spans="2:4" ht="13.5" x14ac:dyDescent="0.15">
      <c r="B76" s="1"/>
      <c r="C76" s="1"/>
      <c r="D76" s="1"/>
    </row>
    <row r="77" spans="2:4" ht="13.5" x14ac:dyDescent="0.15">
      <c r="B77" s="1"/>
      <c r="C77" s="1"/>
      <c r="D77" s="1"/>
    </row>
    <row r="78" spans="2:4" ht="13.5" x14ac:dyDescent="0.15">
      <c r="B78" s="1"/>
      <c r="C78" s="1"/>
      <c r="D78" s="1"/>
    </row>
    <row r="79" spans="2:4" ht="13.5" x14ac:dyDescent="0.15">
      <c r="B79" s="1"/>
      <c r="C79" s="1"/>
      <c r="D79" s="1"/>
    </row>
    <row r="80" spans="2:4" ht="13.5" x14ac:dyDescent="0.15">
      <c r="B80" s="1"/>
      <c r="C80" s="1"/>
      <c r="D80" s="1"/>
    </row>
    <row r="81" spans="2:4" ht="13.5" x14ac:dyDescent="0.15">
      <c r="B81" s="1"/>
      <c r="C81" s="1"/>
      <c r="D81" s="1"/>
    </row>
    <row r="82" spans="2:4" ht="13.5" x14ac:dyDescent="0.15">
      <c r="B82" s="1"/>
      <c r="C82" s="1"/>
      <c r="D82" s="1"/>
    </row>
    <row r="83" spans="2:4" ht="13.5" x14ac:dyDescent="0.15">
      <c r="B83" s="1"/>
      <c r="C83" s="1"/>
      <c r="D83" s="1"/>
    </row>
    <row r="84" spans="2:4" ht="13.5" x14ac:dyDescent="0.15">
      <c r="B84" s="1"/>
      <c r="C84" s="1"/>
      <c r="D84" s="1"/>
    </row>
    <row r="85" spans="2:4" ht="13.5" x14ac:dyDescent="0.15">
      <c r="B85" s="1"/>
      <c r="C85" s="1"/>
      <c r="D85" s="1"/>
    </row>
    <row r="86" spans="2:4" ht="13.5" x14ac:dyDescent="0.15">
      <c r="B86" s="1"/>
      <c r="C86" s="1"/>
      <c r="D86" s="1"/>
    </row>
    <row r="87" spans="2:4" ht="13.5" x14ac:dyDescent="0.15">
      <c r="B87" s="1"/>
      <c r="C87" s="1"/>
      <c r="D87" s="1"/>
    </row>
    <row r="88" spans="2:4" ht="13.5" x14ac:dyDescent="0.15">
      <c r="B88" s="1"/>
      <c r="C88" s="1"/>
      <c r="D88" s="1"/>
    </row>
    <row r="89" spans="2:4" ht="13.5" x14ac:dyDescent="0.15">
      <c r="B89" s="1"/>
      <c r="C89" s="1"/>
      <c r="D89" s="1"/>
    </row>
    <row r="90" spans="2:4" ht="13.5" x14ac:dyDescent="0.15">
      <c r="B90" s="1"/>
      <c r="C90" s="1"/>
      <c r="D90" s="1"/>
    </row>
    <row r="91" spans="2:4" ht="13.5" x14ac:dyDescent="0.15">
      <c r="B91" s="1"/>
      <c r="C91" s="1"/>
      <c r="D91" s="1"/>
    </row>
    <row r="92" spans="2:4" ht="13.5" x14ac:dyDescent="0.15">
      <c r="B92" s="1"/>
      <c r="C92" s="1"/>
      <c r="D92" s="1"/>
    </row>
    <row r="93" spans="2:4" ht="13.5" x14ac:dyDescent="0.15">
      <c r="B93" s="1"/>
      <c r="C93" s="1"/>
      <c r="D93" s="1"/>
    </row>
    <row r="94" spans="2:4" ht="13.5" x14ac:dyDescent="0.15">
      <c r="B94" s="1"/>
      <c r="C94" s="1"/>
      <c r="D94" s="1"/>
    </row>
    <row r="95" spans="2:4" ht="13.5" x14ac:dyDescent="0.15">
      <c r="B95" s="1"/>
      <c r="C95" s="1"/>
      <c r="D95" s="1"/>
    </row>
    <row r="96" spans="2:4" ht="13.5" x14ac:dyDescent="0.15">
      <c r="B96" s="1"/>
      <c r="C96" s="1"/>
      <c r="D96" s="1"/>
    </row>
    <row r="97" spans="2:4" ht="13.5" x14ac:dyDescent="0.15">
      <c r="B97" s="1"/>
      <c r="C97" s="1"/>
      <c r="D97" s="1"/>
    </row>
    <row r="98" spans="2:4" ht="13.5" x14ac:dyDescent="0.15">
      <c r="B98" s="1"/>
      <c r="C98" s="1"/>
      <c r="D98" s="1"/>
    </row>
    <row r="99" spans="2:4" ht="13.5" x14ac:dyDescent="0.15">
      <c r="B99" s="1"/>
      <c r="C99" s="1"/>
      <c r="D99" s="1"/>
    </row>
    <row r="100" spans="2:4" ht="13.5" x14ac:dyDescent="0.15">
      <c r="B100" s="1"/>
      <c r="C100" s="1"/>
      <c r="D100" s="1"/>
    </row>
    <row r="101" spans="2:4" ht="13.5" x14ac:dyDescent="0.15">
      <c r="B101" s="1"/>
      <c r="C101" s="1"/>
      <c r="D101" s="1"/>
    </row>
    <row r="102" spans="2:4" ht="13.5" x14ac:dyDescent="0.15">
      <c r="B102" s="1"/>
      <c r="C102" s="1"/>
      <c r="D102" s="1"/>
    </row>
    <row r="103" spans="2:4" ht="13.5" x14ac:dyDescent="0.15">
      <c r="B103" s="1"/>
      <c r="C103" s="1"/>
      <c r="D103" s="1"/>
    </row>
    <row r="104" spans="2:4" ht="13.5" x14ac:dyDescent="0.15">
      <c r="B104" s="1"/>
      <c r="C104" s="1"/>
      <c r="D104" s="1"/>
    </row>
    <row r="105" spans="2:4" ht="13.5" x14ac:dyDescent="0.15">
      <c r="B105" s="1"/>
      <c r="C105" s="1"/>
      <c r="D105" s="1"/>
    </row>
    <row r="106" spans="2:4" ht="13.5" x14ac:dyDescent="0.15">
      <c r="B106" s="1"/>
      <c r="C106" s="1"/>
      <c r="D106" s="1"/>
    </row>
    <row r="107" spans="2:4" ht="13.5" x14ac:dyDescent="0.15">
      <c r="B107" s="1"/>
      <c r="C107" s="1"/>
      <c r="D107" s="1"/>
    </row>
    <row r="108" spans="2:4" ht="13.5" x14ac:dyDescent="0.15">
      <c r="B108" s="1"/>
      <c r="C108" s="1"/>
      <c r="D108" s="1"/>
    </row>
    <row r="109" spans="2:4" ht="13.5" x14ac:dyDescent="0.15">
      <c r="B109" s="1"/>
      <c r="C109" s="1"/>
      <c r="D109" s="1"/>
    </row>
    <row r="110" spans="2:4" ht="13.5" x14ac:dyDescent="0.15">
      <c r="B110" s="1"/>
      <c r="C110" s="1"/>
      <c r="D110" s="1"/>
    </row>
    <row r="111" spans="2:4" ht="13.5" x14ac:dyDescent="0.15">
      <c r="B111" s="1"/>
      <c r="C111" s="1"/>
      <c r="D111" s="1"/>
    </row>
    <row r="112" spans="2:4" ht="13.5" x14ac:dyDescent="0.15">
      <c r="B112" s="1"/>
      <c r="C112" s="1"/>
      <c r="D112" s="1"/>
    </row>
    <row r="113" spans="2:4" ht="13.5" x14ac:dyDescent="0.15">
      <c r="B113" s="1"/>
      <c r="C113" s="1"/>
      <c r="D113" s="1"/>
    </row>
    <row r="114" spans="2:4" ht="13.5" x14ac:dyDescent="0.15">
      <c r="B114" s="1"/>
      <c r="C114" s="1"/>
      <c r="D114" s="1"/>
    </row>
    <row r="115" spans="2:4" ht="13.5" x14ac:dyDescent="0.15">
      <c r="B115" s="1"/>
      <c r="C115" s="1"/>
      <c r="D115" s="1"/>
    </row>
    <row r="116" spans="2:4" ht="13.5" x14ac:dyDescent="0.15">
      <c r="B116" s="1"/>
      <c r="C116" s="1"/>
      <c r="D116" s="1"/>
    </row>
    <row r="117" spans="2:4" ht="13.5" x14ac:dyDescent="0.15">
      <c r="B117" s="1"/>
      <c r="C117" s="1"/>
      <c r="D117" s="1"/>
    </row>
    <row r="118" spans="2:4" ht="13.5" x14ac:dyDescent="0.15">
      <c r="B118" s="1"/>
      <c r="C118" s="1"/>
      <c r="D118" s="1"/>
    </row>
    <row r="119" spans="2:4" ht="13.5" x14ac:dyDescent="0.15">
      <c r="B119" s="1"/>
      <c r="C119" s="1"/>
      <c r="D119" s="1"/>
    </row>
    <row r="120" spans="2:4" ht="13.5" x14ac:dyDescent="0.15">
      <c r="B120" s="1"/>
      <c r="C120" s="1"/>
      <c r="D120" s="1"/>
    </row>
    <row r="121" spans="2:4" ht="13.5" x14ac:dyDescent="0.15">
      <c r="B121" s="1"/>
      <c r="C121" s="1"/>
      <c r="D121" s="1"/>
    </row>
    <row r="122" spans="2:4" ht="13.5" x14ac:dyDescent="0.15">
      <c r="B122" s="1"/>
      <c r="C122" s="1"/>
      <c r="D122" s="1"/>
    </row>
    <row r="123" spans="2:4" ht="13.5" x14ac:dyDescent="0.15">
      <c r="B123" s="1"/>
      <c r="C123" s="1"/>
      <c r="D123" s="1"/>
    </row>
    <row r="124" spans="2:4" ht="13.5" x14ac:dyDescent="0.15">
      <c r="B124" s="1"/>
      <c r="C124" s="1"/>
      <c r="D124" s="1"/>
    </row>
    <row r="125" spans="2:4" ht="13.5" x14ac:dyDescent="0.15">
      <c r="B125" s="1"/>
      <c r="C125" s="1"/>
      <c r="D125" s="1"/>
    </row>
    <row r="126" spans="2:4" ht="13.5" x14ac:dyDescent="0.15">
      <c r="B126" s="1"/>
      <c r="C126" s="1"/>
      <c r="D126" s="1"/>
    </row>
    <row r="127" spans="2:4" ht="13.5" x14ac:dyDescent="0.15">
      <c r="B127" s="1"/>
      <c r="C127" s="1"/>
      <c r="D127" s="1"/>
    </row>
    <row r="128" spans="2:4" ht="13.5" x14ac:dyDescent="0.15">
      <c r="B128" s="1"/>
      <c r="C128" s="1"/>
      <c r="D128" s="1"/>
    </row>
    <row r="129" spans="2:4" ht="13.5" x14ac:dyDescent="0.15">
      <c r="B129" s="1"/>
      <c r="C129" s="1"/>
      <c r="D129" s="1"/>
    </row>
    <row r="130" spans="2:4" ht="13.5" x14ac:dyDescent="0.15">
      <c r="B130" s="1"/>
      <c r="C130" s="1"/>
      <c r="D130" s="1"/>
    </row>
    <row r="131" spans="2:4" ht="13.5" x14ac:dyDescent="0.15">
      <c r="B131" s="1"/>
      <c r="C131" s="1"/>
      <c r="D131" s="1"/>
    </row>
    <row r="132" spans="2:4" ht="13.5" x14ac:dyDescent="0.15">
      <c r="B132" s="1"/>
      <c r="C132" s="1"/>
      <c r="D132" s="1"/>
    </row>
    <row r="133" spans="2:4" ht="13.5" x14ac:dyDescent="0.15">
      <c r="B133" s="1"/>
      <c r="C133" s="1"/>
      <c r="D133" s="1"/>
    </row>
    <row r="134" spans="2:4" ht="13.5" x14ac:dyDescent="0.15">
      <c r="B134" s="1"/>
      <c r="C134" s="1"/>
      <c r="D134" s="1"/>
    </row>
    <row r="135" spans="2:4" ht="13.5" x14ac:dyDescent="0.15">
      <c r="B135" s="1"/>
      <c r="C135" s="1"/>
      <c r="D135" s="1"/>
    </row>
    <row r="136" spans="2:4" ht="13.5" x14ac:dyDescent="0.15">
      <c r="B136" s="1"/>
      <c r="C136" s="1"/>
      <c r="D136" s="1"/>
    </row>
    <row r="137" spans="2:4" ht="13.5" x14ac:dyDescent="0.15">
      <c r="B137" s="1"/>
      <c r="C137" s="1"/>
      <c r="D137" s="1"/>
    </row>
    <row r="138" spans="2:4" ht="13.5" x14ac:dyDescent="0.15">
      <c r="B138" s="1"/>
      <c r="C138" s="1"/>
      <c r="D138" s="1"/>
    </row>
    <row r="139" spans="2:4" ht="13.5" x14ac:dyDescent="0.15">
      <c r="B139" s="1"/>
      <c r="C139" s="1"/>
      <c r="D139" s="1"/>
    </row>
    <row r="140" spans="2:4" ht="13.5" x14ac:dyDescent="0.15">
      <c r="B140" s="1"/>
      <c r="C140" s="1"/>
      <c r="D140" s="1"/>
    </row>
    <row r="141" spans="2:4" ht="13.5" x14ac:dyDescent="0.15">
      <c r="B141" s="1"/>
      <c r="C141" s="1"/>
      <c r="D141" s="1"/>
    </row>
    <row r="142" spans="2:4" ht="13.5" x14ac:dyDescent="0.15">
      <c r="B142" s="1"/>
      <c r="C142" s="1"/>
      <c r="D142" s="1"/>
    </row>
    <row r="143" spans="2:4" ht="13.5" x14ac:dyDescent="0.15">
      <c r="B143" s="1"/>
      <c r="C143" s="1"/>
      <c r="D143" s="1"/>
    </row>
    <row r="144" spans="2:4" ht="13.5" x14ac:dyDescent="0.15">
      <c r="B144" s="1"/>
      <c r="C144" s="1"/>
      <c r="D144" s="1"/>
    </row>
    <row r="145" spans="2:4" ht="13.5" x14ac:dyDescent="0.15">
      <c r="B145" s="1"/>
      <c r="C145" s="1"/>
      <c r="D145" s="1"/>
    </row>
    <row r="146" spans="2:4" ht="13.5" x14ac:dyDescent="0.15">
      <c r="B146" s="1"/>
      <c r="C146" s="1"/>
      <c r="D146" s="1"/>
    </row>
    <row r="147" spans="2:4" ht="13.5" x14ac:dyDescent="0.15">
      <c r="B147" s="1"/>
      <c r="C147" s="1"/>
      <c r="D147" s="1"/>
    </row>
    <row r="148" spans="2:4" ht="13.5" x14ac:dyDescent="0.15">
      <c r="B148" s="1"/>
      <c r="C148" s="1"/>
      <c r="D148" s="1"/>
    </row>
    <row r="149" spans="2:4" ht="13.5" x14ac:dyDescent="0.15">
      <c r="B149" s="1"/>
      <c r="C149" s="1"/>
      <c r="D149" s="1"/>
    </row>
    <row r="150" spans="2:4" ht="13.5" x14ac:dyDescent="0.15">
      <c r="B150" s="1"/>
      <c r="C150" s="1"/>
      <c r="D150" s="1"/>
    </row>
    <row r="151" spans="2:4" ht="13.5" x14ac:dyDescent="0.15">
      <c r="B151" s="1"/>
      <c r="C151" s="1"/>
      <c r="D151" s="1"/>
    </row>
    <row r="152" spans="2:4" ht="13.5" x14ac:dyDescent="0.15">
      <c r="B152" s="1"/>
      <c r="C152" s="1"/>
      <c r="D152" s="1"/>
    </row>
    <row r="153" spans="2:4" ht="13.5" x14ac:dyDescent="0.15">
      <c r="B153" s="1"/>
      <c r="C153" s="1"/>
      <c r="D153" s="1"/>
    </row>
    <row r="154" spans="2:4" ht="13.5" x14ac:dyDescent="0.15">
      <c r="B154" s="1"/>
      <c r="C154" s="1"/>
      <c r="D154" s="1"/>
    </row>
    <row r="155" spans="2:4" ht="13.5" x14ac:dyDescent="0.15">
      <c r="B155" s="1"/>
      <c r="C155" s="1"/>
      <c r="D155" s="1"/>
    </row>
    <row r="156" spans="2:4" ht="13.5" x14ac:dyDescent="0.15">
      <c r="B156" s="1"/>
      <c r="C156" s="1"/>
      <c r="D156" s="1"/>
    </row>
    <row r="157" spans="2:4" ht="13.5" x14ac:dyDescent="0.15">
      <c r="B157" s="1"/>
      <c r="C157" s="1"/>
      <c r="D157" s="1"/>
    </row>
    <row r="158" spans="2:4" ht="13.5" x14ac:dyDescent="0.15">
      <c r="B158" s="1"/>
      <c r="C158" s="1"/>
      <c r="D158" s="1"/>
    </row>
    <row r="159" spans="2:4" ht="13.5" x14ac:dyDescent="0.15">
      <c r="B159" s="1"/>
      <c r="C159" s="1"/>
      <c r="D159" s="1"/>
    </row>
    <row r="160" spans="2:4" ht="13.5" x14ac:dyDescent="0.15">
      <c r="B160" s="1"/>
      <c r="C160" s="1"/>
      <c r="D160" s="1"/>
    </row>
    <row r="161" spans="2:4" ht="13.5" x14ac:dyDescent="0.15">
      <c r="B161" s="1"/>
      <c r="C161" s="1"/>
      <c r="D161" s="1"/>
    </row>
    <row r="162" spans="2:4" ht="13.5" x14ac:dyDescent="0.15">
      <c r="B162" s="1"/>
      <c r="C162" s="1"/>
      <c r="D162" s="1"/>
    </row>
    <row r="163" spans="2:4" ht="13.5" x14ac:dyDescent="0.15">
      <c r="B163" s="1"/>
      <c r="C163" s="1"/>
      <c r="D163" s="1"/>
    </row>
    <row r="164" spans="2:4" ht="13.5" x14ac:dyDescent="0.15">
      <c r="B164" s="1"/>
      <c r="C164" s="1"/>
      <c r="D164" s="1"/>
    </row>
    <row r="165" spans="2:4" ht="13.5" x14ac:dyDescent="0.15">
      <c r="B165" s="1"/>
      <c r="C165" s="1"/>
      <c r="D165" s="1"/>
    </row>
    <row r="166" spans="2:4" ht="13.5" x14ac:dyDescent="0.15">
      <c r="B166" s="1"/>
      <c r="C166" s="1"/>
      <c r="D166" s="1"/>
    </row>
    <row r="167" spans="2:4" ht="13.5" x14ac:dyDescent="0.15">
      <c r="B167" s="1"/>
      <c r="C167" s="1"/>
      <c r="D167" s="1"/>
    </row>
    <row r="168" spans="2:4" ht="13.5" x14ac:dyDescent="0.15">
      <c r="B168" s="1"/>
      <c r="C168" s="1"/>
      <c r="D168" s="1"/>
    </row>
    <row r="169" spans="2:4" ht="13.5" x14ac:dyDescent="0.15">
      <c r="B169" s="1"/>
      <c r="C169" s="1"/>
      <c r="D169" s="1"/>
    </row>
    <row r="170" spans="2:4" ht="13.5" x14ac:dyDescent="0.15">
      <c r="B170" s="1"/>
      <c r="C170" s="1"/>
      <c r="D170" s="1"/>
    </row>
    <row r="171" spans="2:4" ht="13.5" x14ac:dyDescent="0.15">
      <c r="B171" s="1"/>
      <c r="C171" s="1"/>
      <c r="D171" s="1"/>
    </row>
    <row r="172" spans="2:4" ht="13.5" x14ac:dyDescent="0.15">
      <c r="B172" s="1"/>
      <c r="C172" s="1"/>
      <c r="D172" s="1"/>
    </row>
    <row r="173" spans="2:4" ht="13.5" x14ac:dyDescent="0.15">
      <c r="B173" s="1"/>
      <c r="C173" s="1"/>
      <c r="D173" s="1"/>
    </row>
    <row r="174" spans="2:4" ht="13.5" x14ac:dyDescent="0.15">
      <c r="B174" s="1"/>
      <c r="C174" s="1"/>
      <c r="D174" s="1"/>
    </row>
    <row r="175" spans="2:4" ht="13.5" x14ac:dyDescent="0.15">
      <c r="B175" s="1"/>
      <c r="C175" s="1"/>
      <c r="D175" s="1"/>
    </row>
    <row r="176" spans="2:4" ht="13.5" x14ac:dyDescent="0.15">
      <c r="B176" s="1"/>
      <c r="C176" s="1"/>
      <c r="D176" s="1"/>
    </row>
    <row r="177" spans="2:4" ht="13.5" x14ac:dyDescent="0.15">
      <c r="B177" s="1"/>
      <c r="C177" s="1"/>
      <c r="D177" s="1"/>
    </row>
    <row r="178" spans="2:4" ht="13.5" x14ac:dyDescent="0.15">
      <c r="B178" s="1"/>
      <c r="C178" s="1"/>
      <c r="D178" s="1"/>
    </row>
    <row r="179" spans="2:4" ht="13.5" x14ac:dyDescent="0.15">
      <c r="B179" s="1"/>
      <c r="C179" s="1"/>
      <c r="D179" s="1"/>
    </row>
    <row r="180" spans="2:4" ht="13.5" x14ac:dyDescent="0.15">
      <c r="B180" s="1"/>
      <c r="C180" s="1"/>
      <c r="D180" s="1"/>
    </row>
    <row r="181" spans="2:4" ht="13.5" x14ac:dyDescent="0.15">
      <c r="B181" s="1"/>
      <c r="C181" s="1"/>
      <c r="D181" s="1"/>
    </row>
    <row r="182" spans="2:4" ht="13.5" x14ac:dyDescent="0.15">
      <c r="B182" s="1"/>
      <c r="C182" s="1"/>
      <c r="D182" s="1"/>
    </row>
    <row r="183" spans="2:4" ht="13.5" x14ac:dyDescent="0.15">
      <c r="B183" s="1"/>
      <c r="C183" s="1"/>
      <c r="D183" s="1"/>
    </row>
    <row r="184" spans="2:4" ht="13.5" x14ac:dyDescent="0.15">
      <c r="B184" s="1"/>
      <c r="C184" s="1"/>
      <c r="D184" s="1"/>
    </row>
    <row r="185" spans="2:4" ht="13.5" x14ac:dyDescent="0.15">
      <c r="B185" s="1"/>
      <c r="C185" s="1"/>
      <c r="D185" s="1"/>
    </row>
    <row r="186" spans="2:4" ht="13.5" x14ac:dyDescent="0.15">
      <c r="B186" s="1"/>
      <c r="C186" s="1"/>
      <c r="D186" s="1"/>
    </row>
    <row r="187" spans="2:4" ht="13.5" x14ac:dyDescent="0.15">
      <c r="B187" s="1"/>
      <c r="C187" s="1"/>
      <c r="D187" s="1"/>
    </row>
    <row r="188" spans="2:4" ht="13.5" x14ac:dyDescent="0.15">
      <c r="B188" s="1"/>
      <c r="C188" s="1"/>
      <c r="D188" s="1"/>
    </row>
    <row r="189" spans="2:4" ht="13.5" x14ac:dyDescent="0.15">
      <c r="B189" s="1"/>
      <c r="C189" s="1"/>
      <c r="D189" s="1"/>
    </row>
    <row r="190" spans="2:4" ht="13.5" x14ac:dyDescent="0.15">
      <c r="B190" s="1"/>
      <c r="C190" s="1"/>
      <c r="D190" s="1"/>
    </row>
    <row r="191" spans="2:4" ht="13.5" x14ac:dyDescent="0.15">
      <c r="B191" s="1"/>
      <c r="C191" s="1"/>
      <c r="D191" s="1"/>
    </row>
    <row r="192" spans="2:4" ht="13.5" x14ac:dyDescent="0.15">
      <c r="B192" s="1"/>
      <c r="C192" s="1"/>
      <c r="D192" s="1"/>
    </row>
    <row r="193" spans="2:4" ht="13.5" x14ac:dyDescent="0.15">
      <c r="B193" s="1"/>
      <c r="C193" s="1"/>
      <c r="D193" s="1"/>
    </row>
    <row r="194" spans="2:4" ht="13.5" x14ac:dyDescent="0.15">
      <c r="B194" s="1"/>
      <c r="C194" s="1"/>
      <c r="D194" s="1"/>
    </row>
    <row r="195" spans="2:4" ht="13.5" x14ac:dyDescent="0.15">
      <c r="B195" s="1"/>
      <c r="C195" s="1"/>
      <c r="D195" s="1"/>
    </row>
    <row r="196" spans="2:4" ht="13.5" x14ac:dyDescent="0.15">
      <c r="B196" s="1"/>
      <c r="C196" s="1"/>
      <c r="D196" s="1"/>
    </row>
    <row r="197" spans="2:4" ht="13.5" x14ac:dyDescent="0.15">
      <c r="B197" s="1"/>
      <c r="C197" s="1"/>
      <c r="D197" s="1"/>
    </row>
    <row r="198" spans="2:4" ht="13.5" x14ac:dyDescent="0.15">
      <c r="B198" s="1"/>
      <c r="C198" s="1"/>
      <c r="D198" s="1"/>
    </row>
  </sheetData>
  <mergeCells count="14">
    <mergeCell ref="A1:A2"/>
    <mergeCell ref="B2:D2"/>
    <mergeCell ref="E2:G2"/>
    <mergeCell ref="H2:J2"/>
    <mergeCell ref="K2:M2"/>
    <mergeCell ref="B1:K1"/>
    <mergeCell ref="O2:Q2"/>
    <mergeCell ref="R2:T2"/>
    <mergeCell ref="O1:W1"/>
    <mergeCell ref="AI1:AI3"/>
    <mergeCell ref="X2:Z2"/>
    <mergeCell ref="AC2:AE2"/>
    <mergeCell ref="AF2:AH2"/>
    <mergeCell ref="U2:W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总数据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Fz</cp:lastModifiedBy>
  <dcterms:created xsi:type="dcterms:W3CDTF">2024-09-15T13:46:17Z</dcterms:created>
  <dcterms:modified xsi:type="dcterms:W3CDTF">2024-09-15T13:52:44Z</dcterms:modified>
</cp:coreProperties>
</file>