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待出\"/>
    </mc:Choice>
  </mc:AlternateContent>
  <xr:revisionPtr revIDLastSave="0" documentId="13_ncr:1_{F8F787A9-8DE3-4CD9-B67E-B313A1D4EC5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478" sheetId="1" r:id="rId1"/>
    <sheet name="Processed data" sheetId="2" r:id="rId2"/>
    <sheet name="IR&amp;IC50" sheetId="3" r:id="rId3"/>
  </sheet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D58" i="2"/>
  <c r="C58" i="2"/>
  <c r="G68" i="2"/>
  <c r="H68" i="2"/>
  <c r="I68" i="2"/>
  <c r="C68" i="2"/>
  <c r="D68" i="2"/>
  <c r="E68" i="2"/>
  <c r="G58" i="2"/>
  <c r="H58" i="2"/>
  <c r="E58" i="2"/>
  <c r="I67" i="2"/>
  <c r="H67" i="2"/>
  <c r="G67" i="2"/>
  <c r="E67" i="2"/>
  <c r="D67" i="2"/>
  <c r="C67" i="2"/>
  <c r="I66" i="2"/>
  <c r="H66" i="2"/>
  <c r="G66" i="2"/>
  <c r="E66" i="2"/>
  <c r="D66" i="2"/>
  <c r="C66" i="2"/>
  <c r="I65" i="2"/>
  <c r="H65" i="2"/>
  <c r="G65" i="2"/>
  <c r="E65" i="2"/>
  <c r="D65" i="2"/>
  <c r="C65" i="2"/>
  <c r="I64" i="2"/>
  <c r="H64" i="2"/>
  <c r="G64" i="2"/>
  <c r="E64" i="2"/>
  <c r="D64" i="2"/>
  <c r="C64" i="2"/>
  <c r="I63" i="2"/>
  <c r="H63" i="2"/>
  <c r="G63" i="2"/>
  <c r="E63" i="2"/>
  <c r="D63" i="2"/>
  <c r="C63" i="2"/>
  <c r="I62" i="2"/>
  <c r="H62" i="2"/>
  <c r="G62" i="2"/>
  <c r="E62" i="2"/>
  <c r="D62" i="2"/>
  <c r="C62" i="2"/>
  <c r="I57" i="2"/>
  <c r="H57" i="2"/>
  <c r="G57" i="2"/>
  <c r="E57" i="2"/>
  <c r="D57" i="2"/>
  <c r="C57" i="2"/>
  <c r="I56" i="2"/>
  <c r="H56" i="2"/>
  <c r="G56" i="2"/>
  <c r="E56" i="2"/>
  <c r="D56" i="2"/>
  <c r="C56" i="2"/>
  <c r="I55" i="2"/>
  <c r="H55" i="2"/>
  <c r="G55" i="2"/>
  <c r="E55" i="2"/>
  <c r="D55" i="2"/>
  <c r="C55" i="2"/>
  <c r="I54" i="2"/>
  <c r="H54" i="2"/>
  <c r="G54" i="2"/>
  <c r="E54" i="2"/>
  <c r="D54" i="2"/>
  <c r="C54" i="2"/>
  <c r="I53" i="2"/>
  <c r="H53" i="2"/>
  <c r="G53" i="2"/>
  <c r="E53" i="2"/>
  <c r="D53" i="2"/>
  <c r="C53" i="2"/>
  <c r="I52" i="2"/>
  <c r="I70" i="2" s="1"/>
  <c r="H52" i="2"/>
  <c r="H70" i="2" s="1"/>
  <c r="G52" i="2"/>
  <c r="G70" i="2" s="1"/>
  <c r="E52" i="2"/>
  <c r="E70" i="2" s="1"/>
  <c r="D52" i="2"/>
  <c r="D70" i="2" s="1"/>
  <c r="C52" i="2"/>
  <c r="C70" i="2" s="1"/>
  <c r="L7" i="2"/>
  <c r="K7" i="2"/>
  <c r="L5" i="2"/>
  <c r="K5" i="2"/>
  <c r="O38" i="2" l="1"/>
  <c r="J38" i="2"/>
  <c r="L8" i="2"/>
  <c r="K8" i="2"/>
  <c r="D32" i="2" s="1"/>
  <c r="L33" i="2"/>
  <c r="M32" i="2" l="1"/>
  <c r="E38" i="2"/>
  <c r="F36" i="2"/>
  <c r="K38" i="2"/>
  <c r="L38" i="2"/>
  <c r="K35" i="2"/>
  <c r="G38" i="2"/>
  <c r="N37" i="2"/>
  <c r="D38" i="2"/>
  <c r="H38" i="2"/>
  <c r="F38" i="2"/>
  <c r="C38" i="2"/>
  <c r="L37" i="2"/>
  <c r="M38" i="2"/>
  <c r="N38" i="2"/>
  <c r="M35" i="2"/>
  <c r="F33" i="2"/>
  <c r="E33" i="2"/>
  <c r="F37" i="2"/>
  <c r="N34" i="2"/>
  <c r="H36" i="2"/>
  <c r="K36" i="2"/>
  <c r="M34" i="2"/>
  <c r="J34" i="2"/>
  <c r="F32" i="2"/>
  <c r="N36" i="2"/>
  <c r="K37" i="2"/>
  <c r="M33" i="2"/>
  <c r="G33" i="2"/>
  <c r="C36" i="2"/>
  <c r="C37" i="2"/>
  <c r="O33" i="2"/>
  <c r="G34" i="2"/>
  <c r="H35" i="2"/>
  <c r="G35" i="2"/>
  <c r="K34" i="2"/>
  <c r="E32" i="2"/>
  <c r="F34" i="2"/>
  <c r="N32" i="2"/>
  <c r="H34" i="2"/>
  <c r="C34" i="2"/>
  <c r="C33" i="2"/>
  <c r="C35" i="2"/>
  <c r="L32" i="2"/>
  <c r="D33" i="2"/>
  <c r="E34" i="2"/>
  <c r="D34" i="2"/>
  <c r="F35" i="2"/>
  <c r="L34" i="2"/>
  <c r="D36" i="2"/>
  <c r="J35" i="2"/>
  <c r="L35" i="2"/>
  <c r="H33" i="2"/>
  <c r="J32" i="2"/>
  <c r="J33" i="2"/>
  <c r="J36" i="2"/>
  <c r="O35" i="2"/>
  <c r="M36" i="2"/>
  <c r="K32" i="2"/>
  <c r="O36" i="2"/>
  <c r="O34" i="2"/>
  <c r="C32" i="2"/>
  <c r="K33" i="2"/>
  <c r="G36" i="2"/>
  <c r="H37" i="2"/>
  <c r="O37" i="2"/>
  <c r="G32" i="2"/>
  <c r="O32" i="2"/>
  <c r="M37" i="2"/>
  <c r="D37" i="2"/>
  <c r="G37" i="2"/>
  <c r="N33" i="2"/>
  <c r="J37" i="2"/>
  <c r="D35" i="2"/>
  <c r="E36" i="2"/>
  <c r="L36" i="2"/>
  <c r="E37" i="2"/>
  <c r="K9" i="2"/>
  <c r="N35" i="2"/>
  <c r="H32" i="2"/>
  <c r="E35" i="2"/>
  <c r="L55" i="1"/>
  <c r="K55" i="1"/>
  <c r="L54" i="1"/>
  <c r="L56" i="1" s="1"/>
  <c r="K54" i="1"/>
  <c r="K56" i="1" s="1"/>
  <c r="N30" i="1"/>
  <c r="N31" i="1" s="1"/>
  <c r="N32" i="1" s="1"/>
  <c r="N33" i="1" s="1"/>
  <c r="N34" i="1" s="1"/>
  <c r="K57" i="1" l="1"/>
</calcChain>
</file>

<file path=xl/sharedStrings.xml><?xml version="1.0" encoding="utf-8"?>
<sst xmlns="http://schemas.openxmlformats.org/spreadsheetml/2006/main" count="569" uniqueCount="81">
  <si>
    <t>Testname: ADP-GLO-1</t>
  </si>
  <si>
    <t>Date: 2024-04-29  Time: 14:31:30 (UTC+8)</t>
  </si>
  <si>
    <t xml:space="preserve">ID1: 0478-2  ID2:   ID3: </t>
  </si>
  <si>
    <t>No. of Channels / Multichromatics: 1</t>
  </si>
  <si>
    <t>No. of Cycles: 1</t>
  </si>
  <si>
    <t>Chromatic: 1</t>
  </si>
  <si>
    <t>Cycle: 1</t>
  </si>
  <si>
    <t>Time [s]: 0</t>
  </si>
  <si>
    <t>T[～C]: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</si>
  <si>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</si>
  <si>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</si>
  <si>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</si>
  <si>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</si>
  <si>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</si>
  <si>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</si>
  <si>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</si>
  <si>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</si>
  <si>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</si>
  <si>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</si>
  <si>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</si>
  <si>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</si>
  <si>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240</t>
  </si>
  <si>
    <t>GSK2110183</t>
  </si>
  <si>
    <t>林西替尼</t>
  </si>
  <si>
    <t>培西达替尼</t>
  </si>
  <si>
    <t>309-308</t>
  </si>
  <si>
    <t>培西达替尼+林西替尼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</si>
  <si>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</si>
  <si>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</si>
  <si>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</si>
  <si>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</si>
  <si>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</si>
  <si>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</si>
  <si>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</si>
  <si>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</si>
  <si>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</si>
  <si>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</si>
  <si>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</si>
  <si>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</si>
  <si>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</si>
  <si>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Optical density</t>
  </si>
  <si>
    <t>Cell viability(%)</t>
  </si>
  <si>
    <t>Mean cell viability（%）</t>
  </si>
  <si>
    <t>Std. Error of cell viability</t>
  </si>
  <si>
    <t>抑制率</t>
  </si>
  <si>
    <t>IC50</t>
  </si>
  <si>
    <t>HillSlope</t>
  </si>
  <si>
    <t>logIC50</t>
  </si>
  <si>
    <t>AUC</t>
  </si>
  <si>
    <t>分类</t>
  </si>
  <si>
    <t>Drug name</t>
  </si>
  <si>
    <r>
      <rPr>
        <b/>
        <sz val="11"/>
        <color theme="1"/>
        <rFont val="宋体"/>
        <family val="3"/>
        <charset val="134"/>
      </rPr>
      <t>药物名称</t>
    </r>
  </si>
  <si>
    <r>
      <rPr>
        <b/>
        <sz val="11"/>
        <color theme="1"/>
        <rFont val="等线"/>
        <family val="3"/>
        <charset val="134"/>
      </rPr>
      <t>靶点</t>
    </r>
  </si>
  <si>
    <t xml:space="preserve">IC50 </t>
  </si>
  <si>
    <t>抑制率(%)</t>
  </si>
  <si>
    <t>/</t>
  </si>
  <si>
    <t>靶向药</t>
  </si>
  <si>
    <t>联合</t>
  </si>
  <si>
    <t>Afuresertib</t>
  </si>
  <si>
    <t>ALK</t>
  </si>
  <si>
    <t>Linsitinib</t>
  </si>
  <si>
    <t>IGF1R,INSR</t>
  </si>
  <si>
    <t>Pexidartinib</t>
  </si>
  <si>
    <t>CSF1R,c-Kit,FLT3/1,KDR,LCK</t>
  </si>
  <si>
    <t>Pexidartinib+Linsitinib</t>
  </si>
  <si>
    <t>Afuresertib+Linsitinib</t>
  </si>
  <si>
    <t>Afuresertib+Pexidartinib</t>
  </si>
  <si>
    <t>25</t>
  </si>
  <si>
    <t>25</t>
    <phoneticPr fontId="7" type="noConversion"/>
  </si>
  <si>
    <t>5</t>
  </si>
  <si>
    <t>5</t>
    <phoneticPr fontId="7" type="noConversion"/>
  </si>
  <si>
    <t>1</t>
  </si>
  <si>
    <t>1</t>
    <phoneticPr fontId="7" type="noConversion"/>
  </si>
  <si>
    <t>0.2</t>
  </si>
  <si>
    <t>0.2</t>
    <phoneticPr fontId="7" type="noConversion"/>
  </si>
  <si>
    <t>0.04</t>
  </si>
  <si>
    <t>0.04</t>
    <phoneticPr fontId="7" type="noConversion"/>
  </si>
  <si>
    <t>0.008</t>
  </si>
  <si>
    <t>0.008</t>
    <phoneticPr fontId="7" type="noConversion"/>
  </si>
  <si>
    <t>0.0016</t>
  </si>
  <si>
    <t>0.0016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</si>
</sst>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;[Red]\-0.00\ "/>
    <numFmt numFmtId="179" formatCode="0.00_);[Red]\(0.00\)"/>
  </numFmts>
  <fonts count="21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2"/>
      <color theme="4" tint="-0.249977111117893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4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4" fillId="0" borderId="0">
      <alignment vertical="center"/>
    </xf>
    <xf numFmtId="0" fontId="9" fillId="0" borderId="0">
      <alignment vertical="center"/>
    </xf>
  </cellStyleXfs>
  <cellXfs count="55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9" xfId="0" applyFill="1" applyBorder="1">
      <alignment vertical="center"/>
    </xf>
    <xf numFmtId="0" fontId="13" fillId="0" borderId="1" xfId="0" applyFont="1" applyBorder="1" applyAlignment="1"/>
    <xf numFmtId="0" fontId="15" fillId="0" borderId="1" xfId="2" applyFont="1" applyBorder="1">
      <alignment vertical="center"/>
    </xf>
    <xf numFmtId="0" fontId="15" fillId="0" borderId="1" xfId="3" applyFont="1" applyBorder="1">
      <alignment vertical="center"/>
    </xf>
    <xf numFmtId="0" fontId="17" fillId="0" borderId="1" xfId="3" applyFont="1" applyBorder="1" applyAlignment="1">
      <alignment horizontal="left"/>
    </xf>
    <xf numFmtId="0" fontId="16" fillId="0" borderId="1" xfId="3" applyFont="1" applyBorder="1">
      <alignment vertical="center"/>
    </xf>
    <xf numFmtId="0" fontId="13" fillId="0" borderId="1" xfId="0" applyFont="1" applyBorder="1" applyAlignment="1">
      <alignment horizontal="left"/>
    </xf>
    <xf numFmtId="0" fontId="19" fillId="0" borderId="1" xfId="3" applyFont="1" applyBorder="1">
      <alignment vertical="center"/>
    </xf>
    <xf numFmtId="0" fontId="19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shrinkToFit="1"/>
    </xf>
    <xf numFmtId="0" fontId="9" fillId="0" borderId="1" xfId="3" applyBorder="1">
      <alignment vertical="center"/>
    </xf>
    <xf numFmtId="178" fontId="13" fillId="0" borderId="1" xfId="0" applyNumberFormat="1" applyFont="1" applyBorder="1" applyAlignment="1"/>
    <xf numFmtId="179" fontId="0" fillId="0" borderId="1" xfId="0" applyNumberFormat="1" applyBorder="1">
      <alignment vertical="center"/>
    </xf>
    <xf numFmtId="0" fontId="20" fillId="0" borderId="1" xfId="0" applyFont="1" applyBorder="1" applyAlignment="1">
      <alignment horizontal="left" vertical="center" shrinkToFit="1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3" xr:uid="{8ACFA5EA-A5A5-4753-8783-E189E1357567}"/>
    <cellStyle name="常规 2 4" xfId="2" xr:uid="{F09E7B67-7E7A-4F7F-97F4-D3D307E32F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'0478'!$N$29:$N$34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'0478'!$O$29:$O$34</c:f>
              <c:numCache>
                <c:formatCode>General</c:formatCode>
                <c:ptCount val="6"/>
                <c:pt idx="0">
                  <c:v>126126</c:v>
                </c:pt>
                <c:pt idx="1">
                  <c:v>30559</c:v>
                </c:pt>
                <c:pt idx="2">
                  <c:v>5236</c:v>
                </c:pt>
                <c:pt idx="3">
                  <c:v>1123</c:v>
                </c:pt>
                <c:pt idx="4">
                  <c:v>585</c:v>
                </c:pt>
                <c:pt idx="5">
                  <c:v>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E-4885-8CFA-7F3AE875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9587"/>
        <c:axId val="834026585"/>
      </c:scatterChart>
      <c:valAx>
        <c:axId val="1226695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026585"/>
        <c:crosses val="autoZero"/>
        <c:crossBetween val="midCat"/>
      </c:valAx>
      <c:valAx>
        <c:axId val="834026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5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'IR&amp;IC50'!$G$1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林西替尼</c:v>
                </c:pt>
                <c:pt idx="2">
                  <c:v>培西达替尼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99.317438222564377</c:v>
                </c:pt>
                <c:pt idx="1">
                  <c:v>79.993704020326163</c:v>
                </c:pt>
                <c:pt idx="2">
                  <c:v>36.62730933401366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6-469E-8453-DD0D0C81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'IR&amp;IC50'!$G$6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98.994209787413709</c:v>
                </c:pt>
                <c:pt idx="1">
                  <c:v>95.882026469969517</c:v>
                </c:pt>
                <c:pt idx="2">
                  <c:v>72.423161447120492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D-4FAA-868C-2FAB92A0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35</xdr:row>
      <xdr:rowOff>146050</xdr:rowOff>
    </xdr:from>
    <xdr:to>
      <xdr:col>18</xdr:col>
      <xdr:colOff>441325</xdr:colOff>
      <xdr:row>50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6FFFD-1726-47A3-AFFA-6197A627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10</xdr:col>
      <xdr:colOff>250826</xdr:colOff>
      <xdr:row>33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5FEA73-2FAD-4438-8D91-E2044AABA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B3D172C-8D29-47E3-ACF7-BA4834918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114300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4CF265E-6FE2-48BC-8C36-B1AA3905C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7"/>
  <sheetViews>
    <sheetView topLeftCell="A22" workbookViewId="0">
      <selection activeCell="C50" activeCellId="2" sqref="C42 C46 C50"/>
    </sheetView>
  </sheetViews>
  <sheetFormatPr defaultColWidth="9" defaultRowHeight="13.5" x14ac:dyDescent="0.15"/>
  <cols>
    <col min="14" max="14" width="12.625"/>
  </cols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901</v>
      </c>
      <c r="C12">
        <v>19637</v>
      </c>
      <c r="D12">
        <v>45062</v>
      </c>
      <c r="E12">
        <v>58089</v>
      </c>
      <c r="F12">
        <v>64184</v>
      </c>
      <c r="G12">
        <v>76160</v>
      </c>
      <c r="H12">
        <v>80569</v>
      </c>
      <c r="I12" t="s">
        <v>10</v>
      </c>
      <c r="J12" t="s">
        <v>10</v>
      </c>
      <c r="K12">
        <v>987</v>
      </c>
      <c r="L12">
        <v>21732</v>
      </c>
      <c r="M12">
        <v>46104</v>
      </c>
      <c r="N12">
        <v>58920</v>
      </c>
      <c r="O12">
        <v>65778</v>
      </c>
      <c r="P12">
        <v>81294</v>
      </c>
      <c r="Q12">
        <v>79189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18457</v>
      </c>
      <c r="C14">
        <v>35819</v>
      </c>
      <c r="D14">
        <v>37092</v>
      </c>
      <c r="E14">
        <v>60397</v>
      </c>
      <c r="F14">
        <v>67056</v>
      </c>
      <c r="G14">
        <v>85743</v>
      </c>
      <c r="H14">
        <v>69273</v>
      </c>
      <c r="I14" t="s">
        <v>10</v>
      </c>
      <c r="J14" t="s">
        <v>10</v>
      </c>
      <c r="K14">
        <v>20437</v>
      </c>
      <c r="L14">
        <v>26990</v>
      </c>
      <c r="M14">
        <v>35941</v>
      </c>
      <c r="N14">
        <v>54321</v>
      </c>
      <c r="O14">
        <v>61450</v>
      </c>
      <c r="P14">
        <v>76483</v>
      </c>
      <c r="Q14">
        <v>87078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59565</v>
      </c>
      <c r="C16">
        <v>84278</v>
      </c>
      <c r="D16">
        <v>83802</v>
      </c>
      <c r="E16">
        <v>79800</v>
      </c>
      <c r="F16">
        <v>83997</v>
      </c>
      <c r="G16">
        <v>75139</v>
      </c>
      <c r="H16">
        <v>76222</v>
      </c>
      <c r="I16" t="s">
        <v>10</v>
      </c>
      <c r="J16" t="s">
        <v>10</v>
      </c>
      <c r="K16">
        <v>62378</v>
      </c>
      <c r="L16">
        <v>80858</v>
      </c>
      <c r="M16">
        <v>75182</v>
      </c>
      <c r="N16">
        <v>80523</v>
      </c>
      <c r="O16">
        <v>72521</v>
      </c>
      <c r="P16">
        <v>72528</v>
      </c>
      <c r="Q16">
        <v>81158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27405</v>
      </c>
      <c r="C18">
        <v>29023</v>
      </c>
      <c r="D18">
        <v>43068</v>
      </c>
      <c r="E18">
        <v>69083</v>
      </c>
      <c r="F18">
        <v>65657</v>
      </c>
      <c r="G18">
        <v>75668</v>
      </c>
      <c r="H18">
        <v>75810</v>
      </c>
      <c r="I18" t="s">
        <v>10</v>
      </c>
      <c r="J18" t="s">
        <v>10</v>
      </c>
      <c r="K18">
        <v>25987</v>
      </c>
      <c r="L18">
        <v>24963</v>
      </c>
      <c r="M18">
        <v>39534</v>
      </c>
      <c r="N18">
        <v>60298</v>
      </c>
      <c r="O18">
        <v>77965</v>
      </c>
      <c r="P18">
        <v>74139</v>
      </c>
      <c r="Q18">
        <v>75626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1280</v>
      </c>
      <c r="C20">
        <v>27693</v>
      </c>
      <c r="D20">
        <v>38313</v>
      </c>
      <c r="E20">
        <v>65209</v>
      </c>
      <c r="F20">
        <v>69575</v>
      </c>
      <c r="G20">
        <v>81548</v>
      </c>
      <c r="H20">
        <v>77631</v>
      </c>
      <c r="I20" t="s">
        <v>10</v>
      </c>
      <c r="J20" t="s">
        <v>10</v>
      </c>
      <c r="K20">
        <v>1227</v>
      </c>
      <c r="L20">
        <v>24005</v>
      </c>
      <c r="M20">
        <v>33316</v>
      </c>
      <c r="N20">
        <v>53306</v>
      </c>
      <c r="O20">
        <v>72219</v>
      </c>
      <c r="P20">
        <v>83451</v>
      </c>
      <c r="Q20">
        <v>75987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4853</v>
      </c>
      <c r="C22">
        <v>41491</v>
      </c>
      <c r="D22">
        <v>58584</v>
      </c>
      <c r="E22">
        <v>76846</v>
      </c>
      <c r="F22">
        <v>82733</v>
      </c>
      <c r="G22">
        <v>89061</v>
      </c>
      <c r="H22">
        <v>90725</v>
      </c>
      <c r="I22" t="s">
        <v>10</v>
      </c>
      <c r="J22" t="s">
        <v>10</v>
      </c>
      <c r="K22">
        <v>3614</v>
      </c>
      <c r="L22">
        <v>49876</v>
      </c>
      <c r="M22">
        <v>59515</v>
      </c>
      <c r="N22">
        <v>75715</v>
      </c>
      <c r="O22">
        <v>81425</v>
      </c>
      <c r="P22">
        <v>80083</v>
      </c>
      <c r="Q22">
        <v>77572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</row>
    <row r="24" spans="1:24" x14ac:dyDescent="0.15">
      <c r="A24" t="s">
        <v>9</v>
      </c>
      <c r="B24">
        <v>107302</v>
      </c>
      <c r="C24">
        <v>113151</v>
      </c>
      <c r="D24">
        <v>93102</v>
      </c>
      <c r="E24">
        <v>97707</v>
      </c>
      <c r="F24">
        <v>94461</v>
      </c>
      <c r="G24">
        <v>95145</v>
      </c>
      <c r="H24">
        <v>71434</v>
      </c>
      <c r="I24" t="s">
        <v>10</v>
      </c>
      <c r="J24" t="s">
        <v>10</v>
      </c>
      <c r="K24">
        <v>219</v>
      </c>
      <c r="L24">
        <v>267</v>
      </c>
      <c r="M24">
        <v>311</v>
      </c>
      <c r="N24">
        <v>303</v>
      </c>
      <c r="O24">
        <v>331</v>
      </c>
      <c r="P24">
        <v>315</v>
      </c>
      <c r="Q24">
        <v>287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>
        <v>126126</v>
      </c>
      <c r="C26">
        <v>30559</v>
      </c>
      <c r="D26">
        <v>5236</v>
      </c>
      <c r="E26">
        <v>1123</v>
      </c>
      <c r="F26">
        <v>585</v>
      </c>
      <c r="G26">
        <v>551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29" spans="1:24" ht="15.75" x14ac:dyDescent="0.15">
      <c r="A29" s="1" t="s">
        <v>11</v>
      </c>
      <c r="B29" s="2" t="s">
        <v>12</v>
      </c>
      <c r="C29" s="3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  <c r="N29">
        <v>1</v>
      </c>
      <c r="O29">
        <v>126126</v>
      </c>
    </row>
    <row r="30" spans="1:24" ht="15.75" x14ac:dyDescent="0.15">
      <c r="A30" s="4"/>
      <c r="B30" s="2" t="s">
        <v>21</v>
      </c>
      <c r="C30" s="5" t="s">
        <v>22</v>
      </c>
      <c r="D30" s="6">
        <v>50</v>
      </c>
      <c r="E30" s="6">
        <v>10</v>
      </c>
      <c r="F30" s="6">
        <v>2</v>
      </c>
      <c r="G30" s="6">
        <v>0.4</v>
      </c>
      <c r="H30" s="6">
        <v>0.08</v>
      </c>
      <c r="I30" s="6">
        <v>1.6E-2</v>
      </c>
      <c r="J30" s="6">
        <v>3.2000000000000002E-3</v>
      </c>
      <c r="N30">
        <f t="shared" ref="N30:N34" si="0">N29/4</f>
        <v>0.25</v>
      </c>
      <c r="O30">
        <v>30559</v>
      </c>
    </row>
    <row r="31" spans="1:24" x14ac:dyDescent="0.15">
      <c r="A31" s="4"/>
      <c r="B31" s="2"/>
      <c r="C31" s="5"/>
      <c r="D31" s="7">
        <v>901</v>
      </c>
      <c r="E31" s="7">
        <v>19637</v>
      </c>
      <c r="F31" s="7">
        <v>45062</v>
      </c>
      <c r="G31" s="7">
        <v>58089</v>
      </c>
      <c r="H31" s="7">
        <v>64184</v>
      </c>
      <c r="I31" s="7">
        <v>76160</v>
      </c>
      <c r="J31" s="7">
        <v>80569</v>
      </c>
      <c r="N31">
        <f t="shared" si="0"/>
        <v>6.25E-2</v>
      </c>
      <c r="O31">
        <v>5236</v>
      </c>
    </row>
    <row r="32" spans="1:24" x14ac:dyDescent="0.15">
      <c r="A32" s="4"/>
      <c r="B32" s="2"/>
      <c r="C32" s="5"/>
      <c r="D32" s="7">
        <v>987</v>
      </c>
      <c r="E32" s="7">
        <v>21732</v>
      </c>
      <c r="F32" s="7">
        <v>46104</v>
      </c>
      <c r="G32" s="7">
        <v>58920</v>
      </c>
      <c r="H32" s="7">
        <v>65778</v>
      </c>
      <c r="I32" s="7">
        <v>81294</v>
      </c>
      <c r="J32" s="7">
        <v>79189</v>
      </c>
      <c r="N32">
        <f t="shared" si="0"/>
        <v>1.5625E-2</v>
      </c>
      <c r="O32">
        <v>1123</v>
      </c>
    </row>
    <row r="33" spans="1:15" ht="15.75" x14ac:dyDescent="0.15">
      <c r="A33" s="1" t="s">
        <v>11</v>
      </c>
      <c r="B33" s="2" t="s">
        <v>12</v>
      </c>
      <c r="C33" s="3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J33" s="1" t="s">
        <v>20</v>
      </c>
      <c r="N33">
        <f t="shared" si="0"/>
        <v>3.90625E-3</v>
      </c>
      <c r="O33">
        <v>585</v>
      </c>
    </row>
    <row r="34" spans="1:15" ht="15.75" x14ac:dyDescent="0.15">
      <c r="A34" s="4"/>
      <c r="B34" s="2">
        <v>308</v>
      </c>
      <c r="C34" s="5" t="s">
        <v>23</v>
      </c>
      <c r="D34" s="6">
        <v>50</v>
      </c>
      <c r="E34" s="6">
        <v>10</v>
      </c>
      <c r="F34" s="6">
        <v>2</v>
      </c>
      <c r="G34" s="6">
        <v>0.4</v>
      </c>
      <c r="H34" s="6">
        <v>0.08</v>
      </c>
      <c r="I34" s="6">
        <v>1.6E-2</v>
      </c>
      <c r="J34" s="6">
        <v>3.2000000000000002E-3</v>
      </c>
      <c r="N34">
        <f t="shared" si="0"/>
        <v>9.765625E-4</v>
      </c>
      <c r="O34">
        <v>551</v>
      </c>
    </row>
    <row r="35" spans="1:15" x14ac:dyDescent="0.15">
      <c r="A35" s="4"/>
      <c r="B35" s="2"/>
      <c r="C35" s="5"/>
      <c r="D35" s="7">
        <v>18457</v>
      </c>
      <c r="E35" s="7">
        <v>35819</v>
      </c>
      <c r="F35" s="7">
        <v>37092</v>
      </c>
      <c r="G35" s="7">
        <v>60397</v>
      </c>
      <c r="H35" s="7">
        <v>67056</v>
      </c>
      <c r="I35" s="7">
        <v>85743</v>
      </c>
      <c r="J35" s="7">
        <v>69273</v>
      </c>
    </row>
    <row r="36" spans="1:15" x14ac:dyDescent="0.15">
      <c r="A36" s="4"/>
      <c r="B36" s="2"/>
      <c r="C36" s="5"/>
      <c r="D36" s="7">
        <v>20437</v>
      </c>
      <c r="E36" s="7">
        <v>26990</v>
      </c>
      <c r="F36" s="7">
        <v>35941</v>
      </c>
      <c r="G36" s="7">
        <v>54321</v>
      </c>
      <c r="H36" s="7">
        <v>61450</v>
      </c>
      <c r="I36" s="7">
        <v>76483</v>
      </c>
      <c r="J36" s="7">
        <v>87078</v>
      </c>
    </row>
    <row r="37" spans="1:15" ht="15.75" x14ac:dyDescent="0.15">
      <c r="A37" s="1" t="s">
        <v>11</v>
      </c>
      <c r="B37" s="2" t="s">
        <v>12</v>
      </c>
      <c r="C37" s="3" t="s">
        <v>13</v>
      </c>
      <c r="D37" s="1" t="s">
        <v>14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J37" s="1" t="s">
        <v>20</v>
      </c>
    </row>
    <row r="38" spans="1:15" ht="15.75" x14ac:dyDescent="0.15">
      <c r="A38" s="4"/>
      <c r="B38" s="2">
        <v>309</v>
      </c>
      <c r="C38" s="5" t="s">
        <v>24</v>
      </c>
      <c r="D38" s="6">
        <v>50</v>
      </c>
      <c r="E38" s="6">
        <v>10</v>
      </c>
      <c r="F38" s="6">
        <v>2</v>
      </c>
      <c r="G38" s="6">
        <v>0.4</v>
      </c>
      <c r="H38" s="6">
        <v>0.08</v>
      </c>
      <c r="I38" s="6">
        <v>1.6E-2</v>
      </c>
      <c r="J38" s="6">
        <v>3.2000000000000002E-3</v>
      </c>
    </row>
    <row r="39" spans="1:15" x14ac:dyDescent="0.15">
      <c r="A39" s="4"/>
      <c r="B39" s="2"/>
      <c r="C39" s="5"/>
      <c r="D39" s="7">
        <v>59565</v>
      </c>
      <c r="E39" s="7">
        <v>84278</v>
      </c>
      <c r="F39" s="7">
        <v>83802</v>
      </c>
      <c r="G39" s="7">
        <v>79800</v>
      </c>
      <c r="H39" s="7">
        <v>83997</v>
      </c>
      <c r="I39" s="7">
        <v>75139</v>
      </c>
      <c r="J39" s="7">
        <v>76222</v>
      </c>
    </row>
    <row r="40" spans="1:15" x14ac:dyDescent="0.15">
      <c r="A40" s="4"/>
      <c r="B40" s="2"/>
      <c r="C40" s="5"/>
      <c r="D40" s="7">
        <v>62378</v>
      </c>
      <c r="E40" s="7">
        <v>80858</v>
      </c>
      <c r="F40" s="7">
        <v>75182</v>
      </c>
      <c r="G40" s="7">
        <v>80523</v>
      </c>
      <c r="H40" s="7">
        <v>72521</v>
      </c>
      <c r="I40" s="7">
        <v>72528</v>
      </c>
      <c r="J40" s="7">
        <v>81158</v>
      </c>
    </row>
    <row r="41" spans="1:15" ht="15.75" x14ac:dyDescent="0.15">
      <c r="A41" s="1" t="s">
        <v>11</v>
      </c>
      <c r="B41" s="2" t="s">
        <v>12</v>
      </c>
      <c r="C41" s="3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</row>
    <row r="42" spans="1:15" ht="15.75" x14ac:dyDescent="0.15">
      <c r="A42" s="4"/>
      <c r="B42" s="2" t="s">
        <v>25</v>
      </c>
      <c r="C42" s="5" t="s">
        <v>26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31</v>
      </c>
      <c r="I42" s="6" t="s">
        <v>32</v>
      </c>
      <c r="J42" s="6" t="s">
        <v>33</v>
      </c>
    </row>
    <row r="43" spans="1:15" x14ac:dyDescent="0.15">
      <c r="A43" s="4"/>
      <c r="B43" s="2"/>
      <c r="C43" s="5"/>
      <c r="D43" s="7">
        <v>27405</v>
      </c>
      <c r="E43" s="7">
        <v>29023</v>
      </c>
      <c r="F43" s="7">
        <v>43068</v>
      </c>
      <c r="G43" s="7">
        <v>69083</v>
      </c>
      <c r="H43" s="7">
        <v>65657</v>
      </c>
      <c r="I43" s="7">
        <v>75668</v>
      </c>
      <c r="J43" s="7">
        <v>75810</v>
      </c>
    </row>
    <row r="44" spans="1:15" x14ac:dyDescent="0.15">
      <c r="A44" s="4"/>
      <c r="B44" s="2"/>
      <c r="C44" s="5"/>
      <c r="D44" s="7">
        <v>25987</v>
      </c>
      <c r="E44" s="7">
        <v>24963</v>
      </c>
      <c r="F44" s="7">
        <v>39534</v>
      </c>
      <c r="G44" s="7">
        <v>60298</v>
      </c>
      <c r="H44" s="7">
        <v>77965</v>
      </c>
      <c r="I44" s="7">
        <v>74139</v>
      </c>
      <c r="J44" s="7">
        <v>75626</v>
      </c>
    </row>
    <row r="45" spans="1:15" ht="15.75" x14ac:dyDescent="0.15">
      <c r="A45" s="1" t="s">
        <v>11</v>
      </c>
      <c r="B45" s="2" t="s">
        <v>12</v>
      </c>
      <c r="C45" s="3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J45" s="1" t="s">
        <v>20</v>
      </c>
    </row>
    <row r="46" spans="1:15" ht="15.75" x14ac:dyDescent="0.15">
      <c r="A46" s="4"/>
      <c r="B46" s="2" t="s">
        <v>34</v>
      </c>
      <c r="C46" s="5" t="s">
        <v>35</v>
      </c>
      <c r="D46" s="6" t="s">
        <v>27</v>
      </c>
      <c r="E46" s="6" t="s">
        <v>28</v>
      </c>
      <c r="F46" s="6" t="s">
        <v>29</v>
      </c>
      <c r="G46" s="6" t="s">
        <v>30</v>
      </c>
      <c r="H46" s="6" t="s">
        <v>31</v>
      </c>
      <c r="I46" s="6" t="s">
        <v>32</v>
      </c>
      <c r="J46" s="6" t="s">
        <v>33</v>
      </c>
    </row>
    <row r="47" spans="1:15" x14ac:dyDescent="0.15">
      <c r="A47" s="4"/>
      <c r="B47" s="2"/>
      <c r="C47" s="5"/>
      <c r="D47" s="7">
        <v>1280</v>
      </c>
      <c r="E47" s="7">
        <v>27693</v>
      </c>
      <c r="F47" s="7">
        <v>38313</v>
      </c>
      <c r="G47" s="7">
        <v>65209</v>
      </c>
      <c r="H47" s="7">
        <v>69575</v>
      </c>
      <c r="I47" s="7">
        <v>81548</v>
      </c>
      <c r="J47" s="7">
        <v>77631</v>
      </c>
    </row>
    <row r="48" spans="1:15" x14ac:dyDescent="0.15">
      <c r="A48" s="4"/>
      <c r="B48" s="2"/>
      <c r="C48" s="5"/>
      <c r="D48" s="7">
        <v>1227</v>
      </c>
      <c r="E48" s="7">
        <v>24005</v>
      </c>
      <c r="F48" s="7">
        <v>33316</v>
      </c>
      <c r="G48" s="7">
        <v>53306</v>
      </c>
      <c r="H48" s="7">
        <v>72219</v>
      </c>
      <c r="I48" s="7">
        <v>83451</v>
      </c>
      <c r="J48" s="7">
        <v>75987</v>
      </c>
    </row>
    <row r="49" spans="1:12" ht="15.75" x14ac:dyDescent="0.15">
      <c r="A49" s="1" t="s">
        <v>11</v>
      </c>
      <c r="B49" s="2" t="s">
        <v>12</v>
      </c>
      <c r="C49" s="3" t="s">
        <v>13</v>
      </c>
      <c r="D49" s="1" t="s">
        <v>14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J49" s="1" t="s">
        <v>20</v>
      </c>
    </row>
    <row r="50" spans="1:12" ht="15.75" x14ac:dyDescent="0.15">
      <c r="A50" s="1"/>
      <c r="B50" s="2" t="s">
        <v>36</v>
      </c>
      <c r="C50" s="5" t="s">
        <v>37</v>
      </c>
      <c r="D50" s="6" t="s">
        <v>27</v>
      </c>
      <c r="E50" s="6" t="s">
        <v>28</v>
      </c>
      <c r="F50" s="6" t="s">
        <v>29</v>
      </c>
      <c r="G50" s="6" t="s">
        <v>30</v>
      </c>
      <c r="H50" s="6" t="s">
        <v>31</v>
      </c>
      <c r="I50" s="6" t="s">
        <v>32</v>
      </c>
      <c r="J50" s="6" t="s">
        <v>33</v>
      </c>
    </row>
    <row r="51" spans="1:12" ht="15.75" x14ac:dyDescent="0.15">
      <c r="A51" s="1"/>
      <c r="B51" s="2"/>
      <c r="C51" s="5"/>
      <c r="D51" s="7">
        <v>4853</v>
      </c>
      <c r="E51" s="7">
        <v>41491</v>
      </c>
      <c r="F51" s="7">
        <v>58584</v>
      </c>
      <c r="G51" s="7">
        <v>76846</v>
      </c>
      <c r="H51" s="7">
        <v>82733</v>
      </c>
      <c r="I51" s="7">
        <v>89061</v>
      </c>
      <c r="J51" s="7">
        <v>90725</v>
      </c>
    </row>
    <row r="52" spans="1:12" ht="15.75" x14ac:dyDescent="0.15">
      <c r="A52" s="1"/>
      <c r="B52" s="2"/>
      <c r="C52" s="5"/>
      <c r="D52" s="7">
        <v>3614</v>
      </c>
      <c r="E52" s="7">
        <v>49876</v>
      </c>
      <c r="F52" s="7">
        <v>59515</v>
      </c>
      <c r="G52" s="7">
        <v>75715</v>
      </c>
      <c r="H52" s="7">
        <v>81425</v>
      </c>
      <c r="I52" s="7">
        <v>80083</v>
      </c>
      <c r="J52" s="7">
        <v>77572</v>
      </c>
    </row>
    <row r="53" spans="1:12" x14ac:dyDescent="0.15">
      <c r="A53" s="10" t="s">
        <v>38</v>
      </c>
      <c r="B53" s="10"/>
      <c r="C53" s="10"/>
      <c r="D53" s="7">
        <v>107302</v>
      </c>
      <c r="E53" s="7">
        <v>113151</v>
      </c>
      <c r="F53" s="7">
        <v>93102</v>
      </c>
      <c r="G53" s="7">
        <v>97707</v>
      </c>
      <c r="H53" s="7">
        <v>94461</v>
      </c>
      <c r="I53" s="7">
        <v>95145</v>
      </c>
      <c r="J53" s="7">
        <v>71434</v>
      </c>
    </row>
    <row r="54" spans="1:12" x14ac:dyDescent="0.15">
      <c r="A54" s="10"/>
      <c r="B54" s="10"/>
      <c r="C54" s="10"/>
      <c r="D54" s="8"/>
      <c r="E54" s="8"/>
      <c r="F54" s="8"/>
      <c r="G54" s="8"/>
      <c r="H54" s="8"/>
      <c r="I54" s="8"/>
      <c r="J54" s="9"/>
      <c r="K54">
        <f>AVERAGE(C53:J54)</f>
        <v>96043.142857142855</v>
      </c>
      <c r="L54">
        <f>STDEVP(C53:J54)</f>
        <v>12187.693622533128</v>
      </c>
    </row>
    <row r="55" spans="1:12" x14ac:dyDescent="0.15">
      <c r="A55" s="10" t="s">
        <v>39</v>
      </c>
      <c r="B55" s="10"/>
      <c r="C55" s="10"/>
      <c r="D55" s="7">
        <v>219</v>
      </c>
      <c r="E55" s="7">
        <v>267</v>
      </c>
      <c r="F55" s="7">
        <v>311</v>
      </c>
      <c r="G55" s="7">
        <v>303</v>
      </c>
      <c r="H55" s="7">
        <v>331</v>
      </c>
      <c r="I55" s="7">
        <v>315</v>
      </c>
      <c r="J55" s="7">
        <v>287</v>
      </c>
      <c r="K55">
        <f>AVERAGE(C55:J55)</f>
        <v>290.42857142857144</v>
      </c>
      <c r="L55">
        <f>STDEVP(C55:J55)</f>
        <v>34.833715780864388</v>
      </c>
    </row>
    <row r="56" spans="1:12" x14ac:dyDescent="0.15">
      <c r="A56" s="10"/>
      <c r="B56" s="10"/>
      <c r="C56" s="10"/>
      <c r="D56" s="8"/>
      <c r="E56" s="8"/>
      <c r="F56" s="8"/>
      <c r="G56" s="8"/>
      <c r="H56" s="8"/>
      <c r="I56" s="8"/>
      <c r="J56" s="9"/>
      <c r="K56">
        <f>K54-K55</f>
        <v>95752.71428571429</v>
      </c>
      <c r="L56">
        <f>L54+L55</f>
        <v>12222.527338313992</v>
      </c>
    </row>
    <row r="57" spans="1:12" x14ac:dyDescent="0.15">
      <c r="K57">
        <f>1-3*L56/K56</f>
        <v>0.61705960725530518</v>
      </c>
    </row>
  </sheetData>
  <mergeCells count="2">
    <mergeCell ref="A53:C54"/>
    <mergeCell ref="A55:C56"/>
  </mergeCells>
  <phoneticPr fontId="7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BB4A-189B-4DEF-A0DD-E772A8B9694C}">
  <dimension ref="B1:S85"/>
  <sheetViews>
    <sheetView topLeftCell="A55" workbookViewId="0">
      <selection activeCell="B77" sqref="B77:H85"/>
    </sheetView>
  </sheetViews>
  <sheetFormatPr defaultColWidth="9" defaultRowHeight="13.5" x14ac:dyDescent="0.15"/>
  <sheetData>
    <row r="1" spans="2:15" x14ac:dyDescent="0.15">
      <c r="B1" s="11" t="s">
        <v>38</v>
      </c>
      <c r="C1" s="11"/>
      <c r="D1" s="11"/>
      <c r="E1" s="9"/>
      <c r="F1" s="9"/>
      <c r="G1" s="9"/>
      <c r="H1" s="9"/>
      <c r="I1" s="9"/>
      <c r="J1" s="9"/>
    </row>
    <row r="2" spans="2:15" x14ac:dyDescent="0.15">
      <c r="B2" s="11"/>
      <c r="C2" s="11"/>
      <c r="D2" s="11"/>
      <c r="E2" s="9"/>
      <c r="F2" s="9"/>
      <c r="G2" s="9"/>
      <c r="H2" s="9"/>
      <c r="I2" s="9"/>
      <c r="J2" s="9"/>
    </row>
    <row r="3" spans="2:15" x14ac:dyDescent="0.15">
      <c r="B3" s="11"/>
      <c r="C3" s="11"/>
      <c r="D3" s="11"/>
      <c r="E3" s="9"/>
      <c r="F3" s="9"/>
      <c r="G3" s="9"/>
      <c r="H3" s="9"/>
      <c r="I3" s="9"/>
      <c r="J3" s="9"/>
    </row>
    <row r="4" spans="2:15" x14ac:dyDescent="0.15">
      <c r="B4" s="11"/>
      <c r="C4" s="11"/>
      <c r="D4" s="11"/>
      <c r="E4" s="9">
        <v>107302</v>
      </c>
      <c r="F4" s="9">
        <v>113151</v>
      </c>
      <c r="G4" s="9">
        <v>93102</v>
      </c>
      <c r="H4" s="9">
        <v>97707</v>
      </c>
      <c r="I4" s="9">
        <v>94461</v>
      </c>
      <c r="J4" s="9">
        <v>95145</v>
      </c>
    </row>
    <row r="5" spans="2:15" x14ac:dyDescent="0.15">
      <c r="B5" s="11"/>
      <c r="C5" s="11"/>
      <c r="D5" s="11"/>
      <c r="E5" s="9">
        <v>71434</v>
      </c>
      <c r="F5" s="8"/>
      <c r="G5" s="8"/>
      <c r="H5" s="8"/>
      <c r="I5" s="8"/>
      <c r="J5" s="8"/>
      <c r="K5">
        <f>AVERAGE(E1:J5)</f>
        <v>96043.142857142855</v>
      </c>
      <c r="L5">
        <f>STDEVP(E1:J5)</f>
        <v>12187.693622533128</v>
      </c>
    </row>
    <row r="6" spans="2:15" ht="14.25" x14ac:dyDescent="0.15">
      <c r="B6" s="12" t="s">
        <v>39</v>
      </c>
      <c r="C6" s="13"/>
      <c r="D6" s="14"/>
      <c r="E6" s="9">
        <v>219</v>
      </c>
      <c r="F6" s="9">
        <v>267</v>
      </c>
      <c r="G6" s="9">
        <v>311</v>
      </c>
      <c r="H6" s="9">
        <v>303</v>
      </c>
      <c r="I6" s="9">
        <v>331</v>
      </c>
      <c r="J6" s="9">
        <v>315</v>
      </c>
    </row>
    <row r="7" spans="2:15" ht="14.25" x14ac:dyDescent="0.15">
      <c r="B7" s="15" t="s">
        <v>39</v>
      </c>
      <c r="C7" s="16"/>
      <c r="D7" s="17"/>
      <c r="E7" s="9">
        <v>287</v>
      </c>
      <c r="F7" s="8"/>
      <c r="G7" s="8"/>
      <c r="H7" s="8"/>
      <c r="I7" s="8"/>
      <c r="J7" s="8"/>
      <c r="K7">
        <f>AVERAGE(E6:J7)</f>
        <v>290.42857142857144</v>
      </c>
      <c r="L7">
        <f>STDEVP(E6:J7)</f>
        <v>34.833715780864388</v>
      </c>
    </row>
    <row r="8" spans="2:15" x14ac:dyDescent="0.15">
      <c r="K8">
        <f>K5-K7</f>
        <v>95752.71428571429</v>
      </c>
      <c r="L8">
        <f>L5+L7</f>
        <v>12222.527338313992</v>
      </c>
    </row>
    <row r="9" spans="2:15" x14ac:dyDescent="0.15">
      <c r="K9">
        <f>1-3*L8/K8</f>
        <v>0.61705960725530518</v>
      </c>
    </row>
    <row r="11" spans="2:15" ht="15.75" x14ac:dyDescent="0.15">
      <c r="B11" s="18" t="s">
        <v>13</v>
      </c>
      <c r="C11" s="19" t="s">
        <v>22</v>
      </c>
      <c r="D11" s="20"/>
      <c r="E11" s="19" t="s">
        <v>23</v>
      </c>
      <c r="F11" s="20"/>
      <c r="G11" s="19" t="s">
        <v>24</v>
      </c>
      <c r="H11" s="20"/>
      <c r="I11" s="18" t="s">
        <v>13</v>
      </c>
      <c r="J11" s="19" t="s">
        <v>26</v>
      </c>
      <c r="K11" s="20"/>
      <c r="L11" s="19" t="s">
        <v>35</v>
      </c>
      <c r="M11" s="20"/>
      <c r="N11" s="19" t="s">
        <v>37</v>
      </c>
      <c r="O11" s="20"/>
    </row>
    <row r="12" spans="2:15" ht="15.75" x14ac:dyDescent="0.15">
      <c r="B12" s="6">
        <v>50</v>
      </c>
      <c r="C12" s="9">
        <v>901</v>
      </c>
      <c r="D12" s="9">
        <v>987</v>
      </c>
      <c r="E12" s="9">
        <v>18457</v>
      </c>
      <c r="F12" s="9">
        <v>20437</v>
      </c>
      <c r="G12" s="9">
        <v>59565</v>
      </c>
      <c r="H12" s="9">
        <v>62378</v>
      </c>
      <c r="I12" s="6" t="s">
        <v>27</v>
      </c>
      <c r="J12" s="9">
        <v>27405</v>
      </c>
      <c r="K12" s="9">
        <v>25987</v>
      </c>
      <c r="L12" s="9">
        <v>1280</v>
      </c>
      <c r="M12" s="9">
        <v>1227</v>
      </c>
      <c r="N12" s="9">
        <v>4853</v>
      </c>
      <c r="O12" s="9">
        <v>3614</v>
      </c>
    </row>
    <row r="13" spans="2:15" ht="15.75" x14ac:dyDescent="0.15">
      <c r="B13" s="6">
        <v>10</v>
      </c>
      <c r="C13" s="9">
        <v>19637</v>
      </c>
      <c r="D13" s="9">
        <v>21732</v>
      </c>
      <c r="E13" s="9">
        <v>35819</v>
      </c>
      <c r="F13" s="9">
        <v>26990</v>
      </c>
      <c r="G13" s="9">
        <v>84278</v>
      </c>
      <c r="H13" s="9">
        <v>80858</v>
      </c>
      <c r="I13" s="6" t="s">
        <v>28</v>
      </c>
      <c r="J13" s="9">
        <v>29023</v>
      </c>
      <c r="K13" s="9">
        <v>24963</v>
      </c>
      <c r="L13" s="9">
        <v>27693</v>
      </c>
      <c r="M13" s="9">
        <v>24005</v>
      </c>
      <c r="N13" s="9">
        <v>41491</v>
      </c>
      <c r="O13" s="9">
        <v>49876</v>
      </c>
    </row>
    <row r="14" spans="2:15" ht="15.75" x14ac:dyDescent="0.15">
      <c r="B14" s="6">
        <v>2</v>
      </c>
      <c r="C14" s="9">
        <v>45062</v>
      </c>
      <c r="D14" s="9">
        <v>46104</v>
      </c>
      <c r="E14" s="9">
        <v>37092</v>
      </c>
      <c r="F14" s="9">
        <v>35941</v>
      </c>
      <c r="G14" s="9">
        <v>83802</v>
      </c>
      <c r="H14" s="9">
        <v>75182</v>
      </c>
      <c r="I14" s="6" t="s">
        <v>29</v>
      </c>
      <c r="J14" s="9">
        <v>43068</v>
      </c>
      <c r="K14" s="9">
        <v>39534</v>
      </c>
      <c r="L14" s="9">
        <v>38313</v>
      </c>
      <c r="M14" s="9">
        <v>33316</v>
      </c>
      <c r="N14" s="9">
        <v>58584</v>
      </c>
      <c r="O14" s="9">
        <v>59515</v>
      </c>
    </row>
    <row r="15" spans="2:15" ht="15.75" x14ac:dyDescent="0.15">
      <c r="B15" s="6">
        <v>0.4</v>
      </c>
      <c r="C15" s="9">
        <v>58089</v>
      </c>
      <c r="D15" s="9">
        <v>58920</v>
      </c>
      <c r="E15" s="9">
        <v>60397</v>
      </c>
      <c r="F15" s="9">
        <v>54321</v>
      </c>
      <c r="G15" s="9">
        <v>79800</v>
      </c>
      <c r="H15" s="9">
        <v>80523</v>
      </c>
      <c r="I15" s="6" t="s">
        <v>30</v>
      </c>
      <c r="J15" s="9">
        <v>69083</v>
      </c>
      <c r="K15" s="9">
        <v>60298</v>
      </c>
      <c r="L15" s="9">
        <v>65209</v>
      </c>
      <c r="M15" s="9">
        <v>53306</v>
      </c>
      <c r="N15" s="9">
        <v>76846</v>
      </c>
      <c r="O15" s="9">
        <v>75715</v>
      </c>
    </row>
    <row r="16" spans="2:15" ht="15.75" x14ac:dyDescent="0.15">
      <c r="B16" s="6">
        <v>0.08</v>
      </c>
      <c r="C16" s="9">
        <v>64184</v>
      </c>
      <c r="D16" s="9">
        <v>65778</v>
      </c>
      <c r="E16" s="9">
        <v>67056</v>
      </c>
      <c r="F16" s="9">
        <v>61450</v>
      </c>
      <c r="G16" s="9">
        <v>83997</v>
      </c>
      <c r="H16" s="9">
        <v>72521</v>
      </c>
      <c r="I16" s="6" t="s">
        <v>31</v>
      </c>
      <c r="J16" s="9">
        <v>65657</v>
      </c>
      <c r="K16" s="9">
        <v>77965</v>
      </c>
      <c r="L16" s="9">
        <v>69575</v>
      </c>
      <c r="M16" s="9">
        <v>72219</v>
      </c>
      <c r="N16" s="9">
        <v>82733</v>
      </c>
      <c r="O16" s="9">
        <v>81425</v>
      </c>
    </row>
    <row r="17" spans="2:19" ht="15.75" x14ac:dyDescent="0.15">
      <c r="B17" s="6">
        <v>1.6E-2</v>
      </c>
      <c r="C17" s="9">
        <v>76160</v>
      </c>
      <c r="D17" s="9">
        <v>81294</v>
      </c>
      <c r="E17" s="9">
        <v>85743</v>
      </c>
      <c r="F17" s="9">
        <v>76483</v>
      </c>
      <c r="G17" s="9">
        <v>75139</v>
      </c>
      <c r="H17" s="9">
        <v>72528</v>
      </c>
      <c r="I17" s="6" t="s">
        <v>32</v>
      </c>
      <c r="J17" s="9">
        <v>75668</v>
      </c>
      <c r="K17" s="9">
        <v>74139</v>
      </c>
      <c r="L17" s="9">
        <v>81548</v>
      </c>
      <c r="M17" s="9">
        <v>83451</v>
      </c>
      <c r="N17" s="9">
        <v>89061</v>
      </c>
      <c r="O17" s="9">
        <v>80083</v>
      </c>
    </row>
    <row r="18" spans="2:19" ht="15.75" x14ac:dyDescent="0.15">
      <c r="B18" s="6">
        <v>3.2000000000000002E-3</v>
      </c>
      <c r="C18" s="9">
        <v>80569</v>
      </c>
      <c r="D18" s="9">
        <v>79189</v>
      </c>
      <c r="E18" s="9">
        <v>69273</v>
      </c>
      <c r="F18" s="9">
        <v>87078</v>
      </c>
      <c r="G18" s="9">
        <v>76222</v>
      </c>
      <c r="H18" s="9">
        <v>81158</v>
      </c>
      <c r="I18" s="6" t="s">
        <v>33</v>
      </c>
      <c r="J18" s="9">
        <v>75810</v>
      </c>
      <c r="K18" s="9">
        <v>75626</v>
      </c>
      <c r="L18" s="9">
        <v>77631</v>
      </c>
      <c r="M18" s="9">
        <v>75987</v>
      </c>
      <c r="N18" s="9">
        <v>90725</v>
      </c>
      <c r="O18" s="9">
        <v>77572</v>
      </c>
      <c r="P18" s="51"/>
      <c r="Q18" s="50"/>
      <c r="R18" s="51"/>
      <c r="S18" s="51"/>
    </row>
    <row r="20" spans="2:19" x14ac:dyDescent="0.15">
      <c r="B20" s="21" t="s">
        <v>40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9" ht="15.75" x14ac:dyDescent="0.15">
      <c r="B21" s="18" t="s">
        <v>13</v>
      </c>
      <c r="C21" s="52" t="s">
        <v>22</v>
      </c>
      <c r="D21" s="53"/>
      <c r="E21" s="52" t="s">
        <v>23</v>
      </c>
      <c r="F21" s="53"/>
      <c r="G21" s="52" t="s">
        <v>24</v>
      </c>
      <c r="H21" s="53"/>
      <c r="I21" s="18" t="s">
        <v>13</v>
      </c>
      <c r="J21" s="19" t="s">
        <v>26</v>
      </c>
      <c r="K21" s="20"/>
      <c r="L21" s="19" t="s">
        <v>35</v>
      </c>
      <c r="M21" s="20"/>
      <c r="N21" s="19" t="s">
        <v>37</v>
      </c>
      <c r="O21" s="20"/>
    </row>
    <row r="22" spans="2:19" ht="15.75" x14ac:dyDescent="0.15">
      <c r="B22" s="6">
        <v>50</v>
      </c>
      <c r="C22" s="9">
        <v>901</v>
      </c>
      <c r="D22" s="9">
        <v>987</v>
      </c>
      <c r="E22" s="9">
        <v>18457</v>
      </c>
      <c r="F22" s="9">
        <v>20437</v>
      </c>
      <c r="G22" s="9">
        <v>59565</v>
      </c>
      <c r="H22" s="9">
        <v>62378</v>
      </c>
      <c r="I22" s="54" t="s">
        <v>68</v>
      </c>
      <c r="J22" s="9">
        <v>27405</v>
      </c>
      <c r="K22" s="9">
        <v>25987</v>
      </c>
      <c r="L22" s="9">
        <v>1280</v>
      </c>
      <c r="M22" s="9">
        <v>1227</v>
      </c>
      <c r="N22" s="9">
        <v>4853</v>
      </c>
      <c r="O22" s="9">
        <v>3614</v>
      </c>
    </row>
    <row r="23" spans="2:19" ht="15.75" x14ac:dyDescent="0.15">
      <c r="B23" s="6">
        <v>10</v>
      </c>
      <c r="C23" s="9">
        <v>19637</v>
      </c>
      <c r="D23" s="9">
        <v>21732</v>
      </c>
      <c r="E23" s="9">
        <v>35819</v>
      </c>
      <c r="F23" s="9">
        <v>26990</v>
      </c>
      <c r="G23" s="9">
        <v>84278</v>
      </c>
      <c r="H23" s="9">
        <v>80858</v>
      </c>
      <c r="I23" s="54" t="s">
        <v>70</v>
      </c>
      <c r="J23" s="9">
        <v>29023</v>
      </c>
      <c r="K23" s="9">
        <v>24963</v>
      </c>
      <c r="L23" s="9">
        <v>27693</v>
      </c>
      <c r="M23" s="9">
        <v>24005</v>
      </c>
      <c r="N23" s="9">
        <v>41491</v>
      </c>
      <c r="O23" s="9">
        <v>49876</v>
      </c>
    </row>
    <row r="24" spans="2:19" ht="15.75" x14ac:dyDescent="0.15">
      <c r="B24" s="6">
        <v>2</v>
      </c>
      <c r="C24" s="9">
        <v>45062</v>
      </c>
      <c r="D24" s="9">
        <v>46104</v>
      </c>
      <c r="E24" s="9">
        <v>37092</v>
      </c>
      <c r="F24" s="9">
        <v>35941</v>
      </c>
      <c r="G24" s="9">
        <v>83802</v>
      </c>
      <c r="H24" s="9">
        <v>75182</v>
      </c>
      <c r="I24" s="54" t="s">
        <v>72</v>
      </c>
      <c r="J24" s="9">
        <v>43068</v>
      </c>
      <c r="K24" s="9">
        <v>39534</v>
      </c>
      <c r="L24" s="9">
        <v>38313</v>
      </c>
      <c r="M24" s="9">
        <v>33316</v>
      </c>
      <c r="N24" s="9">
        <v>58584</v>
      </c>
      <c r="O24" s="9">
        <v>59515</v>
      </c>
    </row>
    <row r="25" spans="2:19" ht="15.75" x14ac:dyDescent="0.15">
      <c r="B25" s="6">
        <v>0.4</v>
      </c>
      <c r="C25" s="9">
        <v>58089</v>
      </c>
      <c r="D25" s="9">
        <v>58920</v>
      </c>
      <c r="E25" s="9">
        <v>60397</v>
      </c>
      <c r="F25" s="9">
        <v>54321</v>
      </c>
      <c r="G25" s="9">
        <v>79800</v>
      </c>
      <c r="H25" s="9">
        <v>80523</v>
      </c>
      <c r="I25" s="54" t="s">
        <v>74</v>
      </c>
      <c r="J25" s="9">
        <v>69083</v>
      </c>
      <c r="K25" s="9">
        <v>60298</v>
      </c>
      <c r="L25" s="9">
        <v>65209</v>
      </c>
      <c r="M25" s="9">
        <v>53306</v>
      </c>
      <c r="N25" s="9">
        <v>76846</v>
      </c>
      <c r="O25" s="9">
        <v>75715</v>
      </c>
    </row>
    <row r="26" spans="2:19" ht="15.75" x14ac:dyDescent="0.15">
      <c r="B26" s="6">
        <v>0.08</v>
      </c>
      <c r="C26" s="9">
        <v>64184</v>
      </c>
      <c r="D26" s="9">
        <v>65778</v>
      </c>
      <c r="E26" s="9">
        <v>67056</v>
      </c>
      <c r="F26" s="9">
        <v>61450</v>
      </c>
      <c r="G26" s="9">
        <v>83997</v>
      </c>
      <c r="H26" s="9">
        <v>72521</v>
      </c>
      <c r="I26" s="54" t="s">
        <v>76</v>
      </c>
      <c r="J26" s="9">
        <v>65657</v>
      </c>
      <c r="K26" s="9">
        <v>77965</v>
      </c>
      <c r="L26" s="9">
        <v>69575</v>
      </c>
      <c r="M26" s="9">
        <v>72219</v>
      </c>
      <c r="N26" s="9">
        <v>82733</v>
      </c>
      <c r="O26" s="9">
        <v>81425</v>
      </c>
    </row>
    <row r="27" spans="2:19" ht="15.75" x14ac:dyDescent="0.15">
      <c r="B27" s="6">
        <v>1.6E-2</v>
      </c>
      <c r="C27" s="9">
        <v>76160</v>
      </c>
      <c r="D27" s="9">
        <v>81294</v>
      </c>
      <c r="E27" s="9">
        <v>85743</v>
      </c>
      <c r="F27" s="9">
        <v>76483</v>
      </c>
      <c r="G27" s="9">
        <v>75139</v>
      </c>
      <c r="H27" s="9">
        <v>72528</v>
      </c>
      <c r="I27" s="54" t="s">
        <v>78</v>
      </c>
      <c r="J27" s="9">
        <v>75668</v>
      </c>
      <c r="K27" s="9">
        <v>74139</v>
      </c>
      <c r="L27" s="9">
        <v>81548</v>
      </c>
      <c r="M27" s="9">
        <v>83451</v>
      </c>
      <c r="N27" s="9">
        <v>89061</v>
      </c>
      <c r="O27" s="9">
        <v>80083</v>
      </c>
    </row>
    <row r="28" spans="2:19" ht="15.75" x14ac:dyDescent="0.15">
      <c r="B28" s="6">
        <v>3.2000000000000002E-3</v>
      </c>
      <c r="C28" s="9">
        <v>80569</v>
      </c>
      <c r="D28" s="9">
        <v>79189</v>
      </c>
      <c r="E28" s="9">
        <v>69273</v>
      </c>
      <c r="F28" s="9">
        <v>87078</v>
      </c>
      <c r="G28" s="9">
        <v>76222</v>
      </c>
      <c r="H28" s="9">
        <v>81158</v>
      </c>
      <c r="I28" s="54" t="s">
        <v>80</v>
      </c>
      <c r="J28" s="9">
        <v>75810</v>
      </c>
      <c r="K28" s="9">
        <v>75626</v>
      </c>
      <c r="L28" s="9">
        <v>77631</v>
      </c>
      <c r="M28" s="9">
        <v>75987</v>
      </c>
      <c r="N28" s="9">
        <v>90725</v>
      </c>
      <c r="O28" s="9">
        <v>77572</v>
      </c>
    </row>
    <row r="30" spans="2:19" x14ac:dyDescent="0.15">
      <c r="B30" s="24" t="s">
        <v>41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</row>
    <row r="31" spans="2:19" ht="15.75" x14ac:dyDescent="0.15">
      <c r="B31" s="18" t="s">
        <v>13</v>
      </c>
      <c r="C31" s="52" t="s">
        <v>22</v>
      </c>
      <c r="D31" s="53"/>
      <c r="E31" s="52" t="s">
        <v>23</v>
      </c>
      <c r="F31" s="53"/>
      <c r="G31" s="52" t="s">
        <v>24</v>
      </c>
      <c r="H31" s="53"/>
      <c r="I31" s="18" t="s">
        <v>13</v>
      </c>
      <c r="J31" s="19" t="s">
        <v>26</v>
      </c>
      <c r="K31" s="20"/>
      <c r="L31" s="19" t="s">
        <v>35</v>
      </c>
      <c r="M31" s="20"/>
      <c r="N31" s="19" t="s">
        <v>37</v>
      </c>
      <c r="O31" s="20"/>
    </row>
    <row r="32" spans="2:19" ht="15.75" x14ac:dyDescent="0.15">
      <c r="B32" s="6">
        <v>50</v>
      </c>
      <c r="C32" s="9">
        <f>(C22-$K$7)/$K$8*100</f>
        <v>0.63765443426445201</v>
      </c>
      <c r="D32" s="9">
        <f>(D22-$K$7)/$K$8*100</f>
        <v>0.72746912060680113</v>
      </c>
      <c r="E32" s="9">
        <f>(E22-$K$7)/$K$8*100</f>
        <v>18.972382729918884</v>
      </c>
      <c r="F32" s="9">
        <f>(F22-$K$7)/$K$8*100</f>
        <v>21.040209229428779</v>
      </c>
      <c r="G32" s="9">
        <f>(G22-$K$7)/$K$8*100</f>
        <v>61.90380280156176</v>
      </c>
      <c r="H32" s="9">
        <f>(H22-$K$7)/$K$8*100</f>
        <v>64.841578530410928</v>
      </c>
      <c r="I32" s="54" t="s">
        <v>68</v>
      </c>
      <c r="J32" s="9">
        <f>(J22-$K$7)/$K$8*100</f>
        <v>28.317287536794929</v>
      </c>
      <c r="K32" s="9">
        <f>(K22-$K$7)/$K$8*100</f>
        <v>26.836389568964101</v>
      </c>
      <c r="L32" s="9">
        <f>(L22-$K$7)/$K$8*100</f>
        <v>1.0334656682615486</v>
      </c>
      <c r="M32" s="9">
        <f>(M22-$K$7)/$K$8*100</f>
        <v>0.97811475691103111</v>
      </c>
      <c r="N32" s="9">
        <f>(N22-$K$7)/$K$8*100</f>
        <v>4.7649525787407745</v>
      </c>
      <c r="O32" s="9">
        <f>(O22-$K$7)/$K$8*100</f>
        <v>3.4709944813201861</v>
      </c>
    </row>
    <row r="33" spans="2:15" ht="15.75" x14ac:dyDescent="0.15">
      <c r="B33" s="6">
        <v>10</v>
      </c>
      <c r="C33" s="9">
        <f>(C23-$K$7)/$K$8*100</f>
        <v>20.204723775081344</v>
      </c>
      <c r="D33" s="9">
        <f>(D23-$K$7)/$K$8*100</f>
        <v>22.39265130865369</v>
      </c>
      <c r="E33" s="9">
        <f>(E23-$K$7)/$K$8*100</f>
        <v>37.10450580289406</v>
      </c>
      <c r="F33" s="9">
        <f>(F23-$K$7)/$K$8*100</f>
        <v>27.883879457352194</v>
      </c>
      <c r="G33" s="9">
        <f>(G23-$K$7)/$K$8*100</f>
        <v>87.712992843171918</v>
      </c>
      <c r="H33" s="9">
        <f>(H23-$K$7)/$K$8*100</f>
        <v>84.141292525836647</v>
      </c>
      <c r="I33" s="54" t="s">
        <v>70</v>
      </c>
      <c r="J33" s="9">
        <f>(J23-$K$7)/$K$8*100</f>
        <v>30.007056868212612</v>
      </c>
      <c r="K33" s="9">
        <f>(K23-$K$7)/$K$8*100</f>
        <v>25.766968187399385</v>
      </c>
      <c r="L33" s="9">
        <f>(L23-$K$7)/$K$8*100</f>
        <v>28.618062300360002</v>
      </c>
      <c r="M33" s="9">
        <f>(M23-$K$7)/$K$8*100</f>
        <v>24.766474355818332</v>
      </c>
      <c r="N33" s="9">
        <f>(N23-$K$7)/$K$8*100</f>
        <v>43.028097674217364</v>
      </c>
      <c r="O33" s="9">
        <f>(O23-$K$7)/$K$8*100</f>
        <v>51.785029592596402</v>
      </c>
    </row>
    <row r="34" spans="2:15" ht="15.75" x14ac:dyDescent="0.15">
      <c r="B34" s="6">
        <v>2</v>
      </c>
      <c r="C34" s="9">
        <f>(C24-$K$7)/$K$8*100</f>
        <v>46.757495871060719</v>
      </c>
      <c r="D34" s="9">
        <f>(D24-$K$7)/$K$8*100</f>
        <v>47.845715675348252</v>
      </c>
      <c r="E34" s="9">
        <f>(E24-$K$7)/$K$8*100</f>
        <v>38.433972032124416</v>
      </c>
      <c r="F34" s="9">
        <f>(F24-$K$7)/$K$8*100</f>
        <v>37.231917334682038</v>
      </c>
      <c r="G34" s="9">
        <f>(G24-$K$7)/$K$8*100</f>
        <v>87.215878997835205</v>
      </c>
      <c r="H34" s="9">
        <f>(H24-$K$7)/$K$8*100</f>
        <v>78.213523227241595</v>
      </c>
      <c r="I34" s="54" t="s">
        <v>72</v>
      </c>
      <c r="J34" s="9">
        <f>(J24-$K$7)/$K$8*100</f>
        <v>44.675048376099738</v>
      </c>
      <c r="K34" s="9">
        <f>(K24-$K$7)/$K$8*100</f>
        <v>40.984291381519952</v>
      </c>
      <c r="L34" s="9">
        <f>(L24-$K$7)/$K$8*100</f>
        <v>39.709131706822184</v>
      </c>
      <c r="M34" s="9">
        <f>(M24-$K$7)/$K$8*100</f>
        <v>34.490480687604524</v>
      </c>
      <c r="N34" s="9">
        <f>(N24-$K$7)/$K$8*100</f>
        <v>60.879288763168219</v>
      </c>
      <c r="O34" s="9">
        <f>(O24-$K$7)/$K$8*100</f>
        <v>61.851584960665043</v>
      </c>
    </row>
    <row r="35" spans="2:15" ht="15.75" x14ac:dyDescent="0.15">
      <c r="B35" s="6">
        <v>0.4</v>
      </c>
      <c r="C35" s="9">
        <f>(C25-$K$7)/$K$8*100</f>
        <v>60.362332138290739</v>
      </c>
      <c r="D35" s="9">
        <f>(D25-$K$7)/$K$8*100</f>
        <v>61.230192653994145</v>
      </c>
      <c r="E35" s="9">
        <f>(E25-$K$7)/$K$8*100</f>
        <v>62.772707674083087</v>
      </c>
      <c r="F35" s="9">
        <f>(F25-$K$7)/$K$8*100</f>
        <v>56.427195648314331</v>
      </c>
      <c r="G35" s="9">
        <f>(G25-$K$7)/$K$8*100</f>
        <v>83.036363012462161</v>
      </c>
      <c r="H35" s="9">
        <f>(H25-$K$7)/$K$8*100</f>
        <v>83.791432991828657</v>
      </c>
      <c r="I35" s="54" t="s">
        <v>74</v>
      </c>
      <c r="J35" s="9">
        <f>(J25-$K$7)/$K$8*100</f>
        <v>71.843990994660359</v>
      </c>
      <c r="K35" s="9">
        <f>(K25-$K$7)/$K$8*100</f>
        <v>62.669316349107596</v>
      </c>
      <c r="L35" s="9">
        <f>(L25-$K$7)/$K$8*100</f>
        <v>67.798152681982899</v>
      </c>
      <c r="M35" s="9">
        <f>(M25-$K$7)/$K$8*100</f>
        <v>55.36717347811102</v>
      </c>
      <c r="N35" s="9">
        <f>(N25-$K$7)/$K$8*100</f>
        <v>79.951332972284263</v>
      </c>
      <c r="O35" s="9">
        <f>(O25-$K$7)/$K$8*100</f>
        <v>78.77016541120058</v>
      </c>
    </row>
    <row r="36" spans="2:15" ht="15.75" x14ac:dyDescent="0.15">
      <c r="B36" s="6">
        <v>0.08</v>
      </c>
      <c r="C36" s="9">
        <f>(C26-$K$7)/$K$8*100</f>
        <v>66.727686943600247</v>
      </c>
      <c r="D36" s="9">
        <f>(D26-$K$7)/$K$8*100</f>
        <v>68.392391711387518</v>
      </c>
      <c r="E36" s="9">
        <f>(E26-$K$7)/$K$8*100</f>
        <v>69.727079724707536</v>
      </c>
      <c r="F36" s="9">
        <f>(F26-$K$7)/$K$8*100</f>
        <v>63.872415403367896</v>
      </c>
      <c r="G36" s="9">
        <f>(G26-$K$7)/$K$8*100</f>
        <v>87.419528577332386</v>
      </c>
      <c r="H36" s="9">
        <f>(H26-$K$7)/$K$8*100</f>
        <v>75.434489734718454</v>
      </c>
      <c r="I36" s="54" t="s">
        <v>76</v>
      </c>
      <c r="J36" s="9">
        <f>(J26-$K$7)/$K$8*100</f>
        <v>68.266024536417476</v>
      </c>
      <c r="K36" s="9">
        <f>(K26-$K$7)/$K$8*100</f>
        <v>81.119968251552748</v>
      </c>
      <c r="L36" s="9">
        <f>(L26-$K$7)/$K$8*100</f>
        <v>72.357814549084026</v>
      </c>
      <c r="M36" s="9">
        <f>(M26-$K$7)/$K$8*100</f>
        <v>75.119093975702299</v>
      </c>
      <c r="N36" s="9">
        <f>(N26-$K$7)/$K$8*100</f>
        <v>86.099461559463435</v>
      </c>
      <c r="O36" s="9">
        <f>(O26-$K$7)/$K$8*100</f>
        <v>84.733442841605395</v>
      </c>
    </row>
    <row r="37" spans="2:15" ht="15.75" x14ac:dyDescent="0.15">
      <c r="B37" s="6">
        <v>1.6E-2</v>
      </c>
      <c r="C37" s="9">
        <f>(C27-$K$7)/$K$8*100</f>
        <v>79.234904195181343</v>
      </c>
      <c r="D37" s="9">
        <f>(D27-$K$7)/$K$8*100</f>
        <v>84.596632098455999</v>
      </c>
      <c r="E37" s="9">
        <f>(E27-$K$7)/$K$8*100</f>
        <v>89.242975581445663</v>
      </c>
      <c r="F37" s="9">
        <f>(F27-$K$7)/$K$8*100</f>
        <v>79.572231447374122</v>
      </c>
      <c r="G37" s="9">
        <f>(G27-$K$7)/$K$8*100</f>
        <v>78.168615884070419</v>
      </c>
      <c r="H37" s="9">
        <f>(H27-$K$7)/$K$8*100</f>
        <v>75.441800232443995</v>
      </c>
      <c r="I37" s="54" t="s">
        <v>78</v>
      </c>
      <c r="J37" s="9">
        <f>(J27-$K$7)/$K$8*100</f>
        <v>78.721080640757663</v>
      </c>
      <c r="K37" s="9">
        <f>(K27-$K$7)/$K$8*100</f>
        <v>77.124259066136133</v>
      </c>
      <c r="L37" s="9">
        <f>(L27-$K$7)/$K$8*100</f>
        <v>84.861898730211308</v>
      </c>
      <c r="M37" s="9">
        <f>(M27-$K$7)/$K$8*100</f>
        <v>86.849309754740261</v>
      </c>
      <c r="N37" s="9">
        <f>(N27-$K$7)/$K$8*100</f>
        <v>92.708151503351644</v>
      </c>
      <c r="O37" s="9">
        <f>(O27-$K$7)/$K$8*100</f>
        <v>83.331915991937564</v>
      </c>
    </row>
    <row r="38" spans="2:15" ht="15.75" x14ac:dyDescent="0.15">
      <c r="B38" s="6">
        <v>3.2000000000000002E-3</v>
      </c>
      <c r="C38" s="9">
        <f>(C28-$K$7)/$K$8*100</f>
        <v>83.839473405453631</v>
      </c>
      <c r="D38" s="9">
        <f>(D28-$K$7)/$K$8*100</f>
        <v>82.398260996704309</v>
      </c>
      <c r="E38" s="9">
        <f>(E28-$K$7)/$K$8*100</f>
        <v>72.04241879006787</v>
      </c>
      <c r="F38" s="9">
        <f>(F28-$K$7)/$K$8*100</f>
        <v>90.637191933387939</v>
      </c>
      <c r="G38" s="9">
        <f>(G28-$K$7)/$K$8*100</f>
        <v>79.299654317893271</v>
      </c>
      <c r="H38" s="9">
        <f>(H28-$K$7)/$K$8*100</f>
        <v>84.454599571216932</v>
      </c>
      <c r="I38" s="54" t="s">
        <v>80</v>
      </c>
      <c r="J38" s="9">
        <f>(J28-$K$7)/$K$8*100</f>
        <v>78.869379308904342</v>
      </c>
      <c r="K38" s="9">
        <f>(K28-$K$7)/$K$8*100</f>
        <v>78.67721765440443</v>
      </c>
      <c r="L38" s="9">
        <f>(L28-$K$7)/$K$8*100</f>
        <v>80.771153074362687</v>
      </c>
      <c r="M38" s="9">
        <f>(M28-$K$7)/$K$8*100</f>
        <v>79.054230465678714</v>
      </c>
      <c r="N38" s="9">
        <f>(N28-$K$7)/$K$8*100</f>
        <v>94.445961248394312</v>
      </c>
      <c r="O38" s="9">
        <f>(O28-$K$7)/$K$8*100</f>
        <v>80.709536022104572</v>
      </c>
    </row>
    <row r="40" spans="2:15" x14ac:dyDescent="0.15">
      <c r="B40" s="24" t="s">
        <v>41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</row>
    <row r="41" spans="2:15" ht="15.75" x14ac:dyDescent="0.15">
      <c r="B41" s="18" t="s">
        <v>13</v>
      </c>
      <c r="C41" s="52" t="s">
        <v>22</v>
      </c>
      <c r="D41" s="53"/>
      <c r="E41" s="52" t="s">
        <v>23</v>
      </c>
      <c r="F41" s="53"/>
      <c r="G41" s="52" t="s">
        <v>24</v>
      </c>
      <c r="H41" s="53"/>
      <c r="I41" s="18" t="s">
        <v>13</v>
      </c>
      <c r="J41" s="19" t="s">
        <v>26</v>
      </c>
      <c r="K41" s="20"/>
      <c r="L41" s="19" t="s">
        <v>35</v>
      </c>
      <c r="M41" s="20"/>
      <c r="N41" s="19" t="s">
        <v>37</v>
      </c>
      <c r="O41" s="20"/>
    </row>
    <row r="42" spans="2:15" ht="15.75" x14ac:dyDescent="0.15">
      <c r="B42" s="6">
        <v>50</v>
      </c>
      <c r="C42" s="9">
        <v>0.63765443426445201</v>
      </c>
      <c r="D42" s="9">
        <v>0.72746912060680113</v>
      </c>
      <c r="E42" s="9">
        <v>18.972382729918884</v>
      </c>
      <c r="F42" s="9">
        <v>21.040209229428779</v>
      </c>
      <c r="G42" s="9">
        <v>61.90380280156176</v>
      </c>
      <c r="H42" s="9">
        <v>64.841578530410928</v>
      </c>
      <c r="I42" s="54" t="s">
        <v>67</v>
      </c>
      <c r="J42" s="9">
        <v>28.317287536794929</v>
      </c>
      <c r="K42" s="9">
        <v>26.836389568964101</v>
      </c>
      <c r="L42" s="9">
        <v>1.0334656682615486</v>
      </c>
      <c r="M42" s="9">
        <v>0.97811475691103111</v>
      </c>
      <c r="N42" s="9">
        <v>4.7649525787407745</v>
      </c>
      <c r="O42" s="9">
        <v>3.4709944813201861</v>
      </c>
    </row>
    <row r="43" spans="2:15" ht="15.75" x14ac:dyDescent="0.15">
      <c r="B43" s="6">
        <v>10</v>
      </c>
      <c r="C43" s="9">
        <v>20.204723775081344</v>
      </c>
      <c r="D43" s="9">
        <v>22.39265130865369</v>
      </c>
      <c r="E43" s="9">
        <v>37.10450580289406</v>
      </c>
      <c r="F43" s="9">
        <v>27.883879457352194</v>
      </c>
      <c r="G43" s="9">
        <v>87.712992843171918</v>
      </c>
      <c r="H43" s="9">
        <v>84.141292525836647</v>
      </c>
      <c r="I43" s="54" t="s">
        <v>69</v>
      </c>
      <c r="J43" s="9">
        <v>30.007056868212612</v>
      </c>
      <c r="K43" s="9">
        <v>25.766968187399385</v>
      </c>
      <c r="L43" s="9">
        <v>28.618062300360002</v>
      </c>
      <c r="M43" s="9">
        <v>24.766474355818332</v>
      </c>
      <c r="N43" s="9">
        <v>43.028097674217364</v>
      </c>
      <c r="O43" s="9">
        <v>51.785029592596402</v>
      </c>
    </row>
    <row r="44" spans="2:15" ht="15.75" x14ac:dyDescent="0.15">
      <c r="B44" s="6">
        <v>2</v>
      </c>
      <c r="C44" s="9">
        <v>46.757495871060719</v>
      </c>
      <c r="D44" s="9">
        <v>47.845715675348252</v>
      </c>
      <c r="E44" s="9">
        <v>38.433972032124416</v>
      </c>
      <c r="F44" s="9">
        <v>37.231917334682038</v>
      </c>
      <c r="G44" s="9">
        <v>87.215878997835205</v>
      </c>
      <c r="H44" s="9">
        <v>78.213523227241595</v>
      </c>
      <c r="I44" s="54" t="s">
        <v>71</v>
      </c>
      <c r="J44" s="9">
        <v>44.675048376099738</v>
      </c>
      <c r="K44" s="9">
        <v>40.984291381519952</v>
      </c>
      <c r="L44" s="9">
        <v>39.709131706822184</v>
      </c>
      <c r="M44" s="9">
        <v>34.490480687604524</v>
      </c>
      <c r="N44" s="9">
        <v>60.879288763168219</v>
      </c>
      <c r="O44" s="9">
        <v>61.851584960665043</v>
      </c>
    </row>
    <row r="45" spans="2:15" ht="15.75" x14ac:dyDescent="0.15">
      <c r="B45" s="6">
        <v>0.4</v>
      </c>
      <c r="C45" s="9">
        <v>60.362332138290739</v>
      </c>
      <c r="D45" s="9">
        <v>61.230192653994145</v>
      </c>
      <c r="E45" s="9">
        <v>62.772707674083087</v>
      </c>
      <c r="F45" s="9">
        <v>56.427195648314331</v>
      </c>
      <c r="G45" s="9">
        <v>83.036363012462161</v>
      </c>
      <c r="H45" s="9">
        <v>83.791432991828657</v>
      </c>
      <c r="I45" s="54" t="s">
        <v>73</v>
      </c>
      <c r="J45" s="9">
        <v>71.843990994660359</v>
      </c>
      <c r="K45" s="9">
        <v>62.669316349107596</v>
      </c>
      <c r="L45" s="9">
        <v>67.798152681982899</v>
      </c>
      <c r="M45" s="9">
        <v>55.36717347811102</v>
      </c>
      <c r="N45" s="9">
        <v>79.951332972284263</v>
      </c>
      <c r="O45" s="9">
        <v>78.77016541120058</v>
      </c>
    </row>
    <row r="46" spans="2:15" ht="15.75" x14ac:dyDescent="0.15">
      <c r="B46" s="6">
        <v>0.08</v>
      </c>
      <c r="C46" s="9">
        <v>66.727686943600247</v>
      </c>
      <c r="D46" s="9">
        <v>68.392391711387518</v>
      </c>
      <c r="E46" s="9">
        <v>69.727079724707536</v>
      </c>
      <c r="F46" s="9">
        <v>63.872415403367896</v>
      </c>
      <c r="G46" s="9">
        <v>87.419528577332386</v>
      </c>
      <c r="H46" s="9">
        <v>75.434489734718454</v>
      </c>
      <c r="I46" s="54" t="s">
        <v>75</v>
      </c>
      <c r="J46" s="9">
        <v>68.266024536417476</v>
      </c>
      <c r="K46" s="9">
        <v>81.119968251552748</v>
      </c>
      <c r="L46" s="9">
        <v>72.357814549084026</v>
      </c>
      <c r="M46" s="9">
        <v>75.119093975702299</v>
      </c>
      <c r="N46" s="9">
        <v>86.099461559463435</v>
      </c>
      <c r="O46" s="9">
        <v>84.733442841605395</v>
      </c>
    </row>
    <row r="47" spans="2:15" ht="15.75" x14ac:dyDescent="0.15">
      <c r="B47" s="6">
        <v>1.6E-2</v>
      </c>
      <c r="C47" s="9">
        <v>79.234904195181343</v>
      </c>
      <c r="D47" s="9">
        <v>84.596632098455999</v>
      </c>
      <c r="E47" s="9">
        <v>89.242975581445663</v>
      </c>
      <c r="F47" s="9">
        <v>79.572231447374122</v>
      </c>
      <c r="G47" s="9">
        <v>78.168615884070419</v>
      </c>
      <c r="H47" s="9">
        <v>75.441800232443995</v>
      </c>
      <c r="I47" s="54" t="s">
        <v>77</v>
      </c>
      <c r="J47" s="9">
        <v>78.721080640757663</v>
      </c>
      <c r="K47" s="9">
        <v>77.124259066136133</v>
      </c>
      <c r="L47" s="9">
        <v>84.861898730211308</v>
      </c>
      <c r="M47" s="9">
        <v>86.849309754740261</v>
      </c>
      <c r="N47" s="9">
        <v>92.708151503351644</v>
      </c>
      <c r="O47" s="9">
        <v>83.331915991937564</v>
      </c>
    </row>
    <row r="48" spans="2:15" ht="15.75" x14ac:dyDescent="0.15">
      <c r="B48" s="6">
        <v>3.2000000000000002E-3</v>
      </c>
      <c r="C48" s="9">
        <v>83.839473405453631</v>
      </c>
      <c r="D48" s="9">
        <v>82.398260996704309</v>
      </c>
      <c r="E48" s="9">
        <v>72.04241879006787</v>
      </c>
      <c r="F48" s="9">
        <v>90.637191933387939</v>
      </c>
      <c r="G48" s="9">
        <v>79.299654317893271</v>
      </c>
      <c r="H48" s="9">
        <v>84.454599571216932</v>
      </c>
      <c r="I48" s="54" t="s">
        <v>79</v>
      </c>
      <c r="J48" s="9">
        <v>78.869379308904342</v>
      </c>
      <c r="K48" s="9">
        <v>78.67721765440443</v>
      </c>
      <c r="L48" s="9">
        <v>80.771153074362687</v>
      </c>
      <c r="M48" s="9">
        <v>79.054230465678714</v>
      </c>
      <c r="N48" s="9">
        <v>94.445961248394312</v>
      </c>
      <c r="O48" s="9">
        <v>80.709536022104572</v>
      </c>
    </row>
    <row r="50" spans="2:10" x14ac:dyDescent="0.15">
      <c r="B50" s="27" t="s">
        <v>42</v>
      </c>
      <c r="C50" s="28"/>
      <c r="D50" s="28"/>
      <c r="E50" s="28"/>
      <c r="F50" s="28"/>
      <c r="G50" s="28"/>
      <c r="H50" s="28"/>
      <c r="I50" s="29"/>
    </row>
    <row r="51" spans="2:10" ht="15.75" x14ac:dyDescent="0.15">
      <c r="B51" s="18" t="s">
        <v>13</v>
      </c>
      <c r="C51" s="47" t="s">
        <v>22</v>
      </c>
      <c r="D51" s="47" t="s">
        <v>23</v>
      </c>
      <c r="E51" s="47" t="s">
        <v>24</v>
      </c>
      <c r="F51" s="18" t="s">
        <v>13</v>
      </c>
      <c r="G51" s="49" t="s">
        <v>26</v>
      </c>
      <c r="H51" s="49" t="s">
        <v>35</v>
      </c>
      <c r="I51" s="49" t="s">
        <v>37</v>
      </c>
    </row>
    <row r="52" spans="2:10" ht="15.75" x14ac:dyDescent="0.15">
      <c r="B52" s="6">
        <v>50</v>
      </c>
      <c r="C52" s="9">
        <f>AVERAGE(C42:D42)</f>
        <v>0.68256177743562652</v>
      </c>
      <c r="D52" s="9">
        <f>AVERAGE(E42:F42)</f>
        <v>20.00629597967383</v>
      </c>
      <c r="E52" s="9">
        <f>AVERAGE(G42:H42)</f>
        <v>63.37269066598634</v>
      </c>
      <c r="F52" s="54" t="s">
        <v>68</v>
      </c>
      <c r="G52" s="9">
        <f>AVERAGE(J42:K42)</f>
        <v>27.576838552879515</v>
      </c>
      <c r="H52" s="9">
        <f>AVERAGE(L42:M42)</f>
        <v>1.0057902125862899</v>
      </c>
      <c r="I52" s="9">
        <f>AVERAGE(N42:O42)</f>
        <v>4.1179735300304801</v>
      </c>
    </row>
    <row r="53" spans="2:10" ht="15.75" x14ac:dyDescent="0.15">
      <c r="B53" s="6">
        <v>10</v>
      </c>
      <c r="C53" s="9">
        <f>AVERAGE(C43:D43)</f>
        <v>21.298687541867515</v>
      </c>
      <c r="D53" s="9">
        <f>AVERAGE(E43:F43)</f>
        <v>32.494192630123123</v>
      </c>
      <c r="E53" s="9">
        <f>AVERAGE(G43:H43)</f>
        <v>85.927142684504275</v>
      </c>
      <c r="F53" s="54" t="s">
        <v>70</v>
      </c>
      <c r="G53" s="9">
        <f>AVERAGE(J43:K43)</f>
        <v>27.887012527806</v>
      </c>
      <c r="H53" s="9">
        <f>AVERAGE(L43:M43)</f>
        <v>26.692268328089167</v>
      </c>
      <c r="I53" s="9">
        <f>AVERAGE(N43:O43)</f>
        <v>47.406563633406883</v>
      </c>
    </row>
    <row r="54" spans="2:10" ht="15.75" x14ac:dyDescent="0.15">
      <c r="B54" s="6">
        <v>2</v>
      </c>
      <c r="C54" s="9">
        <f>AVERAGE(C44:D44)</f>
        <v>47.301605773204486</v>
      </c>
      <c r="D54" s="9">
        <f>AVERAGE(E44:F44)</f>
        <v>37.832944683403227</v>
      </c>
      <c r="E54" s="9">
        <f>AVERAGE(G44:H44)</f>
        <v>82.714701112538393</v>
      </c>
      <c r="F54" s="54" t="s">
        <v>72</v>
      </c>
      <c r="G54" s="9">
        <f>AVERAGE(J44:K44)</f>
        <v>42.829669878809845</v>
      </c>
      <c r="H54" s="9">
        <f>AVERAGE(L44:M44)</f>
        <v>37.099806197213354</v>
      </c>
      <c r="I54" s="9">
        <f>AVERAGE(N44:O44)</f>
        <v>61.365436861916635</v>
      </c>
    </row>
    <row r="55" spans="2:10" ht="15.75" x14ac:dyDescent="0.15">
      <c r="B55" s="6">
        <v>0.4</v>
      </c>
      <c r="C55" s="9">
        <f>AVERAGE(C45:D45)</f>
        <v>60.796262396142438</v>
      </c>
      <c r="D55" s="9">
        <f>AVERAGE(E45:F45)</f>
        <v>59.599951661198709</v>
      </c>
      <c r="E55" s="9">
        <f>AVERAGE(G45:H45)</f>
        <v>83.413898002145402</v>
      </c>
      <c r="F55" s="54" t="s">
        <v>74</v>
      </c>
      <c r="G55" s="9">
        <f>AVERAGE(J45:K45)</f>
        <v>67.256653671883981</v>
      </c>
      <c r="H55" s="9">
        <f>AVERAGE(L45:M45)</f>
        <v>61.582663080046956</v>
      </c>
      <c r="I55" s="9">
        <f>AVERAGE(N45:O45)</f>
        <v>79.360749191742428</v>
      </c>
    </row>
    <row r="56" spans="2:10" ht="15.75" x14ac:dyDescent="0.15">
      <c r="B56" s="6">
        <v>0.08</v>
      </c>
      <c r="C56" s="9">
        <f>AVERAGE(C46:D46)</f>
        <v>67.560039327493882</v>
      </c>
      <c r="D56" s="9">
        <f>AVERAGE(E46:F46)</f>
        <v>66.799747564037716</v>
      </c>
      <c r="E56" s="9">
        <f>AVERAGE(G46:H46)</f>
        <v>81.42700915602542</v>
      </c>
      <c r="F56" s="54" t="s">
        <v>76</v>
      </c>
      <c r="G56" s="9">
        <f>AVERAGE(J46:K46)</f>
        <v>74.692996393985112</v>
      </c>
      <c r="H56" s="9">
        <f>AVERAGE(L46:M46)</f>
        <v>73.738454262393162</v>
      </c>
      <c r="I56" s="9">
        <f>AVERAGE(N46:O46)</f>
        <v>85.416452200534422</v>
      </c>
    </row>
    <row r="57" spans="2:10" ht="15.75" x14ac:dyDescent="0.15">
      <c r="B57" s="6">
        <v>1.6E-2</v>
      </c>
      <c r="C57" s="9">
        <f>AVERAGE(C47:D47)</f>
        <v>81.915768146818664</v>
      </c>
      <c r="D57" s="9">
        <f>AVERAGE(E47:F47)</f>
        <v>84.407603514409885</v>
      </c>
      <c r="E57" s="9">
        <f>AVERAGE(G47:H47)</f>
        <v>76.805208058257207</v>
      </c>
      <c r="F57" s="54" t="s">
        <v>78</v>
      </c>
      <c r="G57" s="9">
        <f>AVERAGE(J47:K47)</f>
        <v>77.922669853446905</v>
      </c>
      <c r="H57" s="9">
        <f>AVERAGE(L47:M47)</f>
        <v>85.855604242475778</v>
      </c>
      <c r="I57" s="9">
        <f>AVERAGE(N47:O47)</f>
        <v>88.020033747644604</v>
      </c>
    </row>
    <row r="58" spans="2:10" ht="15.75" x14ac:dyDescent="0.15">
      <c r="B58" s="6">
        <v>3.2000000000000002E-3</v>
      </c>
      <c r="C58" s="9">
        <f>AVERAGE(C48:D48)</f>
        <v>83.11886720107897</v>
      </c>
      <c r="D58" s="9">
        <f>AVERAGE(E48:F48)</f>
        <v>81.339805361727912</v>
      </c>
      <c r="E58" s="9">
        <f>AVERAGE(G48:H48)</f>
        <v>81.877126944555101</v>
      </c>
      <c r="F58" s="54" t="s">
        <v>80</v>
      </c>
      <c r="G58" s="9">
        <f>AVERAGE(J48:K48)</f>
        <v>78.773298481654393</v>
      </c>
      <c r="H58" s="9">
        <f>AVERAGE(L48:M48)</f>
        <v>79.9126917700207</v>
      </c>
      <c r="I58" s="9">
        <f>AVERAGE(N48:O48)</f>
        <v>87.577748635249435</v>
      </c>
    </row>
    <row r="59" spans="2:10" x14ac:dyDescent="0.15">
      <c r="J59" s="30"/>
    </row>
    <row r="60" spans="2:10" x14ac:dyDescent="0.15">
      <c r="B60" s="31" t="s">
        <v>43</v>
      </c>
      <c r="C60" s="32"/>
      <c r="D60" s="32"/>
      <c r="E60" s="32"/>
      <c r="F60" s="32"/>
      <c r="G60" s="32"/>
      <c r="H60" s="32"/>
      <c r="I60" s="33"/>
      <c r="J60" s="30"/>
    </row>
    <row r="61" spans="2:10" ht="15.75" x14ac:dyDescent="0.15">
      <c r="B61" s="18" t="s">
        <v>13</v>
      </c>
      <c r="C61" s="47" t="s">
        <v>22</v>
      </c>
      <c r="D61" s="47" t="s">
        <v>23</v>
      </c>
      <c r="E61" s="47" t="s">
        <v>24</v>
      </c>
      <c r="F61" s="18" t="s">
        <v>13</v>
      </c>
      <c r="G61" s="49" t="s">
        <v>26</v>
      </c>
      <c r="H61" s="49" t="s">
        <v>35</v>
      </c>
      <c r="I61" s="49" t="s">
        <v>37</v>
      </c>
      <c r="J61" s="30"/>
    </row>
    <row r="62" spans="2:10" ht="15.75" x14ac:dyDescent="0.15">
      <c r="B62" s="6">
        <v>50</v>
      </c>
      <c r="C62" s="9">
        <f>STDEVP(C42:D42)</f>
        <v>4.490734317117457E-2</v>
      </c>
      <c r="D62" s="9">
        <f>STDEVP(E42:F42)</f>
        <v>1.0339132497549475</v>
      </c>
      <c r="E62" s="9">
        <f>STDEVP(G42:H42)</f>
        <v>1.468887864424584</v>
      </c>
      <c r="F62" s="54" t="s">
        <v>68</v>
      </c>
      <c r="G62" s="9">
        <f>STDEVP(J42:K42)</f>
        <v>0.74044898391541381</v>
      </c>
      <c r="H62" s="9">
        <f>STDEVP(L42:M42)</f>
        <v>2.7675455675258753E-2</v>
      </c>
      <c r="I62" s="9">
        <f>STDEVP(N42:O42)</f>
        <v>0.64697904871029865</v>
      </c>
      <c r="J62" s="30"/>
    </row>
    <row r="63" spans="2:10" ht="15.75" x14ac:dyDescent="0.15">
      <c r="B63" s="6">
        <v>10</v>
      </c>
      <c r="C63" s="9">
        <f>STDEVP(C43:D43)</f>
        <v>1.0939637667861728</v>
      </c>
      <c r="D63" s="9">
        <f>STDEVP(E43:F43)</f>
        <v>4.6103131727709759</v>
      </c>
      <c r="E63" s="9">
        <f>STDEVP(G43:H43)</f>
        <v>1.7858501586676354</v>
      </c>
      <c r="F63" s="54" t="s">
        <v>70</v>
      </c>
      <c r="G63" s="9">
        <f>STDEVP(J43:K43)</f>
        <v>2.1200443404066132</v>
      </c>
      <c r="H63" s="9">
        <f>STDEVP(L43:M43)</f>
        <v>1.925793972270835</v>
      </c>
      <c r="I63" s="9">
        <f>STDEVP(N43:O43)</f>
        <v>4.3784659591895192</v>
      </c>
      <c r="J63" s="30"/>
    </row>
    <row r="64" spans="2:10" ht="15.75" x14ac:dyDescent="0.15">
      <c r="B64" s="6">
        <v>2</v>
      </c>
      <c r="C64" s="9">
        <f>STDEVP(C44:D44)</f>
        <v>0.54410990214376653</v>
      </c>
      <c r="D64" s="9">
        <f>STDEVP(E44:F44)</f>
        <v>0.60102734872118901</v>
      </c>
      <c r="E64" s="9">
        <f>STDEVP(G44:H44)</f>
        <v>4.501177885296805</v>
      </c>
      <c r="F64" s="54" t="s">
        <v>72</v>
      </c>
      <c r="G64" s="9">
        <f>STDEVP(J44:K44)</f>
        <v>1.845378497289893</v>
      </c>
      <c r="H64" s="9">
        <f>STDEVP(L44:M44)</f>
        <v>2.6093255096088299</v>
      </c>
      <c r="I64" s="9">
        <f>STDEVP(N44:O44)</f>
        <v>0.48614809874841214</v>
      </c>
    </row>
    <row r="65" spans="2:9" ht="15.75" x14ac:dyDescent="0.15">
      <c r="B65" s="6">
        <v>0.4</v>
      </c>
      <c r="C65" s="9">
        <f>STDEVP(C45:D45)</f>
        <v>0.43393025785170281</v>
      </c>
      <c r="D65" s="9">
        <f>STDEVP(E45:F45)</f>
        <v>3.1727560128843777</v>
      </c>
      <c r="E65" s="9">
        <f>STDEVP(G45:H45)</f>
        <v>0.37753498968324811</v>
      </c>
      <c r="F65" s="54" t="s">
        <v>74</v>
      </c>
      <c r="G65" s="9">
        <f>STDEVP(J45:K45)</f>
        <v>4.5873373227763814</v>
      </c>
      <c r="H65" s="9">
        <f>STDEVP(L45:M45)</f>
        <v>6.2154896019359871</v>
      </c>
      <c r="I65" s="9">
        <f>STDEVP(N45:O45)</f>
        <v>0.59058378054184146</v>
      </c>
    </row>
    <row r="66" spans="2:9" ht="15.75" x14ac:dyDescent="0.15">
      <c r="B66" s="6">
        <v>0.08</v>
      </c>
      <c r="C66" s="9">
        <f>STDEVP(C46:D46)</f>
        <v>0.83235238389363531</v>
      </c>
      <c r="D66" s="9">
        <f>STDEVP(E46:F46)</f>
        <v>2.9273321606698204</v>
      </c>
      <c r="E66" s="9">
        <f>STDEVP(G46:H46)</f>
        <v>5.9925194213069659</v>
      </c>
      <c r="F66" s="54" t="s">
        <v>76</v>
      </c>
      <c r="G66" s="9">
        <f>STDEVP(J46:K46)</f>
        <v>6.4269718575676364</v>
      </c>
      <c r="H66" s="9">
        <f>STDEVP(L46:M46)</f>
        <v>1.3806397133091366</v>
      </c>
      <c r="I66" s="9">
        <f>STDEVP(N46:O46)</f>
        <v>0.68300935892902004</v>
      </c>
    </row>
    <row r="67" spans="2:9" ht="15.75" x14ac:dyDescent="0.15">
      <c r="B67" s="6">
        <v>1.6E-2</v>
      </c>
      <c r="C67" s="9">
        <f>STDEVP(C47:D47)</f>
        <v>2.6808639516373276</v>
      </c>
      <c r="D67" s="9">
        <f>STDEVP(E47:F47)</f>
        <v>4.8353720670357703</v>
      </c>
      <c r="E67" s="9">
        <f>STDEVP(G47:H47)</f>
        <v>1.3634078258132121</v>
      </c>
      <c r="F67" s="54" t="s">
        <v>78</v>
      </c>
      <c r="G67" s="9">
        <f>STDEVP(J47:K47)</f>
        <v>0.79841078731076465</v>
      </c>
      <c r="H67" s="9">
        <f>STDEVP(L47:M47)</f>
        <v>0.99370551226447645</v>
      </c>
      <c r="I67" s="9">
        <f>STDEVP(N47:O47)</f>
        <v>4.6881177557070401</v>
      </c>
    </row>
    <row r="68" spans="2:9" ht="15.75" x14ac:dyDescent="0.15">
      <c r="B68" s="6">
        <v>3.2000000000000002E-3</v>
      </c>
      <c r="C68" s="9">
        <f>STDEVP(C48:D48)</f>
        <v>0.72060620437466127</v>
      </c>
      <c r="D68" s="9">
        <f>STDEVP(E48:F48)</f>
        <v>9.2973865716600095</v>
      </c>
      <c r="E68" s="9">
        <f>STDEVP(G48:H48)</f>
        <v>2.5774726266618302</v>
      </c>
      <c r="F68" s="54" t="s">
        <v>80</v>
      </c>
      <c r="G68" s="9">
        <f>STDEVP(J48:K48)</f>
        <v>9.6080827249956258E-2</v>
      </c>
      <c r="H68" s="9">
        <f>STDEVP(L48:M48)</f>
        <v>0.85846130434198642</v>
      </c>
      <c r="I68" s="9">
        <f>STDEVP(N48:O48)</f>
        <v>6.8682126131448697</v>
      </c>
    </row>
    <row r="70" spans="2:9" x14ac:dyDescent="0.15">
      <c r="B70" s="9" t="s">
        <v>44</v>
      </c>
      <c r="C70" s="9">
        <f>100-C52</f>
        <v>99.317438222564377</v>
      </c>
      <c r="D70" s="9">
        <f t="shared" ref="D70:I70" si="0">100-D52</f>
        <v>79.993704020326163</v>
      </c>
      <c r="E70" s="9">
        <f>100-E52</f>
        <v>36.62730933401366</v>
      </c>
      <c r="F70" s="9"/>
      <c r="G70" s="9">
        <f t="shared" si="0"/>
        <v>72.423161447120492</v>
      </c>
      <c r="H70" s="9">
        <f t="shared" si="0"/>
        <v>98.994209787413709</v>
      </c>
      <c r="I70" s="9">
        <f t="shared" si="0"/>
        <v>95.882026469969517</v>
      </c>
    </row>
    <row r="72" spans="2:9" x14ac:dyDescent="0.2">
      <c r="B72" s="34" t="s">
        <v>45</v>
      </c>
      <c r="C72" s="34">
        <v>0.65890000000000004</v>
      </c>
      <c r="D72" s="34">
        <v>0.83120000000000005</v>
      </c>
      <c r="E72" s="34">
        <v>13130712359</v>
      </c>
      <c r="F72" s="9"/>
      <c r="G72" s="34">
        <v>0.63700000000000001</v>
      </c>
      <c r="H72" s="34">
        <v>0.34539999999999998</v>
      </c>
      <c r="I72" s="34">
        <v>1.917</v>
      </c>
    </row>
    <row r="73" spans="2:9" x14ac:dyDescent="0.2">
      <c r="B73" s="34" t="s">
        <v>46</v>
      </c>
      <c r="C73" s="34">
        <v>-0.432</v>
      </c>
      <c r="D73" s="34">
        <v>-0.33450000000000002</v>
      </c>
      <c r="E73" s="34">
        <v>-5.6120000000000003E-2</v>
      </c>
      <c r="F73" s="9"/>
      <c r="G73" s="34">
        <v>-0.30830000000000002</v>
      </c>
      <c r="H73" s="34">
        <v>-0.46229999999999999</v>
      </c>
      <c r="I73" s="34">
        <v>-0.55769999999999997</v>
      </c>
    </row>
    <row r="74" spans="2:9" x14ac:dyDescent="0.2">
      <c r="B74" s="34" t="s">
        <v>47</v>
      </c>
      <c r="C74" s="34">
        <v>-0.1812</v>
      </c>
      <c r="D74" s="34">
        <v>-8.0280000000000004E-2</v>
      </c>
      <c r="E74" s="34">
        <v>10.119999999999999</v>
      </c>
      <c r="F74" s="9"/>
      <c r="G74" s="34">
        <v>-0.19589999999999999</v>
      </c>
      <c r="H74" s="34">
        <v>-0.4617</v>
      </c>
      <c r="I74" s="34">
        <v>0.28260000000000002</v>
      </c>
    </row>
    <row r="75" spans="2:9" x14ac:dyDescent="0.2">
      <c r="B75" s="34" t="s">
        <v>48</v>
      </c>
      <c r="C75" s="34">
        <v>826.9</v>
      </c>
      <c r="D75" s="34">
        <v>1435</v>
      </c>
      <c r="E75" s="34">
        <v>3826</v>
      </c>
      <c r="F75" s="9"/>
      <c r="G75" s="34">
        <v>754.4</v>
      </c>
      <c r="H75" s="34">
        <v>457.9</v>
      </c>
      <c r="I75" s="34">
        <v>805.6</v>
      </c>
    </row>
    <row r="77" spans="2:9" ht="15" x14ac:dyDescent="0.2">
      <c r="B77" s="35" t="s">
        <v>49</v>
      </c>
      <c r="C77" s="36" t="s">
        <v>12</v>
      </c>
      <c r="D77" s="36" t="s">
        <v>50</v>
      </c>
      <c r="E77" s="36" t="s">
        <v>51</v>
      </c>
      <c r="F77" s="37" t="s">
        <v>52</v>
      </c>
      <c r="G77" s="37" t="s">
        <v>53</v>
      </c>
      <c r="H77" s="38" t="s">
        <v>54</v>
      </c>
      <c r="I77" s="39" t="s">
        <v>48</v>
      </c>
    </row>
    <row r="78" spans="2:9" x14ac:dyDescent="0.2">
      <c r="B78" s="40" t="s">
        <v>56</v>
      </c>
      <c r="C78" s="41">
        <v>240</v>
      </c>
      <c r="D78" s="46" t="s">
        <v>58</v>
      </c>
      <c r="E78" s="47" t="s">
        <v>22</v>
      </c>
      <c r="F78" s="48" t="s">
        <v>59</v>
      </c>
      <c r="G78" s="44">
        <v>0.65890000000000004</v>
      </c>
      <c r="H78" s="45">
        <v>99.317438222564377</v>
      </c>
      <c r="I78" s="34">
        <v>826.9</v>
      </c>
    </row>
    <row r="79" spans="2:9" x14ac:dyDescent="0.2">
      <c r="B79" s="40" t="s">
        <v>56</v>
      </c>
      <c r="C79" s="41">
        <v>308</v>
      </c>
      <c r="D79" s="46" t="s">
        <v>60</v>
      </c>
      <c r="E79" s="47" t="s">
        <v>23</v>
      </c>
      <c r="F79" s="48" t="s">
        <v>61</v>
      </c>
      <c r="G79" s="44">
        <v>0.83120000000000005</v>
      </c>
      <c r="H79" s="45">
        <v>79.993704020326163</v>
      </c>
      <c r="I79" s="34">
        <v>1435</v>
      </c>
    </row>
    <row r="80" spans="2:9" x14ac:dyDescent="0.2">
      <c r="B80" s="40" t="s">
        <v>56</v>
      </c>
      <c r="C80" s="41">
        <v>309</v>
      </c>
      <c r="D80" s="46" t="s">
        <v>62</v>
      </c>
      <c r="E80" s="47" t="s">
        <v>24</v>
      </c>
      <c r="F80" s="48" t="s">
        <v>63</v>
      </c>
      <c r="G80" s="44">
        <v>13130712359</v>
      </c>
      <c r="H80" s="45">
        <v>36.62730933401366</v>
      </c>
      <c r="I80" s="34">
        <v>3826</v>
      </c>
    </row>
    <row r="82" spans="2:9" ht="15" x14ac:dyDescent="0.2">
      <c r="B82" s="35" t="s">
        <v>49</v>
      </c>
      <c r="C82" s="36" t="s">
        <v>12</v>
      </c>
      <c r="D82" s="36" t="s">
        <v>50</v>
      </c>
      <c r="E82" s="36" t="s">
        <v>51</v>
      </c>
      <c r="F82" s="37" t="s">
        <v>52</v>
      </c>
      <c r="G82" s="37" t="s">
        <v>53</v>
      </c>
      <c r="H82" s="38" t="s">
        <v>54</v>
      </c>
      <c r="I82" s="39" t="s">
        <v>48</v>
      </c>
    </row>
    <row r="83" spans="2:9" x14ac:dyDescent="0.2">
      <c r="B83" s="40" t="s">
        <v>57</v>
      </c>
      <c r="C83" s="41" t="s">
        <v>25</v>
      </c>
      <c r="D83" s="42" t="s">
        <v>64</v>
      </c>
      <c r="E83" s="49" t="s">
        <v>26</v>
      </c>
      <c r="F83" s="43" t="s">
        <v>55</v>
      </c>
      <c r="G83" s="44">
        <v>0.63700000000000001</v>
      </c>
      <c r="H83" s="45">
        <v>72.423161447120492</v>
      </c>
      <c r="I83" s="34">
        <v>754.4</v>
      </c>
    </row>
    <row r="84" spans="2:9" x14ac:dyDescent="0.2">
      <c r="B84" s="40" t="s">
        <v>57</v>
      </c>
      <c r="C84" s="41" t="s">
        <v>34</v>
      </c>
      <c r="D84" s="42" t="s">
        <v>65</v>
      </c>
      <c r="E84" s="49" t="s">
        <v>35</v>
      </c>
      <c r="F84" s="43" t="s">
        <v>55</v>
      </c>
      <c r="G84" s="44">
        <v>0.34539999999999998</v>
      </c>
      <c r="H84" s="45">
        <v>98.994209787413709</v>
      </c>
      <c r="I84" s="34">
        <v>457.9</v>
      </c>
    </row>
    <row r="85" spans="2:9" x14ac:dyDescent="0.2">
      <c r="B85" s="40" t="s">
        <v>57</v>
      </c>
      <c r="C85" s="41" t="s">
        <v>36</v>
      </c>
      <c r="D85" s="42" t="s">
        <v>66</v>
      </c>
      <c r="E85" s="49" t="s">
        <v>37</v>
      </c>
      <c r="F85" s="43" t="s">
        <v>55</v>
      </c>
      <c r="G85" s="44">
        <v>1.917</v>
      </c>
      <c r="H85" s="45">
        <v>95.882026469969517</v>
      </c>
      <c r="I85" s="34">
        <v>805.6</v>
      </c>
    </row>
  </sheetData>
  <mergeCells count="27">
    <mergeCell ref="C41:D41"/>
    <mergeCell ref="E41:F41"/>
    <mergeCell ref="G41:H41"/>
    <mergeCell ref="J41:K41"/>
    <mergeCell ref="L41:M41"/>
    <mergeCell ref="N41:O41"/>
    <mergeCell ref="C31:D31"/>
    <mergeCell ref="E31:F31"/>
    <mergeCell ref="G31:H31"/>
    <mergeCell ref="J31:K31"/>
    <mergeCell ref="L31:M31"/>
    <mergeCell ref="N31:O31"/>
    <mergeCell ref="J11:K11"/>
    <mergeCell ref="L11:M11"/>
    <mergeCell ref="N11:O11"/>
    <mergeCell ref="C21:D21"/>
    <mergeCell ref="E21:F21"/>
    <mergeCell ref="G21:H21"/>
    <mergeCell ref="J21:K21"/>
    <mergeCell ref="L21:M21"/>
    <mergeCell ref="N21:O21"/>
    <mergeCell ref="B1:D5"/>
    <mergeCell ref="B6:D6"/>
    <mergeCell ref="B7:D7"/>
    <mergeCell ref="C11:D11"/>
    <mergeCell ref="E11:F11"/>
    <mergeCell ref="G11:H1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A349-4273-409D-A3F7-7737009EB3BD}">
  <dimension ref="A1:G9"/>
  <sheetViews>
    <sheetView tabSelected="1" workbookViewId="0">
      <selection activeCell="N27" sqref="N27"/>
    </sheetView>
  </sheetViews>
  <sheetFormatPr defaultRowHeight="13.5" x14ac:dyDescent="0.15"/>
  <sheetData>
    <row r="1" spans="1:7" ht="15" x14ac:dyDescent="0.2">
      <c r="A1" s="35" t="s">
        <v>49</v>
      </c>
      <c r="B1" s="36" t="s">
        <v>12</v>
      </c>
      <c r="C1" s="36" t="s">
        <v>50</v>
      </c>
      <c r="D1" s="36" t="s">
        <v>51</v>
      </c>
      <c r="E1" s="37" t="s">
        <v>52</v>
      </c>
      <c r="F1" s="37" t="s">
        <v>53</v>
      </c>
      <c r="G1" s="38" t="s">
        <v>54</v>
      </c>
    </row>
    <row r="2" spans="1:7" x14ac:dyDescent="0.2">
      <c r="A2" s="40" t="s">
        <v>56</v>
      </c>
      <c r="B2" s="41">
        <v>240</v>
      </c>
      <c r="C2" s="46" t="s">
        <v>58</v>
      </c>
      <c r="D2" s="47" t="s">
        <v>22</v>
      </c>
      <c r="E2" s="48" t="s">
        <v>59</v>
      </c>
      <c r="F2" s="44">
        <v>0.65890000000000004</v>
      </c>
      <c r="G2" s="45">
        <v>99.317438222564377</v>
      </c>
    </row>
    <row r="3" spans="1:7" x14ac:dyDescent="0.2">
      <c r="A3" s="40" t="s">
        <v>56</v>
      </c>
      <c r="B3" s="41">
        <v>308</v>
      </c>
      <c r="C3" s="46" t="s">
        <v>60</v>
      </c>
      <c r="D3" s="47" t="s">
        <v>23</v>
      </c>
      <c r="E3" s="48" t="s">
        <v>61</v>
      </c>
      <c r="F3" s="44">
        <v>0.83120000000000005</v>
      </c>
      <c r="G3" s="45">
        <v>79.993704020326163</v>
      </c>
    </row>
    <row r="4" spans="1:7" x14ac:dyDescent="0.2">
      <c r="A4" s="40" t="s">
        <v>56</v>
      </c>
      <c r="B4" s="41">
        <v>309</v>
      </c>
      <c r="C4" s="46" t="s">
        <v>62</v>
      </c>
      <c r="D4" s="47" t="s">
        <v>24</v>
      </c>
      <c r="E4" s="48" t="s">
        <v>63</v>
      </c>
      <c r="F4" s="44">
        <v>13130712359</v>
      </c>
      <c r="G4" s="45">
        <v>36.62730933401366</v>
      </c>
    </row>
    <row r="6" spans="1:7" ht="15" x14ac:dyDescent="0.2">
      <c r="A6" s="35" t="s">
        <v>49</v>
      </c>
      <c r="B6" s="36" t="s">
        <v>12</v>
      </c>
      <c r="C6" s="36" t="s">
        <v>50</v>
      </c>
      <c r="D6" s="36" t="s">
        <v>51</v>
      </c>
      <c r="E6" s="37" t="s">
        <v>52</v>
      </c>
      <c r="F6" s="37" t="s">
        <v>53</v>
      </c>
      <c r="G6" s="38" t="s">
        <v>54</v>
      </c>
    </row>
    <row r="7" spans="1:7" x14ac:dyDescent="0.2">
      <c r="A7" s="40" t="s">
        <v>57</v>
      </c>
      <c r="B7" s="41" t="s">
        <v>34</v>
      </c>
      <c r="C7" s="42" t="s">
        <v>65</v>
      </c>
      <c r="D7" s="49" t="s">
        <v>35</v>
      </c>
      <c r="E7" s="43" t="s">
        <v>55</v>
      </c>
      <c r="F7" s="44">
        <v>0.34539999999999998</v>
      </c>
      <c r="G7" s="45">
        <v>98.994209787413709</v>
      </c>
    </row>
    <row r="8" spans="1:7" x14ac:dyDescent="0.2">
      <c r="A8" s="40" t="s">
        <v>57</v>
      </c>
      <c r="B8" s="41" t="s">
        <v>36</v>
      </c>
      <c r="C8" s="42" t="s">
        <v>66</v>
      </c>
      <c r="D8" s="49" t="s">
        <v>37</v>
      </c>
      <c r="E8" s="43" t="s">
        <v>55</v>
      </c>
      <c r="F8" s="44">
        <v>1.917</v>
      </c>
      <c r="G8" s="45">
        <v>95.882026469969517</v>
      </c>
    </row>
    <row r="9" spans="1:7" x14ac:dyDescent="0.2">
      <c r="A9" s="40" t="s">
        <v>57</v>
      </c>
      <c r="B9" s="41" t="s">
        <v>25</v>
      </c>
      <c r="C9" s="42" t="s">
        <v>64</v>
      </c>
      <c r="D9" s="49" t="s">
        <v>26</v>
      </c>
      <c r="E9" s="43" t="s">
        <v>55</v>
      </c>
      <c r="F9" s="44">
        <v>0.63700000000000001</v>
      </c>
      <c r="G9" s="45">
        <v>72.423161447120492</v>
      </c>
    </row>
  </sheetData>
  <autoFilter ref="A6:G9" xr:uid="{CB40A349-4273-409D-A3F7-7737009EB3BD}">
    <sortState xmlns:xlrd2="http://schemas.microsoft.com/office/spreadsheetml/2017/richdata2" ref="A7:G9">
      <sortCondition descending="1" ref="G6:G9"/>
    </sortState>
  </autoFilter>
  <phoneticPr fontId="7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3073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3073" r:id="rId4"/>
      </mc:Fallback>
    </mc:AlternateContent>
    <mc:AlternateContent xmlns:mc="http://schemas.openxmlformats.org/markup-compatibility/2006">
      <mc:Choice Requires="x14">
        <oleObject progId="Prism8.Document" shapeId="3074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0478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xuxingpingxxp@163.com</cp:lastModifiedBy>
  <dcterms:created xsi:type="dcterms:W3CDTF">2024-04-29T06:37:00Z</dcterms:created>
  <dcterms:modified xsi:type="dcterms:W3CDTF">2024-04-30T08:25:23Z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E80864C3698E408EAF24002813AA51BE</vt:lpwstr>
  </property>
  <property fmtid="{D5CDD505-2E9C-101B-9397-08002B2CF9AE}" pid="3" name="KSOProductBuildVer">
    <vt:lpwstr>2052-11.8.2.11019</vt:lpwstr>
  </property>
</Properties>
</file>