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待出\"/>
    </mc:Choice>
  </mc:AlternateContent>
  <xr:revisionPtr revIDLastSave="0" documentId="13_ncr:1_{710F39EA-698A-41E8-86A9-ACC7B9EF71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538-2" sheetId="1" r:id="rId1"/>
    <sheet name="Processed data" sheetId="2" r:id="rId2"/>
    <sheet name="IR&amp;IC50" sheetId="3" r:id="rId3"/>
  </sheets>
  <externalReferences>
    <externalReference r:id="rId4"/>
  </externalReference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2" l="1"/>
  <c r="H68" i="2"/>
  <c r="G68" i="2"/>
  <c r="E68" i="2"/>
  <c r="D68" i="2"/>
  <c r="C68" i="2"/>
  <c r="I67" i="2"/>
  <c r="H67" i="2"/>
  <c r="G67" i="2"/>
  <c r="E67" i="2"/>
  <c r="D67" i="2"/>
  <c r="C67" i="2"/>
  <c r="I66" i="2"/>
  <c r="H66" i="2"/>
  <c r="G66" i="2"/>
  <c r="E66" i="2"/>
  <c r="D66" i="2"/>
  <c r="C66" i="2"/>
  <c r="I65" i="2"/>
  <c r="H65" i="2"/>
  <c r="G65" i="2"/>
  <c r="E65" i="2"/>
  <c r="D65" i="2"/>
  <c r="C65" i="2"/>
  <c r="I64" i="2"/>
  <c r="H64" i="2"/>
  <c r="G64" i="2"/>
  <c r="E64" i="2"/>
  <c r="D64" i="2"/>
  <c r="C64" i="2"/>
  <c r="I63" i="2"/>
  <c r="H63" i="2"/>
  <c r="G63" i="2"/>
  <c r="E63" i="2"/>
  <c r="D63" i="2"/>
  <c r="C63" i="2"/>
  <c r="I62" i="2"/>
  <c r="H62" i="2"/>
  <c r="G62" i="2"/>
  <c r="E62" i="2"/>
  <c r="D62" i="2"/>
  <c r="C62" i="2"/>
  <c r="I58" i="2"/>
  <c r="H58" i="2"/>
  <c r="G58" i="2"/>
  <c r="E58" i="2"/>
  <c r="D58" i="2"/>
  <c r="C58" i="2"/>
  <c r="I57" i="2"/>
  <c r="H57" i="2"/>
  <c r="G57" i="2"/>
  <c r="E57" i="2"/>
  <c r="D57" i="2"/>
  <c r="C57" i="2"/>
  <c r="I56" i="2"/>
  <c r="H56" i="2"/>
  <c r="G56" i="2"/>
  <c r="E56" i="2"/>
  <c r="D56" i="2"/>
  <c r="C56" i="2"/>
  <c r="I55" i="2"/>
  <c r="H55" i="2"/>
  <c r="G55" i="2"/>
  <c r="E55" i="2"/>
  <c r="D55" i="2"/>
  <c r="C55" i="2"/>
  <c r="I54" i="2"/>
  <c r="H54" i="2"/>
  <c r="G54" i="2"/>
  <c r="E54" i="2"/>
  <c r="D54" i="2"/>
  <c r="C54" i="2"/>
  <c r="I53" i="2"/>
  <c r="H53" i="2"/>
  <c r="G53" i="2"/>
  <c r="E53" i="2"/>
  <c r="D53" i="2"/>
  <c r="C53" i="2"/>
  <c r="I52" i="2"/>
  <c r="I70" i="2" s="1"/>
  <c r="H52" i="2"/>
  <c r="H70" i="2" s="1"/>
  <c r="G52" i="2"/>
  <c r="G70" i="2" s="1"/>
  <c r="E52" i="2"/>
  <c r="E70" i="2" s="1"/>
  <c r="D52" i="2"/>
  <c r="D70" i="2" s="1"/>
  <c r="C52" i="2"/>
  <c r="C70" i="2" s="1"/>
  <c r="L7" i="2"/>
  <c r="K7" i="2"/>
  <c r="L5" i="2"/>
  <c r="L8" i="2" s="1"/>
  <c r="K5" i="2"/>
  <c r="K8" i="2" l="1"/>
  <c r="K9" i="2" s="1"/>
  <c r="C36" i="2"/>
  <c r="C32" i="2"/>
  <c r="J34" i="2"/>
  <c r="C34" i="2"/>
  <c r="L38" i="2"/>
  <c r="L32" i="2"/>
  <c r="J38" i="2"/>
  <c r="N33" i="2"/>
  <c r="L36" i="2"/>
  <c r="J32" i="2"/>
  <c r="C38" i="2"/>
  <c r="L34" i="2"/>
  <c r="N37" i="2"/>
  <c r="N35" i="2"/>
  <c r="G37" i="2"/>
  <c r="E33" i="2"/>
  <c r="E37" i="2"/>
  <c r="J36" i="2"/>
  <c r="E35" i="2"/>
  <c r="F33" i="2"/>
  <c r="O33" i="2"/>
  <c r="K34" i="2"/>
  <c r="F35" i="2"/>
  <c r="O35" i="2"/>
  <c r="K36" i="2"/>
  <c r="F37" i="2"/>
  <c r="K38" i="2"/>
  <c r="D32" i="2"/>
  <c r="M32" i="2"/>
  <c r="H33" i="2"/>
  <c r="D34" i="2"/>
  <c r="M34" i="2"/>
  <c r="H35" i="2"/>
  <c r="M36" i="2"/>
  <c r="H37" i="2"/>
  <c r="D38" i="2"/>
  <c r="M38" i="2"/>
  <c r="E32" i="2"/>
  <c r="N32" i="2"/>
  <c r="J33" i="2"/>
  <c r="N34" i="2"/>
  <c r="J35" i="2"/>
  <c r="E36" i="2"/>
  <c r="N36" i="2"/>
  <c r="J37" i="2"/>
  <c r="E38" i="2"/>
  <c r="N38" i="2"/>
  <c r="O32" i="2"/>
  <c r="K33" i="2"/>
  <c r="F34" i="2"/>
  <c r="O34" i="2"/>
  <c r="K35" i="2"/>
  <c r="F36" i="2"/>
  <c r="O36" i="2"/>
  <c r="F38" i="2"/>
  <c r="O38" i="2"/>
  <c r="G32" i="2"/>
  <c r="C33" i="2"/>
  <c r="L33" i="2"/>
  <c r="G34" i="2"/>
  <c r="C35" i="2"/>
  <c r="L35" i="2"/>
  <c r="G36" i="2"/>
  <c r="C37" i="2"/>
  <c r="L37" i="2"/>
  <c r="G38" i="2"/>
  <c r="H32" i="2"/>
  <c r="D33" i="2"/>
  <c r="M33" i="2"/>
  <c r="H34" i="2"/>
  <c r="D35" i="2"/>
  <c r="M35" i="2"/>
  <c r="H36" i="2"/>
  <c r="D37" i="2"/>
  <c r="M37" i="2"/>
  <c r="H38" i="2" l="1"/>
  <c r="K37" i="2"/>
  <c r="F32" i="2"/>
  <c r="E34" i="2"/>
  <c r="D36" i="2"/>
  <c r="O37" i="2"/>
  <c r="K32" i="2"/>
  <c r="G33" i="2"/>
  <c r="G35" i="2"/>
  <c r="K57" i="1"/>
  <c r="L56" i="1"/>
  <c r="K56" i="1"/>
  <c r="L55" i="1"/>
  <c r="K55" i="1"/>
  <c r="L54" i="1"/>
  <c r="K54" i="1"/>
  <c r="O37" i="1"/>
  <c r="O36" i="1"/>
  <c r="O35" i="1"/>
  <c r="O34" i="1"/>
  <c r="O33" i="1"/>
</calcChain>
</file>

<file path=xl/sharedStrings.xml><?xml version="1.0" encoding="utf-8"?>
<sst xmlns="http://schemas.openxmlformats.org/spreadsheetml/2006/main" count="569" uniqueCount="81">
  <si>
    <t>Testname: ADP-GLO-1</t>
  </si>
  <si>
    <t>Date: 2024-04-29  Time: 14:13:35 (UTC+8)</t>
  </si>
  <si>
    <t xml:space="preserve">ID1: 0538-2  ID2:   ID3: </t>
  </si>
  <si>
    <t>No. of Channels / Multichromatics: 1</t>
  </si>
  <si>
    <t>No. of Cycles: 1</t>
  </si>
  <si>
    <t>Chromatic: 1</t>
  </si>
  <si>
    <t>Cycle: 1</t>
  </si>
  <si>
    <t>Time [s]: 0</t>
  </si>
  <si>
    <t>T[～C]: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</si>
  <si>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</si>
  <si>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</si>
  <si>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</si>
  <si>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</si>
  <si>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</si>
  <si>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</si>
  <si>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</si>
  <si>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</si>
  <si>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</si>
  <si>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</si>
  <si>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</si>
  <si>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</si>
  <si>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240</t>
  </si>
  <si>
    <t>GSK2110183</t>
  </si>
  <si>
    <t>林西替尼</t>
  </si>
  <si>
    <t>培西达替尼</t>
  </si>
  <si>
    <t>309-308</t>
  </si>
  <si>
    <t>培西达替尼+林西替尼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</si>
  <si>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</si>
  <si>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</si>
  <si>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</si>
  <si>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</si>
  <si>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</si>
  <si>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</si>
  <si>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</si>
  <si>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</si>
  <si>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</si>
  <si>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</si>
  <si>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</si>
  <si>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</si>
  <si>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</si>
  <si>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Optical density</t>
  </si>
  <si>
    <t>Cell viability(%)</t>
  </si>
  <si>
    <t>25</t>
  </si>
  <si>
    <t>5</t>
  </si>
  <si>
    <t>1</t>
  </si>
  <si>
    <t>0.2</t>
  </si>
  <si>
    <t>0.04</t>
  </si>
  <si>
    <t>0.008</t>
  </si>
  <si>
    <t>0.0016</t>
  </si>
  <si>
    <t>Mean cell viability（%）</t>
  </si>
  <si>
    <t>Std. Error of cell viability</t>
  </si>
  <si>
    <t>抑制率</t>
  </si>
  <si>
    <t>IC50</t>
  </si>
  <si>
    <t>HillSlope</t>
  </si>
  <si>
    <t>logIC50</t>
  </si>
  <si>
    <t>AUC</t>
  </si>
  <si>
    <t>分类</t>
  </si>
  <si>
    <t>Drug name</t>
  </si>
  <si>
    <t xml:space="preserve">IC50 </t>
  </si>
  <si>
    <t>抑制率(%)</t>
  </si>
  <si>
    <t>靶向药</t>
  </si>
  <si>
    <t>Afuresertib</t>
  </si>
  <si>
    <t>ALK</t>
  </si>
  <si>
    <t>Linsitinib</t>
  </si>
  <si>
    <t>IGF1R,INSR</t>
  </si>
  <si>
    <t>Pexidartinib</t>
  </si>
  <si>
    <t>CSF1R,c-Kit,FLT3/1,KDR,LCK</t>
  </si>
  <si>
    <t>联合</t>
  </si>
  <si>
    <t>Pexidartinib+Linsitinib</t>
  </si>
  <si>
    <t>/</t>
  </si>
  <si>
    <t>Afuresertib+Linsitinib</t>
  </si>
  <si>
    <t>Afuresertib+Pexidartinib</t>
  </si>
  <si>
    <t>25</t>
    <phoneticPr fontId="19" type="noConversion"/>
  </si>
  <si>
    <t>5</t>
    <phoneticPr fontId="19" type="noConversion"/>
  </si>
  <si>
    <t>1</t>
    <phoneticPr fontId="19" type="noConversion"/>
  </si>
  <si>
    <t>0.2</t>
    <phoneticPr fontId="19" type="noConversion"/>
  </si>
  <si>
    <t>0.04</t>
    <phoneticPr fontId="19" type="noConversion"/>
  </si>
  <si>
    <t>0.008</t>
    <phoneticPr fontId="19" type="noConversion"/>
  </si>
  <si>
    <t>0.0016</t>
    <phoneticPr fontId="19" type="noConversion"/>
  </si>
  <si>
    <r>
      <rPr>
        <b/>
        <sz val="11"/>
        <color rgb="FF000000"/>
        <rFont val="宋体"/>
        <family val="3"/>
        <charset val="134"/>
      </rPr>
      <t>药物名称</t>
    </r>
  </si>
  <si>
    <r>
      <rPr>
        <b/>
        <sz val="11"/>
        <color rgb="FF000000"/>
        <rFont val="等线"/>
        <family val="3"/>
        <charset val="134"/>
      </rPr>
      <t>靶点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</si>
</sst>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;[Red]\-0.00\ "/>
    <numFmt numFmtId="179" formatCode="0.00_);[Red]\(0.00\)"/>
  </numFmts>
  <fonts count="24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b/>
      <sz val="10"/>
      <name val="Arial"/>
      <family val="2"/>
    </font>
    <font>
      <sz val="11"/>
      <color theme="1"/>
      <name val="宋体"/>
      <family val="3"/>
      <charset val="134"/>
    </font>
    <font>
      <sz val="10"/>
      <color rgb="FFFF0000"/>
      <name val="Arial"/>
      <family val="2"/>
    </font>
    <font>
      <sz val="12"/>
      <color rgb="FF000000"/>
      <name val="宋体"/>
      <family val="3"/>
      <charset val="134"/>
    </font>
    <font>
      <sz val="12"/>
      <color rgb="FF2F75B5"/>
      <name val="等线"/>
      <family val="3"/>
      <charset val="134"/>
    </font>
    <font>
      <sz val="11"/>
      <color rgb="FF000000"/>
      <name val="宋体"/>
      <family val="3"/>
      <charset val="134"/>
    </font>
    <font>
      <sz val="12"/>
      <color rgb="FF5B9BD5"/>
      <name val="等线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/>
    <xf numFmtId="0" fontId="11" fillId="0" borderId="1" xfId="2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 shrinkToFit="1"/>
    </xf>
    <xf numFmtId="178" fontId="9" fillId="0" borderId="1" xfId="0" applyNumberFormat="1" applyFont="1" applyBorder="1" applyAlignment="1"/>
    <xf numFmtId="0" fontId="9" fillId="0" borderId="1" xfId="0" applyFont="1" applyBorder="1" applyAlignment="1">
      <alignment horizontal="left" vertical="center" shrinkToFi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2" fillId="2" borderId="8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2" borderId="9" xfId="0" applyFont="1" applyFill="1" applyBorder="1">
      <alignment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12" fillId="3" borderId="9" xfId="0" applyFont="1" applyFill="1" applyBorder="1">
      <alignment vertical="center"/>
    </xf>
    <xf numFmtId="0" fontId="12" fillId="4" borderId="8" xfId="0" applyFont="1" applyFill="1" applyBorder="1">
      <alignment vertical="center"/>
    </xf>
    <xf numFmtId="0" fontId="12" fillId="4" borderId="10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18" fillId="0" borderId="1" xfId="2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5" borderId="8" xfId="0" applyFont="1" applyFill="1" applyBorder="1">
      <alignment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21" fillId="0" borderId="1" xfId="3" applyFont="1" applyBorder="1">
      <alignment vertical="center"/>
    </xf>
    <xf numFmtId="0" fontId="21" fillId="0" borderId="1" xfId="2" applyFont="1" applyBorder="1">
      <alignment vertical="center"/>
    </xf>
    <xf numFmtId="0" fontId="22" fillId="0" borderId="1" xfId="2" applyFont="1" applyBorder="1">
      <alignment vertical="center"/>
    </xf>
    <xf numFmtId="0" fontId="16" fillId="0" borderId="1" xfId="2" applyFont="1" applyBorder="1">
      <alignment vertical="center"/>
    </xf>
    <xf numFmtId="0" fontId="16" fillId="0" borderId="1" xfId="2" applyFont="1" applyBorder="1" applyAlignment="1">
      <alignment horizontal="center" vertical="center"/>
    </xf>
    <xf numFmtId="0" fontId="18" fillId="0" borderId="1" xfId="2" applyFont="1" applyBorder="1">
      <alignment vertical="center"/>
    </xf>
    <xf numFmtId="179" fontId="12" fillId="0" borderId="1" xfId="0" applyNumberFormat="1" applyFont="1" applyBorder="1">
      <alignment vertical="center"/>
    </xf>
  </cellXfs>
  <cellStyles count="4">
    <cellStyle name="常规" xfId="0" builtinId="0"/>
    <cellStyle name="常规 2" xfId="1" xr:uid="{00000000-0005-0000-0000-000031000000}"/>
    <cellStyle name="常规 2 2" xfId="2" xr:uid="{7A6B342B-1514-42F4-99A1-89C61516F7A1}"/>
    <cellStyle name="常规 2 4" xfId="3" xr:uid="{A434126B-04ED-4D7C-A95E-B88A155E3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'0538-2'!$O$32:$O$37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'0538-2'!$P$32:$P$37</c:f>
              <c:numCache>
                <c:formatCode>General</c:formatCode>
                <c:ptCount val="6"/>
                <c:pt idx="0">
                  <c:v>97785</c:v>
                </c:pt>
                <c:pt idx="1">
                  <c:v>30212</c:v>
                </c:pt>
                <c:pt idx="2">
                  <c:v>5938</c:v>
                </c:pt>
                <c:pt idx="3">
                  <c:v>1122</c:v>
                </c:pt>
                <c:pt idx="4">
                  <c:v>387</c:v>
                </c:pt>
                <c:pt idx="5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D-4240-A3CB-A3A58673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06752"/>
        <c:axId val="38584206"/>
      </c:scatterChart>
      <c:valAx>
        <c:axId val="9269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4206"/>
        <c:crosses val="autoZero"/>
        <c:crossBetween val="midCat"/>
      </c:valAx>
      <c:valAx>
        <c:axId val="38584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90675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'IR&amp;IC50'!$G$1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林西替尼</c:v>
                </c:pt>
                <c:pt idx="2">
                  <c:v>培西达替尼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97.643211124842395</c:v>
                </c:pt>
                <c:pt idx="1">
                  <c:v>68.646469185734432</c:v>
                </c:pt>
                <c:pt idx="2">
                  <c:v>58.340511053689347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CB9-9490-89EA518D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'IR&amp;IC50'!$G$6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97.620741739380094</c:v>
                </c:pt>
                <c:pt idx="1">
                  <c:v>95.459935837421511</c:v>
                </c:pt>
                <c:pt idx="2">
                  <c:v>63.871724774994064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CC3-B793-0C9B7731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40</xdr:row>
      <xdr:rowOff>117475</xdr:rowOff>
    </xdr:from>
    <xdr:to>
      <xdr:col>20</xdr:col>
      <xdr:colOff>15875</xdr:colOff>
      <xdr:row>55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21E412-1B16-476F-906B-FF119573A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10</xdr:col>
      <xdr:colOff>250826</xdr:colOff>
      <xdr:row>33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CFD053-3967-45F9-98F5-96C3661C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118050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D22BD14-2774-4B9C-9B00-3E6AA653B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118050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1C65A13-F9B9-4002-8C6C-21ADCC455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400478-&#33931;&#23567;&#29618;-&#33014;&#36136;&#30244;-&#20013;&#23665;&#22823;&#23398;&#32959;&#30244;&#38450;&#27835;&#20013;&#24515;-202404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78"/>
      <sheetName val="Processed data"/>
      <sheetName val="IR&amp;IC50"/>
    </sheetNames>
    <sheetDataSet>
      <sheetData sheetId="0" refreshError="1"/>
      <sheetData sheetId="1" refreshError="1"/>
      <sheetData sheetId="2">
        <row r="1">
          <cell r="G1" t="str">
            <v>抑制率(%)</v>
          </cell>
        </row>
        <row r="2">
          <cell r="D2" t="str">
            <v>GSK2110183</v>
          </cell>
          <cell r="G2">
            <v>99.317438222564377</v>
          </cell>
        </row>
        <row r="3">
          <cell r="D3" t="str">
            <v>林西替尼</v>
          </cell>
          <cell r="G3">
            <v>79.993704020326163</v>
          </cell>
        </row>
        <row r="4">
          <cell r="D4" t="str">
            <v>培西达替尼</v>
          </cell>
          <cell r="G4">
            <v>36.62730933401366</v>
          </cell>
        </row>
        <row r="6">
          <cell r="G6" t="str">
            <v>抑制率(%)</v>
          </cell>
        </row>
        <row r="7">
          <cell r="D7" t="str">
            <v>GSK2110183+林西替尼</v>
          </cell>
          <cell r="G7">
            <v>98.994209787413709</v>
          </cell>
        </row>
        <row r="8">
          <cell r="D8" t="str">
            <v>GSK2110183+培西达替尼</v>
          </cell>
          <cell r="G8">
            <v>95.882026469969517</v>
          </cell>
        </row>
        <row r="9">
          <cell r="D9" t="str">
            <v>培西达替尼+林西替尼</v>
          </cell>
          <cell r="G9">
            <v>72.423161447120492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7"/>
  <sheetViews>
    <sheetView topLeftCell="A25" workbookViewId="0">
      <selection activeCell="D51" activeCellId="5" sqref="D30:J32 D35:J36 D39:J40 D42:J44 D47:J48 D51:J52"/>
    </sheetView>
  </sheetViews>
  <sheetFormatPr defaultColWidth="9" defaultRowHeight="13.5" x14ac:dyDescent="0.15"/>
  <cols>
    <col min="12" max="12" width="12.625"/>
    <col min="15" max="16" width="12.625"/>
  </cols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468</v>
      </c>
      <c r="C12">
        <v>6110</v>
      </c>
      <c r="D12">
        <v>9586</v>
      </c>
      <c r="E12">
        <v>10914</v>
      </c>
      <c r="F12">
        <v>12028</v>
      </c>
      <c r="G12">
        <v>11488</v>
      </c>
      <c r="H12">
        <v>13159</v>
      </c>
      <c r="I12" t="s">
        <v>10</v>
      </c>
      <c r="J12" t="s">
        <v>10</v>
      </c>
      <c r="K12">
        <v>4557</v>
      </c>
      <c r="L12">
        <v>8779</v>
      </c>
      <c r="M12">
        <v>9958</v>
      </c>
      <c r="N12">
        <v>11908</v>
      </c>
      <c r="O12">
        <v>13257</v>
      </c>
      <c r="P12">
        <v>15314</v>
      </c>
      <c r="Q12">
        <v>14016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499</v>
      </c>
      <c r="C14">
        <v>5872</v>
      </c>
      <c r="D14">
        <v>10783</v>
      </c>
      <c r="E14">
        <v>12995</v>
      </c>
      <c r="F14">
        <v>12322</v>
      </c>
      <c r="G14">
        <v>12285</v>
      </c>
      <c r="H14">
        <v>13648</v>
      </c>
      <c r="I14" t="s">
        <v>10</v>
      </c>
      <c r="J14" t="s">
        <v>10</v>
      </c>
      <c r="K14">
        <v>483</v>
      </c>
      <c r="L14">
        <v>5390</v>
      </c>
      <c r="M14">
        <v>7269</v>
      </c>
      <c r="N14">
        <v>9908</v>
      </c>
      <c r="O14">
        <v>12122</v>
      </c>
      <c r="P14">
        <v>13766</v>
      </c>
      <c r="Q14">
        <v>13924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4438</v>
      </c>
      <c r="C16">
        <v>6867</v>
      </c>
      <c r="D16">
        <v>8624</v>
      </c>
      <c r="E16">
        <v>8716</v>
      </c>
      <c r="F16">
        <v>9757</v>
      </c>
      <c r="G16">
        <v>9677</v>
      </c>
      <c r="H16">
        <v>9875</v>
      </c>
      <c r="I16" t="s">
        <v>10</v>
      </c>
      <c r="J16" t="s">
        <v>10</v>
      </c>
      <c r="K16">
        <v>490</v>
      </c>
      <c r="L16">
        <v>5297</v>
      </c>
      <c r="M16">
        <v>6693</v>
      </c>
      <c r="N16">
        <v>9287</v>
      </c>
      <c r="O16">
        <v>12818</v>
      </c>
      <c r="P16">
        <v>12771</v>
      </c>
      <c r="Q16">
        <v>12135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4272</v>
      </c>
      <c r="C18">
        <v>7991</v>
      </c>
      <c r="D18">
        <v>8711</v>
      </c>
      <c r="E18">
        <v>11030</v>
      </c>
      <c r="F18">
        <v>10466</v>
      </c>
      <c r="G18">
        <v>12515</v>
      </c>
      <c r="H18">
        <v>12879</v>
      </c>
      <c r="I18" t="s">
        <v>10</v>
      </c>
      <c r="J18" t="s">
        <v>10</v>
      </c>
      <c r="K18">
        <v>771</v>
      </c>
      <c r="L18">
        <v>8508</v>
      </c>
      <c r="M18">
        <v>10471</v>
      </c>
      <c r="N18">
        <v>10155</v>
      </c>
      <c r="O18">
        <v>12781</v>
      </c>
      <c r="P18">
        <v>12738</v>
      </c>
      <c r="Q18">
        <v>13656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5601</v>
      </c>
      <c r="C20">
        <v>13777</v>
      </c>
      <c r="D20">
        <v>14620</v>
      </c>
      <c r="E20">
        <v>12898</v>
      </c>
      <c r="F20">
        <v>11942</v>
      </c>
      <c r="G20">
        <v>12747</v>
      </c>
      <c r="H20">
        <v>13065</v>
      </c>
      <c r="I20" t="s">
        <v>10</v>
      </c>
      <c r="J20" t="s">
        <v>10</v>
      </c>
      <c r="K20">
        <v>779</v>
      </c>
      <c r="L20">
        <v>8684</v>
      </c>
      <c r="M20">
        <v>9924</v>
      </c>
      <c r="N20">
        <v>11427</v>
      </c>
      <c r="O20">
        <v>11719</v>
      </c>
      <c r="P20">
        <v>15533</v>
      </c>
      <c r="Q20">
        <v>12993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5861</v>
      </c>
      <c r="C22">
        <v>13831</v>
      </c>
      <c r="D22">
        <v>13239</v>
      </c>
      <c r="E22">
        <v>13890</v>
      </c>
      <c r="F22">
        <v>14352</v>
      </c>
      <c r="G22">
        <v>12904</v>
      </c>
      <c r="H22">
        <v>13658</v>
      </c>
      <c r="I22" t="s">
        <v>10</v>
      </c>
      <c r="J22" t="s">
        <v>10</v>
      </c>
      <c r="K22">
        <v>12902</v>
      </c>
      <c r="L22">
        <v>13358</v>
      </c>
      <c r="M22">
        <v>15343</v>
      </c>
      <c r="N22">
        <v>13694</v>
      </c>
      <c r="O22">
        <v>13025</v>
      </c>
      <c r="P22">
        <v>14102</v>
      </c>
      <c r="Q22">
        <v>14041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</row>
    <row r="24" spans="1:24" x14ac:dyDescent="0.15">
      <c r="A24" t="s">
        <v>9</v>
      </c>
      <c r="B24">
        <v>5428</v>
      </c>
      <c r="C24">
        <v>9066</v>
      </c>
      <c r="D24">
        <v>9642</v>
      </c>
      <c r="E24">
        <v>11149</v>
      </c>
      <c r="F24">
        <v>12894</v>
      </c>
      <c r="G24">
        <v>12275</v>
      </c>
      <c r="H24">
        <v>11028</v>
      </c>
      <c r="I24" t="s">
        <v>10</v>
      </c>
      <c r="J24" t="s">
        <v>10</v>
      </c>
      <c r="K24">
        <v>159</v>
      </c>
      <c r="L24">
        <v>159</v>
      </c>
      <c r="M24">
        <v>174</v>
      </c>
      <c r="N24">
        <v>179</v>
      </c>
      <c r="O24">
        <v>171</v>
      </c>
      <c r="P24">
        <v>171</v>
      </c>
      <c r="Q24">
        <v>157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>
        <v>97785</v>
      </c>
      <c r="C26">
        <v>30212</v>
      </c>
      <c r="D26">
        <v>5938</v>
      </c>
      <c r="E26">
        <v>1122</v>
      </c>
      <c r="F26">
        <v>387</v>
      </c>
      <c r="G26">
        <v>314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29" spans="1:24" ht="15.75" x14ac:dyDescent="0.15">
      <c r="A29" s="1" t="s">
        <v>11</v>
      </c>
      <c r="B29" s="2" t="s">
        <v>12</v>
      </c>
      <c r="C29" s="3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</row>
    <row r="30" spans="1:24" ht="15.75" x14ac:dyDescent="0.15">
      <c r="A30" s="4"/>
      <c r="B30" s="2" t="s">
        <v>21</v>
      </c>
      <c r="C30" s="5" t="s">
        <v>22</v>
      </c>
      <c r="D30" s="6">
        <v>50</v>
      </c>
      <c r="E30" s="6">
        <v>10</v>
      </c>
      <c r="F30" s="6">
        <v>2</v>
      </c>
      <c r="G30" s="6">
        <v>0.4</v>
      </c>
      <c r="H30" s="6">
        <v>0.08</v>
      </c>
      <c r="I30" s="6">
        <v>1.6E-2</v>
      </c>
      <c r="J30" s="6">
        <v>3.2000000000000002E-3</v>
      </c>
    </row>
    <row r="31" spans="1:24" x14ac:dyDescent="0.15">
      <c r="A31" s="4"/>
      <c r="B31" s="2"/>
      <c r="C31" s="5"/>
      <c r="D31" s="7">
        <v>468</v>
      </c>
      <c r="E31" s="7">
        <v>6110</v>
      </c>
      <c r="F31" s="7">
        <v>9586</v>
      </c>
      <c r="G31" s="7">
        <v>10914</v>
      </c>
      <c r="H31" s="7">
        <v>12028</v>
      </c>
      <c r="I31" s="7">
        <v>11488</v>
      </c>
      <c r="J31" s="7">
        <v>13159</v>
      </c>
    </row>
    <row r="32" spans="1:24" x14ac:dyDescent="0.15">
      <c r="A32" s="4"/>
      <c r="B32" s="2"/>
      <c r="C32" s="5"/>
      <c r="D32" s="7">
        <v>499</v>
      </c>
      <c r="E32" s="7">
        <v>5872</v>
      </c>
      <c r="F32" s="7">
        <v>10783</v>
      </c>
      <c r="G32" s="7">
        <v>12995</v>
      </c>
      <c r="H32" s="7">
        <v>12322</v>
      </c>
      <c r="I32" s="7">
        <v>12285</v>
      </c>
      <c r="J32" s="7">
        <v>13648</v>
      </c>
      <c r="O32">
        <v>1</v>
      </c>
      <c r="P32">
        <v>97785</v>
      </c>
    </row>
    <row r="33" spans="1:16" ht="15.75" x14ac:dyDescent="0.15">
      <c r="A33" s="1" t="s">
        <v>11</v>
      </c>
      <c r="B33" s="2" t="s">
        <v>12</v>
      </c>
      <c r="C33" s="3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J33" s="1" t="s">
        <v>20</v>
      </c>
      <c r="O33">
        <f>O32/4</f>
        <v>0.25</v>
      </c>
      <c r="P33">
        <v>30212</v>
      </c>
    </row>
    <row r="34" spans="1:16" ht="15.75" x14ac:dyDescent="0.15">
      <c r="A34" s="4"/>
      <c r="B34" s="2">
        <v>308</v>
      </c>
      <c r="C34" s="5" t="s">
        <v>23</v>
      </c>
      <c r="D34" s="6">
        <v>50</v>
      </c>
      <c r="E34" s="6">
        <v>10</v>
      </c>
      <c r="F34" s="6">
        <v>2</v>
      </c>
      <c r="G34" s="6">
        <v>0.4</v>
      </c>
      <c r="H34" s="6">
        <v>0.08</v>
      </c>
      <c r="I34" s="6">
        <v>1.6E-2</v>
      </c>
      <c r="J34" s="6">
        <v>3.2000000000000002E-3</v>
      </c>
      <c r="O34">
        <f>O33/4</f>
        <v>6.25E-2</v>
      </c>
      <c r="P34">
        <v>5938</v>
      </c>
    </row>
    <row r="35" spans="1:16" x14ac:dyDescent="0.15">
      <c r="A35" s="4"/>
      <c r="B35" s="2"/>
      <c r="C35" s="5"/>
      <c r="D35" s="7">
        <v>4438</v>
      </c>
      <c r="E35" s="7">
        <v>6867</v>
      </c>
      <c r="F35" s="7">
        <v>8624</v>
      </c>
      <c r="G35" s="7">
        <v>8716</v>
      </c>
      <c r="H35" s="7">
        <v>9757</v>
      </c>
      <c r="I35" s="7">
        <v>9677</v>
      </c>
      <c r="J35" s="7">
        <v>9875</v>
      </c>
      <c r="O35">
        <f>O34/4</f>
        <v>1.5625E-2</v>
      </c>
      <c r="P35">
        <v>1122</v>
      </c>
    </row>
    <row r="36" spans="1:16" x14ac:dyDescent="0.15">
      <c r="A36" s="4"/>
      <c r="B36" s="2"/>
      <c r="C36" s="5"/>
      <c r="D36" s="7">
        <v>4272</v>
      </c>
      <c r="E36" s="7">
        <v>7991</v>
      </c>
      <c r="F36" s="7">
        <v>8711</v>
      </c>
      <c r="G36" s="7">
        <v>11030</v>
      </c>
      <c r="H36" s="7">
        <v>10466</v>
      </c>
      <c r="I36" s="7">
        <v>12515</v>
      </c>
      <c r="J36" s="7">
        <v>12879</v>
      </c>
      <c r="O36">
        <f>O35/4</f>
        <v>3.90625E-3</v>
      </c>
      <c r="P36">
        <v>387</v>
      </c>
    </row>
    <row r="37" spans="1:16" ht="15.75" x14ac:dyDescent="0.15">
      <c r="A37" s="1" t="s">
        <v>11</v>
      </c>
      <c r="B37" s="2" t="s">
        <v>12</v>
      </c>
      <c r="C37" s="3" t="s">
        <v>13</v>
      </c>
      <c r="D37" s="1" t="s">
        <v>14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J37" s="1" t="s">
        <v>20</v>
      </c>
      <c r="O37">
        <f>O36/4</f>
        <v>9.765625E-4</v>
      </c>
      <c r="P37">
        <v>314</v>
      </c>
    </row>
    <row r="38" spans="1:16" ht="15.75" x14ac:dyDescent="0.15">
      <c r="A38" s="4"/>
      <c r="B38" s="2">
        <v>309</v>
      </c>
      <c r="C38" s="5" t="s">
        <v>24</v>
      </c>
      <c r="D38" s="6">
        <v>50</v>
      </c>
      <c r="E38" s="6">
        <v>10</v>
      </c>
      <c r="F38" s="6">
        <v>2</v>
      </c>
      <c r="G38" s="6">
        <v>0.4</v>
      </c>
      <c r="H38" s="6">
        <v>0.08</v>
      </c>
      <c r="I38" s="6">
        <v>1.6E-2</v>
      </c>
      <c r="J38" s="6">
        <v>3.2000000000000002E-3</v>
      </c>
    </row>
    <row r="39" spans="1:16" x14ac:dyDescent="0.15">
      <c r="A39" s="4"/>
      <c r="B39" s="2"/>
      <c r="C39" s="5"/>
      <c r="D39" s="7">
        <v>5601</v>
      </c>
      <c r="E39" s="7">
        <v>13777</v>
      </c>
      <c r="F39" s="7">
        <v>14620</v>
      </c>
      <c r="G39" s="7">
        <v>12898</v>
      </c>
      <c r="H39" s="7">
        <v>11942</v>
      </c>
      <c r="I39" s="7">
        <v>12747</v>
      </c>
      <c r="J39" s="7">
        <v>13065</v>
      </c>
    </row>
    <row r="40" spans="1:16" x14ac:dyDescent="0.15">
      <c r="A40" s="4"/>
      <c r="B40" s="2"/>
      <c r="C40" s="5"/>
      <c r="D40" s="7">
        <v>5861</v>
      </c>
      <c r="E40" s="7">
        <v>13831</v>
      </c>
      <c r="F40" s="7">
        <v>13239</v>
      </c>
      <c r="G40" s="7">
        <v>13890</v>
      </c>
      <c r="H40" s="7">
        <v>14352</v>
      </c>
      <c r="I40" s="7">
        <v>12904</v>
      </c>
      <c r="J40" s="7">
        <v>13658</v>
      </c>
    </row>
    <row r="41" spans="1:16" ht="15.75" x14ac:dyDescent="0.15">
      <c r="A41" s="1" t="s">
        <v>11</v>
      </c>
      <c r="B41" s="2" t="s">
        <v>12</v>
      </c>
      <c r="C41" s="3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</row>
    <row r="42" spans="1:16" ht="15.75" x14ac:dyDescent="0.15">
      <c r="A42" s="4"/>
      <c r="B42" s="2" t="s">
        <v>25</v>
      </c>
      <c r="C42" s="5" t="s">
        <v>26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31</v>
      </c>
      <c r="I42" s="6" t="s">
        <v>32</v>
      </c>
      <c r="J42" s="6" t="s">
        <v>33</v>
      </c>
    </row>
    <row r="43" spans="1:16" x14ac:dyDescent="0.15">
      <c r="A43" s="4"/>
      <c r="B43" s="2"/>
      <c r="C43" s="5"/>
      <c r="D43" s="7">
        <v>5428</v>
      </c>
      <c r="E43" s="7">
        <v>9066</v>
      </c>
      <c r="F43" s="7">
        <v>9642</v>
      </c>
      <c r="G43" s="7">
        <v>11149</v>
      </c>
      <c r="H43" s="7">
        <v>12894</v>
      </c>
      <c r="I43" s="7">
        <v>12275</v>
      </c>
      <c r="J43" s="7">
        <v>11028</v>
      </c>
    </row>
    <row r="44" spans="1:16" x14ac:dyDescent="0.15">
      <c r="A44" s="4"/>
      <c r="B44" s="2"/>
      <c r="C44" s="5"/>
      <c r="D44" s="7">
        <v>4557</v>
      </c>
      <c r="E44" s="7">
        <v>8779</v>
      </c>
      <c r="F44" s="7">
        <v>9958</v>
      </c>
      <c r="G44" s="7">
        <v>11908</v>
      </c>
      <c r="H44" s="7">
        <v>13257</v>
      </c>
      <c r="I44" s="7">
        <v>15314</v>
      </c>
      <c r="J44" s="7">
        <v>14016</v>
      </c>
    </row>
    <row r="45" spans="1:16" ht="15.75" x14ac:dyDescent="0.15">
      <c r="A45" s="1" t="s">
        <v>11</v>
      </c>
      <c r="B45" s="2" t="s">
        <v>12</v>
      </c>
      <c r="C45" s="3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J45" s="1" t="s">
        <v>20</v>
      </c>
    </row>
    <row r="46" spans="1:16" ht="15.75" x14ac:dyDescent="0.15">
      <c r="A46" s="4"/>
      <c r="B46" s="2" t="s">
        <v>34</v>
      </c>
      <c r="C46" s="5" t="s">
        <v>35</v>
      </c>
      <c r="D46" s="6" t="s">
        <v>27</v>
      </c>
      <c r="E46" s="6" t="s">
        <v>28</v>
      </c>
      <c r="F46" s="6" t="s">
        <v>29</v>
      </c>
      <c r="G46" s="6" t="s">
        <v>30</v>
      </c>
      <c r="H46" s="6" t="s">
        <v>31</v>
      </c>
      <c r="I46" s="6" t="s">
        <v>32</v>
      </c>
      <c r="J46" s="6" t="s">
        <v>33</v>
      </c>
    </row>
    <row r="47" spans="1:16" x14ac:dyDescent="0.15">
      <c r="A47" s="4"/>
      <c r="B47" s="2"/>
      <c r="C47" s="5"/>
      <c r="D47" s="7">
        <v>483</v>
      </c>
      <c r="E47" s="7">
        <v>5390</v>
      </c>
      <c r="F47" s="7">
        <v>7269</v>
      </c>
      <c r="G47" s="7">
        <v>9908</v>
      </c>
      <c r="H47" s="7">
        <v>12122</v>
      </c>
      <c r="I47" s="7">
        <v>13766</v>
      </c>
      <c r="J47" s="7">
        <v>13924</v>
      </c>
    </row>
    <row r="48" spans="1:16" x14ac:dyDescent="0.15">
      <c r="A48" s="4"/>
      <c r="B48" s="2"/>
      <c r="C48" s="5"/>
      <c r="D48" s="7">
        <v>490</v>
      </c>
      <c r="E48" s="7">
        <v>5297</v>
      </c>
      <c r="F48" s="7">
        <v>6693</v>
      </c>
      <c r="G48" s="7">
        <v>9287</v>
      </c>
      <c r="H48" s="7">
        <v>12818</v>
      </c>
      <c r="I48" s="7">
        <v>12771</v>
      </c>
      <c r="J48" s="7">
        <v>12135</v>
      </c>
    </row>
    <row r="49" spans="1:12" ht="15.75" x14ac:dyDescent="0.15">
      <c r="A49" s="1" t="s">
        <v>11</v>
      </c>
      <c r="B49" s="2" t="s">
        <v>12</v>
      </c>
      <c r="C49" s="3" t="s">
        <v>13</v>
      </c>
      <c r="D49" s="1" t="s">
        <v>14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J49" s="1" t="s">
        <v>20</v>
      </c>
    </row>
    <row r="50" spans="1:12" ht="15.75" x14ac:dyDescent="0.15">
      <c r="A50" s="1"/>
      <c r="B50" s="2" t="s">
        <v>36</v>
      </c>
      <c r="C50" s="5" t="s">
        <v>37</v>
      </c>
      <c r="D50" s="6" t="s">
        <v>27</v>
      </c>
      <c r="E50" s="6" t="s">
        <v>28</v>
      </c>
      <c r="F50" s="6" t="s">
        <v>29</v>
      </c>
      <c r="G50" s="6" t="s">
        <v>30</v>
      </c>
      <c r="H50" s="6" t="s">
        <v>31</v>
      </c>
      <c r="I50" s="6" t="s">
        <v>32</v>
      </c>
      <c r="J50" s="6" t="s">
        <v>33</v>
      </c>
    </row>
    <row r="51" spans="1:12" ht="15.75" x14ac:dyDescent="0.15">
      <c r="A51" s="1"/>
      <c r="B51" s="2"/>
      <c r="C51" s="5"/>
      <c r="D51" s="7">
        <v>771</v>
      </c>
      <c r="E51" s="7">
        <v>8508</v>
      </c>
      <c r="F51" s="7">
        <v>10471</v>
      </c>
      <c r="G51" s="7">
        <v>10155</v>
      </c>
      <c r="H51" s="7">
        <v>12781</v>
      </c>
      <c r="I51" s="7">
        <v>12738</v>
      </c>
      <c r="J51" s="7">
        <v>13656</v>
      </c>
    </row>
    <row r="52" spans="1:12" ht="15.75" x14ac:dyDescent="0.15">
      <c r="A52" s="1"/>
      <c r="B52" s="2"/>
      <c r="C52" s="5"/>
      <c r="D52" s="7">
        <v>779</v>
      </c>
      <c r="E52" s="7">
        <v>8684</v>
      </c>
      <c r="F52" s="7">
        <v>9924</v>
      </c>
      <c r="G52" s="7">
        <v>11427</v>
      </c>
      <c r="H52" s="7">
        <v>11719</v>
      </c>
      <c r="I52" s="7">
        <v>15533</v>
      </c>
      <c r="J52" s="7">
        <v>12993</v>
      </c>
    </row>
    <row r="53" spans="1:12" x14ac:dyDescent="0.15">
      <c r="A53" s="10" t="s">
        <v>38</v>
      </c>
      <c r="B53" s="10"/>
      <c r="C53" s="10"/>
      <c r="D53" s="7">
        <v>12902</v>
      </c>
      <c r="E53">
        <v>13358</v>
      </c>
      <c r="F53" s="7">
        <v>13694</v>
      </c>
      <c r="G53">
        <v>13025</v>
      </c>
      <c r="H53" s="7">
        <v>14102</v>
      </c>
      <c r="I53" s="7">
        <v>14041</v>
      </c>
      <c r="J53" s="9"/>
    </row>
    <row r="54" spans="1:12" x14ac:dyDescent="0.15">
      <c r="A54" s="10"/>
      <c r="B54" s="10"/>
      <c r="C54" s="10"/>
      <c r="D54" s="8"/>
      <c r="E54" s="8"/>
      <c r="F54" s="8"/>
      <c r="G54" s="8"/>
      <c r="H54" s="8"/>
      <c r="I54" s="8"/>
      <c r="J54" s="9"/>
      <c r="K54">
        <f>AVERAGE(C53:J54)</f>
        <v>13520.333333333299</v>
      </c>
      <c r="L54">
        <f>STDEVP(C53:J54)</f>
        <v>464.333452979166</v>
      </c>
    </row>
    <row r="55" spans="1:12" x14ac:dyDescent="0.15">
      <c r="A55" s="10" t="s">
        <v>39</v>
      </c>
      <c r="B55" s="10"/>
      <c r="C55" s="10"/>
      <c r="D55" s="7">
        <v>159</v>
      </c>
      <c r="E55" s="7">
        <v>159</v>
      </c>
      <c r="F55" s="7">
        <v>174</v>
      </c>
      <c r="G55" s="7">
        <v>179</v>
      </c>
      <c r="H55" s="7">
        <v>171</v>
      </c>
      <c r="I55" s="7">
        <v>171</v>
      </c>
      <c r="J55" s="9"/>
      <c r="K55">
        <f>AVERAGE(C55:J55)</f>
        <v>168.833333333333</v>
      </c>
      <c r="L55">
        <f>STDEVP(C55:J55)</f>
        <v>7.4479676571681104</v>
      </c>
    </row>
    <row r="56" spans="1:12" x14ac:dyDescent="0.15">
      <c r="A56" s="10"/>
      <c r="B56" s="10"/>
      <c r="C56" s="10"/>
      <c r="D56" s="8"/>
      <c r="E56" s="8"/>
      <c r="F56" s="8"/>
      <c r="G56" s="8"/>
      <c r="H56" s="8"/>
      <c r="I56" s="8"/>
      <c r="J56" s="9"/>
      <c r="K56">
        <f>K54-K55</f>
        <v>13351.5</v>
      </c>
      <c r="L56">
        <f>L54+L55</f>
        <v>471.78142063633402</v>
      </c>
    </row>
    <row r="57" spans="1:12" x14ac:dyDescent="0.15">
      <c r="K57">
        <f>1-3*L56/K56</f>
        <v>0.89399361405767097</v>
      </c>
    </row>
  </sheetData>
  <mergeCells count="2">
    <mergeCell ref="A53:C54"/>
    <mergeCell ref="A55:C56"/>
  </mergeCells>
  <phoneticPr fontId="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F353-40D6-401A-9249-D8C69652E3E2}">
  <dimension ref="B1:Q85"/>
  <sheetViews>
    <sheetView topLeftCell="A55" workbookViewId="0">
      <selection activeCell="B77" sqref="B77:H85"/>
    </sheetView>
  </sheetViews>
  <sheetFormatPr defaultColWidth="9" defaultRowHeight="13.5" x14ac:dyDescent="0.15"/>
  <cols>
    <col min="1" max="16384" width="9" style="19"/>
  </cols>
  <sheetData>
    <row r="1" spans="2:15" x14ac:dyDescent="0.15">
      <c r="B1" s="17" t="s">
        <v>38</v>
      </c>
      <c r="C1" s="17"/>
      <c r="D1" s="17"/>
      <c r="E1" s="18"/>
      <c r="F1" s="18"/>
      <c r="G1" s="18"/>
      <c r="H1" s="18"/>
      <c r="I1" s="18"/>
      <c r="J1" s="18"/>
    </row>
    <row r="2" spans="2:15" x14ac:dyDescent="0.15">
      <c r="B2" s="17"/>
      <c r="C2" s="17"/>
      <c r="D2" s="17"/>
      <c r="E2" s="18"/>
      <c r="F2" s="18"/>
      <c r="G2" s="18"/>
      <c r="H2" s="18"/>
      <c r="I2" s="18"/>
      <c r="J2" s="18"/>
    </row>
    <row r="3" spans="2:15" x14ac:dyDescent="0.15">
      <c r="B3" s="17"/>
      <c r="C3" s="17"/>
      <c r="D3" s="17"/>
      <c r="E3" s="18"/>
      <c r="F3" s="18"/>
      <c r="G3" s="18"/>
      <c r="H3" s="18"/>
      <c r="I3" s="18"/>
      <c r="J3" s="18"/>
    </row>
    <row r="4" spans="2:15" x14ac:dyDescent="0.15">
      <c r="B4" s="17"/>
      <c r="C4" s="17"/>
      <c r="D4" s="17"/>
      <c r="E4" s="9">
        <v>12902</v>
      </c>
      <c r="F4">
        <v>13358</v>
      </c>
      <c r="G4" s="9">
        <v>13694</v>
      </c>
      <c r="H4">
        <v>13025</v>
      </c>
      <c r="I4" s="9">
        <v>14102</v>
      </c>
      <c r="J4" s="9">
        <v>14041</v>
      </c>
    </row>
    <row r="5" spans="2:15" x14ac:dyDescent="0.15">
      <c r="B5" s="17"/>
      <c r="C5" s="17"/>
      <c r="D5" s="17"/>
      <c r="E5" s="8"/>
      <c r="F5" s="8"/>
      <c r="G5" s="8"/>
      <c r="H5" s="8"/>
      <c r="I5" s="8"/>
      <c r="J5" s="8"/>
      <c r="K5" s="19">
        <f>AVERAGE(E1:J5)</f>
        <v>13520.333333333334</v>
      </c>
      <c r="L5" s="19">
        <f>STDEVP(E1:J5)</f>
        <v>464.33345297916622</v>
      </c>
    </row>
    <row r="6" spans="2:15" ht="14.25" x14ac:dyDescent="0.15">
      <c r="B6" s="20" t="s">
        <v>39</v>
      </c>
      <c r="C6" s="21"/>
      <c r="D6" s="22"/>
      <c r="E6" s="9">
        <v>159</v>
      </c>
      <c r="F6" s="9">
        <v>159</v>
      </c>
      <c r="G6" s="9">
        <v>174</v>
      </c>
      <c r="H6" s="9">
        <v>179</v>
      </c>
      <c r="I6" s="9">
        <v>171</v>
      </c>
      <c r="J6" s="9">
        <v>171</v>
      </c>
    </row>
    <row r="7" spans="2:15" ht="14.25" x14ac:dyDescent="0.15">
      <c r="B7" s="23" t="s">
        <v>39</v>
      </c>
      <c r="C7" s="24"/>
      <c r="D7" s="25"/>
      <c r="E7" s="8"/>
      <c r="F7" s="8"/>
      <c r="G7" s="8"/>
      <c r="H7" s="8"/>
      <c r="I7" s="8"/>
      <c r="J7" s="8"/>
      <c r="K7" s="19">
        <f>AVERAGE(E6:J7)</f>
        <v>168.83333333333334</v>
      </c>
      <c r="L7" s="19">
        <f>STDEVP(E6:J7)</f>
        <v>7.4479676571681095</v>
      </c>
    </row>
    <row r="8" spans="2:15" x14ac:dyDescent="0.15">
      <c r="K8" s="19">
        <f>K5-K7</f>
        <v>13351.5</v>
      </c>
      <c r="L8" s="19">
        <f>L5+L7</f>
        <v>471.78142063633436</v>
      </c>
    </row>
    <row r="9" spans="2:15" x14ac:dyDescent="0.15">
      <c r="K9" s="19">
        <f>1-3*L8/K8</f>
        <v>0.89399361405767119</v>
      </c>
    </row>
    <row r="11" spans="2:15" ht="15.75" x14ac:dyDescent="0.15">
      <c r="B11" s="26" t="s">
        <v>13</v>
      </c>
      <c r="C11" s="27" t="s">
        <v>22</v>
      </c>
      <c r="D11" s="28"/>
      <c r="E11" s="27" t="s">
        <v>23</v>
      </c>
      <c r="F11" s="28"/>
      <c r="G11" s="27" t="s">
        <v>24</v>
      </c>
      <c r="H11" s="28"/>
      <c r="I11" s="26" t="s">
        <v>13</v>
      </c>
      <c r="J11" s="27" t="s">
        <v>26</v>
      </c>
      <c r="K11" s="28"/>
      <c r="L11" s="27" t="s">
        <v>35</v>
      </c>
      <c r="M11" s="28"/>
      <c r="N11" s="27" t="s">
        <v>37</v>
      </c>
      <c r="O11" s="28"/>
    </row>
    <row r="12" spans="2:15" ht="15.75" x14ac:dyDescent="0.15">
      <c r="B12" s="6">
        <v>50</v>
      </c>
      <c r="C12" s="9">
        <v>468</v>
      </c>
      <c r="D12" s="9">
        <v>499</v>
      </c>
      <c r="E12" s="9">
        <v>4438</v>
      </c>
      <c r="F12" s="9">
        <v>4272</v>
      </c>
      <c r="G12" s="9">
        <v>5601</v>
      </c>
      <c r="H12" s="9">
        <v>5861</v>
      </c>
      <c r="I12" s="6" t="s">
        <v>27</v>
      </c>
      <c r="J12" s="9">
        <v>5428</v>
      </c>
      <c r="K12" s="9">
        <v>4557</v>
      </c>
      <c r="L12" s="9">
        <v>483</v>
      </c>
      <c r="M12" s="9">
        <v>490</v>
      </c>
      <c r="N12" s="9">
        <v>771</v>
      </c>
      <c r="O12" s="9">
        <v>779</v>
      </c>
    </row>
    <row r="13" spans="2:15" ht="15.75" x14ac:dyDescent="0.15">
      <c r="B13" s="6">
        <v>10</v>
      </c>
      <c r="C13" s="9">
        <v>6110</v>
      </c>
      <c r="D13" s="9">
        <v>5872</v>
      </c>
      <c r="E13" s="9">
        <v>6867</v>
      </c>
      <c r="F13" s="9">
        <v>7991</v>
      </c>
      <c r="G13" s="9">
        <v>13777</v>
      </c>
      <c r="H13" s="9">
        <v>13831</v>
      </c>
      <c r="I13" s="6" t="s">
        <v>28</v>
      </c>
      <c r="J13" s="9">
        <v>9066</v>
      </c>
      <c r="K13" s="9">
        <v>8779</v>
      </c>
      <c r="L13" s="9">
        <v>5390</v>
      </c>
      <c r="M13" s="9">
        <v>5297</v>
      </c>
      <c r="N13" s="9">
        <v>8508</v>
      </c>
      <c r="O13" s="9">
        <v>8684</v>
      </c>
    </row>
    <row r="14" spans="2:15" ht="15.75" x14ac:dyDescent="0.15">
      <c r="B14" s="6">
        <v>2</v>
      </c>
      <c r="C14" s="9">
        <v>9586</v>
      </c>
      <c r="D14" s="9">
        <v>10783</v>
      </c>
      <c r="E14" s="9">
        <v>8624</v>
      </c>
      <c r="F14" s="9">
        <v>8711</v>
      </c>
      <c r="G14" s="9">
        <v>14620</v>
      </c>
      <c r="H14" s="9">
        <v>13239</v>
      </c>
      <c r="I14" s="6" t="s">
        <v>29</v>
      </c>
      <c r="J14" s="9">
        <v>9642</v>
      </c>
      <c r="K14" s="9">
        <v>9958</v>
      </c>
      <c r="L14" s="9">
        <v>7269</v>
      </c>
      <c r="M14" s="9">
        <v>6693</v>
      </c>
      <c r="N14" s="9">
        <v>10471</v>
      </c>
      <c r="O14" s="9">
        <v>9924</v>
      </c>
    </row>
    <row r="15" spans="2:15" ht="15.75" x14ac:dyDescent="0.15">
      <c r="B15" s="6">
        <v>0.4</v>
      </c>
      <c r="C15" s="9">
        <v>10914</v>
      </c>
      <c r="D15" s="9">
        <v>12995</v>
      </c>
      <c r="E15" s="9">
        <v>8716</v>
      </c>
      <c r="F15" s="9">
        <v>11030</v>
      </c>
      <c r="G15" s="9">
        <v>12898</v>
      </c>
      <c r="H15" s="9">
        <v>13890</v>
      </c>
      <c r="I15" s="6" t="s">
        <v>30</v>
      </c>
      <c r="J15" s="9">
        <v>11149</v>
      </c>
      <c r="K15" s="9">
        <v>11908</v>
      </c>
      <c r="L15" s="9">
        <v>9908</v>
      </c>
      <c r="M15" s="9">
        <v>9287</v>
      </c>
      <c r="N15" s="9">
        <v>10155</v>
      </c>
      <c r="O15" s="9">
        <v>11427</v>
      </c>
    </row>
    <row r="16" spans="2:15" ht="15.75" x14ac:dyDescent="0.15">
      <c r="B16" s="6">
        <v>0.08</v>
      </c>
      <c r="C16" s="9">
        <v>12028</v>
      </c>
      <c r="D16" s="9">
        <v>12322</v>
      </c>
      <c r="E16" s="9">
        <v>9757</v>
      </c>
      <c r="F16" s="9">
        <v>10466</v>
      </c>
      <c r="G16" s="9">
        <v>11942</v>
      </c>
      <c r="H16" s="9">
        <v>14352</v>
      </c>
      <c r="I16" s="6" t="s">
        <v>31</v>
      </c>
      <c r="J16" s="9">
        <v>12894</v>
      </c>
      <c r="K16" s="9">
        <v>13257</v>
      </c>
      <c r="L16" s="9">
        <v>12122</v>
      </c>
      <c r="M16" s="9">
        <v>12818</v>
      </c>
      <c r="N16" s="9">
        <v>12781</v>
      </c>
      <c r="O16" s="9">
        <v>11719</v>
      </c>
    </row>
    <row r="17" spans="2:17" ht="15.75" x14ac:dyDescent="0.15">
      <c r="B17" s="6">
        <v>1.6E-2</v>
      </c>
      <c r="C17" s="9">
        <v>11488</v>
      </c>
      <c r="D17" s="9">
        <v>12285</v>
      </c>
      <c r="E17" s="9">
        <v>9677</v>
      </c>
      <c r="F17" s="9">
        <v>12515</v>
      </c>
      <c r="G17" s="9">
        <v>12747</v>
      </c>
      <c r="H17" s="9">
        <v>12904</v>
      </c>
      <c r="I17" s="6" t="s">
        <v>32</v>
      </c>
      <c r="J17" s="9">
        <v>12275</v>
      </c>
      <c r="K17" s="9">
        <v>15314</v>
      </c>
      <c r="L17" s="9">
        <v>13766</v>
      </c>
      <c r="M17" s="9">
        <v>12771</v>
      </c>
      <c r="N17" s="9">
        <v>12738</v>
      </c>
      <c r="O17" s="9">
        <v>15533</v>
      </c>
    </row>
    <row r="18" spans="2:17" ht="15.75" x14ac:dyDescent="0.15">
      <c r="B18" s="6">
        <v>3.2000000000000002E-3</v>
      </c>
      <c r="C18" s="9">
        <v>13159</v>
      </c>
      <c r="D18" s="9">
        <v>13648</v>
      </c>
      <c r="E18" s="9">
        <v>9875</v>
      </c>
      <c r="F18" s="9">
        <v>12879</v>
      </c>
      <c r="G18" s="9">
        <v>13065</v>
      </c>
      <c r="H18" s="9">
        <v>13658</v>
      </c>
      <c r="I18" s="6" t="s">
        <v>33</v>
      </c>
      <c r="J18" s="9">
        <v>11028</v>
      </c>
      <c r="K18" s="9">
        <v>14016</v>
      </c>
      <c r="L18" s="9">
        <v>13924</v>
      </c>
      <c r="M18" s="9">
        <v>12135</v>
      </c>
      <c r="N18" s="9">
        <v>13656</v>
      </c>
      <c r="O18" s="9">
        <v>12993</v>
      </c>
      <c r="Q18" s="30"/>
    </row>
    <row r="20" spans="2:17" x14ac:dyDescent="0.15">
      <c r="B20" s="31" t="s">
        <v>40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7" ht="15.75" x14ac:dyDescent="0.15">
      <c r="B21" s="26" t="s">
        <v>13</v>
      </c>
      <c r="C21" s="34" t="s">
        <v>22</v>
      </c>
      <c r="D21" s="35"/>
      <c r="E21" s="34" t="s">
        <v>23</v>
      </c>
      <c r="F21" s="35"/>
      <c r="G21" s="34" t="s">
        <v>24</v>
      </c>
      <c r="H21" s="35"/>
      <c r="I21" s="26" t="s">
        <v>13</v>
      </c>
      <c r="J21" s="27" t="s">
        <v>26</v>
      </c>
      <c r="K21" s="28"/>
      <c r="L21" s="27" t="s">
        <v>35</v>
      </c>
      <c r="M21" s="28"/>
      <c r="N21" s="27" t="s">
        <v>37</v>
      </c>
      <c r="O21" s="28"/>
    </row>
    <row r="22" spans="2:17" ht="15.75" x14ac:dyDescent="0.15">
      <c r="B22" s="29">
        <v>50</v>
      </c>
      <c r="C22" s="9">
        <v>468</v>
      </c>
      <c r="D22" s="9">
        <v>499</v>
      </c>
      <c r="E22" s="9">
        <v>4438</v>
      </c>
      <c r="F22" s="9">
        <v>4272</v>
      </c>
      <c r="G22" s="9">
        <v>5601</v>
      </c>
      <c r="H22" s="9">
        <v>5861</v>
      </c>
      <c r="I22" s="29" t="s">
        <v>72</v>
      </c>
      <c r="J22" s="9">
        <v>5428</v>
      </c>
      <c r="K22" s="9">
        <v>4557</v>
      </c>
      <c r="L22" s="9">
        <v>483</v>
      </c>
      <c r="M22" s="9">
        <v>490</v>
      </c>
      <c r="N22" s="9">
        <v>771</v>
      </c>
      <c r="O22" s="9">
        <v>779</v>
      </c>
    </row>
    <row r="23" spans="2:17" ht="15.75" x14ac:dyDescent="0.15">
      <c r="B23" s="29">
        <v>10</v>
      </c>
      <c r="C23" s="9">
        <v>6110</v>
      </c>
      <c r="D23" s="9">
        <v>5872</v>
      </c>
      <c r="E23" s="9">
        <v>6867</v>
      </c>
      <c r="F23" s="9">
        <v>7991</v>
      </c>
      <c r="G23" s="9">
        <v>13777</v>
      </c>
      <c r="H23" s="9">
        <v>13831</v>
      </c>
      <c r="I23" s="29" t="s">
        <v>73</v>
      </c>
      <c r="J23" s="9">
        <v>9066</v>
      </c>
      <c r="K23" s="9">
        <v>8779</v>
      </c>
      <c r="L23" s="9">
        <v>5390</v>
      </c>
      <c r="M23" s="9">
        <v>5297</v>
      </c>
      <c r="N23" s="9">
        <v>8508</v>
      </c>
      <c r="O23" s="9">
        <v>8684</v>
      </c>
    </row>
    <row r="24" spans="2:17" ht="15.75" x14ac:dyDescent="0.15">
      <c r="B24" s="29">
        <v>2</v>
      </c>
      <c r="C24" s="9">
        <v>9586</v>
      </c>
      <c r="D24" s="9">
        <v>10783</v>
      </c>
      <c r="E24" s="9">
        <v>8624</v>
      </c>
      <c r="F24" s="9">
        <v>8711</v>
      </c>
      <c r="G24" s="9">
        <v>14620</v>
      </c>
      <c r="H24" s="9">
        <v>13239</v>
      </c>
      <c r="I24" s="29" t="s">
        <v>74</v>
      </c>
      <c r="J24" s="9">
        <v>9642</v>
      </c>
      <c r="K24" s="9">
        <v>9958</v>
      </c>
      <c r="L24" s="9">
        <v>7269</v>
      </c>
      <c r="M24" s="9">
        <v>6693</v>
      </c>
      <c r="N24" s="9">
        <v>10471</v>
      </c>
      <c r="O24" s="9">
        <v>9924</v>
      </c>
    </row>
    <row r="25" spans="2:17" ht="15.75" x14ac:dyDescent="0.15">
      <c r="B25" s="29">
        <v>0.4</v>
      </c>
      <c r="C25" s="9">
        <v>10914</v>
      </c>
      <c r="D25" s="9">
        <v>12995</v>
      </c>
      <c r="E25" s="9">
        <v>8716</v>
      </c>
      <c r="F25" s="9">
        <v>11030</v>
      </c>
      <c r="G25" s="9">
        <v>12898</v>
      </c>
      <c r="H25" s="9">
        <v>13890</v>
      </c>
      <c r="I25" s="29" t="s">
        <v>75</v>
      </c>
      <c r="J25" s="9">
        <v>11149</v>
      </c>
      <c r="K25" s="9">
        <v>11908</v>
      </c>
      <c r="L25" s="9">
        <v>9908</v>
      </c>
      <c r="M25" s="9">
        <v>9287</v>
      </c>
      <c r="N25" s="9">
        <v>10155</v>
      </c>
      <c r="O25" s="9">
        <v>11427</v>
      </c>
    </row>
    <row r="26" spans="2:17" ht="15.75" x14ac:dyDescent="0.15">
      <c r="B26" s="29">
        <v>0.08</v>
      </c>
      <c r="C26" s="9">
        <v>12028</v>
      </c>
      <c r="D26" s="9">
        <v>12322</v>
      </c>
      <c r="E26" s="9">
        <v>9757</v>
      </c>
      <c r="F26" s="9">
        <v>10466</v>
      </c>
      <c r="G26" s="9">
        <v>11942</v>
      </c>
      <c r="H26" s="9">
        <v>14352</v>
      </c>
      <c r="I26" s="29" t="s">
        <v>76</v>
      </c>
      <c r="J26" s="9">
        <v>12894</v>
      </c>
      <c r="K26" s="9">
        <v>13257</v>
      </c>
      <c r="L26" s="9">
        <v>12122</v>
      </c>
      <c r="M26" s="9">
        <v>12818</v>
      </c>
      <c r="N26" s="9">
        <v>12781</v>
      </c>
      <c r="O26" s="9">
        <v>11719</v>
      </c>
    </row>
    <row r="27" spans="2:17" ht="15.75" x14ac:dyDescent="0.15">
      <c r="B27" s="29">
        <v>1.6E-2</v>
      </c>
      <c r="C27" s="9">
        <v>11488</v>
      </c>
      <c r="D27" s="9">
        <v>12285</v>
      </c>
      <c r="E27" s="9">
        <v>9677</v>
      </c>
      <c r="F27" s="9">
        <v>12515</v>
      </c>
      <c r="G27" s="9">
        <v>12747</v>
      </c>
      <c r="H27" s="9">
        <v>12904</v>
      </c>
      <c r="I27" s="29" t="s">
        <v>77</v>
      </c>
      <c r="J27" s="9">
        <v>12275</v>
      </c>
      <c r="K27" s="9">
        <v>15314</v>
      </c>
      <c r="L27" s="9">
        <v>13766</v>
      </c>
      <c r="M27" s="9">
        <v>12771</v>
      </c>
      <c r="N27" s="9">
        <v>12738</v>
      </c>
      <c r="O27" s="9">
        <v>15533</v>
      </c>
    </row>
    <row r="28" spans="2:17" ht="15.75" x14ac:dyDescent="0.15">
      <c r="B28" s="29">
        <v>3.2000000000000002E-3</v>
      </c>
      <c r="C28" s="9">
        <v>13159</v>
      </c>
      <c r="D28" s="9">
        <v>13648</v>
      </c>
      <c r="E28" s="9">
        <v>9875</v>
      </c>
      <c r="F28" s="9">
        <v>12879</v>
      </c>
      <c r="G28" s="9">
        <v>13065</v>
      </c>
      <c r="H28" s="9">
        <v>13658</v>
      </c>
      <c r="I28" s="29" t="s">
        <v>78</v>
      </c>
      <c r="J28" s="9">
        <v>11028</v>
      </c>
      <c r="K28" s="9">
        <v>14016</v>
      </c>
      <c r="L28" s="9">
        <v>13924</v>
      </c>
      <c r="M28" s="9">
        <v>12135</v>
      </c>
      <c r="N28" s="9">
        <v>13656</v>
      </c>
      <c r="O28" s="9">
        <v>12993</v>
      </c>
    </row>
    <row r="30" spans="2:17" x14ac:dyDescent="0.15">
      <c r="B30" s="36" t="s">
        <v>41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2:17" ht="15.75" x14ac:dyDescent="0.15">
      <c r="B31" s="26" t="s">
        <v>13</v>
      </c>
      <c r="C31" s="34" t="s">
        <v>22</v>
      </c>
      <c r="D31" s="35"/>
      <c r="E31" s="34" t="s">
        <v>23</v>
      </c>
      <c r="F31" s="35"/>
      <c r="G31" s="34" t="s">
        <v>24</v>
      </c>
      <c r="H31" s="35"/>
      <c r="I31" s="26" t="s">
        <v>13</v>
      </c>
      <c r="J31" s="27" t="s">
        <v>26</v>
      </c>
      <c r="K31" s="28"/>
      <c r="L31" s="27" t="s">
        <v>35</v>
      </c>
      <c r="M31" s="28"/>
      <c r="N31" s="27" t="s">
        <v>37</v>
      </c>
      <c r="O31" s="28"/>
    </row>
    <row r="32" spans="2:17" ht="15.75" x14ac:dyDescent="0.15">
      <c r="B32" s="29">
        <v>50</v>
      </c>
      <c r="C32" s="18">
        <f t="shared" ref="C32:H38" si="0">(C22-$K$7)/$K$8*100</f>
        <v>2.2406970502690085</v>
      </c>
      <c r="D32" s="18">
        <f t="shared" si="0"/>
        <v>2.4728807000461868</v>
      </c>
      <c r="E32" s="18">
        <f t="shared" si="0"/>
        <v>31.975183812056073</v>
      </c>
      <c r="F32" s="18">
        <f t="shared" si="0"/>
        <v>30.731877816475055</v>
      </c>
      <c r="G32" s="18">
        <f t="shared" si="0"/>
        <v>40.685815576277321</v>
      </c>
      <c r="H32" s="18">
        <f t="shared" si="0"/>
        <v>42.633162316343984</v>
      </c>
      <c r="I32" s="29" t="s">
        <v>72</v>
      </c>
      <c r="J32" s="18">
        <f t="shared" ref="J32:O38" si="1">(J22-$K$7)/$K$8*100</f>
        <v>39.390081014617586</v>
      </c>
      <c r="K32" s="18">
        <f t="shared" si="1"/>
        <v>32.866469435394279</v>
      </c>
      <c r="L32" s="18">
        <f t="shared" si="1"/>
        <v>2.3530439775805463</v>
      </c>
      <c r="M32" s="18">
        <f t="shared" si="1"/>
        <v>2.4054725436592639</v>
      </c>
      <c r="N32" s="18">
        <f t="shared" si="1"/>
        <v>4.5101049819620762</v>
      </c>
      <c r="O32" s="18">
        <f t="shared" si="1"/>
        <v>4.5700233431948973</v>
      </c>
    </row>
    <row r="33" spans="2:15" ht="15.75" x14ac:dyDescent="0.15">
      <c r="B33" s="29">
        <v>10</v>
      </c>
      <c r="C33" s="18">
        <f t="shared" si="0"/>
        <v>44.498121309715515</v>
      </c>
      <c r="D33" s="18">
        <f t="shared" si="0"/>
        <v>42.71555006303911</v>
      </c>
      <c r="E33" s="18">
        <f t="shared" si="0"/>
        <v>50.167896241371132</v>
      </c>
      <c r="F33" s="18">
        <f t="shared" si="0"/>
        <v>58.586425994582378</v>
      </c>
      <c r="G33" s="18">
        <f t="shared" si="0"/>
        <v>101.92238075621964</v>
      </c>
      <c r="H33" s="18">
        <f t="shared" si="0"/>
        <v>102.32682969454119</v>
      </c>
      <c r="I33" s="29" t="s">
        <v>73</v>
      </c>
      <c r="J33" s="18">
        <f t="shared" si="1"/>
        <v>66.637955785242596</v>
      </c>
      <c r="K33" s="18">
        <f t="shared" si="1"/>
        <v>64.488384576015179</v>
      </c>
      <c r="L33" s="18">
        <f t="shared" si="1"/>
        <v>39.105468798761692</v>
      </c>
      <c r="M33" s="18">
        <f t="shared" si="1"/>
        <v>38.408917849430154</v>
      </c>
      <c r="N33" s="18">
        <f t="shared" si="1"/>
        <v>62.458650089253389</v>
      </c>
      <c r="O33" s="18">
        <f t="shared" si="1"/>
        <v>63.776854036375433</v>
      </c>
    </row>
    <row r="34" spans="2:15" ht="15.75" x14ac:dyDescent="0.15">
      <c r="B34" s="29">
        <v>2</v>
      </c>
      <c r="C34" s="18">
        <f t="shared" si="0"/>
        <v>70.532649265375923</v>
      </c>
      <c r="D34" s="18">
        <f t="shared" si="0"/>
        <v>79.497934064836656</v>
      </c>
      <c r="E34" s="18">
        <f t="shared" si="0"/>
        <v>63.327466327129279</v>
      </c>
      <c r="F34" s="18">
        <f t="shared" si="0"/>
        <v>63.979078505536201</v>
      </c>
      <c r="G34" s="18">
        <f t="shared" si="0"/>
        <v>108.23627807112808</v>
      </c>
      <c r="H34" s="18">
        <f t="shared" si="0"/>
        <v>97.89287096331249</v>
      </c>
      <c r="I34" s="29" t="s">
        <v>74</v>
      </c>
      <c r="J34" s="18">
        <f t="shared" si="1"/>
        <v>70.95207779400566</v>
      </c>
      <c r="K34" s="18">
        <f t="shared" si="1"/>
        <v>73.318853062702061</v>
      </c>
      <c r="L34" s="18">
        <f t="shared" si="1"/>
        <v>53.178793893320353</v>
      </c>
      <c r="M34" s="18">
        <f t="shared" si="1"/>
        <v>48.864671884557289</v>
      </c>
      <c r="N34" s="18">
        <f t="shared" si="1"/>
        <v>77.161117976756671</v>
      </c>
      <c r="O34" s="18">
        <f t="shared" si="1"/>
        <v>73.064200027462576</v>
      </c>
    </row>
    <row r="35" spans="2:15" ht="15.75" x14ac:dyDescent="0.15">
      <c r="B35" s="29">
        <v>0.4</v>
      </c>
      <c r="C35" s="18">
        <f t="shared" si="0"/>
        <v>80.479097230024081</v>
      </c>
      <c r="D35" s="18">
        <f t="shared" si="0"/>
        <v>96.065360945711461</v>
      </c>
      <c r="E35" s="18">
        <f t="shared" si="0"/>
        <v>64.016527481306724</v>
      </c>
      <c r="F35" s="18">
        <f t="shared" si="0"/>
        <v>81.347913467899986</v>
      </c>
      <c r="G35" s="18">
        <f t="shared" si="0"/>
        <v>95.338850815763521</v>
      </c>
      <c r="H35" s="18">
        <f t="shared" si="0"/>
        <v>102.76872760863323</v>
      </c>
      <c r="I35" s="29" t="s">
        <v>75</v>
      </c>
      <c r="J35" s="18">
        <f t="shared" si="1"/>
        <v>82.239199091238177</v>
      </c>
      <c r="K35" s="18">
        <f t="shared" si="1"/>
        <v>87.923953613202016</v>
      </c>
      <c r="L35" s="18">
        <f t="shared" si="1"/>
        <v>72.944363304996941</v>
      </c>
      <c r="M35" s="18">
        <f t="shared" si="1"/>
        <v>68.293200514299272</v>
      </c>
      <c r="N35" s="18">
        <f t="shared" si="1"/>
        <v>74.79434270806027</v>
      </c>
      <c r="O35" s="18">
        <f t="shared" si="1"/>
        <v>84.321362144078691</v>
      </c>
    </row>
    <row r="36" spans="2:15" ht="15.75" x14ac:dyDescent="0.15">
      <c r="B36" s="29">
        <v>0.08</v>
      </c>
      <c r="C36" s="18">
        <f t="shared" si="0"/>
        <v>88.822729031694308</v>
      </c>
      <c r="D36" s="18">
        <f t="shared" si="0"/>
        <v>91.024728807000457</v>
      </c>
      <c r="E36" s="18">
        <f t="shared" si="0"/>
        <v>71.81340423672745</v>
      </c>
      <c r="F36" s="18">
        <f t="shared" si="0"/>
        <v>77.123669000986155</v>
      </c>
      <c r="G36" s="18">
        <f t="shared" si="0"/>
        <v>88.178606648441487</v>
      </c>
      <c r="H36" s="18">
        <f t="shared" si="0"/>
        <v>106.2290129698286</v>
      </c>
      <c r="I36" s="29" t="s">
        <v>76</v>
      </c>
      <c r="J36" s="18">
        <f t="shared" si="1"/>
        <v>95.308891635147106</v>
      </c>
      <c r="K36" s="18">
        <f t="shared" si="1"/>
        <v>98.027687276086326</v>
      </c>
      <c r="L36" s="18">
        <f t="shared" si="1"/>
        <v>89.526769776179947</v>
      </c>
      <c r="M36" s="18">
        <f t="shared" si="1"/>
        <v>94.739667203435317</v>
      </c>
      <c r="N36" s="18">
        <f t="shared" si="1"/>
        <v>94.462544782733531</v>
      </c>
      <c r="O36" s="18">
        <f t="shared" si="1"/>
        <v>86.508382329076625</v>
      </c>
    </row>
    <row r="37" spans="2:15" ht="15.75" x14ac:dyDescent="0.15">
      <c r="B37" s="29">
        <v>1.6E-2</v>
      </c>
      <c r="C37" s="18">
        <f t="shared" si="0"/>
        <v>84.778239648478944</v>
      </c>
      <c r="D37" s="18">
        <f t="shared" si="0"/>
        <v>90.747606386298656</v>
      </c>
      <c r="E37" s="18">
        <f t="shared" si="0"/>
        <v>71.214220624399246</v>
      </c>
      <c r="F37" s="18">
        <f t="shared" si="0"/>
        <v>92.47025927174225</v>
      </c>
      <c r="G37" s="18">
        <f t="shared" si="0"/>
        <v>94.207891747494031</v>
      </c>
      <c r="H37" s="18">
        <f t="shared" si="0"/>
        <v>95.383789586688124</v>
      </c>
      <c r="I37" s="29" t="s">
        <v>77</v>
      </c>
      <c r="J37" s="18">
        <f t="shared" si="1"/>
        <v>90.672708434757638</v>
      </c>
      <c r="K37" s="18">
        <f t="shared" si="1"/>
        <v>113.43419590807524</v>
      </c>
      <c r="L37" s="18">
        <f t="shared" si="1"/>
        <v>101.83999300952451</v>
      </c>
      <c r="M37" s="18">
        <f t="shared" si="1"/>
        <v>94.387646831192498</v>
      </c>
      <c r="N37" s="18">
        <f t="shared" si="1"/>
        <v>94.140483591107113</v>
      </c>
      <c r="O37" s="18">
        <f t="shared" si="1"/>
        <v>115.0744610468237</v>
      </c>
    </row>
    <row r="38" spans="2:15" ht="15.75" x14ac:dyDescent="0.15">
      <c r="B38" s="29">
        <v>3.2000000000000002E-3</v>
      </c>
      <c r="C38" s="18">
        <f t="shared" si="0"/>
        <v>97.293687350984285</v>
      </c>
      <c r="D38" s="18">
        <f t="shared" si="0"/>
        <v>100.95619718134041</v>
      </c>
      <c r="E38" s="18">
        <f t="shared" si="0"/>
        <v>72.697200064911556</v>
      </c>
      <c r="F38" s="18">
        <f t="shared" si="0"/>
        <v>95.196544707835571</v>
      </c>
      <c r="G38" s="18">
        <f t="shared" si="0"/>
        <v>96.589646606498633</v>
      </c>
      <c r="H38" s="18">
        <f t="shared" si="0"/>
        <v>101.03109513288145</v>
      </c>
      <c r="I38" s="29" t="s">
        <v>78</v>
      </c>
      <c r="J38" s="18">
        <f t="shared" si="1"/>
        <v>81.332933877591771</v>
      </c>
      <c r="K38" s="18">
        <f t="shared" si="1"/>
        <v>103.71244179805015</v>
      </c>
      <c r="L38" s="18">
        <f t="shared" si="1"/>
        <v>103.02338064387271</v>
      </c>
      <c r="M38" s="18">
        <f t="shared" si="1"/>
        <v>89.624137113183295</v>
      </c>
      <c r="N38" s="18">
        <f t="shared" si="1"/>
        <v>101.01611554257323</v>
      </c>
      <c r="O38" s="18">
        <f t="shared" si="1"/>
        <v>96.05038135540326</v>
      </c>
    </row>
    <row r="40" spans="2:15" x14ac:dyDescent="0.15">
      <c r="B40" s="36" t="s">
        <v>41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8"/>
    </row>
    <row r="41" spans="2:15" ht="15.75" x14ac:dyDescent="0.15">
      <c r="B41" s="26" t="s">
        <v>13</v>
      </c>
      <c r="C41" s="34" t="s">
        <v>22</v>
      </c>
      <c r="D41" s="35"/>
      <c r="E41" s="34" t="s">
        <v>23</v>
      </c>
      <c r="F41" s="35"/>
      <c r="G41" s="34" t="s">
        <v>24</v>
      </c>
      <c r="H41" s="35"/>
      <c r="I41" s="26" t="s">
        <v>13</v>
      </c>
      <c r="J41" s="27" t="s">
        <v>26</v>
      </c>
      <c r="K41" s="28"/>
      <c r="L41" s="27" t="s">
        <v>35</v>
      </c>
      <c r="M41" s="28"/>
      <c r="N41" s="27" t="s">
        <v>37</v>
      </c>
      <c r="O41" s="28"/>
    </row>
    <row r="42" spans="2:15" ht="15.75" x14ac:dyDescent="0.15">
      <c r="B42" s="29">
        <v>50</v>
      </c>
      <c r="C42" s="18">
        <v>2.2406970502690085</v>
      </c>
      <c r="D42" s="18">
        <v>2.4728807000461868</v>
      </c>
      <c r="E42" s="18">
        <v>31.975183812056073</v>
      </c>
      <c r="F42" s="18">
        <v>30.731877816475055</v>
      </c>
      <c r="G42" s="18">
        <v>40.685815576277321</v>
      </c>
      <c r="H42" s="18">
        <v>42.633162316343984</v>
      </c>
      <c r="I42" s="29" t="s">
        <v>42</v>
      </c>
      <c r="J42" s="18">
        <v>39.390081014617586</v>
      </c>
      <c r="K42" s="18">
        <v>32.866469435394279</v>
      </c>
      <c r="L42" s="18">
        <v>2.3530439775805463</v>
      </c>
      <c r="M42" s="18">
        <v>2.4054725436592639</v>
      </c>
      <c r="N42" s="18">
        <v>4.5101049819620762</v>
      </c>
      <c r="O42" s="18">
        <v>4.5700233431948973</v>
      </c>
    </row>
    <row r="43" spans="2:15" ht="15.75" x14ac:dyDescent="0.15">
      <c r="B43" s="29">
        <v>10</v>
      </c>
      <c r="C43" s="18">
        <v>44.498121309715515</v>
      </c>
      <c r="D43" s="18">
        <v>42.71555006303911</v>
      </c>
      <c r="E43" s="18">
        <v>50.167896241371132</v>
      </c>
      <c r="F43" s="18">
        <v>58.586425994582378</v>
      </c>
      <c r="G43" s="18"/>
      <c r="H43" s="18"/>
      <c r="I43" s="29" t="s">
        <v>43</v>
      </c>
      <c r="J43" s="18">
        <v>66.637955785242596</v>
      </c>
      <c r="K43" s="18">
        <v>64.488384576015179</v>
      </c>
      <c r="L43" s="18">
        <v>39.105468798761692</v>
      </c>
      <c r="M43" s="18">
        <v>38.408917849430154</v>
      </c>
      <c r="N43" s="18">
        <v>62.458650089253389</v>
      </c>
      <c r="O43" s="18">
        <v>63.776854036375433</v>
      </c>
    </row>
    <row r="44" spans="2:15" ht="15.75" x14ac:dyDescent="0.15">
      <c r="B44" s="29">
        <v>2</v>
      </c>
      <c r="C44" s="18">
        <v>70.532649265375923</v>
      </c>
      <c r="D44" s="18">
        <v>79.497934064836656</v>
      </c>
      <c r="E44" s="18">
        <v>63.327466327129279</v>
      </c>
      <c r="F44" s="18">
        <v>63.979078505536201</v>
      </c>
      <c r="G44" s="18">
        <v>108.23627807112808</v>
      </c>
      <c r="H44" s="18">
        <v>97.89287096331249</v>
      </c>
      <c r="I44" s="29" t="s">
        <v>44</v>
      </c>
      <c r="J44" s="18">
        <v>70.95207779400566</v>
      </c>
      <c r="K44" s="18">
        <v>73.318853062702061</v>
      </c>
      <c r="L44" s="18">
        <v>53.178793893320353</v>
      </c>
      <c r="M44" s="18">
        <v>48.864671884557289</v>
      </c>
      <c r="N44" s="18">
        <v>77.161117976756671</v>
      </c>
      <c r="O44" s="18">
        <v>73.064200027462576</v>
      </c>
    </row>
    <row r="45" spans="2:15" ht="15.75" x14ac:dyDescent="0.15">
      <c r="B45" s="29">
        <v>0.4</v>
      </c>
      <c r="C45" s="18">
        <v>80.479097230024081</v>
      </c>
      <c r="D45" s="18">
        <v>96.065360945711461</v>
      </c>
      <c r="E45" s="18">
        <v>64.016527481306724</v>
      </c>
      <c r="F45" s="18">
        <v>81.347913467899986</v>
      </c>
      <c r="G45" s="18">
        <v>95.338850815763521</v>
      </c>
      <c r="H45" s="18">
        <v>102.76872760863323</v>
      </c>
      <c r="I45" s="29" t="s">
        <v>45</v>
      </c>
      <c r="J45" s="18">
        <v>82.239199091238177</v>
      </c>
      <c r="K45" s="18">
        <v>87.923953613202016</v>
      </c>
      <c r="L45" s="18">
        <v>72.944363304996941</v>
      </c>
      <c r="M45" s="18">
        <v>68.293200514299272</v>
      </c>
      <c r="N45" s="18">
        <v>74.79434270806027</v>
      </c>
      <c r="O45" s="18">
        <v>84.321362144078691</v>
      </c>
    </row>
    <row r="46" spans="2:15" ht="15.75" x14ac:dyDescent="0.15">
      <c r="B46" s="29">
        <v>0.08</v>
      </c>
      <c r="C46" s="18">
        <v>88.822729031694308</v>
      </c>
      <c r="D46" s="18">
        <v>91.024728807000457</v>
      </c>
      <c r="E46" s="18">
        <v>71.81340423672745</v>
      </c>
      <c r="F46" s="18">
        <v>77.123669000986155</v>
      </c>
      <c r="G46" s="18">
        <v>88.178606648441487</v>
      </c>
      <c r="H46" s="18">
        <v>106.2290129698286</v>
      </c>
      <c r="I46" s="29" t="s">
        <v>46</v>
      </c>
      <c r="J46" s="18">
        <v>95.308891635147106</v>
      </c>
      <c r="K46" s="18">
        <v>98.027687276086326</v>
      </c>
      <c r="L46" s="18">
        <v>89.526769776179947</v>
      </c>
      <c r="M46" s="18">
        <v>94.739667203435317</v>
      </c>
      <c r="N46" s="18">
        <v>94.462544782733531</v>
      </c>
      <c r="O46" s="18">
        <v>86.508382329076625</v>
      </c>
    </row>
    <row r="47" spans="2:15" ht="15.75" x14ac:dyDescent="0.15">
      <c r="B47" s="29">
        <v>1.6E-2</v>
      </c>
      <c r="C47" s="18">
        <v>84.778239648478944</v>
      </c>
      <c r="D47" s="18">
        <v>90.747606386298656</v>
      </c>
      <c r="E47" s="18">
        <v>71.214220624399246</v>
      </c>
      <c r="F47" s="18">
        <v>92.47025927174225</v>
      </c>
      <c r="G47" s="18">
        <v>94.207891747494031</v>
      </c>
      <c r="H47" s="18">
        <v>95.383789586688124</v>
      </c>
      <c r="I47" s="29" t="s">
        <v>47</v>
      </c>
      <c r="J47" s="18">
        <v>90.672708434757638</v>
      </c>
      <c r="K47" s="18">
        <v>113.43419590807524</v>
      </c>
      <c r="L47" s="18">
        <v>101.83999300952451</v>
      </c>
      <c r="M47" s="18">
        <v>94.387646831192498</v>
      </c>
      <c r="N47" s="18">
        <v>94.140483591107113</v>
      </c>
      <c r="O47" s="18">
        <v>115.0744610468237</v>
      </c>
    </row>
    <row r="48" spans="2:15" ht="15.75" x14ac:dyDescent="0.15">
      <c r="B48" s="29">
        <v>3.2000000000000002E-3</v>
      </c>
      <c r="C48" s="18">
        <v>97.293687350984285</v>
      </c>
      <c r="D48" s="18">
        <v>100.95619718134041</v>
      </c>
      <c r="E48" s="18">
        <v>72.697200064911556</v>
      </c>
      <c r="F48" s="18">
        <v>95.196544707835571</v>
      </c>
      <c r="G48" s="18">
        <v>96.589646606498633</v>
      </c>
      <c r="H48" s="18">
        <v>101.03109513288145</v>
      </c>
      <c r="I48" s="29" t="s">
        <v>48</v>
      </c>
      <c r="J48" s="18">
        <v>81.332933877591771</v>
      </c>
      <c r="K48" s="18">
        <v>103.71244179805015</v>
      </c>
      <c r="L48" s="18">
        <v>103.02338064387271</v>
      </c>
      <c r="M48" s="18">
        <v>89.624137113183295</v>
      </c>
      <c r="N48" s="18">
        <v>101.01611554257323</v>
      </c>
      <c r="O48" s="18">
        <v>96.05038135540326</v>
      </c>
    </row>
    <row r="50" spans="2:10" x14ac:dyDescent="0.15">
      <c r="B50" s="39" t="s">
        <v>49</v>
      </c>
      <c r="C50" s="40"/>
      <c r="D50" s="40"/>
      <c r="E50" s="40"/>
      <c r="F50" s="40"/>
      <c r="G50" s="40"/>
      <c r="H50" s="40"/>
      <c r="I50" s="41"/>
    </row>
    <row r="51" spans="2:10" ht="15.75" x14ac:dyDescent="0.15">
      <c r="B51" s="26" t="s">
        <v>13</v>
      </c>
      <c r="C51" s="42" t="s">
        <v>22</v>
      </c>
      <c r="D51" s="42" t="s">
        <v>23</v>
      </c>
      <c r="E51" s="42" t="s">
        <v>24</v>
      </c>
      <c r="F51" s="26" t="s">
        <v>13</v>
      </c>
      <c r="G51" s="43" t="s">
        <v>26</v>
      </c>
      <c r="H51" s="43" t="s">
        <v>35</v>
      </c>
      <c r="I51" s="43" t="s">
        <v>37</v>
      </c>
    </row>
    <row r="52" spans="2:10" ht="15.75" x14ac:dyDescent="0.15">
      <c r="B52" s="29">
        <v>50</v>
      </c>
      <c r="C52" s="18">
        <f t="shared" ref="C52:C58" si="2">AVERAGE(C42:D42)</f>
        <v>2.3567888751575978</v>
      </c>
      <c r="D52" s="18">
        <f t="shared" ref="D52:D58" si="3">AVERAGE(E42:F42)</f>
        <v>31.353530814265564</v>
      </c>
      <c r="E52" s="18">
        <f t="shared" ref="E52:E58" si="4">AVERAGE(G42:H42)</f>
        <v>41.659488946310653</v>
      </c>
      <c r="F52" s="29" t="s">
        <v>72</v>
      </c>
      <c r="G52" s="18">
        <f t="shared" ref="G52:G58" si="5">AVERAGE(J42:K42)</f>
        <v>36.128275225005936</v>
      </c>
      <c r="H52" s="18">
        <f t="shared" ref="H52:H58" si="6">AVERAGE(L42:M42)</f>
        <v>2.3792582606199053</v>
      </c>
      <c r="I52" s="18">
        <f t="shared" ref="I52:I58" si="7">AVERAGE(N42:O42)</f>
        <v>4.5400641625784868</v>
      </c>
    </row>
    <row r="53" spans="2:10" ht="15.75" x14ac:dyDescent="0.15">
      <c r="B53" s="29">
        <v>10</v>
      </c>
      <c r="C53" s="18">
        <f t="shared" si="2"/>
        <v>43.606835686377309</v>
      </c>
      <c r="D53" s="18">
        <f t="shared" si="3"/>
        <v>54.377161117976755</v>
      </c>
      <c r="E53" s="18" t="e">
        <f t="shared" si="4"/>
        <v>#DIV/0!</v>
      </c>
      <c r="F53" s="29" t="s">
        <v>73</v>
      </c>
      <c r="G53" s="18">
        <f t="shared" si="5"/>
        <v>65.563170180628887</v>
      </c>
      <c r="H53" s="18">
        <f t="shared" si="6"/>
        <v>38.757193324095923</v>
      </c>
      <c r="I53" s="18">
        <f t="shared" si="7"/>
        <v>63.117752062814411</v>
      </c>
    </row>
    <row r="54" spans="2:10" ht="15.75" x14ac:dyDescent="0.15">
      <c r="B54" s="29">
        <v>2</v>
      </c>
      <c r="C54" s="18">
        <f t="shared" si="2"/>
        <v>75.01529166510629</v>
      </c>
      <c r="D54" s="18">
        <f t="shared" si="3"/>
        <v>63.65327241633274</v>
      </c>
      <c r="E54" s="18">
        <f t="shared" si="4"/>
        <v>103.06457451722028</v>
      </c>
      <c r="F54" s="29" t="s">
        <v>74</v>
      </c>
      <c r="G54" s="18">
        <f t="shared" si="5"/>
        <v>72.135465428353854</v>
      </c>
      <c r="H54" s="18">
        <f t="shared" si="6"/>
        <v>51.021732888938821</v>
      </c>
      <c r="I54" s="18">
        <f t="shared" si="7"/>
        <v>75.112659002109623</v>
      </c>
    </row>
    <row r="55" spans="2:10" ht="15.75" x14ac:dyDescent="0.15">
      <c r="B55" s="29">
        <v>0.4</v>
      </c>
      <c r="C55" s="18">
        <f t="shared" si="2"/>
        <v>88.272229087867771</v>
      </c>
      <c r="D55" s="18">
        <f t="shared" si="3"/>
        <v>72.682220474603355</v>
      </c>
      <c r="E55" s="18">
        <f t="shared" si="4"/>
        <v>99.053789212198382</v>
      </c>
      <c r="F55" s="29" t="s">
        <v>75</v>
      </c>
      <c r="G55" s="18">
        <f t="shared" si="5"/>
        <v>85.081576352220097</v>
      </c>
      <c r="H55" s="18">
        <f t="shared" si="6"/>
        <v>70.618781909648106</v>
      </c>
      <c r="I55" s="18">
        <f t="shared" si="7"/>
        <v>79.557852426069473</v>
      </c>
    </row>
    <row r="56" spans="2:10" ht="15.75" x14ac:dyDescent="0.15">
      <c r="B56" s="29">
        <v>0.08</v>
      </c>
      <c r="C56" s="18">
        <f t="shared" si="2"/>
        <v>89.923728919347383</v>
      </c>
      <c r="D56" s="18">
        <f t="shared" si="3"/>
        <v>74.468536618856803</v>
      </c>
      <c r="E56" s="18">
        <f t="shared" si="4"/>
        <v>97.203809809135038</v>
      </c>
      <c r="F56" s="29" t="s">
        <v>76</v>
      </c>
      <c r="G56" s="18">
        <f t="shared" si="5"/>
        <v>96.668289455616716</v>
      </c>
      <c r="H56" s="18">
        <f t="shared" si="6"/>
        <v>92.133218489807632</v>
      </c>
      <c r="I56" s="18">
        <f t="shared" si="7"/>
        <v>90.485463555905085</v>
      </c>
    </row>
    <row r="57" spans="2:10" ht="15.75" x14ac:dyDescent="0.15">
      <c r="B57" s="29">
        <v>1.6E-2</v>
      </c>
      <c r="C57" s="18">
        <f t="shared" si="2"/>
        <v>87.7629230173888</v>
      </c>
      <c r="D57" s="18">
        <f t="shared" si="3"/>
        <v>81.842239948070755</v>
      </c>
      <c r="E57" s="18">
        <f t="shared" si="4"/>
        <v>94.795840667091085</v>
      </c>
      <c r="F57" s="29" t="s">
        <v>77</v>
      </c>
      <c r="G57" s="18">
        <f t="shared" si="5"/>
        <v>102.05345217141644</v>
      </c>
      <c r="H57" s="18">
        <f t="shared" si="6"/>
        <v>98.113819920358509</v>
      </c>
      <c r="I57" s="18">
        <f t="shared" si="7"/>
        <v>104.60747231896541</v>
      </c>
    </row>
    <row r="58" spans="2:10" ht="15.75" x14ac:dyDescent="0.15">
      <c r="B58" s="29">
        <v>3.2000000000000002E-3</v>
      </c>
      <c r="C58" s="18">
        <f t="shared" si="2"/>
        <v>99.12494226616235</v>
      </c>
      <c r="D58" s="18">
        <f t="shared" si="3"/>
        <v>83.94687238637357</v>
      </c>
      <c r="E58" s="18">
        <f t="shared" si="4"/>
        <v>98.810370869690047</v>
      </c>
      <c r="F58" s="29" t="s">
        <v>78</v>
      </c>
      <c r="G58" s="18">
        <f t="shared" si="5"/>
        <v>92.522687837820968</v>
      </c>
      <c r="H58" s="18">
        <f t="shared" si="6"/>
        <v>96.323758878527997</v>
      </c>
      <c r="I58" s="18">
        <f t="shared" si="7"/>
        <v>98.533248448988246</v>
      </c>
    </row>
    <row r="59" spans="2:10" x14ac:dyDescent="0.15">
      <c r="J59" s="44"/>
    </row>
    <row r="60" spans="2:10" x14ac:dyDescent="0.15">
      <c r="B60" s="45" t="s">
        <v>50</v>
      </c>
      <c r="C60" s="46"/>
      <c r="D60" s="46"/>
      <c r="E60" s="46"/>
      <c r="F60" s="46"/>
      <c r="G60" s="46"/>
      <c r="H60" s="46"/>
      <c r="I60" s="47"/>
      <c r="J60" s="44"/>
    </row>
    <row r="61" spans="2:10" ht="15.75" x14ac:dyDescent="0.15">
      <c r="B61" s="26" t="s">
        <v>13</v>
      </c>
      <c r="C61" s="42" t="s">
        <v>22</v>
      </c>
      <c r="D61" s="42" t="s">
        <v>23</v>
      </c>
      <c r="E61" s="42" t="s">
        <v>24</v>
      </c>
      <c r="F61" s="26" t="s">
        <v>13</v>
      </c>
      <c r="G61" s="43" t="s">
        <v>26</v>
      </c>
      <c r="H61" s="43" t="s">
        <v>35</v>
      </c>
      <c r="I61" s="43" t="s">
        <v>37</v>
      </c>
      <c r="J61" s="44"/>
    </row>
    <row r="62" spans="2:10" ht="15.75" x14ac:dyDescent="0.15">
      <c r="B62" s="29">
        <v>50</v>
      </c>
      <c r="C62" s="18">
        <f t="shared" ref="C62:C68" si="8">STDEVP(C42:D42)</f>
        <v>0.11609182488858916</v>
      </c>
      <c r="D62" s="18">
        <f t="shared" ref="D62:D68" si="9">STDEVP(E42:F42)</f>
        <v>0.62165299779050898</v>
      </c>
      <c r="E62" s="18">
        <f t="shared" ref="E62:E68" si="10">STDEVP(G42:H42)</f>
        <v>0.97367337003333176</v>
      </c>
      <c r="F62" s="29" t="s">
        <v>72</v>
      </c>
      <c r="G62" s="18">
        <f t="shared" ref="G62:G68" si="11">STDEVP(J42:K42)</f>
        <v>3.2618057896116532</v>
      </c>
      <c r="H62" s="18">
        <f t="shared" ref="H62:H68" si="12">STDEVP(L42:M42)</f>
        <v>2.6214283039358799E-2</v>
      </c>
      <c r="I62" s="18">
        <f t="shared" ref="I62:I68" si="13">STDEVP(N42:O42)</f>
        <v>2.9959180616410563E-2</v>
      </c>
      <c r="J62" s="44"/>
    </row>
    <row r="63" spans="2:10" ht="15.75" x14ac:dyDescent="0.15">
      <c r="B63" s="29">
        <v>10</v>
      </c>
      <c r="C63" s="18">
        <f t="shared" si="8"/>
        <v>0.89128562333820227</v>
      </c>
      <c r="D63" s="18">
        <f t="shared" si="9"/>
        <v>4.2092648766056229</v>
      </c>
      <c r="E63" s="18" t="e">
        <f t="shared" si="10"/>
        <v>#DIV/0!</v>
      </c>
      <c r="F63" s="29" t="s">
        <v>73</v>
      </c>
      <c r="G63" s="18">
        <f t="shared" si="11"/>
        <v>1.0747856046137088</v>
      </c>
      <c r="H63" s="18">
        <f t="shared" si="12"/>
        <v>0.34827547466576902</v>
      </c>
      <c r="I63" s="18">
        <f t="shared" si="13"/>
        <v>0.65910197356102174</v>
      </c>
      <c r="J63" s="44"/>
    </row>
    <row r="64" spans="2:10" ht="15.75" x14ac:dyDescent="0.15">
      <c r="B64" s="29">
        <v>2</v>
      </c>
      <c r="C64" s="18">
        <f t="shared" si="8"/>
        <v>4.4826423997303664</v>
      </c>
      <c r="D64" s="18">
        <f t="shared" si="9"/>
        <v>0.32580608920346066</v>
      </c>
      <c r="E64" s="18">
        <f t="shared" si="10"/>
        <v>5.1717035539077969</v>
      </c>
      <c r="F64" s="29" t="s">
        <v>74</v>
      </c>
      <c r="G64" s="18">
        <f t="shared" si="11"/>
        <v>1.1833876343482004</v>
      </c>
      <c r="H64" s="18">
        <f t="shared" si="12"/>
        <v>2.1570610043815321</v>
      </c>
      <c r="I64" s="18">
        <f t="shared" si="13"/>
        <v>2.0484589746470476</v>
      </c>
    </row>
    <row r="65" spans="2:9" ht="15.75" x14ac:dyDescent="0.15">
      <c r="B65" s="29">
        <v>0.4</v>
      </c>
      <c r="C65" s="18">
        <f t="shared" si="8"/>
        <v>7.7931318578436901</v>
      </c>
      <c r="D65" s="18">
        <f t="shared" si="9"/>
        <v>8.6656929932966094</v>
      </c>
      <c r="E65" s="18">
        <f t="shared" si="10"/>
        <v>3.714938396434853</v>
      </c>
      <c r="F65" s="29" t="s">
        <v>75</v>
      </c>
      <c r="G65" s="18">
        <f t="shared" si="11"/>
        <v>2.8423772609819196</v>
      </c>
      <c r="H65" s="18">
        <f t="shared" si="12"/>
        <v>2.3255813953488342</v>
      </c>
      <c r="I65" s="18">
        <f t="shared" si="13"/>
        <v>4.7635097180092103</v>
      </c>
    </row>
    <row r="66" spans="2:9" ht="15.75" x14ac:dyDescent="0.15">
      <c r="B66" s="29">
        <v>0.08</v>
      </c>
      <c r="C66" s="18">
        <f t="shared" si="8"/>
        <v>1.1009998876530744</v>
      </c>
      <c r="D66" s="18">
        <f t="shared" si="9"/>
        <v>2.6551323821293522</v>
      </c>
      <c r="E66" s="18">
        <f t="shared" si="10"/>
        <v>9.0252031606935574</v>
      </c>
      <c r="F66" s="29" t="s">
        <v>76</v>
      </c>
      <c r="G66" s="18">
        <f t="shared" si="11"/>
        <v>1.35939782046961</v>
      </c>
      <c r="H66" s="18">
        <f t="shared" si="12"/>
        <v>2.6064487136276853</v>
      </c>
      <c r="I66" s="18">
        <f t="shared" si="13"/>
        <v>3.977081226828453</v>
      </c>
    </row>
    <row r="67" spans="2:9" ht="15.75" x14ac:dyDescent="0.15">
      <c r="B67" s="29">
        <v>1.6E-2</v>
      </c>
      <c r="C67" s="18">
        <f t="shared" si="8"/>
        <v>2.984683368909856</v>
      </c>
      <c r="D67" s="18">
        <f t="shared" si="9"/>
        <v>10.628019323671435</v>
      </c>
      <c r="E67" s="18">
        <f t="shared" si="10"/>
        <v>0.58794891959704643</v>
      </c>
      <c r="F67" s="29" t="s">
        <v>77</v>
      </c>
      <c r="G67" s="18">
        <f t="shared" si="11"/>
        <v>11.380743736658808</v>
      </c>
      <c r="H67" s="18">
        <f t="shared" si="12"/>
        <v>3.7261730891660036</v>
      </c>
      <c r="I67" s="18">
        <f t="shared" si="13"/>
        <v>10.466988727858293</v>
      </c>
    </row>
    <row r="68" spans="2:9" ht="15.75" x14ac:dyDescent="0.15">
      <c r="B68" s="29">
        <v>3.2000000000000002E-3</v>
      </c>
      <c r="C68" s="18">
        <f t="shared" si="8"/>
        <v>1.8312549151780644</v>
      </c>
      <c r="D68" s="18">
        <f t="shared" si="9"/>
        <v>11.249672321461908</v>
      </c>
      <c r="E68" s="18">
        <f t="shared" si="10"/>
        <v>2.220724263191407</v>
      </c>
      <c r="F68" s="29" t="s">
        <v>78</v>
      </c>
      <c r="G68" s="18">
        <f t="shared" si="11"/>
        <v>11.189753960229094</v>
      </c>
      <c r="H68" s="18">
        <f t="shared" si="12"/>
        <v>6.699621765344709</v>
      </c>
      <c r="I68" s="18">
        <f t="shared" si="13"/>
        <v>2.4828670935849857</v>
      </c>
    </row>
    <row r="70" spans="2:9" x14ac:dyDescent="0.15">
      <c r="B70" s="18" t="s">
        <v>51</v>
      </c>
      <c r="C70" s="18">
        <f>100-C52</f>
        <v>97.643211124842395</v>
      </c>
      <c r="D70" s="18">
        <f t="shared" ref="D70:I70" si="14">100-D52</f>
        <v>68.646469185734432</v>
      </c>
      <c r="E70" s="18">
        <f>100-E52</f>
        <v>58.340511053689347</v>
      </c>
      <c r="F70" s="18"/>
      <c r="G70" s="18">
        <f t="shared" si="14"/>
        <v>63.871724774994064</v>
      </c>
      <c r="H70" s="18">
        <f t="shared" si="14"/>
        <v>97.620741739380094</v>
      </c>
      <c r="I70" s="18">
        <f t="shared" si="14"/>
        <v>95.459935837421511</v>
      </c>
    </row>
    <row r="72" spans="2:9" x14ac:dyDescent="0.2">
      <c r="B72" s="11" t="s">
        <v>52</v>
      </c>
      <c r="C72" s="11">
        <v>6.0209999999999999</v>
      </c>
      <c r="D72" s="11">
        <v>9.1349999999999998</v>
      </c>
      <c r="E72" s="11">
        <v>38.020000000000003</v>
      </c>
      <c r="F72" s="18"/>
      <c r="G72" s="11">
        <v>10.41</v>
      </c>
      <c r="H72" s="11">
        <v>1.173</v>
      </c>
      <c r="I72" s="11">
        <v>4.4710000000000001</v>
      </c>
    </row>
    <row r="73" spans="2:9" x14ac:dyDescent="0.2">
      <c r="B73" s="11" t="s">
        <v>53</v>
      </c>
      <c r="C73" s="11">
        <v>-0.94799999999999995</v>
      </c>
      <c r="D73" s="11">
        <v>-0.25480000000000003</v>
      </c>
      <c r="E73" s="11"/>
      <c r="F73" s="18"/>
      <c r="G73" s="11">
        <v>-0.49740000000000001</v>
      </c>
      <c r="H73" s="11">
        <v>-0.63049999999999995</v>
      </c>
      <c r="I73" s="11">
        <v>-0.80420000000000003</v>
      </c>
    </row>
    <row r="74" spans="2:9" x14ac:dyDescent="0.2">
      <c r="B74" s="11" t="s">
        <v>54</v>
      </c>
      <c r="C74" s="11">
        <v>0.77969999999999995</v>
      </c>
      <c r="D74" s="11">
        <v>0.9607</v>
      </c>
      <c r="E74" s="11"/>
      <c r="F74" s="18"/>
      <c r="G74" s="11">
        <v>1.018</v>
      </c>
      <c r="H74" s="11">
        <v>6.9430000000000006E-2</v>
      </c>
      <c r="I74" s="11">
        <v>0.65039999999999998</v>
      </c>
    </row>
    <row r="75" spans="2:9" x14ac:dyDescent="0.2">
      <c r="B75" s="11" t="s">
        <v>55</v>
      </c>
      <c r="C75" s="11">
        <v>1560</v>
      </c>
      <c r="D75" s="11">
        <v>2325</v>
      </c>
      <c r="E75" s="11">
        <v>3674</v>
      </c>
      <c r="F75" s="18"/>
      <c r="G75" s="11">
        <v>1374</v>
      </c>
      <c r="H75" s="11">
        <v>656.3</v>
      </c>
      <c r="I75" s="11">
        <v>1032</v>
      </c>
    </row>
    <row r="77" spans="2:9" ht="15" x14ac:dyDescent="0.2">
      <c r="B77" s="48" t="s">
        <v>56</v>
      </c>
      <c r="C77" s="49" t="s">
        <v>12</v>
      </c>
      <c r="D77" s="49" t="s">
        <v>57</v>
      </c>
      <c r="E77" s="49" t="s">
        <v>79</v>
      </c>
      <c r="F77" s="12" t="s">
        <v>80</v>
      </c>
      <c r="G77" s="12" t="s">
        <v>58</v>
      </c>
      <c r="H77" s="50" t="s">
        <v>59</v>
      </c>
      <c r="I77" s="13" t="s">
        <v>55</v>
      </c>
    </row>
    <row r="78" spans="2:9" x14ac:dyDescent="0.2">
      <c r="B78" s="51" t="s">
        <v>60</v>
      </c>
      <c r="C78" s="52">
        <v>240</v>
      </c>
      <c r="D78" s="14" t="s">
        <v>61</v>
      </c>
      <c r="E78" s="42" t="s">
        <v>22</v>
      </c>
      <c r="F78" s="53" t="s">
        <v>62</v>
      </c>
      <c r="G78" s="15">
        <v>6.0209999999999999</v>
      </c>
      <c r="H78" s="54">
        <v>97.643211124842395</v>
      </c>
      <c r="I78" s="11">
        <v>1560</v>
      </c>
    </row>
    <row r="79" spans="2:9" x14ac:dyDescent="0.2">
      <c r="B79" s="51" t="s">
        <v>60</v>
      </c>
      <c r="C79" s="52">
        <v>308</v>
      </c>
      <c r="D79" s="14" t="s">
        <v>63</v>
      </c>
      <c r="E79" s="42" t="s">
        <v>23</v>
      </c>
      <c r="F79" s="53" t="s">
        <v>64</v>
      </c>
      <c r="G79" s="15">
        <v>9.1349999999999998</v>
      </c>
      <c r="H79" s="54">
        <v>68.646469185734432</v>
      </c>
      <c r="I79" s="11">
        <v>2325</v>
      </c>
    </row>
    <row r="80" spans="2:9" x14ac:dyDescent="0.2">
      <c r="B80" s="51" t="s">
        <v>60</v>
      </c>
      <c r="C80" s="52">
        <v>309</v>
      </c>
      <c r="D80" s="14" t="s">
        <v>65</v>
      </c>
      <c r="E80" s="42" t="s">
        <v>24</v>
      </c>
      <c r="F80" s="53" t="s">
        <v>66</v>
      </c>
      <c r="G80" s="15">
        <v>38.020000000000003</v>
      </c>
      <c r="H80" s="54">
        <v>58.340511053689347</v>
      </c>
      <c r="I80" s="11">
        <v>3674</v>
      </c>
    </row>
    <row r="82" spans="2:9" ht="15" x14ac:dyDescent="0.2">
      <c r="B82" s="48" t="s">
        <v>56</v>
      </c>
      <c r="C82" s="49" t="s">
        <v>12</v>
      </c>
      <c r="D82" s="49" t="s">
        <v>57</v>
      </c>
      <c r="E82" s="49" t="s">
        <v>79</v>
      </c>
      <c r="F82" s="12" t="s">
        <v>80</v>
      </c>
      <c r="G82" s="12" t="s">
        <v>58</v>
      </c>
      <c r="H82" s="50" t="s">
        <v>59</v>
      </c>
      <c r="I82" s="13" t="s">
        <v>55</v>
      </c>
    </row>
    <row r="83" spans="2:9" x14ac:dyDescent="0.2">
      <c r="B83" s="51" t="s">
        <v>67</v>
      </c>
      <c r="C83" s="52" t="s">
        <v>25</v>
      </c>
      <c r="D83" s="16" t="s">
        <v>68</v>
      </c>
      <c r="E83" s="43" t="s">
        <v>26</v>
      </c>
      <c r="F83" s="51" t="s">
        <v>69</v>
      </c>
      <c r="G83" s="15">
        <v>10.41</v>
      </c>
      <c r="H83" s="54">
        <v>63.871724774994064</v>
      </c>
      <c r="I83" s="11">
        <v>1374</v>
      </c>
    </row>
    <row r="84" spans="2:9" x14ac:dyDescent="0.2">
      <c r="B84" s="51" t="s">
        <v>67</v>
      </c>
      <c r="C84" s="52" t="s">
        <v>34</v>
      </c>
      <c r="D84" s="16" t="s">
        <v>70</v>
      </c>
      <c r="E84" s="43" t="s">
        <v>35</v>
      </c>
      <c r="F84" s="51" t="s">
        <v>69</v>
      </c>
      <c r="G84" s="15">
        <v>1.173</v>
      </c>
      <c r="H84" s="54">
        <v>97.620741739380094</v>
      </c>
      <c r="I84" s="11">
        <v>656.3</v>
      </c>
    </row>
    <row r="85" spans="2:9" x14ac:dyDescent="0.2">
      <c r="B85" s="51" t="s">
        <v>67</v>
      </c>
      <c r="C85" s="52" t="s">
        <v>36</v>
      </c>
      <c r="D85" s="16" t="s">
        <v>71</v>
      </c>
      <c r="E85" s="43" t="s">
        <v>37</v>
      </c>
      <c r="F85" s="51" t="s">
        <v>69</v>
      </c>
      <c r="G85" s="15">
        <v>4.4710000000000001</v>
      </c>
      <c r="H85" s="54">
        <v>95.459935837421511</v>
      </c>
      <c r="I85" s="11">
        <v>1032</v>
      </c>
    </row>
  </sheetData>
  <mergeCells count="27">
    <mergeCell ref="C41:D41"/>
    <mergeCell ref="E41:F41"/>
    <mergeCell ref="G41:H41"/>
    <mergeCell ref="J41:K41"/>
    <mergeCell ref="L41:M41"/>
    <mergeCell ref="N41:O41"/>
    <mergeCell ref="C31:D31"/>
    <mergeCell ref="E31:F31"/>
    <mergeCell ref="G31:H31"/>
    <mergeCell ref="J31:K31"/>
    <mergeCell ref="L31:M31"/>
    <mergeCell ref="N31:O31"/>
    <mergeCell ref="J11:K11"/>
    <mergeCell ref="L11:M11"/>
    <mergeCell ref="N11:O11"/>
    <mergeCell ref="C21:D21"/>
    <mergeCell ref="E21:F21"/>
    <mergeCell ref="G21:H21"/>
    <mergeCell ref="J21:K21"/>
    <mergeCell ref="L21:M21"/>
    <mergeCell ref="N21:O21"/>
    <mergeCell ref="B1:D5"/>
    <mergeCell ref="B6:D6"/>
    <mergeCell ref="B7:D7"/>
    <mergeCell ref="C11:D11"/>
    <mergeCell ref="E11:F11"/>
    <mergeCell ref="G11:H1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D63A-72DA-4CBB-AD30-DDE98AED98C9}">
  <dimension ref="A1:G9"/>
  <sheetViews>
    <sheetView tabSelected="1" workbookViewId="0">
      <selection activeCell="N27" sqref="N27"/>
    </sheetView>
  </sheetViews>
  <sheetFormatPr defaultRowHeight="13.5" x14ac:dyDescent="0.15"/>
  <cols>
    <col min="1" max="16384" width="9" style="19"/>
  </cols>
  <sheetData>
    <row r="1" spans="1:7" ht="15" x14ac:dyDescent="0.2">
      <c r="A1" s="48" t="s">
        <v>56</v>
      </c>
      <c r="B1" s="49" t="s">
        <v>12</v>
      </c>
      <c r="C1" s="49" t="s">
        <v>57</v>
      </c>
      <c r="D1" s="49" t="s">
        <v>79</v>
      </c>
      <c r="E1" s="12" t="s">
        <v>80</v>
      </c>
      <c r="F1" s="12" t="s">
        <v>58</v>
      </c>
      <c r="G1" s="50" t="s">
        <v>59</v>
      </c>
    </row>
    <row r="2" spans="1:7" x14ac:dyDescent="0.2">
      <c r="A2" s="51" t="s">
        <v>60</v>
      </c>
      <c r="B2" s="52">
        <v>240</v>
      </c>
      <c r="C2" s="14" t="s">
        <v>61</v>
      </c>
      <c r="D2" s="42" t="s">
        <v>22</v>
      </c>
      <c r="E2" s="53" t="s">
        <v>62</v>
      </c>
      <c r="F2" s="15">
        <v>6.0209999999999999</v>
      </c>
      <c r="G2" s="54">
        <v>97.643211124842395</v>
      </c>
    </row>
    <row r="3" spans="1:7" x14ac:dyDescent="0.2">
      <c r="A3" s="51" t="s">
        <v>60</v>
      </c>
      <c r="B3" s="52">
        <v>308</v>
      </c>
      <c r="C3" s="14" t="s">
        <v>63</v>
      </c>
      <c r="D3" s="42" t="s">
        <v>23</v>
      </c>
      <c r="E3" s="53" t="s">
        <v>64</v>
      </c>
      <c r="F3" s="15">
        <v>9.1349999999999998</v>
      </c>
      <c r="G3" s="54">
        <v>68.646469185734432</v>
      </c>
    </row>
    <row r="4" spans="1:7" x14ac:dyDescent="0.2">
      <c r="A4" s="51" t="s">
        <v>60</v>
      </c>
      <c r="B4" s="52">
        <v>309</v>
      </c>
      <c r="C4" s="14" t="s">
        <v>65</v>
      </c>
      <c r="D4" s="42" t="s">
        <v>24</v>
      </c>
      <c r="E4" s="53" t="s">
        <v>66</v>
      </c>
      <c r="F4" s="15">
        <v>38.020000000000003</v>
      </c>
      <c r="G4" s="54">
        <v>58.340511053689347</v>
      </c>
    </row>
    <row r="6" spans="1:7" ht="15" x14ac:dyDescent="0.2">
      <c r="A6" s="48" t="s">
        <v>56</v>
      </c>
      <c r="B6" s="49" t="s">
        <v>12</v>
      </c>
      <c r="C6" s="49" t="s">
        <v>57</v>
      </c>
      <c r="D6" s="49" t="s">
        <v>79</v>
      </c>
      <c r="E6" s="12" t="s">
        <v>80</v>
      </c>
      <c r="F6" s="12" t="s">
        <v>58</v>
      </c>
      <c r="G6" s="50" t="s">
        <v>59</v>
      </c>
    </row>
    <row r="7" spans="1:7" x14ac:dyDescent="0.2">
      <c r="A7" s="51" t="s">
        <v>67</v>
      </c>
      <c r="B7" s="52" t="s">
        <v>34</v>
      </c>
      <c r="C7" s="16" t="s">
        <v>70</v>
      </c>
      <c r="D7" s="43" t="s">
        <v>35</v>
      </c>
      <c r="E7" s="51" t="s">
        <v>69</v>
      </c>
      <c r="F7" s="15">
        <v>1.173</v>
      </c>
      <c r="G7" s="54">
        <v>97.620741739380094</v>
      </c>
    </row>
    <row r="8" spans="1:7" x14ac:dyDescent="0.2">
      <c r="A8" s="51" t="s">
        <v>67</v>
      </c>
      <c r="B8" s="52" t="s">
        <v>36</v>
      </c>
      <c r="C8" s="16" t="s">
        <v>71</v>
      </c>
      <c r="D8" s="43" t="s">
        <v>37</v>
      </c>
      <c r="E8" s="51" t="s">
        <v>69</v>
      </c>
      <c r="F8" s="15">
        <v>4.4710000000000001</v>
      </c>
      <c r="G8" s="54">
        <v>95.459935837421511</v>
      </c>
    </row>
    <row r="9" spans="1:7" x14ac:dyDescent="0.2">
      <c r="A9" s="51" t="s">
        <v>67</v>
      </c>
      <c r="B9" s="52" t="s">
        <v>25</v>
      </c>
      <c r="C9" s="16" t="s">
        <v>68</v>
      </c>
      <c r="D9" s="43" t="s">
        <v>26</v>
      </c>
      <c r="E9" s="51" t="s">
        <v>69</v>
      </c>
      <c r="F9" s="15">
        <v>10.41</v>
      </c>
      <c r="G9" s="54">
        <v>63.871724774994064</v>
      </c>
    </row>
  </sheetData>
  <autoFilter ref="A6:G9" xr:uid="{B231D63A-72DA-4CBB-AD30-DDE98AED98C9}">
    <sortState xmlns:xlrd2="http://schemas.microsoft.com/office/spreadsheetml/2017/richdata2" ref="A7:G9">
      <sortCondition descending="1" ref="G6:G9"/>
    </sortState>
  </autoFilter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2051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1" r:id="rId4"/>
      </mc:Fallback>
    </mc:AlternateContent>
    <mc:AlternateContent xmlns:mc="http://schemas.openxmlformats.org/markup-compatibility/2006">
      <mc:Choice Requires="x14">
        <oleObject progId="Prism8.Document" shapeId="2052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0538-2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xuxingpingxxp@163.com</cp:lastModifiedBy>
  <dcterms:created xsi:type="dcterms:W3CDTF">2024-04-29T06:16:00Z</dcterms:created>
  <dcterms:modified xsi:type="dcterms:W3CDTF">2024-04-30T08:33:51Z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4C77A3AE5E9045B19965E72EF11874DE_13</vt:lpwstr>
  </property>
  <property fmtid="{D5CDD505-2E9C-101B-9397-08002B2CF9AE}" pid="3" name="KSOProductBuildVer">
    <vt:lpwstr>2052-12.1.0.16729</vt:lpwstr>
  </property>
</Properties>
</file>