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6.5\临检所-报告组文件\资料审核\科研报告\待出\"/>
    </mc:Choice>
  </mc:AlternateContent>
  <xr:revisionPtr revIDLastSave="0" documentId="13_ncr:1_{C692766F-2E3D-4D77-B3F7-5075FE32BE6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0561" sheetId="1" r:id="rId1"/>
    <sheet name="Processed data" sheetId="2" r:id="rId2"/>
    <sheet name="IR&amp;IC50" sheetId="3" r:id="rId3"/>
  </sheets>
  <externalReferences>
    <externalReference r:id="rId4"/>
  </externalReferences>
  <definedNames>
    <definedName name="_xlnm._FilterDatabase" localSheetId="2" hidden="1">'IR&amp;IC50'!$A$6:$G$9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" i="2" l="1"/>
  <c r="H68" i="2"/>
  <c r="G68" i="2"/>
  <c r="E68" i="2"/>
  <c r="D68" i="2"/>
  <c r="C68" i="2"/>
  <c r="I67" i="2"/>
  <c r="H67" i="2"/>
  <c r="G67" i="2"/>
  <c r="E67" i="2"/>
  <c r="D67" i="2"/>
  <c r="C67" i="2"/>
  <c r="I66" i="2"/>
  <c r="H66" i="2"/>
  <c r="G66" i="2"/>
  <c r="E66" i="2"/>
  <c r="D66" i="2"/>
  <c r="C66" i="2"/>
  <c r="I65" i="2"/>
  <c r="H65" i="2"/>
  <c r="G65" i="2"/>
  <c r="E65" i="2"/>
  <c r="D65" i="2"/>
  <c r="C65" i="2"/>
  <c r="I64" i="2"/>
  <c r="H64" i="2"/>
  <c r="G64" i="2"/>
  <c r="E64" i="2"/>
  <c r="D64" i="2"/>
  <c r="C64" i="2"/>
  <c r="I63" i="2"/>
  <c r="H63" i="2"/>
  <c r="G63" i="2"/>
  <c r="E63" i="2"/>
  <c r="D63" i="2"/>
  <c r="C63" i="2"/>
  <c r="I62" i="2"/>
  <c r="H62" i="2"/>
  <c r="G62" i="2"/>
  <c r="E62" i="2"/>
  <c r="D62" i="2"/>
  <c r="C62" i="2"/>
  <c r="I58" i="2"/>
  <c r="H58" i="2"/>
  <c r="G58" i="2"/>
  <c r="E58" i="2"/>
  <c r="D58" i="2"/>
  <c r="C58" i="2"/>
  <c r="I57" i="2"/>
  <c r="H57" i="2"/>
  <c r="G57" i="2"/>
  <c r="E57" i="2"/>
  <c r="D57" i="2"/>
  <c r="C57" i="2"/>
  <c r="I56" i="2"/>
  <c r="H56" i="2"/>
  <c r="G56" i="2"/>
  <c r="E56" i="2"/>
  <c r="D56" i="2"/>
  <c r="C56" i="2"/>
  <c r="I55" i="2"/>
  <c r="H55" i="2"/>
  <c r="G55" i="2"/>
  <c r="E55" i="2"/>
  <c r="D55" i="2"/>
  <c r="C55" i="2"/>
  <c r="I54" i="2"/>
  <c r="H54" i="2"/>
  <c r="G54" i="2"/>
  <c r="E54" i="2"/>
  <c r="D54" i="2"/>
  <c r="C54" i="2"/>
  <c r="I53" i="2"/>
  <c r="H53" i="2"/>
  <c r="G53" i="2"/>
  <c r="E53" i="2"/>
  <c r="D53" i="2"/>
  <c r="C53" i="2"/>
  <c r="I52" i="2"/>
  <c r="I70" i="2" s="1"/>
  <c r="H52" i="2"/>
  <c r="H70" i="2" s="1"/>
  <c r="G52" i="2"/>
  <c r="G70" i="2" s="1"/>
  <c r="E52" i="2"/>
  <c r="E70" i="2" s="1"/>
  <c r="D52" i="2"/>
  <c r="D70" i="2" s="1"/>
  <c r="C52" i="2"/>
  <c r="C70" i="2" s="1"/>
  <c r="L7" i="2"/>
  <c r="K7" i="2"/>
  <c r="L5" i="2"/>
  <c r="K5" i="2"/>
  <c r="L8" i="2" l="1"/>
  <c r="K8" i="2"/>
  <c r="D35" i="2" s="1"/>
  <c r="L38" i="2"/>
  <c r="D33" i="2"/>
  <c r="K9" i="2"/>
  <c r="G38" i="2"/>
  <c r="H32" i="2"/>
  <c r="M33" i="2"/>
  <c r="M35" i="2"/>
  <c r="D37" i="2"/>
  <c r="H38" i="2"/>
  <c r="E33" i="2"/>
  <c r="N35" i="2"/>
  <c r="E37" i="2"/>
  <c r="N37" i="2"/>
  <c r="J38" i="2"/>
  <c r="K32" i="2"/>
  <c r="F33" i="2"/>
  <c r="O33" i="2"/>
  <c r="K34" i="2"/>
  <c r="F35" i="2"/>
  <c r="O35" i="2"/>
  <c r="K36" i="2"/>
  <c r="F37" i="2"/>
  <c r="O37" i="2"/>
  <c r="K38" i="2"/>
  <c r="H36" i="2"/>
  <c r="J34" i="2"/>
  <c r="C32" i="2"/>
  <c r="L34" i="2"/>
  <c r="D32" i="2"/>
  <c r="M32" i="2"/>
  <c r="H33" i="2"/>
  <c r="D34" i="2"/>
  <c r="M34" i="2"/>
  <c r="H35" i="2"/>
  <c r="D36" i="2"/>
  <c r="M36" i="2"/>
  <c r="H37" i="2"/>
  <c r="D38" i="2"/>
  <c r="M38" i="2"/>
  <c r="E32" i="2"/>
  <c r="N32" i="2"/>
  <c r="J33" i="2"/>
  <c r="E34" i="2"/>
  <c r="N34" i="2"/>
  <c r="J35" i="2"/>
  <c r="E36" i="2"/>
  <c r="N36" i="2"/>
  <c r="J37" i="2"/>
  <c r="E38" i="2"/>
  <c r="N38" i="2"/>
  <c r="F32" i="2"/>
  <c r="O32" i="2"/>
  <c r="K33" i="2"/>
  <c r="F34" i="2"/>
  <c r="O34" i="2"/>
  <c r="K35" i="2"/>
  <c r="F36" i="2"/>
  <c r="O36" i="2"/>
  <c r="K37" i="2"/>
  <c r="F38" i="2"/>
  <c r="O38" i="2"/>
  <c r="H34" i="2"/>
  <c r="M37" i="2"/>
  <c r="J32" i="2"/>
  <c r="N33" i="2"/>
  <c r="E35" i="2"/>
  <c r="J36" i="2"/>
  <c r="L32" i="2"/>
  <c r="G33" i="2"/>
  <c r="C34" i="2"/>
  <c r="G35" i="2"/>
  <c r="C36" i="2"/>
  <c r="L36" i="2"/>
  <c r="G37" i="2"/>
  <c r="C38" i="2"/>
  <c r="G32" i="2"/>
  <c r="C33" i="2"/>
  <c r="L33" i="2"/>
  <c r="G34" i="2"/>
  <c r="C35" i="2"/>
  <c r="L35" i="2"/>
  <c r="G36" i="2"/>
  <c r="C37" i="2"/>
  <c r="L37" i="2"/>
  <c r="M55" i="1" l="1"/>
  <c r="L55" i="1"/>
  <c r="M54" i="1"/>
  <c r="M56" i="1" s="1"/>
  <c r="L57" i="1" s="1"/>
  <c r="L54" i="1"/>
  <c r="L56" i="1" s="1"/>
  <c r="P30" i="1"/>
  <c r="P31" i="1" s="1"/>
  <c r="P32" i="1" s="1"/>
  <c r="P33" i="1" s="1"/>
  <c r="P34" i="1" s="1"/>
</calcChain>
</file>

<file path=xl/sharedStrings.xml><?xml version="1.0" encoding="utf-8"?>
<sst xmlns="http://schemas.openxmlformats.org/spreadsheetml/2006/main" count="569" uniqueCount="81">
  <si>
    <t>Testname: ADP-GLO-1</t>
  </si>
  <si>
    <t>Date: 2024-04-29  Time: 14:58:00 (UTC+8)</t>
  </si>
  <si>
    <t xml:space="preserve">ID1: 0561-2  ID2:   ID3: </t>
  </si>
  <si>
    <t>No. of Channels / Multichromatics: 1</t>
  </si>
  <si>
    <t>No. of Cycles: 1</t>
  </si>
  <si>
    <t>Chromatic: 1</t>
  </si>
  <si>
    <t>Cycle: 1</t>
  </si>
  <si>
    <t>Time [s]: 0</t>
  </si>
  <si>
    <t>T[～C]: 26.0</t>
  </si>
  <si>
    <t xml:space="preserve">       -</t>
  </si>
  <si>
    <t xml:space="preserve">        -</t>
  </si>
  <si>
    <t>类型</t>
  </si>
  <si>
    <t>编号</t>
  </si>
  <si>
    <t>μM</t>
  </si>
  <si>
    <t>浓度1</t>
  </si>
  <si>
    <t>浓度2</t>
  </si>
  <si>
    <t>浓度3</t>
  </si>
  <si>
    <t>浓度4</t>
  </si>
  <si>
    <t>浓度5</t>
  </si>
  <si>
    <t>浓度6</t>
  </si>
  <si>
    <t>浓度7</t>
  </si>
  <si>
    <t>240</t>
  </si>
  <si>
    <t>GSK2110183</t>
  </si>
  <si>
    <t>林西替尼</t>
  </si>
  <si>
    <t>培西达替尼</t>
  </si>
  <si>
    <t>309-308</t>
  </si>
  <si>
    <t>培西达替尼+林西替尼</t>
  </si>
  <si>
    <t>25+25</t>
  </si>
  <si>
    <t>5+5</t>
  </si>
  <si>
    <t>1+1</t>
  </si>
  <si>
    <t>0.2+0.2</t>
  </si>
  <si>
    <t>0.04+0.04</t>
  </si>
  <si>
    <t>0.008+0.008</t>
  </si>
  <si>
    <t>0.0016+0.0016</t>
  </si>
  <si>
    <t>240-308</t>
  </si>
  <si>
    <t>GSK2110183+林西替尼</t>
  </si>
  <si>
    <t>240-309</t>
  </si>
  <si>
    <t>GSK2110183+培西达替尼</t>
  </si>
  <si>
    <t>对照</t>
  </si>
  <si>
    <t>空白</t>
  </si>
  <si>
    <t>Optical density</t>
  </si>
  <si>
    <t>Cell viability(%)</t>
  </si>
  <si>
    <t>25</t>
  </si>
  <si>
    <t>5</t>
  </si>
  <si>
    <t>1</t>
  </si>
  <si>
    <t>0.2</t>
  </si>
  <si>
    <t>0.04</t>
  </si>
  <si>
    <t>0.008</t>
  </si>
  <si>
    <t>0.0016</t>
  </si>
  <si>
    <t>Mean cell viability（%）</t>
  </si>
  <si>
    <t>Std. Error of cell viability</t>
  </si>
  <si>
    <t>抑制率</t>
  </si>
  <si>
    <t>IC50</t>
  </si>
  <si>
    <t>HillSlope</t>
  </si>
  <si>
    <t>logIC50</t>
  </si>
  <si>
    <t>AUC</t>
  </si>
  <si>
    <t>分类</t>
  </si>
  <si>
    <t>Drug name</t>
  </si>
  <si>
    <t xml:space="preserve">IC50 </t>
  </si>
  <si>
    <t>抑制率(%)</t>
  </si>
  <si>
    <t>靶向药</t>
  </si>
  <si>
    <t>Afuresertib</t>
  </si>
  <si>
    <t>ALK</t>
  </si>
  <si>
    <t>Linsitinib</t>
  </si>
  <si>
    <t>IGF1R,INSR</t>
  </si>
  <si>
    <t>Pexidartinib</t>
  </si>
  <si>
    <t>CSF1R,c-Kit,FLT3/1,KDR,LCK</t>
  </si>
  <si>
    <t>联合</t>
  </si>
  <si>
    <t>Pexidartinib+Linsitinib</t>
  </si>
  <si>
    <t>/</t>
  </si>
  <si>
    <t>Afuresertib+Linsitinib</t>
  </si>
  <si>
    <t>Afuresertib+Pexidartinib</t>
  </si>
  <si>
    <t>25</t>
    <phoneticPr fontId="18" type="noConversion"/>
  </si>
  <si>
    <t>5</t>
    <phoneticPr fontId="18" type="noConversion"/>
  </si>
  <si>
    <t>1</t>
    <phoneticPr fontId="18" type="noConversion"/>
  </si>
  <si>
    <t>0.2</t>
    <phoneticPr fontId="18" type="noConversion"/>
  </si>
  <si>
    <t>0.04</t>
    <phoneticPr fontId="18" type="noConversion"/>
  </si>
  <si>
    <t>0.008</t>
    <phoneticPr fontId="18" type="noConversion"/>
  </si>
  <si>
    <t>0.0016</t>
    <phoneticPr fontId="18" type="noConversion"/>
  </si>
  <si>
    <r>
      <rPr>
        <b/>
        <sz val="11"/>
        <color rgb="FF000000"/>
        <rFont val="宋体"/>
        <family val="3"/>
        <charset val="134"/>
      </rPr>
      <t>药物名称</t>
    </r>
  </si>
  <si>
    <r>
      <rPr>
        <b/>
        <sz val="11"/>
        <color rgb="FF000000"/>
        <rFont val="等线"/>
        <family val="3"/>
        <charset val="134"/>
      </rPr>
      <t>靶点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</si>
</sst>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;[Red]\-0.00\ "/>
    <numFmt numFmtId="179" formatCode="0.00_);[Red]\(0.00\)"/>
  </numFmts>
  <fonts count="24" x14ac:knownFonts="1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134"/>
      <scheme val="major"/>
    </font>
    <font>
      <sz val="12"/>
      <color theme="4" tint="-0.249977111117893"/>
      <name val="等线"/>
      <charset val="134"/>
    </font>
    <font>
      <sz val="12"/>
      <color theme="4"/>
      <name val="等线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宋体"/>
      <charset val="134"/>
    </font>
    <font>
      <sz val="12"/>
      <color rgb="FF2F75B5"/>
      <name val="等线"/>
      <family val="3"/>
      <charset val="134"/>
    </font>
    <font>
      <sz val="12"/>
      <color rgb="FF5B9BD5"/>
      <name val="等线"/>
      <charset val="134"/>
    </font>
    <font>
      <sz val="12"/>
      <color rgb="FF5B9BD5"/>
      <name val="等线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BC2E6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9" fillId="0" borderId="0">
      <alignment vertical="center"/>
    </xf>
  </cellStyleXfs>
  <cellXfs count="5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4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/>
    <xf numFmtId="0" fontId="10" fillId="0" borderId="1" xfId="2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 shrinkToFit="1"/>
    </xf>
    <xf numFmtId="178" fontId="8" fillId="0" borderId="1" xfId="0" applyNumberFormat="1" applyFont="1" applyBorder="1" applyAlignment="1"/>
    <xf numFmtId="0" fontId="8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3" fillId="2" borderId="8" xfId="0" applyFont="1" applyFill="1" applyBorder="1">
      <alignment vertical="center"/>
    </xf>
    <xf numFmtId="0" fontId="13" fillId="2" borderId="10" xfId="0" applyFont="1" applyFill="1" applyBorder="1">
      <alignment vertical="center"/>
    </xf>
    <xf numFmtId="0" fontId="13" fillId="2" borderId="9" xfId="0" applyFont="1" applyFill="1" applyBorder="1">
      <alignment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49" fontId="16" fillId="0" borderId="1" xfId="1" applyNumberFormat="1" applyFont="1" applyBorder="1" applyAlignment="1">
      <alignment horizontal="center" vertical="center"/>
    </xf>
    <xf numFmtId="0" fontId="13" fillId="3" borderId="8" xfId="0" applyFont="1" applyFill="1" applyBorder="1">
      <alignment vertical="center"/>
    </xf>
    <xf numFmtId="0" fontId="13" fillId="3" borderId="10" xfId="0" applyFont="1" applyFill="1" applyBorder="1">
      <alignment vertical="center"/>
    </xf>
    <xf numFmtId="0" fontId="13" fillId="3" borderId="9" xfId="0" applyFont="1" applyFill="1" applyBorder="1">
      <alignment vertical="center"/>
    </xf>
    <xf numFmtId="0" fontId="13" fillId="4" borderId="8" xfId="0" applyFont="1" applyFill="1" applyBorder="1">
      <alignment vertical="center"/>
    </xf>
    <xf numFmtId="0" fontId="13" fillId="4" borderId="10" xfId="0" applyFont="1" applyFill="1" applyBorder="1">
      <alignment vertical="center"/>
    </xf>
    <xf numFmtId="0" fontId="13" fillId="4" borderId="9" xfId="0" applyFont="1" applyFill="1" applyBorder="1">
      <alignment vertical="center"/>
    </xf>
    <xf numFmtId="0" fontId="17" fillId="0" borderId="1" xfId="2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5" borderId="8" xfId="0" applyFont="1" applyFill="1" applyBorder="1">
      <alignment vertical="center"/>
    </xf>
    <xf numFmtId="0" fontId="13" fillId="5" borderId="10" xfId="0" applyFont="1" applyFill="1" applyBorder="1">
      <alignment vertical="center"/>
    </xf>
    <xf numFmtId="0" fontId="13" fillId="5" borderId="9" xfId="0" applyFont="1" applyFill="1" applyBorder="1">
      <alignment vertical="center"/>
    </xf>
    <xf numFmtId="0" fontId="21" fillId="0" borderId="1" xfId="3" applyFont="1" applyBorder="1">
      <alignment vertical="center"/>
    </xf>
    <xf numFmtId="0" fontId="21" fillId="0" borderId="1" xfId="2" applyFont="1" applyBorder="1">
      <alignment vertical="center"/>
    </xf>
    <xf numFmtId="0" fontId="22" fillId="0" borderId="1" xfId="2" applyFont="1" applyBorder="1">
      <alignment vertical="center"/>
    </xf>
    <xf numFmtId="0" fontId="19" fillId="0" borderId="1" xfId="2" applyFont="1" applyBorder="1">
      <alignment vertical="center"/>
    </xf>
    <xf numFmtId="0" fontId="19" fillId="0" borderId="1" xfId="2" applyFont="1" applyBorder="1" applyAlignment="1">
      <alignment horizontal="center" vertical="center"/>
    </xf>
    <xf numFmtId="0" fontId="17" fillId="0" borderId="1" xfId="2" applyFont="1" applyBorder="1">
      <alignment vertical="center"/>
    </xf>
    <xf numFmtId="179" fontId="13" fillId="0" borderId="1" xfId="0" applyNumberFormat="1" applyFont="1" applyBorder="1">
      <alignment vertical="center"/>
    </xf>
  </cellXfs>
  <cellStyles count="4">
    <cellStyle name="常规" xfId="0" builtinId="0"/>
    <cellStyle name="常规 2" xfId="1" xr:uid="{00000000-0005-0000-0000-000031000000}"/>
    <cellStyle name="常规 2 2" xfId="2" xr:uid="{32489799-F448-40FA-A225-C07519AE233B}"/>
    <cellStyle name="常规 2 4" xfId="3" xr:uid="{8AEE6A1F-F05B-4483-9DFB-55C1731E5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'0561'!$P$29:$P$34</c:f>
              <c:numCache>
                <c:formatCode>General</c:formatCode>
                <c:ptCount val="6"/>
                <c:pt idx="0">
                  <c:v>1</c:v>
                </c:pt>
                <c:pt idx="1">
                  <c:v>0.25</c:v>
                </c:pt>
                <c:pt idx="2">
                  <c:v>6.25E-2</c:v>
                </c:pt>
                <c:pt idx="3">
                  <c:v>1.5625E-2</c:v>
                </c:pt>
                <c:pt idx="4">
                  <c:v>3.90625E-3</c:v>
                </c:pt>
                <c:pt idx="5">
                  <c:v>9.765625E-4</c:v>
                </c:pt>
              </c:numCache>
            </c:numRef>
          </c:xVal>
          <c:yVal>
            <c:numRef>
              <c:f>'0561'!$Q$29:$Q$34</c:f>
              <c:numCache>
                <c:formatCode>General</c:formatCode>
                <c:ptCount val="6"/>
                <c:pt idx="0">
                  <c:v>110416</c:v>
                </c:pt>
                <c:pt idx="1">
                  <c:v>29963</c:v>
                </c:pt>
                <c:pt idx="2">
                  <c:v>5153</c:v>
                </c:pt>
                <c:pt idx="3">
                  <c:v>1060</c:v>
                </c:pt>
                <c:pt idx="4">
                  <c:v>450</c:v>
                </c:pt>
                <c:pt idx="5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AC-4768-99F4-8D7C2E85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579076"/>
        <c:axId val="425019064"/>
      </c:scatterChart>
      <c:valAx>
        <c:axId val="4005790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019064"/>
        <c:crosses val="autoZero"/>
        <c:crossBetween val="midCat"/>
      </c:valAx>
      <c:valAx>
        <c:axId val="42501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5790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9486635553669901"/>
          <c:y val="0.13480689822686401"/>
          <c:w val="0.75167585914297796"/>
          <c:h val="0.590332766577605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'IR&amp;IC50'!$G$1</c:f>
              <c:strCache>
                <c:ptCount val="1"/>
                <c:pt idx="0">
                  <c:v>抑制率(%)</c:v>
                </c:pt>
              </c:strCache>
            </c:strRef>
          </c:tx>
          <c:spPr>
            <a:solidFill>
              <a:srgbClr val="03A6A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'IR&amp;IC50'!$D$2:$D$4</c:f>
              <c:strCache>
                <c:ptCount val="3"/>
                <c:pt idx="0">
                  <c:v>GSK2110183</c:v>
                </c:pt>
                <c:pt idx="1">
                  <c:v>林西替尼</c:v>
                </c:pt>
                <c:pt idx="2">
                  <c:v>培西达替尼</c:v>
                </c:pt>
              </c:strCache>
            </c:strRef>
          </c:cat>
          <c:val>
            <c:numRef>
              <c:f>'IR&amp;IC50'!$G$2:$G$4</c:f>
              <c:numCache>
                <c:formatCode>0.00_);[Red]\(0.00\)</c:formatCode>
                <c:ptCount val="3"/>
                <c:pt idx="0">
                  <c:v>98.060064935064929</c:v>
                </c:pt>
                <c:pt idx="1">
                  <c:v>63.428678759257274</c:v>
                </c:pt>
                <c:pt idx="2">
                  <c:v>54.612938714178384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C-4FD4-A37D-39A7AE697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04352"/>
        <c:axId val="167205504"/>
      </c:barChart>
      <c:catAx>
        <c:axId val="167204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5504"/>
        <c:crosses val="autoZero"/>
        <c:auto val="1"/>
        <c:lblAlgn val="ctr"/>
        <c:lblOffset val="100"/>
        <c:noMultiLvlLbl val="0"/>
      </c:catAx>
      <c:valAx>
        <c:axId val="167205504"/>
        <c:scaling>
          <c:orientation val="minMax"/>
          <c:max val="100"/>
          <c:min val="0"/>
        </c:scaling>
        <c:delete val="0"/>
        <c:axPos val="l"/>
        <c:numFmt formatCode="0.00_);[Red]\(0.00\)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43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9486635553669901"/>
          <c:y val="0.13480689822686401"/>
          <c:w val="0.75167585914297796"/>
          <c:h val="0.547639734688336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'IR&amp;IC50'!$G$6</c:f>
              <c:strCache>
                <c:ptCount val="1"/>
                <c:pt idx="0">
                  <c:v>抑制率(%)</c:v>
                </c:pt>
              </c:strCache>
            </c:strRef>
          </c:tx>
          <c:spPr>
            <a:solidFill>
              <a:srgbClr val="03A6A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'IR&amp;IC50'!$D$7:$D$9</c:f>
              <c:strCache>
                <c:ptCount val="3"/>
                <c:pt idx="0">
                  <c:v>GSK2110183+林西替尼</c:v>
                </c:pt>
                <c:pt idx="1">
                  <c:v>GSK2110183+培西达替尼</c:v>
                </c:pt>
                <c:pt idx="2">
                  <c:v>培西达替尼+林西替尼</c:v>
                </c:pt>
              </c:strCache>
            </c:strRef>
          </c:cat>
          <c:val>
            <c:numRef>
              <c:f>'IR&amp;IC50'!$G$7:$G$9</c:f>
              <c:numCache>
                <c:formatCode>0.00_);[Red]\(0.00\)</c:formatCode>
                <c:ptCount val="3"/>
                <c:pt idx="0">
                  <c:v>97.402664484276059</c:v>
                </c:pt>
                <c:pt idx="1">
                  <c:v>95.909426317484161</c:v>
                </c:pt>
                <c:pt idx="2">
                  <c:v>53.582228721691536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A-48A7-BAE1-426E2C3AE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04352"/>
        <c:axId val="167205504"/>
      </c:barChart>
      <c:catAx>
        <c:axId val="167204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5504"/>
        <c:crosses val="autoZero"/>
        <c:auto val="1"/>
        <c:lblAlgn val="ctr"/>
        <c:lblOffset val="100"/>
        <c:noMultiLvlLbl val="0"/>
      </c:catAx>
      <c:valAx>
        <c:axId val="167205504"/>
        <c:scaling>
          <c:orientation val="minMax"/>
          <c:max val="100"/>
          <c:min val="0"/>
        </c:scaling>
        <c:delete val="0"/>
        <c:axPos val="l"/>
        <c:numFmt formatCode="0.00_);[Red]\(0.00\)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043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158750</xdr:colOff>
      <xdr:row>27</xdr:row>
      <xdr:rowOff>25400</xdr:rowOff>
    </xdr:from>
    <xdr:to>
      <xdr:col>23</xdr:col>
      <xdr:colOff>615950</xdr:colOff>
      <xdr:row>41</xdr:row>
      <xdr:rowOff>168275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142875</xdr:rowOff>
    </xdr:from>
    <xdr:to>
      <xdr:col>4</xdr:col>
      <xdr:colOff>250825</xdr:colOff>
      <xdr:row>28</xdr:row>
      <xdr:rowOff>13970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AC151C7-6FFA-4331-B9AA-CF297D03C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438150</xdr:colOff>
      <xdr:row>10</xdr:row>
      <xdr:rowOff>133350</xdr:rowOff>
    </xdr:from>
    <xdr:to>
      <xdr:col>10</xdr:col>
      <xdr:colOff>250826</xdr:colOff>
      <xdr:row>33</xdr:row>
      <xdr:rowOff>57150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D4B5309-B234-44D9-8890-B8AB77BAC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0</xdr:row>
          <xdr:rowOff>57150</xdr:rowOff>
        </xdr:from>
        <xdr:to>
          <xdr:col>16</xdr:col>
          <xdr:colOff>409575</xdr:colOff>
          <xdr:row>20</xdr:row>
          <xdr:rowOff>118050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B57293FB-2B81-41FD-AA64-F60D29E87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0</xdr:row>
          <xdr:rowOff>57150</xdr:rowOff>
        </xdr:from>
        <xdr:to>
          <xdr:col>22</xdr:col>
          <xdr:colOff>409575</xdr:colOff>
          <xdr:row>20</xdr:row>
          <xdr:rowOff>118050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AD6CA461-8646-4771-9A91-F2C8A39A5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12400478-&#33931;&#23567;&#29618;-&#33014;&#36136;&#30244;-&#20013;&#23665;&#22823;&#23398;&#32959;&#30244;&#38450;&#27835;&#20013;&#24515;-202404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478"/>
      <sheetName val="Processed data"/>
      <sheetName val="IR&amp;IC50"/>
    </sheetNames>
    <sheetDataSet>
      <sheetData sheetId="0" refreshError="1"/>
      <sheetData sheetId="1" refreshError="1"/>
      <sheetData sheetId="2">
        <row r="1">
          <cell r="G1" t="str">
            <v>抑制率(%)</v>
          </cell>
        </row>
        <row r="2">
          <cell r="D2" t="str">
            <v>GSK2110183</v>
          </cell>
          <cell r="G2">
            <v>99.317438222564377</v>
          </cell>
        </row>
        <row r="3">
          <cell r="D3" t="str">
            <v>林西替尼</v>
          </cell>
          <cell r="G3">
            <v>79.993704020326163</v>
          </cell>
        </row>
        <row r="4">
          <cell r="D4" t="str">
            <v>培西达替尼</v>
          </cell>
          <cell r="G4">
            <v>36.62730933401366</v>
          </cell>
        </row>
        <row r="6">
          <cell r="G6" t="str">
            <v>抑制率(%)</v>
          </cell>
        </row>
        <row r="7">
          <cell r="D7" t="str">
            <v>GSK2110183+林西替尼</v>
          </cell>
          <cell r="G7">
            <v>98.994209787413709</v>
          </cell>
        </row>
        <row r="8">
          <cell r="D8" t="str">
            <v>GSK2110183+培西达替尼</v>
          </cell>
          <cell r="G8">
            <v>95.882026469969517</v>
          </cell>
        </row>
        <row r="9">
          <cell r="D9" t="str">
            <v>培西达替尼+林西替尼</v>
          </cell>
          <cell r="G9">
            <v>72.423161447120492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7"/>
  <sheetViews>
    <sheetView topLeftCell="A22" workbookViewId="0">
      <selection activeCell="E51" activeCellId="5" sqref="E30:K32 E35:K36 E39:K40 E42:K44 E47:K48 E51:K52"/>
    </sheetView>
  </sheetViews>
  <sheetFormatPr defaultColWidth="9" defaultRowHeight="13.5" x14ac:dyDescent="0.15"/>
  <cols>
    <col min="16" max="16" width="12.625"/>
  </cols>
  <sheetData>
    <row r="1" spans="1:24" x14ac:dyDescent="0.15">
      <c r="A1" t="s">
        <v>0</v>
      </c>
    </row>
    <row r="2" spans="1:24" x14ac:dyDescent="0.15">
      <c r="A2" t="s">
        <v>1</v>
      </c>
    </row>
    <row r="3" spans="1:24" x14ac:dyDescent="0.15">
      <c r="A3" t="s">
        <v>2</v>
      </c>
    </row>
    <row r="4" spans="1:24" x14ac:dyDescent="0.15">
      <c r="A4" t="s">
        <v>3</v>
      </c>
    </row>
    <row r="5" spans="1:24" x14ac:dyDescent="0.15">
      <c r="A5" t="s">
        <v>4</v>
      </c>
    </row>
    <row r="7" spans="1:24" x14ac:dyDescent="0.15">
      <c r="A7" t="s">
        <v>5</v>
      </c>
    </row>
    <row r="8" spans="1:24" x14ac:dyDescent="0.15">
      <c r="A8" t="s">
        <v>6</v>
      </c>
    </row>
    <row r="9" spans="1:24" x14ac:dyDescent="0.15">
      <c r="A9" t="s">
        <v>7</v>
      </c>
    </row>
    <row r="10" spans="1:24" x14ac:dyDescent="0.15">
      <c r="A10" t="s">
        <v>8</v>
      </c>
    </row>
    <row r="11" spans="1:24" x14ac:dyDescent="0.1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</row>
    <row r="12" spans="1:24" x14ac:dyDescent="0.15">
      <c r="A12" t="s">
        <v>9</v>
      </c>
      <c r="B12">
        <v>2956</v>
      </c>
      <c r="C12">
        <v>30601</v>
      </c>
      <c r="D12">
        <v>78357</v>
      </c>
      <c r="E12">
        <v>99927</v>
      </c>
      <c r="F12">
        <v>121586</v>
      </c>
      <c r="G12">
        <v>148485</v>
      </c>
      <c r="H12">
        <v>148255</v>
      </c>
      <c r="I12" t="s">
        <v>10</v>
      </c>
      <c r="J12" t="s">
        <v>10</v>
      </c>
      <c r="K12">
        <v>51098</v>
      </c>
      <c r="L12">
        <v>90164</v>
      </c>
      <c r="M12">
        <v>108520</v>
      </c>
      <c r="N12">
        <v>110245</v>
      </c>
      <c r="O12">
        <v>129261</v>
      </c>
      <c r="P12">
        <v>158897</v>
      </c>
      <c r="Q12">
        <v>128444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</row>
    <row r="13" spans="1:24" x14ac:dyDescent="0.15">
      <c r="A13" t="s">
        <v>9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</row>
    <row r="14" spans="1:24" x14ac:dyDescent="0.15">
      <c r="A14" t="s">
        <v>9</v>
      </c>
      <c r="B14">
        <v>3003</v>
      </c>
      <c r="C14">
        <v>33809</v>
      </c>
      <c r="D14">
        <v>84559</v>
      </c>
      <c r="E14">
        <v>106982</v>
      </c>
      <c r="F14">
        <v>117879</v>
      </c>
      <c r="G14">
        <v>142460</v>
      </c>
      <c r="H14">
        <v>153745</v>
      </c>
      <c r="I14" t="s">
        <v>10</v>
      </c>
      <c r="J14" t="s">
        <v>10</v>
      </c>
      <c r="K14">
        <v>49581</v>
      </c>
      <c r="L14">
        <v>93543</v>
      </c>
      <c r="M14">
        <v>116133</v>
      </c>
      <c r="N14">
        <v>115768</v>
      </c>
      <c r="O14">
        <v>121950</v>
      </c>
      <c r="P14">
        <v>148691</v>
      </c>
      <c r="Q14">
        <v>139163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</row>
    <row r="15" spans="1:24" x14ac:dyDescent="0.15">
      <c r="A15" t="s">
        <v>9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</row>
    <row r="16" spans="1:24" x14ac:dyDescent="0.15">
      <c r="A16" t="s">
        <v>9</v>
      </c>
      <c r="B16">
        <v>41932</v>
      </c>
      <c r="C16">
        <v>101587</v>
      </c>
      <c r="D16">
        <v>93747</v>
      </c>
      <c r="E16">
        <v>102768</v>
      </c>
      <c r="F16">
        <v>101001</v>
      </c>
      <c r="G16">
        <v>102077</v>
      </c>
      <c r="H16">
        <v>90045</v>
      </c>
      <c r="I16" t="s">
        <v>10</v>
      </c>
      <c r="J16" t="s">
        <v>10</v>
      </c>
      <c r="K16">
        <v>4025</v>
      </c>
      <c r="L16">
        <v>42994</v>
      </c>
      <c r="M16">
        <v>64595</v>
      </c>
      <c r="N16">
        <v>78403</v>
      </c>
      <c r="O16">
        <v>100369</v>
      </c>
      <c r="P16">
        <v>94679</v>
      </c>
      <c r="Q16">
        <v>104816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</row>
    <row r="17" spans="1:24" x14ac:dyDescent="0.15">
      <c r="A17" t="s">
        <v>9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</row>
    <row r="18" spans="1:24" x14ac:dyDescent="0.15">
      <c r="A18" t="s">
        <v>9</v>
      </c>
      <c r="B18">
        <v>37778</v>
      </c>
      <c r="C18">
        <v>98073</v>
      </c>
      <c r="D18">
        <v>95179</v>
      </c>
      <c r="E18">
        <v>92158</v>
      </c>
      <c r="F18">
        <v>102583</v>
      </c>
      <c r="G18">
        <v>98063</v>
      </c>
      <c r="H18">
        <v>86162</v>
      </c>
      <c r="I18" t="s">
        <v>10</v>
      </c>
      <c r="J18" t="s">
        <v>10</v>
      </c>
      <c r="K18">
        <v>3334</v>
      </c>
      <c r="L18">
        <v>36383</v>
      </c>
      <c r="M18">
        <v>56837</v>
      </c>
      <c r="N18">
        <v>84029</v>
      </c>
      <c r="O18">
        <v>109649</v>
      </c>
      <c r="P18">
        <v>92282</v>
      </c>
      <c r="Q18">
        <v>102149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</row>
    <row r="19" spans="1:24" x14ac:dyDescent="0.15">
      <c r="A19" t="s">
        <v>9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</row>
    <row r="20" spans="1:24" x14ac:dyDescent="0.15">
      <c r="A20" t="s">
        <v>9</v>
      </c>
      <c r="B20">
        <v>56866</v>
      </c>
      <c r="C20">
        <v>115296</v>
      </c>
      <c r="D20">
        <v>120602</v>
      </c>
      <c r="E20">
        <v>130623</v>
      </c>
      <c r="F20">
        <v>104273</v>
      </c>
      <c r="G20">
        <v>117782</v>
      </c>
      <c r="H20">
        <v>109905</v>
      </c>
      <c r="I20" t="s">
        <v>10</v>
      </c>
      <c r="J20" t="s">
        <v>10</v>
      </c>
      <c r="K20">
        <v>5496</v>
      </c>
      <c r="L20">
        <v>66289</v>
      </c>
      <c r="M20">
        <v>80350</v>
      </c>
      <c r="N20">
        <v>102632</v>
      </c>
      <c r="O20">
        <v>111227</v>
      </c>
      <c r="P20">
        <v>127067</v>
      </c>
      <c r="Q20">
        <v>141743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</row>
    <row r="21" spans="1:24" x14ac:dyDescent="0.15">
      <c r="A21" t="s">
        <v>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</row>
    <row r="22" spans="1:24" x14ac:dyDescent="0.15">
      <c r="A22" t="s">
        <v>9</v>
      </c>
      <c r="B22">
        <v>41618</v>
      </c>
      <c r="C22">
        <v>107889</v>
      </c>
      <c r="D22">
        <v>116952</v>
      </c>
      <c r="E22">
        <v>125003</v>
      </c>
      <c r="F22">
        <v>103870</v>
      </c>
      <c r="G22">
        <v>109144</v>
      </c>
      <c r="H22">
        <v>114171</v>
      </c>
      <c r="I22" t="s">
        <v>10</v>
      </c>
      <c r="J22" t="s">
        <v>10</v>
      </c>
      <c r="K22">
        <v>5043</v>
      </c>
      <c r="L22">
        <v>59308</v>
      </c>
      <c r="M22">
        <v>86835</v>
      </c>
      <c r="N22">
        <v>95043</v>
      </c>
      <c r="O22">
        <v>99727</v>
      </c>
      <c r="P22">
        <v>113094</v>
      </c>
      <c r="Q22">
        <v>120998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</row>
    <row r="23" spans="1:24" x14ac:dyDescent="0.15">
      <c r="A23" t="s">
        <v>9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</row>
    <row r="24" spans="1:24" x14ac:dyDescent="0.15">
      <c r="A24" t="s">
        <v>9</v>
      </c>
      <c r="B24">
        <v>986</v>
      </c>
      <c r="C24">
        <v>931</v>
      </c>
      <c r="D24">
        <v>940</v>
      </c>
      <c r="E24">
        <v>931</v>
      </c>
      <c r="F24">
        <v>842</v>
      </c>
      <c r="G24">
        <v>883</v>
      </c>
      <c r="H24">
        <v>884</v>
      </c>
      <c r="I24" t="s">
        <v>10</v>
      </c>
      <c r="J24" t="s">
        <v>10</v>
      </c>
      <c r="K24">
        <v>109037</v>
      </c>
      <c r="L24">
        <v>104420</v>
      </c>
      <c r="M24">
        <v>111540</v>
      </c>
      <c r="N24">
        <v>120114</v>
      </c>
      <c r="O24">
        <v>101759</v>
      </c>
      <c r="P24">
        <v>104002</v>
      </c>
      <c r="Q24">
        <v>100885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</row>
    <row r="25" spans="1:24" x14ac:dyDescent="0.15">
      <c r="A25" t="s">
        <v>9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</row>
    <row r="26" spans="1:24" x14ac:dyDescent="0.15">
      <c r="A26" t="s">
        <v>9</v>
      </c>
      <c r="B26">
        <v>110416</v>
      </c>
      <c r="C26">
        <v>29963</v>
      </c>
      <c r="D26">
        <v>5153</v>
      </c>
      <c r="E26">
        <v>1060</v>
      </c>
      <c r="F26">
        <v>450</v>
      </c>
      <c r="G26">
        <v>370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</row>
    <row r="29" spans="1:24" ht="15.75" x14ac:dyDescent="0.15">
      <c r="B29" s="1" t="s">
        <v>11</v>
      </c>
      <c r="C29" s="2" t="s">
        <v>12</v>
      </c>
      <c r="D29" s="3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  <c r="P29" s="9">
        <v>1</v>
      </c>
      <c r="Q29" s="9">
        <v>110416</v>
      </c>
    </row>
    <row r="30" spans="1:24" ht="15.75" x14ac:dyDescent="0.15">
      <c r="B30" s="4"/>
      <c r="C30" s="2" t="s">
        <v>21</v>
      </c>
      <c r="D30" s="5" t="s">
        <v>22</v>
      </c>
      <c r="E30" s="6">
        <v>50</v>
      </c>
      <c r="F30" s="6">
        <v>10</v>
      </c>
      <c r="G30" s="6">
        <v>2</v>
      </c>
      <c r="H30" s="6">
        <v>0.4</v>
      </c>
      <c r="I30" s="6">
        <v>0.08</v>
      </c>
      <c r="J30" s="6">
        <v>1.6E-2</v>
      </c>
      <c r="K30" s="6">
        <v>3.2000000000000002E-3</v>
      </c>
      <c r="P30" s="9">
        <f>P29/4</f>
        <v>0.25</v>
      </c>
      <c r="Q30" s="9">
        <v>29963</v>
      </c>
    </row>
    <row r="31" spans="1:24" x14ac:dyDescent="0.15">
      <c r="B31" s="4"/>
      <c r="C31" s="2"/>
      <c r="D31" s="5"/>
      <c r="E31" s="7">
        <v>2956</v>
      </c>
      <c r="F31" s="7">
        <v>30601</v>
      </c>
      <c r="G31" s="7">
        <v>78357</v>
      </c>
      <c r="H31" s="7">
        <v>99927</v>
      </c>
      <c r="I31" s="7">
        <v>121586</v>
      </c>
      <c r="J31" s="7">
        <v>148485</v>
      </c>
      <c r="K31" s="7">
        <v>148255</v>
      </c>
      <c r="P31" s="9">
        <f>P30/4</f>
        <v>6.25E-2</v>
      </c>
      <c r="Q31" s="9">
        <v>5153</v>
      </c>
    </row>
    <row r="32" spans="1:24" x14ac:dyDescent="0.15">
      <c r="B32" s="4"/>
      <c r="C32" s="2"/>
      <c r="D32" s="5"/>
      <c r="E32" s="7">
        <v>3003</v>
      </c>
      <c r="F32" s="7">
        <v>33809</v>
      </c>
      <c r="G32" s="7">
        <v>84559</v>
      </c>
      <c r="H32" s="7">
        <v>106982</v>
      </c>
      <c r="I32" s="7">
        <v>117879</v>
      </c>
      <c r="J32" s="7">
        <v>142460</v>
      </c>
      <c r="K32" s="7">
        <v>153745</v>
      </c>
      <c r="P32" s="9">
        <f>P31/4</f>
        <v>1.5625E-2</v>
      </c>
      <c r="Q32" s="9">
        <v>1060</v>
      </c>
    </row>
    <row r="33" spans="2:17" ht="15.75" x14ac:dyDescent="0.15">
      <c r="B33" s="1" t="s">
        <v>11</v>
      </c>
      <c r="C33" s="2" t="s">
        <v>12</v>
      </c>
      <c r="D33" s="3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20</v>
      </c>
      <c r="P33" s="9">
        <f>P32/4</f>
        <v>3.90625E-3</v>
      </c>
      <c r="Q33" s="9">
        <v>450</v>
      </c>
    </row>
    <row r="34" spans="2:17" ht="15.75" x14ac:dyDescent="0.15">
      <c r="B34" s="4"/>
      <c r="C34" s="2">
        <v>308</v>
      </c>
      <c r="D34" s="5" t="s">
        <v>23</v>
      </c>
      <c r="E34" s="6">
        <v>50</v>
      </c>
      <c r="F34" s="6">
        <v>10</v>
      </c>
      <c r="G34" s="6">
        <v>2</v>
      </c>
      <c r="H34" s="6">
        <v>0.4</v>
      </c>
      <c r="I34" s="6">
        <v>0.08</v>
      </c>
      <c r="J34" s="6">
        <v>1.6E-2</v>
      </c>
      <c r="K34" s="6">
        <v>3.2000000000000002E-3</v>
      </c>
      <c r="P34" s="9">
        <f>P33/4</f>
        <v>9.765625E-4</v>
      </c>
      <c r="Q34" s="9">
        <v>370</v>
      </c>
    </row>
    <row r="35" spans="2:17" x14ac:dyDescent="0.15">
      <c r="B35" s="4"/>
      <c r="C35" s="2"/>
      <c r="D35" s="5"/>
      <c r="E35" s="7">
        <v>41932</v>
      </c>
      <c r="F35" s="7">
        <v>101587</v>
      </c>
      <c r="G35" s="7">
        <v>93747</v>
      </c>
      <c r="H35" s="7">
        <v>102768</v>
      </c>
      <c r="I35" s="7">
        <v>101001</v>
      </c>
      <c r="J35" s="7">
        <v>102077</v>
      </c>
      <c r="K35" s="7">
        <v>90045</v>
      </c>
    </row>
    <row r="36" spans="2:17" x14ac:dyDescent="0.15">
      <c r="B36" s="4"/>
      <c r="C36" s="2"/>
      <c r="D36" s="5"/>
      <c r="E36" s="7">
        <v>37778</v>
      </c>
      <c r="F36" s="7">
        <v>98073</v>
      </c>
      <c r="G36" s="7">
        <v>95179</v>
      </c>
      <c r="H36" s="7">
        <v>92158</v>
      </c>
      <c r="I36" s="7">
        <v>102583</v>
      </c>
      <c r="J36" s="7">
        <v>98063</v>
      </c>
      <c r="K36" s="7">
        <v>86162</v>
      </c>
    </row>
    <row r="37" spans="2:17" ht="15.75" x14ac:dyDescent="0.15">
      <c r="B37" s="1" t="s">
        <v>11</v>
      </c>
      <c r="C37" s="2" t="s">
        <v>12</v>
      </c>
      <c r="D37" s="3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20</v>
      </c>
    </row>
    <row r="38" spans="2:17" ht="15.75" x14ac:dyDescent="0.15">
      <c r="B38" s="4"/>
      <c r="C38" s="2">
        <v>309</v>
      </c>
      <c r="D38" s="5" t="s">
        <v>24</v>
      </c>
      <c r="E38" s="6">
        <v>50</v>
      </c>
      <c r="F38" s="6">
        <v>10</v>
      </c>
      <c r="G38" s="6">
        <v>2</v>
      </c>
      <c r="H38" s="6">
        <v>0.4</v>
      </c>
      <c r="I38" s="6">
        <v>0.08</v>
      </c>
      <c r="J38" s="6">
        <v>1.6E-2</v>
      </c>
      <c r="K38" s="6">
        <v>3.2000000000000002E-3</v>
      </c>
    </row>
    <row r="39" spans="2:17" x14ac:dyDescent="0.15">
      <c r="B39" s="4"/>
      <c r="C39" s="2"/>
      <c r="D39" s="5"/>
      <c r="E39" s="7">
        <v>56866</v>
      </c>
      <c r="F39" s="7">
        <v>115296</v>
      </c>
      <c r="G39" s="7">
        <v>120602</v>
      </c>
      <c r="H39" s="7">
        <v>130623</v>
      </c>
      <c r="I39" s="7">
        <v>104273</v>
      </c>
      <c r="J39" s="7">
        <v>117782</v>
      </c>
      <c r="K39" s="7">
        <v>109905</v>
      </c>
    </row>
    <row r="40" spans="2:17" x14ac:dyDescent="0.15">
      <c r="B40" s="4"/>
      <c r="C40" s="2"/>
      <c r="D40" s="5"/>
      <c r="E40" s="7">
        <v>41618</v>
      </c>
      <c r="F40" s="7">
        <v>107889</v>
      </c>
      <c r="G40" s="7">
        <v>116952</v>
      </c>
      <c r="H40" s="7">
        <v>125003</v>
      </c>
      <c r="I40" s="7">
        <v>103870</v>
      </c>
      <c r="J40" s="7">
        <v>109144</v>
      </c>
      <c r="K40" s="7">
        <v>114171</v>
      </c>
    </row>
    <row r="41" spans="2:17" ht="15.75" x14ac:dyDescent="0.15">
      <c r="B41" s="1" t="s">
        <v>11</v>
      </c>
      <c r="C41" s="2" t="s">
        <v>12</v>
      </c>
      <c r="D41" s="3" t="s">
        <v>13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</row>
    <row r="42" spans="2:17" ht="15.75" x14ac:dyDescent="0.15">
      <c r="B42" s="4"/>
      <c r="C42" s="2" t="s">
        <v>25</v>
      </c>
      <c r="D42" s="5" t="s">
        <v>26</v>
      </c>
      <c r="E42" s="6" t="s">
        <v>27</v>
      </c>
      <c r="F42" s="6" t="s">
        <v>28</v>
      </c>
      <c r="G42" s="6" t="s">
        <v>29</v>
      </c>
      <c r="H42" s="6" t="s">
        <v>30</v>
      </c>
      <c r="I42" s="6" t="s">
        <v>31</v>
      </c>
      <c r="J42" s="6" t="s">
        <v>32</v>
      </c>
      <c r="K42" s="6" t="s">
        <v>33</v>
      </c>
    </row>
    <row r="43" spans="2:17" x14ac:dyDescent="0.15">
      <c r="B43" s="4"/>
      <c r="C43" s="2"/>
      <c r="D43" s="5"/>
      <c r="E43" s="7">
        <v>51098</v>
      </c>
      <c r="F43" s="7">
        <v>90164</v>
      </c>
      <c r="G43" s="7">
        <v>108520</v>
      </c>
      <c r="H43" s="7">
        <v>110245</v>
      </c>
      <c r="I43" s="7">
        <v>129261</v>
      </c>
      <c r="J43" s="7">
        <v>158897</v>
      </c>
      <c r="K43" s="7">
        <v>128444</v>
      </c>
    </row>
    <row r="44" spans="2:17" x14ac:dyDescent="0.15">
      <c r="B44" s="4"/>
      <c r="C44" s="2"/>
      <c r="D44" s="5"/>
      <c r="E44" s="7">
        <v>49581</v>
      </c>
      <c r="F44" s="7">
        <v>93543</v>
      </c>
      <c r="G44" s="7">
        <v>116133</v>
      </c>
      <c r="H44" s="7">
        <v>115768</v>
      </c>
      <c r="I44" s="7">
        <v>121950</v>
      </c>
      <c r="J44" s="7">
        <v>148691</v>
      </c>
      <c r="K44" s="7">
        <v>139163</v>
      </c>
    </row>
    <row r="45" spans="2:17" ht="15.75" x14ac:dyDescent="0.15">
      <c r="B45" s="1" t="s">
        <v>11</v>
      </c>
      <c r="C45" s="2" t="s">
        <v>12</v>
      </c>
      <c r="D45" s="3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20</v>
      </c>
    </row>
    <row r="46" spans="2:17" ht="15.75" x14ac:dyDescent="0.15">
      <c r="B46" s="4"/>
      <c r="C46" s="2" t="s">
        <v>34</v>
      </c>
      <c r="D46" s="5" t="s">
        <v>35</v>
      </c>
      <c r="E46" s="6" t="s">
        <v>27</v>
      </c>
      <c r="F46" s="6" t="s">
        <v>28</v>
      </c>
      <c r="G46" s="6" t="s">
        <v>29</v>
      </c>
      <c r="H46" s="6" t="s">
        <v>30</v>
      </c>
      <c r="I46" s="6" t="s">
        <v>31</v>
      </c>
      <c r="J46" s="6" t="s">
        <v>32</v>
      </c>
      <c r="K46" s="6" t="s">
        <v>33</v>
      </c>
    </row>
    <row r="47" spans="2:17" x14ac:dyDescent="0.15">
      <c r="B47" s="4"/>
      <c r="C47" s="2"/>
      <c r="D47" s="5"/>
      <c r="E47" s="7">
        <v>4025</v>
      </c>
      <c r="F47" s="7">
        <v>42994</v>
      </c>
      <c r="G47" s="7">
        <v>64595</v>
      </c>
      <c r="H47" s="7">
        <v>78403</v>
      </c>
      <c r="I47" s="7">
        <v>100369</v>
      </c>
      <c r="J47" s="7">
        <v>94679</v>
      </c>
      <c r="K47" s="7">
        <v>104816</v>
      </c>
    </row>
    <row r="48" spans="2:17" x14ac:dyDescent="0.15">
      <c r="B48" s="4"/>
      <c r="C48" s="2"/>
      <c r="D48" s="5"/>
      <c r="E48" s="7">
        <v>3334</v>
      </c>
      <c r="F48" s="7">
        <v>36383</v>
      </c>
      <c r="G48" s="7">
        <v>56837</v>
      </c>
      <c r="H48" s="7">
        <v>84029</v>
      </c>
      <c r="I48" s="7">
        <v>109649</v>
      </c>
      <c r="J48" s="7">
        <v>92282</v>
      </c>
      <c r="K48" s="7">
        <v>102149</v>
      </c>
    </row>
    <row r="49" spans="2:13" ht="15.75" x14ac:dyDescent="0.15">
      <c r="B49" s="1" t="s">
        <v>11</v>
      </c>
      <c r="C49" s="2" t="s">
        <v>12</v>
      </c>
      <c r="D49" s="3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20</v>
      </c>
    </row>
    <row r="50" spans="2:13" ht="15.75" x14ac:dyDescent="0.15">
      <c r="B50" s="1"/>
      <c r="C50" s="2" t="s">
        <v>36</v>
      </c>
      <c r="D50" s="5" t="s">
        <v>37</v>
      </c>
      <c r="E50" s="6" t="s">
        <v>27</v>
      </c>
      <c r="F50" s="6" t="s">
        <v>28</v>
      </c>
      <c r="G50" s="6" t="s">
        <v>29</v>
      </c>
      <c r="H50" s="6" t="s">
        <v>30</v>
      </c>
      <c r="I50" s="6" t="s">
        <v>31</v>
      </c>
      <c r="J50" s="6" t="s">
        <v>32</v>
      </c>
      <c r="K50" s="6" t="s">
        <v>33</v>
      </c>
    </row>
    <row r="51" spans="2:13" ht="15.75" x14ac:dyDescent="0.15">
      <c r="B51" s="1"/>
      <c r="C51" s="2"/>
      <c r="D51" s="5"/>
      <c r="E51" s="7">
        <v>5496</v>
      </c>
      <c r="F51" s="7">
        <v>66289</v>
      </c>
      <c r="G51" s="7">
        <v>80350</v>
      </c>
      <c r="H51" s="7">
        <v>102632</v>
      </c>
      <c r="I51" s="7">
        <v>111227</v>
      </c>
      <c r="J51" s="7">
        <v>127067</v>
      </c>
      <c r="K51" s="7">
        <v>141743</v>
      </c>
    </row>
    <row r="52" spans="2:13" ht="15.75" x14ac:dyDescent="0.15">
      <c r="B52" s="1"/>
      <c r="C52" s="2"/>
      <c r="D52" s="5"/>
      <c r="E52" s="7">
        <v>5043</v>
      </c>
      <c r="F52" s="7">
        <v>59308</v>
      </c>
      <c r="G52" s="7">
        <v>86835</v>
      </c>
      <c r="H52" s="7">
        <v>95043</v>
      </c>
      <c r="I52" s="7">
        <v>99727</v>
      </c>
      <c r="J52" s="7">
        <v>113094</v>
      </c>
      <c r="K52" s="7">
        <v>120998</v>
      </c>
    </row>
    <row r="53" spans="2:13" x14ac:dyDescent="0.15">
      <c r="B53" s="11" t="s">
        <v>38</v>
      </c>
      <c r="C53" s="11"/>
      <c r="D53" s="11"/>
      <c r="E53" s="7">
        <v>109037</v>
      </c>
      <c r="F53" s="7">
        <v>104420</v>
      </c>
      <c r="G53" s="7">
        <v>111540</v>
      </c>
      <c r="H53" s="7">
        <v>120114</v>
      </c>
      <c r="I53" s="7">
        <v>101759</v>
      </c>
      <c r="J53" s="7">
        <v>104002</v>
      </c>
      <c r="K53" s="7">
        <v>100885</v>
      </c>
    </row>
    <row r="54" spans="2:13" x14ac:dyDescent="0.15">
      <c r="B54" s="11"/>
      <c r="C54" s="11"/>
      <c r="D54" s="11"/>
      <c r="E54" s="8"/>
      <c r="F54" s="8"/>
      <c r="G54" s="8"/>
      <c r="H54" s="8"/>
      <c r="I54" s="8"/>
      <c r="J54" s="8"/>
      <c r="K54" s="10"/>
      <c r="L54">
        <f>AVERAGE(D53:K54)</f>
        <v>107393.85714285714</v>
      </c>
      <c r="M54">
        <f>STDEVP(D53:K54)</f>
        <v>6281.0123257906998</v>
      </c>
    </row>
    <row r="55" spans="2:13" x14ac:dyDescent="0.15">
      <c r="B55" s="11" t="s">
        <v>39</v>
      </c>
      <c r="C55" s="11"/>
      <c r="D55" s="11"/>
      <c r="E55" s="7">
        <v>986</v>
      </c>
      <c r="F55" s="7">
        <v>931</v>
      </c>
      <c r="G55" s="7">
        <v>940</v>
      </c>
      <c r="H55" s="7">
        <v>931</v>
      </c>
      <c r="I55" s="7">
        <v>842</v>
      </c>
      <c r="J55" s="7">
        <v>883</v>
      </c>
      <c r="K55" s="7">
        <v>884</v>
      </c>
      <c r="L55">
        <f>AVERAGE(D55:K55)</f>
        <v>913.85714285714289</v>
      </c>
      <c r="M55">
        <f>STDEVP(D55:K55)</f>
        <v>43.887611566130957</v>
      </c>
    </row>
    <row r="56" spans="2:13" x14ac:dyDescent="0.15">
      <c r="B56" s="11"/>
      <c r="C56" s="11"/>
      <c r="D56" s="11"/>
      <c r="E56" s="8"/>
      <c r="F56" s="8"/>
      <c r="G56" s="8"/>
      <c r="H56" s="8"/>
      <c r="I56" s="8"/>
      <c r="J56" s="8"/>
      <c r="K56" s="10"/>
      <c r="L56">
        <f>L54-L55</f>
        <v>106480</v>
      </c>
      <c r="M56">
        <f>M54+M55</f>
        <v>6324.8999373568304</v>
      </c>
    </row>
    <row r="57" spans="2:13" x14ac:dyDescent="0.15">
      <c r="L57">
        <f>1-3*M56/L56</f>
        <v>0.82180033985658818</v>
      </c>
    </row>
  </sheetData>
  <mergeCells count="2">
    <mergeCell ref="B53:D54"/>
    <mergeCell ref="B55:D56"/>
  </mergeCells>
  <phoneticPr fontId="6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7081-8C5A-4D0D-B8FA-08E03C5D7C42}">
  <dimension ref="B1:Q85"/>
  <sheetViews>
    <sheetView topLeftCell="A55" workbookViewId="0">
      <selection activeCell="B77" sqref="B77:H85"/>
    </sheetView>
  </sheetViews>
  <sheetFormatPr defaultColWidth="9" defaultRowHeight="13.5" x14ac:dyDescent="0.15"/>
  <cols>
    <col min="1" max="16384" width="9" style="20"/>
  </cols>
  <sheetData>
    <row r="1" spans="2:15" x14ac:dyDescent="0.15">
      <c r="B1" s="18" t="s">
        <v>38</v>
      </c>
      <c r="C1" s="18"/>
      <c r="D1" s="18"/>
      <c r="E1" s="19"/>
      <c r="F1" s="19"/>
      <c r="G1" s="19"/>
      <c r="H1" s="19"/>
      <c r="I1" s="19"/>
      <c r="J1" s="19"/>
    </row>
    <row r="2" spans="2:15" x14ac:dyDescent="0.15">
      <c r="B2" s="18"/>
      <c r="C2" s="18"/>
      <c r="D2" s="18"/>
      <c r="E2" s="19"/>
      <c r="F2" s="19"/>
      <c r="G2" s="19"/>
      <c r="H2" s="19"/>
      <c r="I2" s="19"/>
      <c r="J2" s="19"/>
    </row>
    <row r="3" spans="2:15" x14ac:dyDescent="0.15">
      <c r="B3" s="18"/>
      <c r="C3" s="18"/>
      <c r="D3" s="18"/>
      <c r="E3" s="19"/>
      <c r="F3" s="19"/>
      <c r="G3" s="19"/>
      <c r="H3" s="19"/>
      <c r="I3" s="19"/>
      <c r="J3" s="19"/>
    </row>
    <row r="4" spans="2:15" x14ac:dyDescent="0.15">
      <c r="B4" s="18"/>
      <c r="C4" s="18"/>
      <c r="D4" s="18"/>
      <c r="E4" s="10">
        <v>109037</v>
      </c>
      <c r="F4" s="10">
        <v>104420</v>
      </c>
      <c r="G4" s="10">
        <v>111540</v>
      </c>
      <c r="H4" s="10">
        <v>120114</v>
      </c>
      <c r="I4" s="10">
        <v>101759</v>
      </c>
      <c r="J4" s="10">
        <v>104002</v>
      </c>
    </row>
    <row r="5" spans="2:15" x14ac:dyDescent="0.15">
      <c r="B5" s="18"/>
      <c r="C5" s="18"/>
      <c r="D5" s="18"/>
      <c r="E5" s="10">
        <v>100885</v>
      </c>
      <c r="F5" s="8"/>
      <c r="G5" s="8"/>
      <c r="H5" s="8"/>
      <c r="I5" s="8"/>
      <c r="J5" s="8"/>
      <c r="K5" s="20">
        <f>AVERAGE(E1:J5)</f>
        <v>107393.85714285714</v>
      </c>
      <c r="L5" s="20">
        <f>STDEVP(E1:J5)</f>
        <v>6281.0123257906998</v>
      </c>
    </row>
    <row r="6" spans="2:15" ht="14.25" x14ac:dyDescent="0.15">
      <c r="B6" s="21" t="s">
        <v>39</v>
      </c>
      <c r="C6" s="22"/>
      <c r="D6" s="23"/>
      <c r="E6" s="10">
        <v>986</v>
      </c>
      <c r="F6" s="10">
        <v>931</v>
      </c>
      <c r="G6" s="10">
        <v>940</v>
      </c>
      <c r="H6" s="10">
        <v>931</v>
      </c>
      <c r="I6" s="10">
        <v>842</v>
      </c>
      <c r="J6" s="10">
        <v>883</v>
      </c>
    </row>
    <row r="7" spans="2:15" ht="14.25" x14ac:dyDescent="0.15">
      <c r="B7" s="24" t="s">
        <v>39</v>
      </c>
      <c r="C7" s="25"/>
      <c r="D7" s="26"/>
      <c r="E7" s="10">
        <v>884</v>
      </c>
      <c r="F7" s="8"/>
      <c r="G7" s="8"/>
      <c r="H7" s="8"/>
      <c r="I7" s="8"/>
      <c r="J7" s="8"/>
      <c r="K7" s="20">
        <f>AVERAGE(E6:J7)</f>
        <v>913.85714285714289</v>
      </c>
      <c r="L7" s="20">
        <f>STDEVP(E6:J7)</f>
        <v>43.887611566130957</v>
      </c>
    </row>
    <row r="8" spans="2:15" x14ac:dyDescent="0.15">
      <c r="K8" s="20">
        <f>K5-K7</f>
        <v>106480</v>
      </c>
      <c r="L8" s="20">
        <f>L5+L7</f>
        <v>6324.8999373568304</v>
      </c>
    </row>
    <row r="9" spans="2:15" x14ac:dyDescent="0.15">
      <c r="K9" s="20">
        <f>1-3*L8/K8</f>
        <v>0.82180033985658818</v>
      </c>
    </row>
    <row r="11" spans="2:15" ht="15.75" x14ac:dyDescent="0.15">
      <c r="B11" s="27" t="s">
        <v>13</v>
      </c>
      <c r="C11" s="28" t="s">
        <v>22</v>
      </c>
      <c r="D11" s="29"/>
      <c r="E11" s="28" t="s">
        <v>23</v>
      </c>
      <c r="F11" s="29"/>
      <c r="G11" s="28" t="s">
        <v>24</v>
      </c>
      <c r="H11" s="29"/>
      <c r="I11" s="27" t="s">
        <v>13</v>
      </c>
      <c r="J11" s="28" t="s">
        <v>26</v>
      </c>
      <c r="K11" s="29"/>
      <c r="L11" s="28" t="s">
        <v>35</v>
      </c>
      <c r="M11" s="29"/>
      <c r="N11" s="28" t="s">
        <v>37</v>
      </c>
      <c r="O11" s="29"/>
    </row>
    <row r="12" spans="2:15" ht="15.75" x14ac:dyDescent="0.15">
      <c r="B12" s="6">
        <v>50</v>
      </c>
      <c r="C12" s="10">
        <v>2956</v>
      </c>
      <c r="D12" s="10">
        <v>3003</v>
      </c>
      <c r="E12" s="10">
        <v>41932</v>
      </c>
      <c r="F12" s="10">
        <v>37778</v>
      </c>
      <c r="G12" s="10">
        <v>56866</v>
      </c>
      <c r="H12" s="10">
        <v>41618</v>
      </c>
      <c r="I12" s="6" t="s">
        <v>27</v>
      </c>
      <c r="J12" s="10">
        <v>51098</v>
      </c>
      <c r="K12" s="10">
        <v>49581</v>
      </c>
      <c r="L12" s="10">
        <v>4025</v>
      </c>
      <c r="M12" s="10">
        <v>3334</v>
      </c>
      <c r="N12" s="10">
        <v>5496</v>
      </c>
      <c r="O12" s="10">
        <v>5043</v>
      </c>
    </row>
    <row r="13" spans="2:15" ht="15.75" x14ac:dyDescent="0.15">
      <c r="B13" s="6">
        <v>10</v>
      </c>
      <c r="C13" s="10">
        <v>30601</v>
      </c>
      <c r="D13" s="10">
        <v>33809</v>
      </c>
      <c r="E13" s="10">
        <v>101587</v>
      </c>
      <c r="F13" s="10">
        <v>98073</v>
      </c>
      <c r="G13" s="10">
        <v>115296</v>
      </c>
      <c r="H13" s="10">
        <v>107889</v>
      </c>
      <c r="I13" s="6" t="s">
        <v>28</v>
      </c>
      <c r="J13" s="10">
        <v>90164</v>
      </c>
      <c r="K13" s="10">
        <v>93543</v>
      </c>
      <c r="L13" s="10">
        <v>42994</v>
      </c>
      <c r="M13" s="10">
        <v>36383</v>
      </c>
      <c r="N13" s="10">
        <v>66289</v>
      </c>
      <c r="O13" s="10">
        <v>59308</v>
      </c>
    </row>
    <row r="14" spans="2:15" ht="15.75" x14ac:dyDescent="0.15">
      <c r="B14" s="6">
        <v>2</v>
      </c>
      <c r="C14" s="10">
        <v>78357</v>
      </c>
      <c r="D14" s="10">
        <v>84559</v>
      </c>
      <c r="E14" s="10">
        <v>93747</v>
      </c>
      <c r="F14" s="10">
        <v>95179</v>
      </c>
      <c r="G14" s="10">
        <v>120602</v>
      </c>
      <c r="H14" s="10">
        <v>116952</v>
      </c>
      <c r="I14" s="6" t="s">
        <v>29</v>
      </c>
      <c r="J14" s="10">
        <v>108520</v>
      </c>
      <c r="K14" s="10">
        <v>116133</v>
      </c>
      <c r="L14" s="10">
        <v>64595</v>
      </c>
      <c r="M14" s="10">
        <v>56837</v>
      </c>
      <c r="N14" s="10">
        <v>80350</v>
      </c>
      <c r="O14" s="10">
        <v>86835</v>
      </c>
    </row>
    <row r="15" spans="2:15" ht="15.75" x14ac:dyDescent="0.15">
      <c r="B15" s="6">
        <v>0.4</v>
      </c>
      <c r="C15" s="10">
        <v>99927</v>
      </c>
      <c r="D15" s="10">
        <v>106982</v>
      </c>
      <c r="E15" s="10">
        <v>102768</v>
      </c>
      <c r="F15" s="10">
        <v>92158</v>
      </c>
      <c r="G15" s="10">
        <v>130623</v>
      </c>
      <c r="H15" s="10">
        <v>125003</v>
      </c>
      <c r="I15" s="6" t="s">
        <v>30</v>
      </c>
      <c r="J15" s="10">
        <v>110245</v>
      </c>
      <c r="K15" s="10">
        <v>115768</v>
      </c>
      <c r="L15" s="10">
        <v>78403</v>
      </c>
      <c r="M15" s="10">
        <v>84029</v>
      </c>
      <c r="N15" s="10">
        <v>102632</v>
      </c>
      <c r="O15" s="10">
        <v>95043</v>
      </c>
    </row>
    <row r="16" spans="2:15" ht="15.75" x14ac:dyDescent="0.15">
      <c r="B16" s="6">
        <v>0.08</v>
      </c>
      <c r="C16" s="10">
        <v>121586</v>
      </c>
      <c r="D16" s="10">
        <v>117879</v>
      </c>
      <c r="E16" s="10">
        <v>101001</v>
      </c>
      <c r="F16" s="10">
        <v>102583</v>
      </c>
      <c r="G16" s="10">
        <v>104273</v>
      </c>
      <c r="H16" s="10">
        <v>103870</v>
      </c>
      <c r="I16" s="6" t="s">
        <v>31</v>
      </c>
      <c r="J16" s="10">
        <v>129261</v>
      </c>
      <c r="K16" s="10">
        <v>121950</v>
      </c>
      <c r="L16" s="10">
        <v>100369</v>
      </c>
      <c r="M16" s="10">
        <v>109649</v>
      </c>
      <c r="N16" s="10">
        <v>111227</v>
      </c>
      <c r="O16" s="10">
        <v>99727</v>
      </c>
    </row>
    <row r="17" spans="2:17" ht="15.75" x14ac:dyDescent="0.15">
      <c r="B17" s="6">
        <v>1.6E-2</v>
      </c>
      <c r="C17" s="10">
        <v>148485</v>
      </c>
      <c r="D17" s="10">
        <v>142460</v>
      </c>
      <c r="E17" s="10">
        <v>102077</v>
      </c>
      <c r="F17" s="10">
        <v>98063</v>
      </c>
      <c r="G17" s="10">
        <v>117782</v>
      </c>
      <c r="H17" s="10">
        <v>109144</v>
      </c>
      <c r="I17" s="6" t="s">
        <v>32</v>
      </c>
      <c r="J17" s="10">
        <v>158897</v>
      </c>
      <c r="K17" s="10">
        <v>148691</v>
      </c>
      <c r="L17" s="10">
        <v>94679</v>
      </c>
      <c r="M17" s="10">
        <v>92282</v>
      </c>
      <c r="N17" s="10">
        <v>127067</v>
      </c>
      <c r="O17" s="10">
        <v>113094</v>
      </c>
    </row>
    <row r="18" spans="2:17" ht="15.75" x14ac:dyDescent="0.15">
      <c r="B18" s="6">
        <v>3.2000000000000002E-3</v>
      </c>
      <c r="C18" s="10">
        <v>148255</v>
      </c>
      <c r="D18" s="10">
        <v>153745</v>
      </c>
      <c r="E18" s="10">
        <v>90045</v>
      </c>
      <c r="F18" s="10">
        <v>86162</v>
      </c>
      <c r="G18" s="10">
        <v>109905</v>
      </c>
      <c r="H18" s="10">
        <v>114171</v>
      </c>
      <c r="I18" s="6" t="s">
        <v>33</v>
      </c>
      <c r="J18" s="10">
        <v>128444</v>
      </c>
      <c r="K18" s="10">
        <v>139163</v>
      </c>
      <c r="L18" s="10">
        <v>104816</v>
      </c>
      <c r="M18" s="10">
        <v>102149</v>
      </c>
      <c r="N18" s="10">
        <v>141743</v>
      </c>
      <c r="O18" s="10">
        <v>120998</v>
      </c>
      <c r="Q18" s="31"/>
    </row>
    <row r="20" spans="2:17" x14ac:dyDescent="0.15">
      <c r="B20" s="32" t="s">
        <v>40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2:17" ht="15.75" x14ac:dyDescent="0.15">
      <c r="B21" s="27" t="s">
        <v>13</v>
      </c>
      <c r="C21" s="35" t="s">
        <v>22</v>
      </c>
      <c r="D21" s="36"/>
      <c r="E21" s="35" t="s">
        <v>23</v>
      </c>
      <c r="F21" s="36"/>
      <c r="G21" s="35" t="s">
        <v>24</v>
      </c>
      <c r="H21" s="36"/>
      <c r="I21" s="27" t="s">
        <v>13</v>
      </c>
      <c r="J21" s="28" t="s">
        <v>26</v>
      </c>
      <c r="K21" s="29"/>
      <c r="L21" s="28" t="s">
        <v>35</v>
      </c>
      <c r="M21" s="29"/>
      <c r="N21" s="28" t="s">
        <v>37</v>
      </c>
      <c r="O21" s="29"/>
    </row>
    <row r="22" spans="2:17" ht="15.75" x14ac:dyDescent="0.15">
      <c r="B22" s="30">
        <v>50</v>
      </c>
      <c r="C22" s="10">
        <v>2956</v>
      </c>
      <c r="D22" s="10">
        <v>3003</v>
      </c>
      <c r="E22" s="10">
        <v>41932</v>
      </c>
      <c r="F22" s="10">
        <v>37778</v>
      </c>
      <c r="G22" s="10">
        <v>56866</v>
      </c>
      <c r="H22" s="10">
        <v>41618</v>
      </c>
      <c r="I22" s="37" t="s">
        <v>72</v>
      </c>
      <c r="J22" s="10">
        <v>51098</v>
      </c>
      <c r="K22" s="10">
        <v>49581</v>
      </c>
      <c r="L22" s="10">
        <v>4025</v>
      </c>
      <c r="M22" s="10">
        <v>3334</v>
      </c>
      <c r="N22" s="10">
        <v>5496</v>
      </c>
      <c r="O22" s="10">
        <v>5043</v>
      </c>
    </row>
    <row r="23" spans="2:17" ht="15.75" x14ac:dyDescent="0.15">
      <c r="B23" s="30">
        <v>10</v>
      </c>
      <c r="C23" s="10">
        <v>30601</v>
      </c>
      <c r="D23" s="10">
        <v>33809</v>
      </c>
      <c r="E23" s="10">
        <v>101587</v>
      </c>
      <c r="F23" s="10">
        <v>98073</v>
      </c>
      <c r="G23" s="10">
        <v>115296</v>
      </c>
      <c r="H23" s="10">
        <v>107889</v>
      </c>
      <c r="I23" s="37" t="s">
        <v>73</v>
      </c>
      <c r="J23" s="10">
        <v>90164</v>
      </c>
      <c r="K23" s="10">
        <v>93543</v>
      </c>
      <c r="L23" s="10">
        <v>42994</v>
      </c>
      <c r="M23" s="10">
        <v>36383</v>
      </c>
      <c r="N23" s="10">
        <v>66289</v>
      </c>
      <c r="O23" s="10">
        <v>59308</v>
      </c>
    </row>
    <row r="24" spans="2:17" ht="15.75" x14ac:dyDescent="0.15">
      <c r="B24" s="30">
        <v>2</v>
      </c>
      <c r="C24" s="10">
        <v>78357</v>
      </c>
      <c r="D24" s="10">
        <v>84559</v>
      </c>
      <c r="E24" s="10">
        <v>93747</v>
      </c>
      <c r="F24" s="10">
        <v>95179</v>
      </c>
      <c r="G24" s="10">
        <v>120602</v>
      </c>
      <c r="H24" s="10">
        <v>116952</v>
      </c>
      <c r="I24" s="37" t="s">
        <v>74</v>
      </c>
      <c r="J24" s="10">
        <v>108520</v>
      </c>
      <c r="K24" s="10">
        <v>116133</v>
      </c>
      <c r="L24" s="10">
        <v>64595</v>
      </c>
      <c r="M24" s="10">
        <v>56837</v>
      </c>
      <c r="N24" s="10">
        <v>80350</v>
      </c>
      <c r="O24" s="10">
        <v>86835</v>
      </c>
    </row>
    <row r="25" spans="2:17" ht="15.75" x14ac:dyDescent="0.15">
      <c r="B25" s="30">
        <v>0.4</v>
      </c>
      <c r="C25" s="10">
        <v>99927</v>
      </c>
      <c r="D25" s="10">
        <v>106982</v>
      </c>
      <c r="E25" s="10">
        <v>102768</v>
      </c>
      <c r="F25" s="10">
        <v>92158</v>
      </c>
      <c r="G25" s="10">
        <v>130623</v>
      </c>
      <c r="H25" s="10">
        <v>125003</v>
      </c>
      <c r="I25" s="37" t="s">
        <v>75</v>
      </c>
      <c r="J25" s="10">
        <v>110245</v>
      </c>
      <c r="K25" s="10">
        <v>115768</v>
      </c>
      <c r="L25" s="10">
        <v>78403</v>
      </c>
      <c r="M25" s="10">
        <v>84029</v>
      </c>
      <c r="N25" s="10">
        <v>102632</v>
      </c>
      <c r="O25" s="10">
        <v>95043</v>
      </c>
    </row>
    <row r="26" spans="2:17" ht="15.75" x14ac:dyDescent="0.15">
      <c r="B26" s="30">
        <v>0.08</v>
      </c>
      <c r="C26" s="10">
        <v>121586</v>
      </c>
      <c r="D26" s="10">
        <v>117879</v>
      </c>
      <c r="E26" s="10">
        <v>101001</v>
      </c>
      <c r="F26" s="10">
        <v>102583</v>
      </c>
      <c r="G26" s="10">
        <v>104273</v>
      </c>
      <c r="H26" s="10">
        <v>103870</v>
      </c>
      <c r="I26" s="37" t="s">
        <v>76</v>
      </c>
      <c r="J26" s="10">
        <v>129261</v>
      </c>
      <c r="K26" s="10">
        <v>121950</v>
      </c>
      <c r="L26" s="10">
        <v>100369</v>
      </c>
      <c r="M26" s="10">
        <v>109649</v>
      </c>
      <c r="N26" s="10">
        <v>111227</v>
      </c>
      <c r="O26" s="10">
        <v>99727</v>
      </c>
    </row>
    <row r="27" spans="2:17" ht="15.75" x14ac:dyDescent="0.15">
      <c r="B27" s="30">
        <v>1.6E-2</v>
      </c>
      <c r="C27" s="10">
        <v>148485</v>
      </c>
      <c r="D27" s="10">
        <v>142460</v>
      </c>
      <c r="E27" s="10">
        <v>102077</v>
      </c>
      <c r="F27" s="10">
        <v>98063</v>
      </c>
      <c r="G27" s="10">
        <v>117782</v>
      </c>
      <c r="H27" s="10">
        <v>109144</v>
      </c>
      <c r="I27" s="37" t="s">
        <v>77</v>
      </c>
      <c r="J27" s="10">
        <v>158897</v>
      </c>
      <c r="K27" s="10">
        <v>148691</v>
      </c>
      <c r="L27" s="10">
        <v>94679</v>
      </c>
      <c r="M27" s="10">
        <v>92282</v>
      </c>
      <c r="N27" s="10">
        <v>127067</v>
      </c>
      <c r="O27" s="10">
        <v>113094</v>
      </c>
    </row>
    <row r="28" spans="2:17" ht="15.75" x14ac:dyDescent="0.15">
      <c r="B28" s="30">
        <v>3.2000000000000002E-3</v>
      </c>
      <c r="C28" s="10">
        <v>148255</v>
      </c>
      <c r="D28" s="10">
        <v>153745</v>
      </c>
      <c r="E28" s="10">
        <v>90045</v>
      </c>
      <c r="F28" s="10">
        <v>86162</v>
      </c>
      <c r="G28" s="10">
        <v>109905</v>
      </c>
      <c r="H28" s="10">
        <v>114171</v>
      </c>
      <c r="I28" s="37" t="s">
        <v>78</v>
      </c>
      <c r="J28" s="10">
        <v>128444</v>
      </c>
      <c r="K28" s="10">
        <v>139163</v>
      </c>
      <c r="L28" s="10">
        <v>104816</v>
      </c>
      <c r="M28" s="10">
        <v>102149</v>
      </c>
      <c r="N28" s="10">
        <v>141743</v>
      </c>
      <c r="O28" s="10">
        <v>120998</v>
      </c>
    </row>
    <row r="30" spans="2:17" x14ac:dyDescent="0.15">
      <c r="B30" s="38" t="s">
        <v>41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2:17" ht="15.75" x14ac:dyDescent="0.15">
      <c r="B31" s="27" t="s">
        <v>13</v>
      </c>
      <c r="C31" s="35" t="s">
        <v>22</v>
      </c>
      <c r="D31" s="36"/>
      <c r="E31" s="35" t="s">
        <v>23</v>
      </c>
      <c r="F31" s="36"/>
      <c r="G31" s="35" t="s">
        <v>24</v>
      </c>
      <c r="H31" s="36"/>
      <c r="I31" s="27" t="s">
        <v>13</v>
      </c>
      <c r="J31" s="28" t="s">
        <v>26</v>
      </c>
      <c r="K31" s="29"/>
      <c r="L31" s="28" t="s">
        <v>35</v>
      </c>
      <c r="M31" s="29"/>
      <c r="N31" s="28" t="s">
        <v>37</v>
      </c>
      <c r="O31" s="29"/>
    </row>
    <row r="32" spans="2:17" ht="15.75" x14ac:dyDescent="0.15">
      <c r="B32" s="30">
        <v>50</v>
      </c>
      <c r="C32" s="19">
        <f t="shared" ref="C32:H38" si="0">(C22-$K$7)/$K$8*100</f>
        <v>1.917865192658581</v>
      </c>
      <c r="D32" s="19">
        <f t="shared" si="0"/>
        <v>1.9620049372115484</v>
      </c>
      <c r="E32" s="19">
        <f t="shared" si="0"/>
        <v>38.521922292583447</v>
      </c>
      <c r="F32" s="19">
        <f t="shared" si="0"/>
        <v>34.620720188902006</v>
      </c>
      <c r="G32" s="19">
        <f t="shared" si="0"/>
        <v>52.547091338413651</v>
      </c>
      <c r="H32" s="19">
        <f t="shared" si="0"/>
        <v>38.227031233229582</v>
      </c>
      <c r="I32" s="37" t="s">
        <v>72</v>
      </c>
      <c r="J32" s="19">
        <f t="shared" ref="J32:O38" si="1">(J22-$K$7)/$K$8*100</f>
        <v>47.130111623913272</v>
      </c>
      <c r="K32" s="19">
        <f t="shared" si="1"/>
        <v>45.705430932703656</v>
      </c>
      <c r="L32" s="19">
        <f t="shared" si="1"/>
        <v>2.9218095953633139</v>
      </c>
      <c r="M32" s="19">
        <f t="shared" si="1"/>
        <v>2.2728614360845762</v>
      </c>
      <c r="N32" s="19">
        <f t="shared" si="1"/>
        <v>4.30328968552109</v>
      </c>
      <c r="O32" s="19">
        <f t="shared" si="1"/>
        <v>3.8778576795105719</v>
      </c>
    </row>
    <row r="33" spans="2:15" ht="15.75" x14ac:dyDescent="0.15">
      <c r="B33" s="30">
        <v>10</v>
      </c>
      <c r="C33" s="19">
        <f t="shared" si="0"/>
        <v>27.88048728131373</v>
      </c>
      <c r="D33" s="19">
        <f t="shared" si="0"/>
        <v>30.893259632929055</v>
      </c>
      <c r="E33" s="19">
        <f t="shared" si="0"/>
        <v>94.546527852312977</v>
      </c>
      <c r="F33" s="19">
        <f t="shared" si="0"/>
        <v>91.24637758935279</v>
      </c>
      <c r="G33" s="19">
        <f t="shared" si="0"/>
        <v>107.42124610926265</v>
      </c>
      <c r="H33" s="19">
        <f t="shared" si="0"/>
        <v>100.46501019641516</v>
      </c>
      <c r="I33" s="37" t="s">
        <v>73</v>
      </c>
      <c r="J33" s="19">
        <f t="shared" si="1"/>
        <v>83.818691638939569</v>
      </c>
      <c r="K33" s="19">
        <f t="shared" si="1"/>
        <v>86.992057529247617</v>
      </c>
      <c r="L33" s="19">
        <f t="shared" si="1"/>
        <v>39.519292690780297</v>
      </c>
      <c r="M33" s="19">
        <f t="shared" si="1"/>
        <v>33.310615004829877</v>
      </c>
      <c r="N33" s="19">
        <f t="shared" si="1"/>
        <v>61.39664054953311</v>
      </c>
      <c r="O33" s="19">
        <f t="shared" si="1"/>
        <v>54.840479768165714</v>
      </c>
    </row>
    <row r="34" spans="2:15" ht="15.75" x14ac:dyDescent="0.15">
      <c r="B34" s="30">
        <v>2</v>
      </c>
      <c r="C34" s="19">
        <f t="shared" si="0"/>
        <v>72.730224321133406</v>
      </c>
      <c r="D34" s="19">
        <f t="shared" si="0"/>
        <v>78.554792315122896</v>
      </c>
      <c r="E34" s="19">
        <f t="shared" si="0"/>
        <v>87.183642803477511</v>
      </c>
      <c r="F34" s="19">
        <f t="shared" si="0"/>
        <v>88.528496297091337</v>
      </c>
      <c r="G34" s="19">
        <f t="shared" si="0"/>
        <v>112.40434152624235</v>
      </c>
      <c r="H34" s="19">
        <f t="shared" si="0"/>
        <v>108.97646774712891</v>
      </c>
      <c r="I34" s="37" t="s">
        <v>74</v>
      </c>
      <c r="J34" s="19">
        <f t="shared" si="1"/>
        <v>101.05760974562628</v>
      </c>
      <c r="K34" s="19">
        <f t="shared" si="1"/>
        <v>108.20730921970592</v>
      </c>
      <c r="L34" s="19">
        <f t="shared" si="1"/>
        <v>59.805731458624024</v>
      </c>
      <c r="M34" s="19">
        <f t="shared" si="1"/>
        <v>52.519856176880964</v>
      </c>
      <c r="N34" s="19">
        <f t="shared" si="1"/>
        <v>74.601937318879465</v>
      </c>
      <c r="O34" s="19">
        <f t="shared" si="1"/>
        <v>80.692282923687884</v>
      </c>
    </row>
    <row r="35" spans="2:15" ht="15.75" x14ac:dyDescent="0.15">
      <c r="B35" s="30">
        <v>0.4</v>
      </c>
      <c r="C35" s="19">
        <f t="shared" si="0"/>
        <v>92.987549640442197</v>
      </c>
      <c r="D35" s="19">
        <f t="shared" si="0"/>
        <v>99.613207040892988</v>
      </c>
      <c r="E35" s="19">
        <f t="shared" si="0"/>
        <v>95.65565632714393</v>
      </c>
      <c r="F35" s="19">
        <f t="shared" si="0"/>
        <v>85.691343780186756</v>
      </c>
      <c r="G35" s="19">
        <f t="shared" si="0"/>
        <v>121.81549855103574</v>
      </c>
      <c r="H35" s="19">
        <f t="shared" si="0"/>
        <v>116.53751207470215</v>
      </c>
      <c r="I35" s="37" t="s">
        <v>75</v>
      </c>
      <c r="J35" s="19">
        <f t="shared" si="1"/>
        <v>102.6776322850703</v>
      </c>
      <c r="K35" s="19">
        <f t="shared" si="1"/>
        <v>107.86452184179456</v>
      </c>
      <c r="L35" s="19">
        <f t="shared" si="1"/>
        <v>72.773424922185242</v>
      </c>
      <c r="M35" s="19">
        <f t="shared" si="1"/>
        <v>78.057046259525592</v>
      </c>
      <c r="N35" s="19">
        <f t="shared" si="1"/>
        <v>95.527932810990663</v>
      </c>
      <c r="O35" s="19">
        <f t="shared" si="1"/>
        <v>88.40077278093807</v>
      </c>
    </row>
    <row r="36" spans="2:15" ht="15.75" x14ac:dyDescent="0.15">
      <c r="B36" s="30">
        <v>0.08</v>
      </c>
      <c r="C36" s="19">
        <f t="shared" si="0"/>
        <v>113.32845873135129</v>
      </c>
      <c r="D36" s="19">
        <f t="shared" si="0"/>
        <v>109.8470537726736</v>
      </c>
      <c r="E36" s="19">
        <f t="shared" si="0"/>
        <v>93.99618976065257</v>
      </c>
      <c r="F36" s="19">
        <f t="shared" si="0"/>
        <v>95.481914779435442</v>
      </c>
      <c r="G36" s="19">
        <f t="shared" si="0"/>
        <v>97.069067296340023</v>
      </c>
      <c r="H36" s="19">
        <f t="shared" si="0"/>
        <v>96.690592465385848</v>
      </c>
      <c r="I36" s="37" t="s">
        <v>76</v>
      </c>
      <c r="J36" s="19">
        <f t="shared" si="1"/>
        <v>120.5363851025008</v>
      </c>
      <c r="K36" s="19">
        <f t="shared" si="1"/>
        <v>113.6703069657615</v>
      </c>
      <c r="L36" s="19">
        <f t="shared" si="1"/>
        <v>93.402651067940326</v>
      </c>
      <c r="M36" s="19">
        <f t="shared" si="1"/>
        <v>102.11790275839863</v>
      </c>
      <c r="N36" s="19">
        <f t="shared" si="1"/>
        <v>103.599871203177</v>
      </c>
      <c r="O36" s="19">
        <f t="shared" si="1"/>
        <v>92.799720940216801</v>
      </c>
    </row>
    <row r="37" spans="2:15" ht="15.75" x14ac:dyDescent="0.15">
      <c r="B37" s="30">
        <v>1.6E-2</v>
      </c>
      <c r="C37" s="19">
        <f t="shared" si="0"/>
        <v>138.59047976816572</v>
      </c>
      <c r="D37" s="19">
        <f t="shared" si="0"/>
        <v>132.93214017387572</v>
      </c>
      <c r="E37" s="19">
        <f t="shared" si="0"/>
        <v>95.006708167865199</v>
      </c>
      <c r="F37" s="19">
        <f t="shared" si="0"/>
        <v>91.236986154341523</v>
      </c>
      <c r="G37" s="19">
        <f t="shared" si="0"/>
        <v>109.75595685306429</v>
      </c>
      <c r="H37" s="19">
        <f t="shared" si="0"/>
        <v>101.6436352903295</v>
      </c>
      <c r="I37" s="37" t="s">
        <v>77</v>
      </c>
      <c r="J37" s="19">
        <f t="shared" si="1"/>
        <v>148.36884190189977</v>
      </c>
      <c r="K37" s="19">
        <f t="shared" si="1"/>
        <v>138.78394332939789</v>
      </c>
      <c r="L37" s="19">
        <f t="shared" si="1"/>
        <v>88.058924546527848</v>
      </c>
      <c r="M37" s="19">
        <f t="shared" si="1"/>
        <v>85.8077975743265</v>
      </c>
      <c r="N37" s="19">
        <f t="shared" si="1"/>
        <v>118.47590426102823</v>
      </c>
      <c r="O37" s="19">
        <f t="shared" si="1"/>
        <v>105.35325211978103</v>
      </c>
    </row>
    <row r="38" spans="2:15" ht="15.75" x14ac:dyDescent="0.15">
      <c r="B38" s="30">
        <v>3.2000000000000002E-3</v>
      </c>
      <c r="C38" s="19">
        <f t="shared" si="0"/>
        <v>138.37447676290654</v>
      </c>
      <c r="D38" s="19">
        <f t="shared" si="0"/>
        <v>143.53037458409361</v>
      </c>
      <c r="E38" s="19">
        <f t="shared" si="0"/>
        <v>83.706933562305466</v>
      </c>
      <c r="F38" s="19">
        <f t="shared" si="0"/>
        <v>80.06023934742943</v>
      </c>
      <c r="G38" s="19">
        <f t="shared" si="0"/>
        <v>102.35832349468711</v>
      </c>
      <c r="H38" s="19">
        <f t="shared" si="0"/>
        <v>106.36470967049479</v>
      </c>
      <c r="I38" s="37" t="s">
        <v>78</v>
      </c>
      <c r="J38" s="19">
        <f t="shared" si="1"/>
        <v>119.76910486208006</v>
      </c>
      <c r="K38" s="19">
        <f t="shared" si="1"/>
        <v>129.8357840506601</v>
      </c>
      <c r="L38" s="19">
        <f t="shared" si="1"/>
        <v>97.579022217451978</v>
      </c>
      <c r="M38" s="19">
        <f t="shared" si="1"/>
        <v>95.074326499946338</v>
      </c>
      <c r="N38" s="19">
        <f t="shared" si="1"/>
        <v>132.2587742835677</v>
      </c>
      <c r="O38" s="19">
        <f t="shared" si="1"/>
        <v>112.77624235268864</v>
      </c>
    </row>
    <row r="40" spans="2:15" x14ac:dyDescent="0.15">
      <c r="B40" s="38" t="s">
        <v>41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0"/>
    </row>
    <row r="41" spans="2:15" ht="15.75" x14ac:dyDescent="0.15">
      <c r="B41" s="27" t="s">
        <v>13</v>
      </c>
      <c r="C41" s="35" t="s">
        <v>22</v>
      </c>
      <c r="D41" s="36"/>
      <c r="E41" s="35" t="s">
        <v>23</v>
      </c>
      <c r="F41" s="36"/>
      <c r="G41" s="35" t="s">
        <v>24</v>
      </c>
      <c r="H41" s="36"/>
      <c r="I41" s="27" t="s">
        <v>13</v>
      </c>
      <c r="J41" s="28" t="s">
        <v>26</v>
      </c>
      <c r="K41" s="29"/>
      <c r="L41" s="28" t="s">
        <v>35</v>
      </c>
      <c r="M41" s="29"/>
      <c r="N41" s="28" t="s">
        <v>37</v>
      </c>
      <c r="O41" s="29"/>
    </row>
    <row r="42" spans="2:15" ht="15.75" x14ac:dyDescent="0.15">
      <c r="B42" s="30">
        <v>50</v>
      </c>
      <c r="C42" s="19">
        <v>1.917865192658581</v>
      </c>
      <c r="D42" s="19">
        <v>1.9620049372115484</v>
      </c>
      <c r="E42" s="19">
        <v>38.521922292583447</v>
      </c>
      <c r="F42" s="19">
        <v>34.620720188902006</v>
      </c>
      <c r="G42" s="19">
        <v>52.547091338413651</v>
      </c>
      <c r="H42" s="19">
        <v>38.227031233229582</v>
      </c>
      <c r="I42" s="37" t="s">
        <v>42</v>
      </c>
      <c r="J42" s="19">
        <v>47.130111623913272</v>
      </c>
      <c r="K42" s="19">
        <v>45.705430932703656</v>
      </c>
      <c r="L42" s="19">
        <v>2.9218095953633139</v>
      </c>
      <c r="M42" s="19">
        <v>2.2728614360845762</v>
      </c>
      <c r="N42" s="19">
        <v>4.30328968552109</v>
      </c>
      <c r="O42" s="19">
        <v>3.8778576795105719</v>
      </c>
    </row>
    <row r="43" spans="2:15" ht="15.75" x14ac:dyDescent="0.15">
      <c r="B43" s="30">
        <v>10</v>
      </c>
      <c r="C43" s="19">
        <v>27.88048728131373</v>
      </c>
      <c r="D43" s="19">
        <v>30.893259632929055</v>
      </c>
      <c r="E43" s="19">
        <v>94.546527852312977</v>
      </c>
      <c r="F43" s="19">
        <v>91.24637758935279</v>
      </c>
      <c r="G43" s="19">
        <v>107.42124610926265</v>
      </c>
      <c r="H43" s="19">
        <v>100.46501019641516</v>
      </c>
      <c r="I43" s="37" t="s">
        <v>43</v>
      </c>
      <c r="J43" s="19">
        <v>83.818691638939569</v>
      </c>
      <c r="K43" s="19">
        <v>86.992057529247617</v>
      </c>
      <c r="L43" s="19">
        <v>39.519292690780297</v>
      </c>
      <c r="M43" s="19">
        <v>33.310615004829877</v>
      </c>
      <c r="N43" s="19">
        <v>61.39664054953311</v>
      </c>
      <c r="O43" s="19">
        <v>54.840479768165714</v>
      </c>
    </row>
    <row r="44" spans="2:15" ht="15.75" x14ac:dyDescent="0.15">
      <c r="B44" s="30">
        <v>2</v>
      </c>
      <c r="C44" s="19">
        <v>72.730224321133406</v>
      </c>
      <c r="D44" s="19">
        <v>78.554792315122896</v>
      </c>
      <c r="E44" s="19">
        <v>87.183642803477511</v>
      </c>
      <c r="F44" s="19">
        <v>88.528496297091337</v>
      </c>
      <c r="G44" s="19">
        <v>112.40434152624235</v>
      </c>
      <c r="H44" s="19">
        <v>108.97646774712891</v>
      </c>
      <c r="I44" s="37" t="s">
        <v>44</v>
      </c>
      <c r="J44" s="19">
        <v>101.05760974562628</v>
      </c>
      <c r="K44" s="19">
        <v>108.20730921970592</v>
      </c>
      <c r="L44" s="19">
        <v>59.805731458624024</v>
      </c>
      <c r="M44" s="19">
        <v>52.519856176880964</v>
      </c>
      <c r="N44" s="19">
        <v>74.601937318879465</v>
      </c>
      <c r="O44" s="19">
        <v>80.692282923687884</v>
      </c>
    </row>
    <row r="45" spans="2:15" ht="15.75" x14ac:dyDescent="0.15">
      <c r="B45" s="30">
        <v>0.4</v>
      </c>
      <c r="C45" s="19">
        <v>92.987549640442197</v>
      </c>
      <c r="D45" s="19">
        <v>99.613207040892988</v>
      </c>
      <c r="E45" s="19">
        <v>95.65565632714393</v>
      </c>
      <c r="F45" s="19">
        <v>85.691343780186756</v>
      </c>
      <c r="G45" s="19">
        <v>121.81549855103574</v>
      </c>
      <c r="H45" s="19">
        <v>116.53751207470215</v>
      </c>
      <c r="I45" s="37" t="s">
        <v>45</v>
      </c>
      <c r="J45" s="19">
        <v>102.6776322850703</v>
      </c>
      <c r="K45" s="19">
        <v>107.86452184179456</v>
      </c>
      <c r="L45" s="19">
        <v>72.773424922185242</v>
      </c>
      <c r="M45" s="19">
        <v>78.057046259525592</v>
      </c>
      <c r="N45" s="19">
        <v>95.527932810990663</v>
      </c>
      <c r="O45" s="19">
        <v>88.40077278093807</v>
      </c>
    </row>
    <row r="46" spans="2:15" ht="15.75" x14ac:dyDescent="0.15">
      <c r="B46" s="30">
        <v>0.08</v>
      </c>
      <c r="C46" s="19">
        <v>113.32845873135129</v>
      </c>
      <c r="D46" s="19">
        <v>109.8470537726736</v>
      </c>
      <c r="E46" s="19">
        <v>93.99618976065257</v>
      </c>
      <c r="F46" s="19">
        <v>95.481914779435442</v>
      </c>
      <c r="G46" s="19">
        <v>97.069067296340023</v>
      </c>
      <c r="H46" s="19">
        <v>96.690592465385848</v>
      </c>
      <c r="I46" s="37" t="s">
        <v>46</v>
      </c>
      <c r="J46" s="19">
        <v>120.5363851025008</v>
      </c>
      <c r="K46" s="19">
        <v>113.6703069657615</v>
      </c>
      <c r="L46" s="19">
        <v>93.402651067940326</v>
      </c>
      <c r="M46" s="19">
        <v>102.11790275839863</v>
      </c>
      <c r="N46" s="19">
        <v>103.599871203177</v>
      </c>
      <c r="O46" s="19">
        <v>92.799720940216801</v>
      </c>
    </row>
    <row r="47" spans="2:15" ht="15.75" x14ac:dyDescent="0.15">
      <c r="B47" s="30">
        <v>1.6E-2</v>
      </c>
      <c r="C47" s="19">
        <v>138.59047976816572</v>
      </c>
      <c r="D47" s="19">
        <v>132.93214017387572</v>
      </c>
      <c r="E47" s="19">
        <v>95.006708167865199</v>
      </c>
      <c r="F47" s="19">
        <v>91.236986154341523</v>
      </c>
      <c r="G47" s="19">
        <v>109.75595685306429</v>
      </c>
      <c r="H47" s="19">
        <v>101.6436352903295</v>
      </c>
      <c r="I47" s="37" t="s">
        <v>47</v>
      </c>
      <c r="J47" s="19">
        <v>148.36884190189977</v>
      </c>
      <c r="K47" s="19">
        <v>138.78394332939789</v>
      </c>
      <c r="L47" s="19">
        <v>88.058924546527848</v>
      </c>
      <c r="M47" s="19">
        <v>85.8077975743265</v>
      </c>
      <c r="N47" s="19">
        <v>118.47590426102823</v>
      </c>
      <c r="O47" s="19">
        <v>105.35325211978103</v>
      </c>
    </row>
    <row r="48" spans="2:15" ht="15.75" x14ac:dyDescent="0.15">
      <c r="B48" s="30">
        <v>3.2000000000000002E-3</v>
      </c>
      <c r="C48" s="19">
        <v>138.37447676290654</v>
      </c>
      <c r="D48" s="19">
        <v>143.53037458409361</v>
      </c>
      <c r="E48" s="19">
        <v>83.706933562305466</v>
      </c>
      <c r="F48" s="19">
        <v>80.06023934742943</v>
      </c>
      <c r="G48" s="19">
        <v>102.35832349468711</v>
      </c>
      <c r="H48" s="19">
        <v>106.36470967049479</v>
      </c>
      <c r="I48" s="37" t="s">
        <v>48</v>
      </c>
      <c r="J48" s="19">
        <v>119.76910486208006</v>
      </c>
      <c r="K48" s="19">
        <v>129.8357840506601</v>
      </c>
      <c r="L48" s="19">
        <v>97.579022217451978</v>
      </c>
      <c r="M48" s="19">
        <v>95.074326499946338</v>
      </c>
      <c r="N48" s="19">
        <v>132.2587742835677</v>
      </c>
      <c r="O48" s="19">
        <v>112.77624235268864</v>
      </c>
    </row>
    <row r="50" spans="2:10" x14ac:dyDescent="0.15">
      <c r="B50" s="41" t="s">
        <v>49</v>
      </c>
      <c r="C50" s="42"/>
      <c r="D50" s="42"/>
      <c r="E50" s="42"/>
      <c r="F50" s="42"/>
      <c r="G50" s="42"/>
      <c r="H50" s="42"/>
      <c r="I50" s="43"/>
    </row>
    <row r="51" spans="2:10" ht="15.75" x14ac:dyDescent="0.15">
      <c r="B51" s="27" t="s">
        <v>13</v>
      </c>
      <c r="C51" s="44" t="s">
        <v>22</v>
      </c>
      <c r="D51" s="44" t="s">
        <v>23</v>
      </c>
      <c r="E51" s="44" t="s">
        <v>24</v>
      </c>
      <c r="F51" s="27" t="s">
        <v>13</v>
      </c>
      <c r="G51" s="45" t="s">
        <v>26</v>
      </c>
      <c r="H51" s="45" t="s">
        <v>35</v>
      </c>
      <c r="I51" s="45" t="s">
        <v>37</v>
      </c>
    </row>
    <row r="52" spans="2:10" ht="15.75" x14ac:dyDescent="0.15">
      <c r="B52" s="30">
        <v>50</v>
      </c>
      <c r="C52" s="19">
        <f t="shared" ref="C52:C58" si="2">AVERAGE(C42:D42)</f>
        <v>1.9399350649350646</v>
      </c>
      <c r="D52" s="19">
        <f t="shared" ref="D52:D58" si="3">AVERAGE(E42:F42)</f>
        <v>36.571321240742726</v>
      </c>
      <c r="E52" s="19">
        <f t="shared" ref="E52:E58" si="4">AVERAGE(G42:H42)</f>
        <v>45.387061285821616</v>
      </c>
      <c r="F52" s="37" t="s">
        <v>72</v>
      </c>
      <c r="G52" s="19">
        <f t="shared" ref="G52:G58" si="5">AVERAGE(J42:K42)</f>
        <v>46.417771278308464</v>
      </c>
      <c r="H52" s="19">
        <f t="shared" ref="H52:H58" si="6">AVERAGE(L42:M42)</f>
        <v>2.5973355157239451</v>
      </c>
      <c r="I52" s="19">
        <f t="shared" ref="I52:I58" si="7">AVERAGE(N42:O42)</f>
        <v>4.0905736825158314</v>
      </c>
    </row>
    <row r="53" spans="2:10" ht="15.75" x14ac:dyDescent="0.15">
      <c r="B53" s="30">
        <v>10</v>
      </c>
      <c r="C53" s="19">
        <f t="shared" si="2"/>
        <v>29.386873457121393</v>
      </c>
      <c r="D53" s="19">
        <f t="shared" si="3"/>
        <v>92.896452720832883</v>
      </c>
      <c r="E53" s="19">
        <f t="shared" si="4"/>
        <v>103.94312815283891</v>
      </c>
      <c r="F53" s="37" t="s">
        <v>73</v>
      </c>
      <c r="G53" s="19">
        <f t="shared" si="5"/>
        <v>85.405374584093593</v>
      </c>
      <c r="H53" s="19">
        <f t="shared" si="6"/>
        <v>36.414953847805087</v>
      </c>
      <c r="I53" s="19">
        <f t="shared" si="7"/>
        <v>58.118560158849412</v>
      </c>
    </row>
    <row r="54" spans="2:10" ht="15.75" x14ac:dyDescent="0.15">
      <c r="B54" s="30">
        <v>2</v>
      </c>
      <c r="C54" s="19">
        <f t="shared" si="2"/>
        <v>75.642508318128151</v>
      </c>
      <c r="D54" s="19">
        <f t="shared" si="3"/>
        <v>87.856069550284417</v>
      </c>
      <c r="E54" s="19">
        <f t="shared" si="4"/>
        <v>110.69040463668563</v>
      </c>
      <c r="F54" s="37" t="s">
        <v>74</v>
      </c>
      <c r="G54" s="19">
        <f t="shared" si="5"/>
        <v>104.63245948266609</v>
      </c>
      <c r="H54" s="19">
        <f t="shared" si="6"/>
        <v>56.162793817752494</v>
      </c>
      <c r="I54" s="19">
        <f t="shared" si="7"/>
        <v>77.647110121283674</v>
      </c>
    </row>
    <row r="55" spans="2:10" ht="15.75" x14ac:dyDescent="0.15">
      <c r="B55" s="30">
        <v>0.4</v>
      </c>
      <c r="C55" s="19">
        <f t="shared" si="2"/>
        <v>96.300378340667592</v>
      </c>
      <c r="D55" s="19">
        <f t="shared" si="3"/>
        <v>90.67350005366535</v>
      </c>
      <c r="E55" s="19">
        <f t="shared" si="4"/>
        <v>119.17650531286895</v>
      </c>
      <c r="F55" s="37" t="s">
        <v>75</v>
      </c>
      <c r="G55" s="19">
        <f t="shared" si="5"/>
        <v>105.27107706343243</v>
      </c>
      <c r="H55" s="19">
        <f t="shared" si="6"/>
        <v>75.415235590855417</v>
      </c>
      <c r="I55" s="19">
        <f t="shared" si="7"/>
        <v>91.964352795964373</v>
      </c>
    </row>
    <row r="56" spans="2:10" ht="15.75" x14ac:dyDescent="0.15">
      <c r="B56" s="30">
        <v>0.08</v>
      </c>
      <c r="C56" s="19">
        <f t="shared" si="2"/>
        <v>111.58775625201244</v>
      </c>
      <c r="D56" s="19">
        <f t="shared" si="3"/>
        <v>94.739052270043999</v>
      </c>
      <c r="E56" s="19">
        <f t="shared" si="4"/>
        <v>96.879829880862928</v>
      </c>
      <c r="F56" s="37" t="s">
        <v>76</v>
      </c>
      <c r="G56" s="19">
        <f t="shared" si="5"/>
        <v>117.10334603413115</v>
      </c>
      <c r="H56" s="19">
        <f t="shared" si="6"/>
        <v>97.760276913169477</v>
      </c>
      <c r="I56" s="19">
        <f t="shared" si="7"/>
        <v>98.199796071696909</v>
      </c>
    </row>
    <row r="57" spans="2:10" ht="15.75" x14ac:dyDescent="0.15">
      <c r="B57" s="30">
        <v>1.6E-2</v>
      </c>
      <c r="C57" s="19">
        <f t="shared" si="2"/>
        <v>135.76130997102072</v>
      </c>
      <c r="D57" s="19">
        <f t="shared" si="3"/>
        <v>93.121847161103361</v>
      </c>
      <c r="E57" s="19">
        <f t="shared" si="4"/>
        <v>105.69979607169689</v>
      </c>
      <c r="F57" s="37" t="s">
        <v>77</v>
      </c>
      <c r="G57" s="19">
        <f t="shared" si="5"/>
        <v>143.57639261564884</v>
      </c>
      <c r="H57" s="19">
        <f t="shared" si="6"/>
        <v>86.933361060427174</v>
      </c>
      <c r="I57" s="19">
        <f t="shared" si="7"/>
        <v>111.91457819040463</v>
      </c>
    </row>
    <row r="58" spans="2:10" ht="15.75" x14ac:dyDescent="0.15">
      <c r="B58" s="30">
        <v>3.2000000000000002E-3</v>
      </c>
      <c r="C58" s="19">
        <f t="shared" si="2"/>
        <v>140.95242567350007</v>
      </c>
      <c r="D58" s="19">
        <f t="shared" si="3"/>
        <v>81.883586454867441</v>
      </c>
      <c r="E58" s="19">
        <f t="shared" si="4"/>
        <v>104.36151658259095</v>
      </c>
      <c r="F58" s="37" t="s">
        <v>78</v>
      </c>
      <c r="G58" s="19">
        <f t="shared" si="5"/>
        <v>124.80244445637007</v>
      </c>
      <c r="H58" s="19">
        <f t="shared" si="6"/>
        <v>96.326674358699165</v>
      </c>
      <c r="I58" s="19">
        <f t="shared" si="7"/>
        <v>122.51750831812817</v>
      </c>
    </row>
    <row r="59" spans="2:10" x14ac:dyDescent="0.15">
      <c r="J59" s="46"/>
    </row>
    <row r="60" spans="2:10" x14ac:dyDescent="0.15">
      <c r="B60" s="47" t="s">
        <v>50</v>
      </c>
      <c r="C60" s="48"/>
      <c r="D60" s="48"/>
      <c r="E60" s="48"/>
      <c r="F60" s="48"/>
      <c r="G60" s="48"/>
      <c r="H60" s="48"/>
      <c r="I60" s="49"/>
      <c r="J60" s="46"/>
    </row>
    <row r="61" spans="2:10" ht="15.75" x14ac:dyDescent="0.15">
      <c r="B61" s="27" t="s">
        <v>13</v>
      </c>
      <c r="C61" s="44" t="s">
        <v>22</v>
      </c>
      <c r="D61" s="44" t="s">
        <v>23</v>
      </c>
      <c r="E61" s="44" t="s">
        <v>24</v>
      </c>
      <c r="F61" s="27" t="s">
        <v>13</v>
      </c>
      <c r="G61" s="45" t="s">
        <v>26</v>
      </c>
      <c r="H61" s="45" t="s">
        <v>35</v>
      </c>
      <c r="I61" s="45" t="s">
        <v>37</v>
      </c>
      <c r="J61" s="46"/>
    </row>
    <row r="62" spans="2:10" ht="15.75" x14ac:dyDescent="0.15">
      <c r="B62" s="30">
        <v>50</v>
      </c>
      <c r="C62" s="19">
        <f t="shared" ref="C62:C68" si="8">STDEVP(C42:D42)</f>
        <v>2.2069872276483715E-2</v>
      </c>
      <c r="D62" s="19">
        <f t="shared" ref="D62:D68" si="9">STDEVP(E42:F42)</f>
        <v>1.9506010518407209</v>
      </c>
      <c r="E62" s="19">
        <f t="shared" ref="E62:E68" si="10">STDEVP(G42:H42)</f>
        <v>7.1600300525920311</v>
      </c>
      <c r="F62" s="37" t="s">
        <v>72</v>
      </c>
      <c r="G62" s="19">
        <f t="shared" ref="G62:G68" si="11">STDEVP(J42:K42)</f>
        <v>0.71234034560480808</v>
      </c>
      <c r="H62" s="19">
        <f t="shared" ref="H62:H68" si="12">STDEVP(L42:M42)</f>
        <v>0.32447407963936814</v>
      </c>
      <c r="I62" s="19">
        <f t="shared" ref="I62:I68" si="13">STDEVP(N42:O42)</f>
        <v>0.21271600300525906</v>
      </c>
      <c r="J62" s="46"/>
    </row>
    <row r="63" spans="2:10" ht="15.75" x14ac:dyDescent="0.15">
      <c r="B63" s="30">
        <v>10</v>
      </c>
      <c r="C63" s="19">
        <f t="shared" si="8"/>
        <v>1.5063861758076627</v>
      </c>
      <c r="D63" s="19">
        <f t="shared" si="9"/>
        <v>1.6500751314800937</v>
      </c>
      <c r="E63" s="19">
        <f t="shared" si="10"/>
        <v>3.4781179564237448</v>
      </c>
      <c r="F63" s="37" t="s">
        <v>73</v>
      </c>
      <c r="G63" s="19">
        <f t="shared" si="11"/>
        <v>1.5866829451540241</v>
      </c>
      <c r="H63" s="19">
        <f t="shared" si="12"/>
        <v>3.1043388429752099</v>
      </c>
      <c r="I63" s="19">
        <f t="shared" si="13"/>
        <v>3.2780803906836979</v>
      </c>
      <c r="J63" s="46"/>
    </row>
    <row r="64" spans="2:10" ht="15.75" x14ac:dyDescent="0.15">
      <c r="B64" s="30">
        <v>2</v>
      </c>
      <c r="C64" s="19">
        <f t="shared" si="8"/>
        <v>2.9122839969947449</v>
      </c>
      <c r="D64" s="19">
        <f t="shared" si="9"/>
        <v>0.67242674680691294</v>
      </c>
      <c r="E64" s="19">
        <f t="shared" si="10"/>
        <v>1.7139368895567202</v>
      </c>
      <c r="F64" s="37" t="s">
        <v>74</v>
      </c>
      <c r="G64" s="19">
        <f t="shared" si="11"/>
        <v>3.5748497370398198</v>
      </c>
      <c r="H64" s="19">
        <f t="shared" si="12"/>
        <v>3.6429376408715299</v>
      </c>
      <c r="I64" s="19">
        <f t="shared" si="13"/>
        <v>3.0451728024042097</v>
      </c>
    </row>
    <row r="65" spans="2:9" ht="15.75" x14ac:dyDescent="0.15">
      <c r="B65" s="30">
        <v>0.4</v>
      </c>
      <c r="C65" s="19">
        <f t="shared" si="8"/>
        <v>3.3128287002253956</v>
      </c>
      <c r="D65" s="19">
        <f t="shared" si="9"/>
        <v>4.9821562734785871</v>
      </c>
      <c r="E65" s="19">
        <f t="shared" si="10"/>
        <v>2.6389932381667975</v>
      </c>
      <c r="F65" s="37" t="s">
        <v>75</v>
      </c>
      <c r="G65" s="19">
        <f t="shared" si="11"/>
        <v>2.5934447783621266</v>
      </c>
      <c r="H65" s="19">
        <f t="shared" si="12"/>
        <v>2.6418106686701748</v>
      </c>
      <c r="I65" s="19">
        <f t="shared" si="13"/>
        <v>3.5635800150262966</v>
      </c>
    </row>
    <row r="66" spans="2:9" ht="15.75" x14ac:dyDescent="0.15">
      <c r="B66" s="30">
        <v>0.08</v>
      </c>
      <c r="C66" s="19">
        <f t="shared" si="8"/>
        <v>1.740702479338843</v>
      </c>
      <c r="D66" s="19">
        <f t="shared" si="9"/>
        <v>0.74286250939143628</v>
      </c>
      <c r="E66" s="19">
        <f t="shared" si="10"/>
        <v>0.18923741547708772</v>
      </c>
      <c r="F66" s="37" t="s">
        <v>76</v>
      </c>
      <c r="G66" s="19">
        <f t="shared" si="11"/>
        <v>3.4330390683696521</v>
      </c>
      <c r="H66" s="19">
        <f t="shared" si="12"/>
        <v>4.3576258452291512</v>
      </c>
      <c r="I66" s="19">
        <f t="shared" si="13"/>
        <v>5.4000751314801008</v>
      </c>
    </row>
    <row r="67" spans="2:9" ht="15.75" x14ac:dyDescent="0.15">
      <c r="B67" s="30">
        <v>1.6E-2</v>
      </c>
      <c r="C67" s="19">
        <f t="shared" si="8"/>
        <v>2.8291697971449992</v>
      </c>
      <c r="D67" s="19">
        <f t="shared" si="9"/>
        <v>1.8848610067618381</v>
      </c>
      <c r="E67" s="19">
        <f t="shared" si="10"/>
        <v>4.0561607813673959</v>
      </c>
      <c r="F67" s="37" t="s">
        <v>77</v>
      </c>
      <c r="G67" s="19">
        <f t="shared" si="11"/>
        <v>4.7924492862509425</v>
      </c>
      <c r="H67" s="19">
        <f t="shared" si="12"/>
        <v>1.125563486100674</v>
      </c>
      <c r="I67" s="19">
        <f t="shared" si="13"/>
        <v>6.5613260706236005</v>
      </c>
    </row>
    <row r="68" spans="2:9" ht="15.75" x14ac:dyDescent="0.15">
      <c r="B68" s="30">
        <v>3.2000000000000002E-3</v>
      </c>
      <c r="C68" s="19">
        <f t="shared" si="8"/>
        <v>2.577948910593534</v>
      </c>
      <c r="D68" s="19">
        <f t="shared" si="9"/>
        <v>1.8233471074380176</v>
      </c>
      <c r="E68" s="19">
        <f t="shared" si="10"/>
        <v>2.0031930879038384</v>
      </c>
      <c r="F68" s="37" t="s">
        <v>78</v>
      </c>
      <c r="G68" s="19">
        <f t="shared" si="11"/>
        <v>5.0333395942900196</v>
      </c>
      <c r="H68" s="19">
        <f t="shared" si="12"/>
        <v>1.2523478587528203</v>
      </c>
      <c r="I68" s="19">
        <f t="shared" si="13"/>
        <v>9.7412659654395313</v>
      </c>
    </row>
    <row r="70" spans="2:9" x14ac:dyDescent="0.15">
      <c r="B70" s="19" t="s">
        <v>51</v>
      </c>
      <c r="C70" s="19">
        <f>100-C52</f>
        <v>98.060064935064929</v>
      </c>
      <c r="D70" s="19">
        <f t="shared" ref="D70:I70" si="14">100-D52</f>
        <v>63.428678759257274</v>
      </c>
      <c r="E70" s="19">
        <f>100-E52</f>
        <v>54.612938714178384</v>
      </c>
      <c r="F70" s="19"/>
      <c r="G70" s="19">
        <f t="shared" si="14"/>
        <v>53.582228721691536</v>
      </c>
      <c r="H70" s="19">
        <f t="shared" si="14"/>
        <v>97.402664484276059</v>
      </c>
      <c r="I70" s="19">
        <f t="shared" si="14"/>
        <v>95.909426317484161</v>
      </c>
    </row>
    <row r="72" spans="2:9" x14ac:dyDescent="0.2">
      <c r="B72" s="12" t="s">
        <v>52</v>
      </c>
      <c r="C72" s="12">
        <v>4.9349999999999996</v>
      </c>
      <c r="D72" s="12">
        <v>37.020000000000003</v>
      </c>
      <c r="E72" s="12">
        <v>63.42</v>
      </c>
      <c r="F72" s="19"/>
      <c r="G72" s="12">
        <v>22.06</v>
      </c>
      <c r="H72" s="12">
        <v>1.403</v>
      </c>
      <c r="I72" s="12">
        <v>4.8280000000000003</v>
      </c>
    </row>
    <row r="73" spans="2:9" x14ac:dyDescent="0.2">
      <c r="B73" s="12" t="s">
        <v>53</v>
      </c>
      <c r="C73" s="12">
        <v>-1.35</v>
      </c>
      <c r="D73" s="12">
        <v>-1.79</v>
      </c>
      <c r="E73" s="12"/>
      <c r="F73" s="19"/>
      <c r="G73" s="12">
        <v>-1.327</v>
      </c>
      <c r="H73" s="12">
        <v>-0.68159999999999998</v>
      </c>
      <c r="I73" s="12">
        <v>-1.1040000000000001</v>
      </c>
    </row>
    <row r="74" spans="2:9" x14ac:dyDescent="0.2">
      <c r="B74" s="12" t="s">
        <v>54</v>
      </c>
      <c r="C74" s="12">
        <v>0.69330000000000003</v>
      </c>
      <c r="D74" s="12">
        <v>1.5680000000000001</v>
      </c>
      <c r="E74" s="12"/>
      <c r="F74" s="19"/>
      <c r="G74" s="12">
        <v>1.3440000000000001</v>
      </c>
      <c r="H74" s="12">
        <v>0.14710000000000001</v>
      </c>
      <c r="I74" s="12">
        <v>0.68369999999999997</v>
      </c>
    </row>
    <row r="75" spans="2:9" x14ac:dyDescent="0.2">
      <c r="B75" s="12" t="s">
        <v>55</v>
      </c>
      <c r="C75" s="12">
        <v>1227</v>
      </c>
      <c r="D75" s="12">
        <v>3492</v>
      </c>
      <c r="E75" s="12">
        <v>4071</v>
      </c>
      <c r="F75" s="19"/>
      <c r="G75" s="12">
        <v>1805</v>
      </c>
      <c r="H75" s="12">
        <v>645.29999999999995</v>
      </c>
      <c r="I75" s="12">
        <v>980.8</v>
      </c>
    </row>
    <row r="77" spans="2:9" ht="15" x14ac:dyDescent="0.2">
      <c r="B77" s="50" t="s">
        <v>56</v>
      </c>
      <c r="C77" s="51" t="s">
        <v>12</v>
      </c>
      <c r="D77" s="51" t="s">
        <v>57</v>
      </c>
      <c r="E77" s="51" t="s">
        <v>79</v>
      </c>
      <c r="F77" s="13" t="s">
        <v>80</v>
      </c>
      <c r="G77" s="13" t="s">
        <v>58</v>
      </c>
      <c r="H77" s="52" t="s">
        <v>59</v>
      </c>
      <c r="I77" s="14" t="s">
        <v>55</v>
      </c>
    </row>
    <row r="78" spans="2:9" x14ac:dyDescent="0.2">
      <c r="B78" s="53" t="s">
        <v>60</v>
      </c>
      <c r="C78" s="54">
        <v>240</v>
      </c>
      <c r="D78" s="15" t="s">
        <v>61</v>
      </c>
      <c r="E78" s="44" t="s">
        <v>22</v>
      </c>
      <c r="F78" s="55" t="s">
        <v>62</v>
      </c>
      <c r="G78" s="16">
        <v>4.9349999999999996</v>
      </c>
      <c r="H78" s="56">
        <v>98.060064935064929</v>
      </c>
      <c r="I78" s="12">
        <v>1227</v>
      </c>
    </row>
    <row r="79" spans="2:9" x14ac:dyDescent="0.2">
      <c r="B79" s="53" t="s">
        <v>60</v>
      </c>
      <c r="C79" s="54">
        <v>308</v>
      </c>
      <c r="D79" s="15" t="s">
        <v>63</v>
      </c>
      <c r="E79" s="44" t="s">
        <v>23</v>
      </c>
      <c r="F79" s="55" t="s">
        <v>64</v>
      </c>
      <c r="G79" s="16">
        <v>37.020000000000003</v>
      </c>
      <c r="H79" s="56">
        <v>63.428678759257274</v>
      </c>
      <c r="I79" s="12">
        <v>3492</v>
      </c>
    </row>
    <row r="80" spans="2:9" x14ac:dyDescent="0.2">
      <c r="B80" s="53" t="s">
        <v>60</v>
      </c>
      <c r="C80" s="54">
        <v>309</v>
      </c>
      <c r="D80" s="15" t="s">
        <v>65</v>
      </c>
      <c r="E80" s="44" t="s">
        <v>24</v>
      </c>
      <c r="F80" s="55" t="s">
        <v>66</v>
      </c>
      <c r="G80" s="16">
        <v>63.42</v>
      </c>
      <c r="H80" s="56">
        <v>54.612938714178384</v>
      </c>
      <c r="I80" s="12">
        <v>4071</v>
      </c>
    </row>
    <row r="82" spans="2:9" ht="15" x14ac:dyDescent="0.2">
      <c r="B82" s="50" t="s">
        <v>56</v>
      </c>
      <c r="C82" s="51" t="s">
        <v>12</v>
      </c>
      <c r="D82" s="51" t="s">
        <v>57</v>
      </c>
      <c r="E82" s="51" t="s">
        <v>79</v>
      </c>
      <c r="F82" s="13" t="s">
        <v>80</v>
      </c>
      <c r="G82" s="13" t="s">
        <v>58</v>
      </c>
      <c r="H82" s="52" t="s">
        <v>59</v>
      </c>
      <c r="I82" s="14" t="s">
        <v>55</v>
      </c>
    </row>
    <row r="83" spans="2:9" x14ac:dyDescent="0.2">
      <c r="B83" s="53" t="s">
        <v>67</v>
      </c>
      <c r="C83" s="54" t="s">
        <v>25</v>
      </c>
      <c r="D83" s="17" t="s">
        <v>68</v>
      </c>
      <c r="E83" s="45" t="s">
        <v>26</v>
      </c>
      <c r="F83" s="53" t="s">
        <v>69</v>
      </c>
      <c r="G83" s="16">
        <v>22.06</v>
      </c>
      <c r="H83" s="56">
        <v>53.582228721691536</v>
      </c>
      <c r="I83" s="12">
        <v>1805</v>
      </c>
    </row>
    <row r="84" spans="2:9" x14ac:dyDescent="0.2">
      <c r="B84" s="53" t="s">
        <v>67</v>
      </c>
      <c r="C84" s="54" t="s">
        <v>34</v>
      </c>
      <c r="D84" s="17" t="s">
        <v>70</v>
      </c>
      <c r="E84" s="45" t="s">
        <v>35</v>
      </c>
      <c r="F84" s="53" t="s">
        <v>69</v>
      </c>
      <c r="G84" s="16">
        <v>1.403</v>
      </c>
      <c r="H84" s="56">
        <v>97.402664484276059</v>
      </c>
      <c r="I84" s="12">
        <v>645.29999999999995</v>
      </c>
    </row>
    <row r="85" spans="2:9" x14ac:dyDescent="0.2">
      <c r="B85" s="53" t="s">
        <v>67</v>
      </c>
      <c r="C85" s="54" t="s">
        <v>36</v>
      </c>
      <c r="D85" s="17" t="s">
        <v>71</v>
      </c>
      <c r="E85" s="45" t="s">
        <v>37</v>
      </c>
      <c r="F85" s="53" t="s">
        <v>69</v>
      </c>
      <c r="G85" s="16">
        <v>4.8280000000000003</v>
      </c>
      <c r="H85" s="56">
        <v>95.909426317484161</v>
      </c>
      <c r="I85" s="12">
        <v>980.8</v>
      </c>
    </row>
  </sheetData>
  <mergeCells count="27">
    <mergeCell ref="C41:D41"/>
    <mergeCell ref="E41:F41"/>
    <mergeCell ref="G41:H41"/>
    <mergeCell ref="J41:K41"/>
    <mergeCell ref="L41:M41"/>
    <mergeCell ref="N41:O41"/>
    <mergeCell ref="C31:D31"/>
    <mergeCell ref="E31:F31"/>
    <mergeCell ref="G31:H31"/>
    <mergeCell ref="J31:K31"/>
    <mergeCell ref="L31:M31"/>
    <mergeCell ref="N31:O31"/>
    <mergeCell ref="J11:K11"/>
    <mergeCell ref="L11:M11"/>
    <mergeCell ref="N11:O11"/>
    <mergeCell ref="C21:D21"/>
    <mergeCell ref="E21:F21"/>
    <mergeCell ref="G21:H21"/>
    <mergeCell ref="J21:K21"/>
    <mergeCell ref="L21:M21"/>
    <mergeCell ref="N21:O21"/>
    <mergeCell ref="B1:D5"/>
    <mergeCell ref="B6:D6"/>
    <mergeCell ref="B7:D7"/>
    <mergeCell ref="C11:D11"/>
    <mergeCell ref="E11:F11"/>
    <mergeCell ref="G11:H1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BD2-19B6-4D42-B308-81D22545D6F8}">
  <dimension ref="A1:G9"/>
  <sheetViews>
    <sheetView tabSelected="1" workbookViewId="0">
      <selection activeCell="N27" sqref="N27"/>
    </sheetView>
  </sheetViews>
  <sheetFormatPr defaultRowHeight="13.5" x14ac:dyDescent="0.15"/>
  <cols>
    <col min="1" max="16384" width="9" style="20"/>
  </cols>
  <sheetData>
    <row r="1" spans="1:7" ht="15" x14ac:dyDescent="0.2">
      <c r="A1" s="50" t="s">
        <v>56</v>
      </c>
      <c r="B1" s="51" t="s">
        <v>12</v>
      </c>
      <c r="C1" s="51" t="s">
        <v>57</v>
      </c>
      <c r="D1" s="51" t="s">
        <v>79</v>
      </c>
      <c r="E1" s="13" t="s">
        <v>80</v>
      </c>
      <c r="F1" s="13" t="s">
        <v>58</v>
      </c>
      <c r="G1" s="52" t="s">
        <v>59</v>
      </c>
    </row>
    <row r="2" spans="1:7" x14ac:dyDescent="0.2">
      <c r="A2" s="53" t="s">
        <v>60</v>
      </c>
      <c r="B2" s="54">
        <v>240</v>
      </c>
      <c r="C2" s="15" t="s">
        <v>61</v>
      </c>
      <c r="D2" s="44" t="s">
        <v>22</v>
      </c>
      <c r="E2" s="55" t="s">
        <v>62</v>
      </c>
      <c r="F2" s="16">
        <v>4.9349999999999996</v>
      </c>
      <c r="G2" s="56">
        <v>98.060064935064929</v>
      </c>
    </row>
    <row r="3" spans="1:7" x14ac:dyDescent="0.2">
      <c r="A3" s="53" t="s">
        <v>60</v>
      </c>
      <c r="B3" s="54">
        <v>308</v>
      </c>
      <c r="C3" s="15" t="s">
        <v>63</v>
      </c>
      <c r="D3" s="44" t="s">
        <v>23</v>
      </c>
      <c r="E3" s="55" t="s">
        <v>64</v>
      </c>
      <c r="F3" s="16">
        <v>37.020000000000003</v>
      </c>
      <c r="G3" s="56">
        <v>63.428678759257274</v>
      </c>
    </row>
    <row r="4" spans="1:7" x14ac:dyDescent="0.2">
      <c r="A4" s="53" t="s">
        <v>60</v>
      </c>
      <c r="B4" s="54">
        <v>309</v>
      </c>
      <c r="C4" s="15" t="s">
        <v>65</v>
      </c>
      <c r="D4" s="44" t="s">
        <v>24</v>
      </c>
      <c r="E4" s="55" t="s">
        <v>66</v>
      </c>
      <c r="F4" s="16">
        <v>63.42</v>
      </c>
      <c r="G4" s="56">
        <v>54.612938714178384</v>
      </c>
    </row>
    <row r="6" spans="1:7" ht="15" x14ac:dyDescent="0.2">
      <c r="A6" s="50" t="s">
        <v>56</v>
      </c>
      <c r="B6" s="51" t="s">
        <v>12</v>
      </c>
      <c r="C6" s="51" t="s">
        <v>57</v>
      </c>
      <c r="D6" s="51" t="s">
        <v>79</v>
      </c>
      <c r="E6" s="13" t="s">
        <v>80</v>
      </c>
      <c r="F6" s="13" t="s">
        <v>58</v>
      </c>
      <c r="G6" s="52" t="s">
        <v>59</v>
      </c>
    </row>
    <row r="7" spans="1:7" x14ac:dyDescent="0.2">
      <c r="A7" s="53" t="s">
        <v>67</v>
      </c>
      <c r="B7" s="54" t="s">
        <v>34</v>
      </c>
      <c r="C7" s="17" t="s">
        <v>70</v>
      </c>
      <c r="D7" s="45" t="s">
        <v>35</v>
      </c>
      <c r="E7" s="53" t="s">
        <v>69</v>
      </c>
      <c r="F7" s="16">
        <v>1.403</v>
      </c>
      <c r="G7" s="56">
        <v>97.402664484276059</v>
      </c>
    </row>
    <row r="8" spans="1:7" x14ac:dyDescent="0.2">
      <c r="A8" s="53" t="s">
        <v>67</v>
      </c>
      <c r="B8" s="54" t="s">
        <v>36</v>
      </c>
      <c r="C8" s="17" t="s">
        <v>71</v>
      </c>
      <c r="D8" s="45" t="s">
        <v>37</v>
      </c>
      <c r="E8" s="53" t="s">
        <v>69</v>
      </c>
      <c r="F8" s="16">
        <v>4.8280000000000003</v>
      </c>
      <c r="G8" s="56">
        <v>95.909426317484161</v>
      </c>
    </row>
    <row r="9" spans="1:7" x14ac:dyDescent="0.2">
      <c r="A9" s="53" t="s">
        <v>67</v>
      </c>
      <c r="B9" s="54" t="s">
        <v>25</v>
      </c>
      <c r="C9" s="17" t="s">
        <v>68</v>
      </c>
      <c r="D9" s="45" t="s">
        <v>26</v>
      </c>
      <c r="E9" s="53" t="s">
        <v>69</v>
      </c>
      <c r="F9" s="16">
        <v>22.06</v>
      </c>
      <c r="G9" s="56">
        <v>53.582228721691536</v>
      </c>
    </row>
  </sheetData>
  <autoFilter ref="A6:G9" xr:uid="{A8638BD2-19B6-4D42-B308-81D22545D6F8}">
    <sortState xmlns:xlrd2="http://schemas.microsoft.com/office/spreadsheetml/2017/richdata2" ref="A7:G9">
      <sortCondition descending="1" ref="G6:G9"/>
    </sortState>
  </autoFilter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rism8.Document" shapeId="2051" r:id="rId4">
          <objectPr defaultSize="0" autoPict="0" altText="" r:id="rId5">
            <anchor moveWithCells="1">
              <from>
                <xdr:col>11</xdr:col>
                <xdr:colOff>9525</xdr:colOff>
                <xdr:row>0</xdr:row>
                <xdr:rowOff>57150</xdr:rowOff>
              </from>
              <to>
                <xdr:col>16</xdr:col>
                <xdr:colOff>409575</xdr:colOff>
                <xdr:row>20</xdr:row>
                <xdr:rowOff>114300</xdr:rowOff>
              </to>
            </anchor>
          </objectPr>
        </oleObject>
      </mc:Choice>
      <mc:Fallback>
        <oleObject progId="Prism8.Document" shapeId="2051" r:id="rId4"/>
      </mc:Fallback>
    </mc:AlternateContent>
    <mc:AlternateContent xmlns:mc="http://schemas.openxmlformats.org/markup-compatibility/2006">
      <mc:Choice Requires="x14">
        <oleObject progId="Prism8.Document" shapeId="2052" r:id="rId6">
          <objectPr defaultSize="0" autoPict="0" altText="" r:id="rId7">
            <anchor moveWithCells="1">
              <from>
                <xdr:col>17</xdr:col>
                <xdr:colOff>9525</xdr:colOff>
                <xdr:row>0</xdr:row>
                <xdr:rowOff>57150</xdr:rowOff>
              </from>
              <to>
                <xdr:col>22</xdr:col>
                <xdr:colOff>409575</xdr:colOff>
                <xdr:row>20</xdr:row>
                <xdr:rowOff>114300</xdr:rowOff>
              </to>
            </anchor>
          </objectPr>
        </oleObject>
      </mc:Choice>
      <mc:Fallback>
        <oleObject progId="Prism8.Document" shapeId="2052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0561</vt:lpstr>
      <vt:lpstr>Processed data</vt:lpstr>
      <vt:lpstr>IR&amp;IC50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xuxingpingxxp@163.com</cp:lastModifiedBy>
  <dcterms:created xsi:type="dcterms:W3CDTF">2024-04-29T07:07:00Z</dcterms:created>
  <dcterms:modified xsi:type="dcterms:W3CDTF">2024-04-30T08:40:54Z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65B0B5D75F074A3EB55FF9CFB05E326B</vt:lpwstr>
  </property>
  <property fmtid="{D5CDD505-2E9C-101B-9397-08002B2CF9AE}" pid="3" name="KSOProductBuildVer">
    <vt:lpwstr>2052-11.8.2.11019</vt:lpwstr>
  </property>
</Properties>
</file>