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6.5\临检所-报告组文件\资料审核\科研报告\待出\"/>
    </mc:Choice>
  </mc:AlternateContent>
  <xr:revisionPtr revIDLastSave="0" documentId="13_ncr:1_{5F42B922-F8A1-422D-858C-D02516002C5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0622" sheetId="1" r:id="rId1"/>
    <sheet name="Processed data" sheetId="2" r:id="rId2"/>
    <sheet name="IR&amp;IC50" sheetId="3" r:id="rId3"/>
  </sheets>
  <externalReferences>
    <externalReference r:id="rId4"/>
  </externalReferences>
  <definedNames>
    <definedName name="_xlnm._FilterDatabase" localSheetId="2" hidden="1">'IR&amp;IC50'!$A$6:$G$9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2" l="1"/>
  <c r="E50" i="2"/>
  <c r="G50" i="2"/>
  <c r="H50" i="2"/>
  <c r="I50" i="2"/>
  <c r="C50" i="2"/>
  <c r="L7" i="2"/>
  <c r="K7" i="2"/>
  <c r="L5" i="2"/>
  <c r="K5" i="2"/>
  <c r="K8" i="2" l="1"/>
  <c r="L8" i="2"/>
  <c r="K9" i="2" s="1"/>
  <c r="C38" i="2"/>
  <c r="E33" i="2"/>
  <c r="H38" i="2"/>
  <c r="H34" i="2"/>
  <c r="C36" i="2"/>
  <c r="C32" i="2"/>
  <c r="E37" i="2"/>
  <c r="C34" i="2"/>
  <c r="H36" i="2"/>
  <c r="E35" i="2"/>
  <c r="H32" i="2"/>
  <c r="G32" i="2"/>
  <c r="D33" i="2"/>
  <c r="I33" i="2"/>
  <c r="G34" i="2"/>
  <c r="D35" i="2"/>
  <c r="I35" i="2"/>
  <c r="G36" i="2"/>
  <c r="D37" i="2"/>
  <c r="I37" i="2"/>
  <c r="G38" i="2"/>
  <c r="D32" i="2"/>
  <c r="I32" i="2"/>
  <c r="G33" i="2"/>
  <c r="D34" i="2"/>
  <c r="I34" i="2"/>
  <c r="G35" i="2"/>
  <c r="D36" i="2"/>
  <c r="I36" i="2"/>
  <c r="G37" i="2"/>
  <c r="D38" i="2"/>
  <c r="I38" i="2"/>
  <c r="E32" i="2"/>
  <c r="C33" i="2"/>
  <c r="H33" i="2"/>
  <c r="E34" i="2"/>
  <c r="C35" i="2"/>
  <c r="H35" i="2"/>
  <c r="E36" i="2"/>
  <c r="C37" i="2"/>
  <c r="H37" i="2"/>
  <c r="E38" i="2"/>
  <c r="L49" i="1" l="1"/>
  <c r="K49" i="1"/>
  <c r="L48" i="1"/>
  <c r="L50" i="1" s="1"/>
  <c r="K48" i="1"/>
  <c r="K50" i="1" s="1"/>
  <c r="O30" i="1"/>
  <c r="O31" i="1" s="1"/>
  <c r="O32" i="1" s="1"/>
  <c r="O33" i="1" s="1"/>
  <c r="O34" i="1" s="1"/>
  <c r="K51" i="1" l="1"/>
</calcChain>
</file>

<file path=xl/sharedStrings.xml><?xml version="1.0" encoding="utf-8"?>
<sst xmlns="http://schemas.openxmlformats.org/spreadsheetml/2006/main" count="581" uniqueCount="79">
  <si>
    <t>Testname: ADP-GLO-1</t>
  </si>
  <si>
    <t>Date: 2024-05-15  Time: 14:16:12 (UTC+8)</t>
  </si>
  <si>
    <t xml:space="preserve">ID1: 0622-2  ID2:   ID3: </t>
  </si>
  <si>
    <t>No. of Channels / Multichromatics: 1</t>
  </si>
  <si>
    <t>No. of Cycles: 1</t>
  </si>
  <si>
    <t>Chromatic: 1</t>
  </si>
  <si>
    <t>Cycle: 1</t>
  </si>
  <si>
    <t>Time [s]: 0</t>
  </si>
  <si>
    <t>T[～C]: 26.0</t>
  </si>
  <si>
    <t xml:space="preserve">       -</t>
  </si>
  <si>
    <t xml:space="preserve">        -</t>
  </si>
  <si>
    <t>类型</t>
  </si>
  <si>
    <t>编号</t>
  </si>
  <si>
    <t>μM</t>
  </si>
  <si>
    <t>浓度1</t>
  </si>
  <si>
    <t>浓度2</t>
  </si>
  <si>
    <t>浓度3</t>
  </si>
  <si>
    <t>浓度4</t>
  </si>
  <si>
    <t>浓度5</t>
  </si>
  <si>
    <t>浓度6</t>
  </si>
  <si>
    <t>浓度7</t>
  </si>
  <si>
    <t>240</t>
  </si>
  <si>
    <t>GSK2110183</t>
  </si>
  <si>
    <t>林西替尼</t>
  </si>
  <si>
    <t>培西达替尼</t>
  </si>
  <si>
    <t>309-308</t>
  </si>
  <si>
    <t>培西达替尼+林西替尼</t>
  </si>
  <si>
    <t>25+25</t>
  </si>
  <si>
    <t>5+5</t>
  </si>
  <si>
    <t>1+1</t>
  </si>
  <si>
    <t>0.2+0.2</t>
  </si>
  <si>
    <t>0.04+0.04</t>
  </si>
  <si>
    <t>0.008+0.008</t>
  </si>
  <si>
    <t>0.0016+0.0016</t>
  </si>
  <si>
    <t>240-308</t>
  </si>
  <si>
    <t>GSK2110183+林西替尼</t>
  </si>
  <si>
    <t>240-309</t>
  </si>
  <si>
    <t>GSK2110183+培西达替尼</t>
  </si>
  <si>
    <t>对照</t>
  </si>
  <si>
    <t>空白</t>
  </si>
  <si>
    <t>Optical density</t>
  </si>
  <si>
    <t>25</t>
    <phoneticPr fontId="12" type="noConversion"/>
  </si>
  <si>
    <t>5</t>
    <phoneticPr fontId="12" type="noConversion"/>
  </si>
  <si>
    <t>1</t>
    <phoneticPr fontId="12" type="noConversion"/>
  </si>
  <si>
    <t>0.2</t>
    <phoneticPr fontId="12" type="noConversion"/>
  </si>
  <si>
    <t>0.04</t>
    <phoneticPr fontId="12" type="noConversion"/>
  </si>
  <si>
    <t>0.008</t>
    <phoneticPr fontId="12" type="noConversion"/>
  </si>
  <si>
    <t>0.0016</t>
    <phoneticPr fontId="12" type="noConversion"/>
  </si>
  <si>
    <t>Cell viability(%)</t>
  </si>
  <si>
    <t>25</t>
  </si>
  <si>
    <t>5</t>
  </si>
  <si>
    <t>1</t>
  </si>
  <si>
    <t>0.2</t>
  </si>
  <si>
    <t>0.04</t>
  </si>
  <si>
    <t>0.008</t>
  </si>
  <si>
    <t>0.0016</t>
  </si>
  <si>
    <t>抑制率</t>
  </si>
  <si>
    <t>IC50</t>
  </si>
  <si>
    <t>HillSlope</t>
  </si>
  <si>
    <t>logIC50</t>
  </si>
  <si>
    <t>AUC</t>
  </si>
  <si>
    <t>分类</t>
  </si>
  <si>
    <t>Drug name</t>
  </si>
  <si>
    <r>
      <rPr>
        <b/>
        <sz val="11"/>
        <color rgb="FF000000"/>
        <rFont val="宋体"/>
        <family val="3"/>
        <charset val="134"/>
      </rPr>
      <t>药物名称</t>
    </r>
  </si>
  <si>
    <r>
      <rPr>
        <b/>
        <sz val="11"/>
        <color rgb="FF000000"/>
        <rFont val="等线"/>
        <family val="3"/>
        <charset val="134"/>
      </rPr>
      <t>靶点</t>
    </r>
  </si>
  <si>
    <t xml:space="preserve">IC50 </t>
  </si>
  <si>
    <t>抑制率(%)</t>
  </si>
  <si>
    <t>靶向药</t>
  </si>
  <si>
    <t>Afuresertib</t>
  </si>
  <si>
    <t>ALK</t>
  </si>
  <si>
    <t>Linsitinib</t>
  </si>
  <si>
    <t>IGF1R,INSR</t>
  </si>
  <si>
    <t>Pexidartinib</t>
  </si>
  <si>
    <t>CSF1R,c-Kit,FLT3/1,KDR,LCK</t>
  </si>
  <si>
    <t>联合</t>
  </si>
  <si>
    <t>Pexidartinib+Linsitinib</t>
  </si>
  <si>
    <t>/</t>
  </si>
  <si>
    <t>Afuresertib+Linsitinib</t>
  </si>
  <si>
    <t>Afuresertib+Pexidartinib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</si>
</sst>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.00_);[Red]\(0.00\)"/>
  </numFmts>
  <fonts count="22" x14ac:knownFonts="1">
    <font>
      <sz val="11"/>
      <color theme="1"/>
      <name val="宋体"/>
      <charset val="134"/>
      <scheme val="minor"/>
    </font>
    <font>
      <sz val="12"/>
      <color theme="1"/>
      <name val="等线"/>
      <charset val="134"/>
    </font>
    <font>
      <sz val="11"/>
      <color theme="1"/>
      <name val="宋体"/>
      <charset val="134"/>
      <scheme val="major"/>
    </font>
    <font>
      <sz val="12"/>
      <color theme="4" tint="-0.249977111117893"/>
      <name val="等线"/>
      <charset val="134"/>
    </font>
    <font>
      <sz val="12"/>
      <color theme="4"/>
      <name val="等线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</font>
    <font>
      <sz val="12"/>
      <color rgb="FF2F75B5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rgb="FF5B9BD5"/>
      <name val="等线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  <scheme val="minor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b/>
      <sz val="10"/>
      <name val="Arial"/>
      <family val="2"/>
    </font>
    <font>
      <b/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9" fillId="0" borderId="0">
      <alignment vertical="center"/>
    </xf>
    <xf numFmtId="0" fontId="15" fillId="0" borderId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4" fillId="0" borderId="1" xfId="1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0" fontId="11" fillId="0" borderId="1" xfId="2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/>
    <xf numFmtId="0" fontId="16" fillId="0" borderId="1" xfId="3" applyFont="1" applyBorder="1">
      <alignment vertical="center"/>
    </xf>
    <xf numFmtId="0" fontId="16" fillId="0" borderId="1" xfId="2" applyFont="1" applyBorder="1">
      <alignment vertical="center"/>
    </xf>
    <xf numFmtId="0" fontId="18" fillId="0" borderId="1" xfId="2" applyFont="1" applyBorder="1" applyAlignment="1">
      <alignment horizontal="left"/>
    </xf>
    <xf numFmtId="0" fontId="17" fillId="0" borderId="1" xfId="2" applyFont="1" applyBorder="1">
      <alignment vertical="center"/>
    </xf>
    <xf numFmtId="0" fontId="14" fillId="0" borderId="1" xfId="0" applyFont="1" applyBorder="1" applyAlignment="1">
      <alignment horizontal="left"/>
    </xf>
    <xf numFmtId="0" fontId="20" fillId="0" borderId="1" xfId="2" applyFont="1" applyBorder="1">
      <alignment vertical="center"/>
    </xf>
    <xf numFmtId="0" fontId="20" fillId="0" borderId="1" xfId="2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 shrinkToFit="1"/>
    </xf>
    <xf numFmtId="0" fontId="11" fillId="0" borderId="1" xfId="2" applyFont="1" applyBorder="1">
      <alignment vertical="center"/>
    </xf>
    <xf numFmtId="176" fontId="14" fillId="0" borderId="1" xfId="0" applyNumberFormat="1" applyFont="1" applyBorder="1" applyAlignment="1"/>
    <xf numFmtId="0" fontId="14" fillId="0" borderId="1" xfId="0" applyFont="1" applyBorder="1" applyAlignment="1">
      <alignment horizontal="left" vertical="center" shrinkToFit="1"/>
    </xf>
    <xf numFmtId="0" fontId="20" fillId="0" borderId="1" xfId="0" applyFont="1" applyBorder="1">
      <alignment vertical="center"/>
    </xf>
    <xf numFmtId="0" fontId="20" fillId="0" borderId="0" xfId="0" applyFont="1">
      <alignment vertical="center"/>
    </xf>
    <xf numFmtId="0" fontId="20" fillId="2" borderId="8" xfId="0" applyFont="1" applyFill="1" applyBorder="1">
      <alignment vertical="center"/>
    </xf>
    <xf numFmtId="0" fontId="20" fillId="2" borderId="9" xfId="0" applyFont="1" applyFill="1" applyBorder="1">
      <alignment vertical="center"/>
    </xf>
    <xf numFmtId="0" fontId="20" fillId="3" borderId="8" xfId="0" applyFont="1" applyFill="1" applyBorder="1">
      <alignment vertical="center"/>
    </xf>
    <xf numFmtId="0" fontId="20" fillId="3" borderId="9" xfId="0" applyFont="1" applyFill="1" applyBorder="1">
      <alignment vertical="center"/>
    </xf>
    <xf numFmtId="177" fontId="20" fillId="0" borderId="1" xfId="0" applyNumberFormat="1" applyFont="1" applyBorder="1">
      <alignment vertical="center"/>
    </xf>
    <xf numFmtId="0" fontId="20" fillId="0" borderId="8" xfId="0" applyFont="1" applyBorder="1" applyAlignment="1">
      <alignment vertical="center"/>
    </xf>
    <xf numFmtId="0" fontId="11" fillId="0" borderId="8" xfId="0" applyFont="1" applyBorder="1" applyAlignment="1">
      <alignment vertical="center"/>
    </xf>
  </cellXfs>
  <cellStyles count="4">
    <cellStyle name="常规" xfId="0" builtinId="0"/>
    <cellStyle name="常规 2" xfId="1" xr:uid="{00000000-0005-0000-0000-000031000000}"/>
    <cellStyle name="常规 2 2" xfId="2" xr:uid="{B7D7D995-93F3-40FC-B817-51F076C7F75C}"/>
    <cellStyle name="常规 2 4" xfId="3" xr:uid="{3D9C362C-A4A0-457B-856D-7FA8A059E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'0622'!$O$29:$O$34</c:f>
              <c:numCache>
                <c:formatCode>General</c:formatCode>
                <c:ptCount val="6"/>
                <c:pt idx="0">
                  <c:v>1</c:v>
                </c:pt>
                <c:pt idx="1">
                  <c:v>0.25</c:v>
                </c:pt>
                <c:pt idx="2">
                  <c:v>6.25E-2</c:v>
                </c:pt>
                <c:pt idx="3">
                  <c:v>1.5625E-2</c:v>
                </c:pt>
                <c:pt idx="4">
                  <c:v>3.90625E-3</c:v>
                </c:pt>
                <c:pt idx="5">
                  <c:v>9.765625E-4</c:v>
                </c:pt>
              </c:numCache>
            </c:numRef>
          </c:xVal>
          <c:yVal>
            <c:numRef>
              <c:f>'0622'!$P$29:$P$34</c:f>
              <c:numCache>
                <c:formatCode>General</c:formatCode>
                <c:ptCount val="6"/>
                <c:pt idx="0">
                  <c:v>108901</c:v>
                </c:pt>
                <c:pt idx="1">
                  <c:v>30865</c:v>
                </c:pt>
                <c:pt idx="2">
                  <c:v>6269</c:v>
                </c:pt>
                <c:pt idx="3">
                  <c:v>1570</c:v>
                </c:pt>
                <c:pt idx="4">
                  <c:v>822</c:v>
                </c:pt>
                <c:pt idx="5">
                  <c:v>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1-4D9A-A5AD-1575CA8FC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57121"/>
        <c:axId val="717860356"/>
      </c:scatterChart>
      <c:valAx>
        <c:axId val="8005571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7860356"/>
        <c:crosses val="autoZero"/>
        <c:crossBetween val="midCat"/>
      </c:valAx>
      <c:valAx>
        <c:axId val="717860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05571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90332766577605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'IR&amp;IC50'!$G$1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'IR&amp;IC50'!$D$2:$D$4</c:f>
              <c:strCache>
                <c:ptCount val="3"/>
                <c:pt idx="0">
                  <c:v>GSK2110183</c:v>
                </c:pt>
                <c:pt idx="1">
                  <c:v>培西达替尼</c:v>
                </c:pt>
                <c:pt idx="2">
                  <c:v>林西替尼</c:v>
                </c:pt>
              </c:strCache>
            </c:strRef>
          </c:cat>
          <c:val>
            <c:numRef>
              <c:f>'IR&amp;IC50'!$G$2:$G$4</c:f>
              <c:numCache>
                <c:formatCode>0.00_);[Red]\(0.00\)</c:formatCode>
                <c:ptCount val="3"/>
                <c:pt idx="0">
                  <c:v>99.126802123258017</c:v>
                </c:pt>
                <c:pt idx="1">
                  <c:v>76.661000368843915</c:v>
                </c:pt>
                <c:pt idx="2">
                  <c:v>69.776448514200496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D-4632-9F3F-C574E475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86635553669901"/>
          <c:y val="0.13480689822686401"/>
          <c:w val="0.75167585914297796"/>
          <c:h val="0.54763973468833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'IR&amp;IC50'!$G$6</c:f>
              <c:strCache>
                <c:ptCount val="1"/>
                <c:pt idx="0">
                  <c:v>抑制率(%)</c:v>
                </c:pt>
              </c:strCache>
            </c:strRef>
          </c:tx>
          <c:spPr>
            <a:solidFill>
              <a:srgbClr val="03A6A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'IR&amp;IC50'!$D$7:$D$9</c:f>
              <c:strCache>
                <c:ptCount val="3"/>
                <c:pt idx="0">
                  <c:v>GSK2110183+林西替尼</c:v>
                </c:pt>
                <c:pt idx="1">
                  <c:v>GSK2110183+培西达替尼</c:v>
                </c:pt>
                <c:pt idx="2">
                  <c:v>培西达替尼+林西替尼</c:v>
                </c:pt>
              </c:strCache>
            </c:strRef>
          </c:cat>
          <c:val>
            <c:numRef>
              <c:f>'IR&amp;IC50'!$G$7:$G$9</c:f>
              <c:numCache>
                <c:formatCode>0.00_);[Red]\(0.00\)</c:formatCode>
                <c:ptCount val="3"/>
                <c:pt idx="0">
                  <c:v>97.675481501675833</c:v>
                </c:pt>
                <c:pt idx="1">
                  <c:v>97.159100020847703</c:v>
                </c:pt>
                <c:pt idx="2">
                  <c:v>72.594095290023574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8-4548-8D5B-279D02F95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4352"/>
        <c:axId val="167205504"/>
      </c:barChart>
      <c:catAx>
        <c:axId val="167204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5504"/>
        <c:crosses val="autoZero"/>
        <c:auto val="1"/>
        <c:lblAlgn val="ctr"/>
        <c:lblOffset val="100"/>
        <c:noMultiLvlLbl val="0"/>
      </c:catAx>
      <c:valAx>
        <c:axId val="167205504"/>
        <c:scaling>
          <c:orientation val="minMax"/>
          <c:max val="100"/>
          <c:min val="0"/>
        </c:scaling>
        <c:delete val="0"/>
        <c:axPos val="l"/>
        <c:numFmt formatCode="0.00_);[Red]\(0.00\)" sourceLinked="1"/>
        <c:majorTickMark val="out"/>
        <c:minorTickMark val="none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0435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473075</xdr:colOff>
      <xdr:row>38</xdr:row>
      <xdr:rowOff>107950</xdr:rowOff>
    </xdr:from>
    <xdr:to>
      <xdr:col>19</xdr:col>
      <xdr:colOff>244475</xdr:colOff>
      <xdr:row>53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142875</xdr:rowOff>
    </xdr:from>
    <xdr:to>
      <xdr:col>4</xdr:col>
      <xdr:colOff>250825</xdr:colOff>
      <xdr:row>28</xdr:row>
      <xdr:rowOff>13970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8C3BEF2-2C8E-4EC8-9014-D66C9483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10</xdr:row>
      <xdr:rowOff>133350</xdr:rowOff>
    </xdr:from>
    <xdr:to>
      <xdr:col>10</xdr:col>
      <xdr:colOff>250826</xdr:colOff>
      <xdr:row>33</xdr:row>
      <xdr:rowOff>57150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835AA1C-AFFE-4539-AD12-5A5F26C7F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0</xdr:row>
          <xdr:rowOff>57150</xdr:rowOff>
        </xdr:from>
        <xdr:to>
          <xdr:col>16</xdr:col>
          <xdr:colOff>409575</xdr:colOff>
          <xdr:row>20</xdr:row>
          <xdr:rowOff>118050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1A31C054-3F33-4810-BDFE-C29BEB6377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0</xdr:row>
          <xdr:rowOff>57150</xdr:rowOff>
        </xdr:from>
        <xdr:to>
          <xdr:col>22</xdr:col>
          <xdr:colOff>409575</xdr:colOff>
          <xdr:row>20</xdr:row>
          <xdr:rowOff>118050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4D9066FA-4284-4A6C-8E2C-08820B4C7B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uxin\Desktop\0112400561-&#26041;&#30342;&#27427;-&#33014;&#36136;&#30244;-&#20013;&#23665;&#22823;&#23398;&#32959;&#30244;&#38450;&#27835;&#20013;&#24515;-202404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61"/>
      <sheetName val="Processed data"/>
      <sheetName val="IR&amp;IC50"/>
    </sheetNames>
    <sheetDataSet>
      <sheetData sheetId="0" refreshError="1"/>
      <sheetData sheetId="1" refreshError="1"/>
      <sheetData sheetId="2">
        <row r="1">
          <cell r="G1" t="str">
            <v>抑制率(%)</v>
          </cell>
        </row>
        <row r="2">
          <cell r="D2" t="str">
            <v>GSK2110183</v>
          </cell>
          <cell r="G2">
            <v>98.060064935064929</v>
          </cell>
        </row>
        <row r="3">
          <cell r="D3" t="str">
            <v>林西替尼</v>
          </cell>
          <cell r="G3">
            <v>63.428678759257274</v>
          </cell>
        </row>
        <row r="4">
          <cell r="D4" t="str">
            <v>培西达替尼</v>
          </cell>
          <cell r="G4">
            <v>54.612938714178384</v>
          </cell>
        </row>
        <row r="6">
          <cell r="G6" t="str">
            <v>抑制率(%)</v>
          </cell>
        </row>
        <row r="7">
          <cell r="D7" t="str">
            <v>GSK2110183+林西替尼</v>
          </cell>
          <cell r="G7">
            <v>97.402664484276059</v>
          </cell>
        </row>
        <row r="8">
          <cell r="D8" t="str">
            <v>GSK2110183+培西达替尼</v>
          </cell>
          <cell r="G8">
            <v>95.909426317484161</v>
          </cell>
        </row>
        <row r="9">
          <cell r="D9" t="str">
            <v>培西达替尼+林西替尼</v>
          </cell>
          <cell r="G9">
            <v>53.582228721691536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1"/>
  <sheetViews>
    <sheetView topLeftCell="A19" workbookViewId="0">
      <selection activeCell="D46" activeCellId="5" sqref="D30:J31 D34:J34 D37:J37 D39:J40 D43:J43 D46:J46"/>
    </sheetView>
  </sheetViews>
  <sheetFormatPr defaultColWidth="9" defaultRowHeight="13.5" x14ac:dyDescent="0.15"/>
  <sheetData>
    <row r="1" spans="1:24" x14ac:dyDescent="0.15">
      <c r="A1" t="s">
        <v>0</v>
      </c>
    </row>
    <row r="2" spans="1:24" x14ac:dyDescent="0.15">
      <c r="A2" t="s">
        <v>1</v>
      </c>
    </row>
    <row r="3" spans="1:24" x14ac:dyDescent="0.15">
      <c r="A3" t="s">
        <v>2</v>
      </c>
    </row>
    <row r="4" spans="1:24" x14ac:dyDescent="0.15">
      <c r="A4" t="s">
        <v>3</v>
      </c>
    </row>
    <row r="5" spans="1:24" x14ac:dyDescent="0.15">
      <c r="A5" t="s">
        <v>4</v>
      </c>
    </row>
    <row r="7" spans="1:24" x14ac:dyDescent="0.15">
      <c r="A7" t="s">
        <v>5</v>
      </c>
    </row>
    <row r="8" spans="1:24" x14ac:dyDescent="0.15">
      <c r="A8" t="s">
        <v>6</v>
      </c>
    </row>
    <row r="9" spans="1:24" x14ac:dyDescent="0.15">
      <c r="A9" t="s">
        <v>7</v>
      </c>
    </row>
    <row r="10" spans="1:24" x14ac:dyDescent="0.15">
      <c r="A10" t="s">
        <v>8</v>
      </c>
    </row>
    <row r="11" spans="1:24" x14ac:dyDescent="0.15">
      <c r="A11" t="s">
        <v>9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</row>
    <row r="12" spans="1:24" x14ac:dyDescent="0.15">
      <c r="A12" t="s">
        <v>9</v>
      </c>
      <c r="B12">
        <v>592</v>
      </c>
      <c r="C12">
        <v>6594</v>
      </c>
      <c r="D12">
        <v>36470</v>
      </c>
      <c r="E12">
        <v>43547</v>
      </c>
      <c r="F12">
        <v>50027</v>
      </c>
      <c r="G12">
        <v>45528</v>
      </c>
      <c r="H12" t="s">
        <v>10</v>
      </c>
      <c r="I12" t="s">
        <v>10</v>
      </c>
      <c r="J12">
        <v>52567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 t="s">
        <v>10</v>
      </c>
      <c r="X12" t="s">
        <v>10</v>
      </c>
    </row>
    <row r="13" spans="1:24" x14ac:dyDescent="0.15">
      <c r="A13" t="s">
        <v>9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</row>
    <row r="14" spans="1:24" x14ac:dyDescent="0.15">
      <c r="A14" t="s">
        <v>9</v>
      </c>
      <c r="B14">
        <v>18894</v>
      </c>
      <c r="C14">
        <v>35185</v>
      </c>
      <c r="D14">
        <v>36165</v>
      </c>
      <c r="E14">
        <v>39343</v>
      </c>
      <c r="F14">
        <v>46694</v>
      </c>
      <c r="G14">
        <v>42768</v>
      </c>
      <c r="H14" t="s">
        <v>10</v>
      </c>
      <c r="I14" t="s">
        <v>10</v>
      </c>
      <c r="J14">
        <v>41536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10</v>
      </c>
      <c r="T14" t="s">
        <v>10</v>
      </c>
      <c r="U14" t="s">
        <v>10</v>
      </c>
      <c r="V14" t="s">
        <v>10</v>
      </c>
      <c r="W14" t="s">
        <v>10</v>
      </c>
      <c r="X14" t="s">
        <v>10</v>
      </c>
    </row>
    <row r="15" spans="1:24" x14ac:dyDescent="0.15">
      <c r="A15" t="s">
        <v>9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  <c r="P15" t="s">
        <v>10</v>
      </c>
      <c r="Q15" t="s">
        <v>10</v>
      </c>
      <c r="R15" t="s">
        <v>10</v>
      </c>
      <c r="S15" t="s">
        <v>10</v>
      </c>
      <c r="T15" t="s">
        <v>10</v>
      </c>
      <c r="U15" t="s">
        <v>10</v>
      </c>
      <c r="V15" t="s">
        <v>10</v>
      </c>
      <c r="W15" t="s">
        <v>10</v>
      </c>
      <c r="X15" t="s">
        <v>10</v>
      </c>
    </row>
    <row r="16" spans="1:24" x14ac:dyDescent="0.15">
      <c r="A16" t="s">
        <v>9</v>
      </c>
      <c r="B16">
        <v>14601</v>
      </c>
      <c r="C16">
        <v>41757</v>
      </c>
      <c r="D16">
        <v>54684</v>
      </c>
      <c r="E16">
        <v>55624</v>
      </c>
      <c r="F16">
        <v>55223</v>
      </c>
      <c r="G16">
        <v>49022</v>
      </c>
      <c r="H16" t="s">
        <v>10</v>
      </c>
      <c r="I16" t="s">
        <v>10</v>
      </c>
      <c r="J16">
        <v>59490</v>
      </c>
      <c r="K16" t="s">
        <v>10</v>
      </c>
      <c r="L16" t="s">
        <v>10</v>
      </c>
      <c r="M16" t="s">
        <v>10</v>
      </c>
      <c r="N16" t="s">
        <v>10</v>
      </c>
      <c r="O16" t="s">
        <v>10</v>
      </c>
      <c r="P16" t="s">
        <v>10</v>
      </c>
      <c r="Q16" t="s">
        <v>10</v>
      </c>
      <c r="R16" t="s">
        <v>10</v>
      </c>
      <c r="S16" t="s">
        <v>10</v>
      </c>
      <c r="T16" t="s">
        <v>10</v>
      </c>
      <c r="U16" t="s">
        <v>10</v>
      </c>
      <c r="V16" t="s">
        <v>10</v>
      </c>
      <c r="W16" t="s">
        <v>10</v>
      </c>
      <c r="X16" t="s">
        <v>10</v>
      </c>
    </row>
    <row r="17" spans="1:24" x14ac:dyDescent="0.15">
      <c r="A17" t="s">
        <v>9</v>
      </c>
      <c r="B17" t="s">
        <v>10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</row>
    <row r="18" spans="1:24" x14ac:dyDescent="0.15">
      <c r="A18" t="s">
        <v>9</v>
      </c>
      <c r="B18">
        <v>17137</v>
      </c>
      <c r="C18">
        <v>29336</v>
      </c>
      <c r="D18">
        <v>37337</v>
      </c>
      <c r="E18">
        <v>43471</v>
      </c>
      <c r="F18">
        <v>52594</v>
      </c>
      <c r="G18">
        <v>45806</v>
      </c>
      <c r="H18" t="s">
        <v>10</v>
      </c>
      <c r="I18" t="s">
        <v>10</v>
      </c>
      <c r="J18">
        <v>53401</v>
      </c>
      <c r="K18" t="s">
        <v>10</v>
      </c>
      <c r="L18" t="s">
        <v>10</v>
      </c>
      <c r="M18" t="s">
        <v>10</v>
      </c>
      <c r="N18" t="s">
        <v>10</v>
      </c>
      <c r="O18" t="s">
        <v>10</v>
      </c>
      <c r="P18" t="s">
        <v>10</v>
      </c>
      <c r="Q18" t="s">
        <v>10</v>
      </c>
      <c r="R18" t="s">
        <v>10</v>
      </c>
      <c r="S18" t="s">
        <v>10</v>
      </c>
      <c r="T18" t="s">
        <v>10</v>
      </c>
      <c r="U18" t="s">
        <v>10</v>
      </c>
      <c r="V18" t="s">
        <v>10</v>
      </c>
      <c r="W18" t="s">
        <v>10</v>
      </c>
      <c r="X18" t="s">
        <v>10</v>
      </c>
    </row>
    <row r="19" spans="1:24" x14ac:dyDescent="0.15">
      <c r="A19" t="s">
        <v>9</v>
      </c>
      <c r="B19" t="s">
        <v>10</v>
      </c>
      <c r="C19" t="s">
        <v>10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  <c r="N19" t="s">
        <v>10</v>
      </c>
      <c r="O19" t="s">
        <v>10</v>
      </c>
      <c r="P19" t="s">
        <v>10</v>
      </c>
      <c r="Q19" t="s">
        <v>10</v>
      </c>
      <c r="R19" t="s">
        <v>10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  <c r="X19" t="s">
        <v>10</v>
      </c>
    </row>
    <row r="20" spans="1:24" x14ac:dyDescent="0.15">
      <c r="A20" t="s">
        <v>9</v>
      </c>
      <c r="B20">
        <v>1497</v>
      </c>
      <c r="C20">
        <v>20525</v>
      </c>
      <c r="D20">
        <v>30170</v>
      </c>
      <c r="E20">
        <v>36899</v>
      </c>
      <c r="F20">
        <v>48714</v>
      </c>
      <c r="G20">
        <v>47015</v>
      </c>
      <c r="H20" t="s">
        <v>10</v>
      </c>
      <c r="I20" t="s">
        <v>10</v>
      </c>
      <c r="J20">
        <v>49641</v>
      </c>
      <c r="K20" t="s">
        <v>10</v>
      </c>
      <c r="L20" t="s">
        <v>10</v>
      </c>
      <c r="M20" t="s">
        <v>10</v>
      </c>
      <c r="N20" t="s">
        <v>10</v>
      </c>
      <c r="O20" t="s">
        <v>10</v>
      </c>
      <c r="P20" t="s">
        <v>10</v>
      </c>
      <c r="Q20" t="s">
        <v>10</v>
      </c>
      <c r="R20" t="s">
        <v>10</v>
      </c>
      <c r="S20" t="s">
        <v>10</v>
      </c>
      <c r="T20" t="s">
        <v>10</v>
      </c>
      <c r="U20" t="s">
        <v>10</v>
      </c>
      <c r="V20" t="s">
        <v>10</v>
      </c>
      <c r="W20" t="s">
        <v>10</v>
      </c>
      <c r="X20" t="s">
        <v>10</v>
      </c>
    </row>
    <row r="21" spans="1:24" x14ac:dyDescent="0.15">
      <c r="A21" t="s">
        <v>9</v>
      </c>
      <c r="B21" t="s">
        <v>10</v>
      </c>
      <c r="C21" t="s">
        <v>10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O21" t="s">
        <v>10</v>
      </c>
      <c r="P21" t="s">
        <v>10</v>
      </c>
      <c r="Q21" t="s">
        <v>10</v>
      </c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</row>
    <row r="22" spans="1:24" x14ac:dyDescent="0.15">
      <c r="A22" t="s">
        <v>9</v>
      </c>
      <c r="B22">
        <v>1819</v>
      </c>
      <c r="C22">
        <v>21804</v>
      </c>
      <c r="D22">
        <v>39895</v>
      </c>
      <c r="E22">
        <v>46310</v>
      </c>
      <c r="F22">
        <v>51719</v>
      </c>
      <c r="G22">
        <v>47450</v>
      </c>
      <c r="H22" t="s">
        <v>10</v>
      </c>
      <c r="I22" t="s">
        <v>10</v>
      </c>
      <c r="J22">
        <v>42965</v>
      </c>
      <c r="K22" t="s">
        <v>10</v>
      </c>
      <c r="L22" t="s">
        <v>10</v>
      </c>
      <c r="M22" t="s">
        <v>10</v>
      </c>
      <c r="N22" t="s">
        <v>10</v>
      </c>
      <c r="O22" t="s">
        <v>10</v>
      </c>
      <c r="P22" t="s">
        <v>10</v>
      </c>
      <c r="Q22" t="s">
        <v>10</v>
      </c>
      <c r="R22" t="s">
        <v>10</v>
      </c>
      <c r="S22" t="s">
        <v>10</v>
      </c>
      <c r="T22" t="s">
        <v>10</v>
      </c>
      <c r="U22" t="s">
        <v>10</v>
      </c>
      <c r="V22" t="s">
        <v>10</v>
      </c>
      <c r="W22" t="s">
        <v>10</v>
      </c>
      <c r="X22" t="s">
        <v>10</v>
      </c>
    </row>
    <row r="23" spans="1:24" x14ac:dyDescent="0.15">
      <c r="A23" t="s">
        <v>9</v>
      </c>
      <c r="B23" t="s">
        <v>10</v>
      </c>
      <c r="C23" t="s">
        <v>10</v>
      </c>
      <c r="D23" t="s">
        <v>10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 t="s">
        <v>10</v>
      </c>
      <c r="L23" t="s">
        <v>10</v>
      </c>
      <c r="M23" t="s">
        <v>10</v>
      </c>
      <c r="N23" t="s">
        <v>10</v>
      </c>
      <c r="O23" t="s">
        <v>10</v>
      </c>
      <c r="P23" t="s">
        <v>10</v>
      </c>
      <c r="Q23" t="s">
        <v>10</v>
      </c>
      <c r="R23" t="s">
        <v>10</v>
      </c>
      <c r="S23" t="s">
        <v>10</v>
      </c>
      <c r="T23" t="s">
        <v>10</v>
      </c>
      <c r="U23" t="s">
        <v>10</v>
      </c>
      <c r="V23" t="s">
        <v>10</v>
      </c>
      <c r="W23" t="s">
        <v>10</v>
      </c>
      <c r="X23" t="s">
        <v>10</v>
      </c>
    </row>
    <row r="24" spans="1:24" x14ac:dyDescent="0.15">
      <c r="A24" t="s">
        <v>9</v>
      </c>
      <c r="B24">
        <v>69519</v>
      </c>
      <c r="C24">
        <v>70274</v>
      </c>
      <c r="D24">
        <v>59949</v>
      </c>
      <c r="E24">
        <v>57418</v>
      </c>
      <c r="F24">
        <v>63585</v>
      </c>
      <c r="G24">
        <v>53682</v>
      </c>
      <c r="H24" t="s">
        <v>10</v>
      </c>
      <c r="I24" t="s">
        <v>10</v>
      </c>
      <c r="J24">
        <v>28</v>
      </c>
      <c r="K24">
        <v>30</v>
      </c>
      <c r="L24">
        <v>79</v>
      </c>
      <c r="M24">
        <v>60</v>
      </c>
      <c r="N24">
        <v>51</v>
      </c>
      <c r="O24">
        <v>37</v>
      </c>
      <c r="P24" t="s">
        <v>10</v>
      </c>
      <c r="Q24" t="s">
        <v>10</v>
      </c>
      <c r="R24" t="s">
        <v>10</v>
      </c>
      <c r="S24" t="s">
        <v>10</v>
      </c>
      <c r="T24" t="s">
        <v>10</v>
      </c>
      <c r="U24" t="s">
        <v>10</v>
      </c>
      <c r="V24" t="s">
        <v>10</v>
      </c>
      <c r="W24" t="s">
        <v>10</v>
      </c>
      <c r="X24" t="s">
        <v>10</v>
      </c>
    </row>
    <row r="25" spans="1:24" x14ac:dyDescent="0.15">
      <c r="A25" t="s">
        <v>9</v>
      </c>
      <c r="B25" t="s">
        <v>10</v>
      </c>
      <c r="C25" t="s">
        <v>10</v>
      </c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O25" t="s">
        <v>10</v>
      </c>
      <c r="P25" t="s">
        <v>10</v>
      </c>
      <c r="Q25" t="s">
        <v>10</v>
      </c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</row>
    <row r="26" spans="1:24" x14ac:dyDescent="0.15">
      <c r="A26" t="s">
        <v>9</v>
      </c>
      <c r="B26">
        <v>108901</v>
      </c>
      <c r="C26">
        <v>30865</v>
      </c>
      <c r="D26">
        <v>6269</v>
      </c>
      <c r="E26">
        <v>1570</v>
      </c>
      <c r="F26">
        <v>822</v>
      </c>
      <c r="G26">
        <v>517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 t="s">
        <v>10</v>
      </c>
      <c r="S26" t="s">
        <v>10</v>
      </c>
      <c r="T26" t="s">
        <v>10</v>
      </c>
      <c r="U26" t="s">
        <v>10</v>
      </c>
      <c r="V26" t="s">
        <v>10</v>
      </c>
      <c r="W26" t="s">
        <v>10</v>
      </c>
      <c r="X26" t="s">
        <v>10</v>
      </c>
    </row>
    <row r="29" spans="1:24" ht="15.75" x14ac:dyDescent="0.15">
      <c r="A29" s="1" t="s">
        <v>11</v>
      </c>
      <c r="B29" s="2" t="s">
        <v>12</v>
      </c>
      <c r="C29" s="3" t="s">
        <v>13</v>
      </c>
      <c r="D29" s="1" t="s">
        <v>14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J29" s="1" t="s">
        <v>20</v>
      </c>
      <c r="O29" s="9">
        <v>1</v>
      </c>
      <c r="P29">
        <v>108901</v>
      </c>
    </row>
    <row r="30" spans="1:24" ht="15.75" x14ac:dyDescent="0.15">
      <c r="A30" s="4"/>
      <c r="B30" s="2" t="s">
        <v>21</v>
      </c>
      <c r="C30" s="5" t="s">
        <v>22</v>
      </c>
      <c r="D30" s="6">
        <v>50</v>
      </c>
      <c r="E30" s="6">
        <v>10</v>
      </c>
      <c r="F30" s="6">
        <v>2</v>
      </c>
      <c r="G30" s="6">
        <v>0.4</v>
      </c>
      <c r="H30" s="6">
        <v>0.08</v>
      </c>
      <c r="I30" s="6">
        <v>1.6E-2</v>
      </c>
      <c r="J30" s="6">
        <v>3.2000000000000002E-3</v>
      </c>
      <c r="O30" s="9">
        <f t="shared" ref="O30:O34" si="0">O29/4</f>
        <v>0.25</v>
      </c>
      <c r="P30">
        <v>30865</v>
      </c>
    </row>
    <row r="31" spans="1:24" x14ac:dyDescent="0.15">
      <c r="A31" s="4"/>
      <c r="B31" s="2"/>
      <c r="C31" s="5"/>
      <c r="D31" s="7">
        <v>592</v>
      </c>
      <c r="E31" s="7">
        <v>6594</v>
      </c>
      <c r="F31" s="7">
        <v>36470</v>
      </c>
      <c r="G31" s="7">
        <v>43547</v>
      </c>
      <c r="H31" s="7">
        <v>50027</v>
      </c>
      <c r="I31" s="7">
        <v>45528</v>
      </c>
      <c r="J31" s="7">
        <v>52567</v>
      </c>
      <c r="O31" s="9">
        <f t="shared" si="0"/>
        <v>6.25E-2</v>
      </c>
      <c r="P31">
        <v>6269</v>
      </c>
    </row>
    <row r="32" spans="1:24" ht="15.75" x14ac:dyDescent="0.15">
      <c r="A32" s="1" t="s">
        <v>11</v>
      </c>
      <c r="B32" s="2" t="s">
        <v>12</v>
      </c>
      <c r="C32" s="3" t="s">
        <v>13</v>
      </c>
      <c r="D32" s="1" t="s">
        <v>14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J32" s="1" t="s">
        <v>20</v>
      </c>
      <c r="O32" s="9">
        <f t="shared" si="0"/>
        <v>1.5625E-2</v>
      </c>
      <c r="P32">
        <v>1570</v>
      </c>
    </row>
    <row r="33" spans="1:16" ht="15.75" x14ac:dyDescent="0.15">
      <c r="A33" s="4"/>
      <c r="B33" s="2">
        <v>308</v>
      </c>
      <c r="C33" s="5" t="s">
        <v>23</v>
      </c>
      <c r="D33" s="6">
        <v>50</v>
      </c>
      <c r="E33" s="6">
        <v>10</v>
      </c>
      <c r="F33" s="6">
        <v>2</v>
      </c>
      <c r="G33" s="6">
        <v>0.4</v>
      </c>
      <c r="H33" s="6">
        <v>0.08</v>
      </c>
      <c r="I33" s="6">
        <v>1.6E-2</v>
      </c>
      <c r="J33" s="6">
        <v>3.2000000000000002E-3</v>
      </c>
      <c r="O33" s="9">
        <f t="shared" si="0"/>
        <v>3.90625E-3</v>
      </c>
      <c r="P33">
        <v>822</v>
      </c>
    </row>
    <row r="34" spans="1:16" x14ac:dyDescent="0.15">
      <c r="A34" s="4"/>
      <c r="B34" s="2"/>
      <c r="C34" s="5"/>
      <c r="D34" s="7">
        <v>18894</v>
      </c>
      <c r="E34" s="7">
        <v>35185</v>
      </c>
      <c r="F34" s="7">
        <v>36165</v>
      </c>
      <c r="G34" s="7">
        <v>39343</v>
      </c>
      <c r="H34" s="7">
        <v>46694</v>
      </c>
      <c r="I34" s="7">
        <v>42768</v>
      </c>
      <c r="J34" s="7">
        <v>41536</v>
      </c>
      <c r="O34" s="9">
        <f t="shared" si="0"/>
        <v>9.765625E-4</v>
      </c>
      <c r="P34">
        <v>517</v>
      </c>
    </row>
    <row r="35" spans="1:16" ht="15.75" x14ac:dyDescent="0.15">
      <c r="A35" s="1" t="s">
        <v>11</v>
      </c>
      <c r="B35" s="2" t="s">
        <v>12</v>
      </c>
      <c r="C35" s="3" t="s">
        <v>13</v>
      </c>
      <c r="D35" s="1" t="s">
        <v>14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J35" s="1" t="s">
        <v>20</v>
      </c>
    </row>
    <row r="36" spans="1:16" ht="15.75" x14ac:dyDescent="0.15">
      <c r="A36" s="4"/>
      <c r="B36" s="2">
        <v>309</v>
      </c>
      <c r="C36" s="5" t="s">
        <v>24</v>
      </c>
      <c r="D36" s="6">
        <v>50</v>
      </c>
      <c r="E36" s="6">
        <v>10</v>
      </c>
      <c r="F36" s="6">
        <v>2</v>
      </c>
      <c r="G36" s="6">
        <v>0.4</v>
      </c>
      <c r="H36" s="6">
        <v>0.08</v>
      </c>
      <c r="I36" s="6">
        <v>1.6E-2</v>
      </c>
      <c r="J36" s="6">
        <v>3.2000000000000002E-3</v>
      </c>
    </row>
    <row r="37" spans="1:16" x14ac:dyDescent="0.15">
      <c r="A37" s="4"/>
      <c r="B37" s="2"/>
      <c r="C37" s="5"/>
      <c r="D37" s="7">
        <v>14601</v>
      </c>
      <c r="E37" s="7">
        <v>41757</v>
      </c>
      <c r="F37" s="7">
        <v>54684</v>
      </c>
      <c r="G37" s="7">
        <v>55624</v>
      </c>
      <c r="H37" s="7">
        <v>55223</v>
      </c>
      <c r="I37" s="7">
        <v>49022</v>
      </c>
      <c r="J37" s="7">
        <v>59490</v>
      </c>
    </row>
    <row r="38" spans="1:16" ht="15.75" x14ac:dyDescent="0.15">
      <c r="A38" s="1" t="s">
        <v>11</v>
      </c>
      <c r="B38" s="2" t="s">
        <v>12</v>
      </c>
      <c r="C38" s="3" t="s">
        <v>13</v>
      </c>
      <c r="D38" s="1" t="s">
        <v>14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J38" s="1" t="s">
        <v>20</v>
      </c>
    </row>
    <row r="39" spans="1:16" ht="15.75" x14ac:dyDescent="0.15">
      <c r="A39" s="4"/>
      <c r="B39" s="2" t="s">
        <v>25</v>
      </c>
      <c r="C39" s="5" t="s">
        <v>26</v>
      </c>
      <c r="D39" s="6" t="s">
        <v>27</v>
      </c>
      <c r="E39" s="6" t="s">
        <v>28</v>
      </c>
      <c r="F39" s="6" t="s">
        <v>29</v>
      </c>
      <c r="G39" s="6" t="s">
        <v>30</v>
      </c>
      <c r="H39" s="6" t="s">
        <v>31</v>
      </c>
      <c r="I39" s="6" t="s">
        <v>32</v>
      </c>
      <c r="J39" s="6" t="s">
        <v>33</v>
      </c>
    </row>
    <row r="40" spans="1:16" x14ac:dyDescent="0.15">
      <c r="A40" s="4"/>
      <c r="B40" s="2"/>
      <c r="C40" s="5"/>
      <c r="D40" s="7">
        <v>17137</v>
      </c>
      <c r="E40" s="7">
        <v>29336</v>
      </c>
      <c r="F40" s="7">
        <v>37337</v>
      </c>
      <c r="G40" s="7">
        <v>43471</v>
      </c>
      <c r="H40" s="7">
        <v>52594</v>
      </c>
      <c r="I40" s="7">
        <v>45806</v>
      </c>
      <c r="J40" s="7">
        <v>53401</v>
      </c>
    </row>
    <row r="41" spans="1:16" ht="15.75" x14ac:dyDescent="0.15">
      <c r="A41" s="1" t="s">
        <v>11</v>
      </c>
      <c r="B41" s="2" t="s">
        <v>12</v>
      </c>
      <c r="C41" s="3" t="s">
        <v>13</v>
      </c>
      <c r="D41" s="1" t="s">
        <v>14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J41" s="1" t="s">
        <v>20</v>
      </c>
    </row>
    <row r="42" spans="1:16" ht="15.75" x14ac:dyDescent="0.15">
      <c r="A42" s="4"/>
      <c r="B42" s="2" t="s">
        <v>34</v>
      </c>
      <c r="C42" s="5" t="s">
        <v>35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31</v>
      </c>
      <c r="I42" s="6" t="s">
        <v>32</v>
      </c>
      <c r="J42" s="6" t="s">
        <v>33</v>
      </c>
    </row>
    <row r="43" spans="1:16" x14ac:dyDescent="0.15">
      <c r="A43" s="4"/>
      <c r="B43" s="2"/>
      <c r="C43" s="5"/>
      <c r="D43" s="7">
        <v>1497</v>
      </c>
      <c r="E43" s="7">
        <v>20525</v>
      </c>
      <c r="F43" s="7">
        <v>30170</v>
      </c>
      <c r="G43" s="7">
        <v>36899</v>
      </c>
      <c r="H43" s="7">
        <v>48714</v>
      </c>
      <c r="I43" s="7">
        <v>47015</v>
      </c>
      <c r="J43" s="7">
        <v>49641</v>
      </c>
    </row>
    <row r="44" spans="1:16" ht="15.75" x14ac:dyDescent="0.15">
      <c r="A44" s="1" t="s">
        <v>11</v>
      </c>
      <c r="B44" s="2" t="s">
        <v>12</v>
      </c>
      <c r="C44" s="3" t="s">
        <v>13</v>
      </c>
      <c r="D44" s="1" t="s">
        <v>14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J44" s="1" t="s">
        <v>20</v>
      </c>
    </row>
    <row r="45" spans="1:16" ht="15.75" x14ac:dyDescent="0.15">
      <c r="A45" s="1"/>
      <c r="B45" s="2" t="s">
        <v>36</v>
      </c>
      <c r="C45" s="5" t="s">
        <v>37</v>
      </c>
      <c r="D45" s="6" t="s">
        <v>27</v>
      </c>
      <c r="E45" s="6" t="s">
        <v>28</v>
      </c>
      <c r="F45" s="6" t="s">
        <v>29</v>
      </c>
      <c r="G45" s="6" t="s">
        <v>30</v>
      </c>
      <c r="H45" s="6" t="s">
        <v>31</v>
      </c>
      <c r="I45" s="6" t="s">
        <v>32</v>
      </c>
      <c r="J45" s="6" t="s">
        <v>33</v>
      </c>
    </row>
    <row r="46" spans="1:16" ht="15.75" x14ac:dyDescent="0.15">
      <c r="A46" s="1"/>
      <c r="B46" s="2"/>
      <c r="C46" s="5"/>
      <c r="D46" s="7">
        <v>1819</v>
      </c>
      <c r="E46" s="7">
        <v>21804</v>
      </c>
      <c r="F46" s="7">
        <v>39895</v>
      </c>
      <c r="G46" s="7">
        <v>46310</v>
      </c>
      <c r="H46" s="7">
        <v>51719</v>
      </c>
      <c r="I46" s="7">
        <v>47450</v>
      </c>
      <c r="J46" s="7">
        <v>42965</v>
      </c>
    </row>
    <row r="47" spans="1:16" x14ac:dyDescent="0.15">
      <c r="A47" s="10" t="s">
        <v>38</v>
      </c>
      <c r="B47" s="10"/>
      <c r="C47" s="10"/>
      <c r="D47" s="7">
        <v>69519</v>
      </c>
      <c r="E47" s="7">
        <v>70274</v>
      </c>
      <c r="F47" s="7">
        <v>59949</v>
      </c>
      <c r="G47" s="7">
        <v>57418</v>
      </c>
      <c r="H47" s="7">
        <v>63585</v>
      </c>
      <c r="I47" s="7">
        <v>53682</v>
      </c>
      <c r="J47" s="9"/>
    </row>
    <row r="48" spans="1:16" x14ac:dyDescent="0.15">
      <c r="A48" s="10"/>
      <c r="B48" s="10"/>
      <c r="C48" s="10"/>
      <c r="D48" s="8"/>
      <c r="E48" s="8"/>
      <c r="F48" s="8"/>
      <c r="G48" s="8"/>
      <c r="H48" s="8"/>
      <c r="I48" s="8"/>
      <c r="J48" s="9"/>
      <c r="K48">
        <f>AVERAGE(C47:J48)</f>
        <v>62404.5</v>
      </c>
      <c r="L48">
        <f>STDEVP(C47:J48)</f>
        <v>6067.8852645162415</v>
      </c>
    </row>
    <row r="49" spans="1:12" x14ac:dyDescent="0.15">
      <c r="A49" s="10" t="s">
        <v>39</v>
      </c>
      <c r="B49" s="10"/>
      <c r="C49" s="10"/>
      <c r="D49" s="7">
        <v>28</v>
      </c>
      <c r="E49" s="7">
        <v>30</v>
      </c>
      <c r="F49" s="7">
        <v>79</v>
      </c>
      <c r="G49" s="7">
        <v>60</v>
      </c>
      <c r="H49" s="7">
        <v>51</v>
      </c>
      <c r="I49" s="7">
        <v>37</v>
      </c>
      <c r="J49" s="9"/>
      <c r="K49">
        <f>AVERAGE(C49:J49)</f>
        <v>47.5</v>
      </c>
      <c r="L49">
        <f>STDEVP(C49:J49)</f>
        <v>18.062391868188442</v>
      </c>
    </row>
    <row r="50" spans="1:12" x14ac:dyDescent="0.15">
      <c r="A50" s="10"/>
      <c r="B50" s="10"/>
      <c r="C50" s="10"/>
      <c r="D50" s="8"/>
      <c r="E50" s="8"/>
      <c r="F50" s="8"/>
      <c r="G50" s="8"/>
      <c r="H50" s="8"/>
      <c r="I50" s="8"/>
      <c r="J50" s="9"/>
      <c r="K50">
        <f>K48-K49</f>
        <v>62357</v>
      </c>
      <c r="L50">
        <f>L48+L49</f>
        <v>6085.94765638443</v>
      </c>
    </row>
    <row r="51" spans="1:12" x14ac:dyDescent="0.15">
      <c r="K51">
        <f>1-3*L50/K50</f>
        <v>0.70720459661059243</v>
      </c>
    </row>
  </sheetData>
  <mergeCells count="2">
    <mergeCell ref="A49:C50"/>
    <mergeCell ref="A47:C48"/>
  </mergeCells>
  <phoneticPr fontId="6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851C-A9E9-4D72-82C3-DD11E99EBB48}">
  <dimension ref="B1:L65"/>
  <sheetViews>
    <sheetView topLeftCell="A34" workbookViewId="0">
      <selection activeCell="B57" sqref="B57:H65"/>
    </sheetView>
  </sheetViews>
  <sheetFormatPr defaultColWidth="9" defaultRowHeight="13.5" x14ac:dyDescent="0.15"/>
  <cols>
    <col min="1" max="16384" width="9" style="36"/>
  </cols>
  <sheetData>
    <row r="1" spans="2:12" x14ac:dyDescent="0.15">
      <c r="B1" s="11" t="s">
        <v>38</v>
      </c>
      <c r="C1" s="11"/>
      <c r="D1" s="11"/>
      <c r="E1" s="35"/>
      <c r="F1" s="35"/>
      <c r="G1" s="35"/>
      <c r="H1" s="35"/>
      <c r="I1" s="35"/>
      <c r="J1" s="35"/>
    </row>
    <row r="2" spans="2:12" x14ac:dyDescent="0.15">
      <c r="B2" s="11"/>
      <c r="C2" s="11"/>
      <c r="D2" s="11"/>
      <c r="E2" s="35"/>
      <c r="F2" s="35"/>
      <c r="G2" s="35"/>
      <c r="H2" s="35"/>
      <c r="I2" s="35"/>
      <c r="J2" s="35"/>
    </row>
    <row r="3" spans="2:12" x14ac:dyDescent="0.15">
      <c r="B3" s="11"/>
      <c r="C3" s="11"/>
      <c r="D3" s="11"/>
      <c r="E3" s="35"/>
      <c r="F3" s="35"/>
      <c r="G3" s="35"/>
      <c r="H3" s="35"/>
      <c r="I3" s="35"/>
      <c r="J3" s="35"/>
    </row>
    <row r="4" spans="2:12" x14ac:dyDescent="0.15">
      <c r="B4" s="11"/>
      <c r="C4" s="11"/>
      <c r="D4" s="11"/>
      <c r="E4" s="9">
        <v>69519</v>
      </c>
      <c r="F4" s="9">
        <v>70274</v>
      </c>
      <c r="G4" s="9">
        <v>59949</v>
      </c>
      <c r="H4" s="9">
        <v>57418</v>
      </c>
      <c r="I4" s="9">
        <v>63585</v>
      </c>
      <c r="J4" s="9">
        <v>53682</v>
      </c>
    </row>
    <row r="5" spans="2:12" x14ac:dyDescent="0.15">
      <c r="B5" s="11"/>
      <c r="C5" s="11"/>
      <c r="D5" s="11"/>
      <c r="E5" s="8"/>
      <c r="F5" s="8"/>
      <c r="G5" s="8"/>
      <c r="H5" s="8"/>
      <c r="I5" s="8"/>
      <c r="J5" s="8"/>
      <c r="K5" s="36">
        <f>AVERAGE(E1:J5)</f>
        <v>62404.5</v>
      </c>
      <c r="L5" s="36">
        <f>STDEVP(E1:J5)</f>
        <v>6067.8852645162415</v>
      </c>
    </row>
    <row r="6" spans="2:12" ht="14.25" x14ac:dyDescent="0.15">
      <c r="B6" s="12" t="s">
        <v>39</v>
      </c>
      <c r="C6" s="13"/>
      <c r="D6" s="14"/>
      <c r="E6" s="9">
        <v>28</v>
      </c>
      <c r="F6" s="9">
        <v>30</v>
      </c>
      <c r="G6" s="9">
        <v>79</v>
      </c>
      <c r="H6" s="9">
        <v>60</v>
      </c>
      <c r="I6" s="9">
        <v>51</v>
      </c>
      <c r="J6" s="9">
        <v>37</v>
      </c>
    </row>
    <row r="7" spans="2:12" ht="14.25" x14ac:dyDescent="0.15">
      <c r="B7" s="15" t="s">
        <v>39</v>
      </c>
      <c r="C7" s="16"/>
      <c r="D7" s="17"/>
      <c r="E7" s="8"/>
      <c r="F7" s="8"/>
      <c r="G7" s="8"/>
      <c r="H7" s="8"/>
      <c r="I7" s="8"/>
      <c r="J7" s="8"/>
      <c r="K7" s="36">
        <f>AVERAGE(E6:J7)</f>
        <v>47.5</v>
      </c>
      <c r="L7" s="36">
        <f>STDEVP(E6:J7)</f>
        <v>18.062391868188442</v>
      </c>
    </row>
    <row r="8" spans="2:12" x14ac:dyDescent="0.15">
      <c r="K8" s="36">
        <f>K5-K7</f>
        <v>62357</v>
      </c>
      <c r="L8" s="36">
        <f>L5+L7</f>
        <v>6085.94765638443</v>
      </c>
    </row>
    <row r="9" spans="2:12" x14ac:dyDescent="0.15">
      <c r="K9" s="36">
        <f>1-3*L8/K8</f>
        <v>0.70720459661059243</v>
      </c>
    </row>
    <row r="11" spans="2:12" ht="15.75" x14ac:dyDescent="0.15">
      <c r="B11" s="18" t="s">
        <v>13</v>
      </c>
      <c r="C11" s="5" t="s">
        <v>22</v>
      </c>
      <c r="D11" s="5" t="s">
        <v>23</v>
      </c>
      <c r="E11" s="5" t="s">
        <v>24</v>
      </c>
      <c r="F11" s="3" t="s">
        <v>13</v>
      </c>
      <c r="G11" s="5" t="s">
        <v>26</v>
      </c>
      <c r="H11" s="5" t="s">
        <v>35</v>
      </c>
      <c r="I11" s="5" t="s">
        <v>37</v>
      </c>
    </row>
    <row r="12" spans="2:12" ht="15.75" x14ac:dyDescent="0.15">
      <c r="B12" s="6">
        <v>50</v>
      </c>
      <c r="C12" s="9">
        <v>592</v>
      </c>
      <c r="D12" s="9">
        <v>18894</v>
      </c>
      <c r="E12" s="9">
        <v>14601</v>
      </c>
      <c r="F12" s="6" t="s">
        <v>27</v>
      </c>
      <c r="G12" s="9">
        <v>17137</v>
      </c>
      <c r="H12" s="9">
        <v>1497</v>
      </c>
      <c r="I12" s="9">
        <v>1819</v>
      </c>
    </row>
    <row r="13" spans="2:12" ht="15.75" x14ac:dyDescent="0.15">
      <c r="B13" s="6">
        <v>10</v>
      </c>
      <c r="C13" s="9">
        <v>6594</v>
      </c>
      <c r="D13" s="9">
        <v>35185</v>
      </c>
      <c r="E13" s="9">
        <v>41757</v>
      </c>
      <c r="F13" s="6" t="s">
        <v>28</v>
      </c>
      <c r="G13" s="9">
        <v>29336</v>
      </c>
      <c r="H13" s="9">
        <v>20525</v>
      </c>
      <c r="I13" s="9">
        <v>21804</v>
      </c>
    </row>
    <row r="14" spans="2:12" ht="15.75" x14ac:dyDescent="0.15">
      <c r="B14" s="6">
        <v>2</v>
      </c>
      <c r="C14" s="9">
        <v>36470</v>
      </c>
      <c r="D14" s="9">
        <v>36165</v>
      </c>
      <c r="E14" s="9">
        <v>54684</v>
      </c>
      <c r="F14" s="6" t="s">
        <v>29</v>
      </c>
      <c r="G14" s="9">
        <v>37337</v>
      </c>
      <c r="H14" s="9">
        <v>30170</v>
      </c>
      <c r="I14" s="9">
        <v>39895</v>
      </c>
    </row>
    <row r="15" spans="2:12" ht="15.75" x14ac:dyDescent="0.15">
      <c r="B15" s="6">
        <v>0.4</v>
      </c>
      <c r="C15" s="9">
        <v>43547</v>
      </c>
      <c r="D15" s="9">
        <v>39343</v>
      </c>
      <c r="E15" s="9">
        <v>55624</v>
      </c>
      <c r="F15" s="6" t="s">
        <v>30</v>
      </c>
      <c r="G15" s="9">
        <v>43471</v>
      </c>
      <c r="H15" s="9">
        <v>36899</v>
      </c>
      <c r="I15" s="9">
        <v>46310</v>
      </c>
    </row>
    <row r="16" spans="2:12" ht="15.75" x14ac:dyDescent="0.15">
      <c r="B16" s="6">
        <v>0.08</v>
      </c>
      <c r="C16" s="9">
        <v>50027</v>
      </c>
      <c r="D16" s="9">
        <v>46694</v>
      </c>
      <c r="E16" s="9">
        <v>55223</v>
      </c>
      <c r="F16" s="6" t="s">
        <v>31</v>
      </c>
      <c r="G16" s="9">
        <v>52594</v>
      </c>
      <c r="H16" s="9">
        <v>48714</v>
      </c>
      <c r="I16" s="9">
        <v>51719</v>
      </c>
    </row>
    <row r="17" spans="2:10" ht="15.75" x14ac:dyDescent="0.15">
      <c r="B17" s="6">
        <v>1.6E-2</v>
      </c>
      <c r="C17" s="9">
        <v>45528</v>
      </c>
      <c r="D17" s="9">
        <v>42768</v>
      </c>
      <c r="E17" s="9">
        <v>49022</v>
      </c>
      <c r="F17" s="6" t="s">
        <v>32</v>
      </c>
      <c r="G17" s="9">
        <v>45806</v>
      </c>
      <c r="H17" s="9">
        <v>47015</v>
      </c>
      <c r="I17" s="9">
        <v>47450</v>
      </c>
    </row>
    <row r="18" spans="2:10" ht="15.75" x14ac:dyDescent="0.15">
      <c r="B18" s="6">
        <v>3.2000000000000002E-3</v>
      </c>
      <c r="C18" s="9">
        <v>52567</v>
      </c>
      <c r="D18" s="9">
        <v>41536</v>
      </c>
      <c r="E18" s="9">
        <v>59490</v>
      </c>
      <c r="F18" s="6" t="s">
        <v>33</v>
      </c>
      <c r="G18" s="9">
        <v>53401</v>
      </c>
      <c r="H18" s="9">
        <v>49641</v>
      </c>
      <c r="I18" s="9">
        <v>42965</v>
      </c>
      <c r="J18" s="19"/>
    </row>
    <row r="20" spans="2:10" x14ac:dyDescent="0.15">
      <c r="B20" s="37" t="s">
        <v>40</v>
      </c>
      <c r="C20" s="38"/>
      <c r="D20" s="38"/>
      <c r="E20" s="38"/>
      <c r="F20" s="38"/>
      <c r="G20" s="38"/>
      <c r="H20" s="38"/>
      <c r="I20" s="38"/>
    </row>
    <row r="21" spans="2:10" ht="15.75" x14ac:dyDescent="0.15">
      <c r="B21" s="18" t="s">
        <v>13</v>
      </c>
      <c r="C21" s="43" t="s">
        <v>22</v>
      </c>
      <c r="D21" s="43" t="s">
        <v>23</v>
      </c>
      <c r="E21" s="43" t="s">
        <v>24</v>
      </c>
      <c r="F21" s="18" t="s">
        <v>13</v>
      </c>
      <c r="G21" s="42" t="s">
        <v>26</v>
      </c>
      <c r="H21" s="42" t="s">
        <v>35</v>
      </c>
      <c r="I21" s="42" t="s">
        <v>37</v>
      </c>
    </row>
    <row r="22" spans="2:10" ht="15.75" x14ac:dyDescent="0.15">
      <c r="B22" s="20">
        <v>50</v>
      </c>
      <c r="C22" s="9">
        <v>592</v>
      </c>
      <c r="D22" s="9">
        <v>18894</v>
      </c>
      <c r="E22" s="9">
        <v>14601</v>
      </c>
      <c r="F22" s="20" t="s">
        <v>41</v>
      </c>
      <c r="G22" s="9">
        <v>17137</v>
      </c>
      <c r="H22" s="9">
        <v>1497</v>
      </c>
      <c r="I22" s="9">
        <v>1819</v>
      </c>
    </row>
    <row r="23" spans="2:10" ht="15.75" x14ac:dyDescent="0.15">
      <c r="B23" s="20">
        <v>10</v>
      </c>
      <c r="C23" s="9">
        <v>6594</v>
      </c>
      <c r="D23" s="9">
        <v>35185</v>
      </c>
      <c r="E23" s="9">
        <v>41757</v>
      </c>
      <c r="F23" s="20" t="s">
        <v>42</v>
      </c>
      <c r="G23" s="9">
        <v>29336</v>
      </c>
      <c r="H23" s="9">
        <v>20525</v>
      </c>
      <c r="I23" s="9">
        <v>21804</v>
      </c>
    </row>
    <row r="24" spans="2:10" ht="15.75" x14ac:dyDescent="0.15">
      <c r="B24" s="20">
        <v>2</v>
      </c>
      <c r="C24" s="9">
        <v>36470</v>
      </c>
      <c r="D24" s="9">
        <v>36165</v>
      </c>
      <c r="E24" s="9">
        <v>54684</v>
      </c>
      <c r="F24" s="20" t="s">
        <v>43</v>
      </c>
      <c r="G24" s="9">
        <v>37337</v>
      </c>
      <c r="H24" s="9">
        <v>30170</v>
      </c>
      <c r="I24" s="9">
        <v>39895</v>
      </c>
    </row>
    <row r="25" spans="2:10" ht="15.75" x14ac:dyDescent="0.15">
      <c r="B25" s="20">
        <v>0.4</v>
      </c>
      <c r="C25" s="9">
        <v>43547</v>
      </c>
      <c r="D25" s="9">
        <v>39343</v>
      </c>
      <c r="E25" s="9">
        <v>55624</v>
      </c>
      <c r="F25" s="20" t="s">
        <v>44</v>
      </c>
      <c r="G25" s="9">
        <v>43471</v>
      </c>
      <c r="H25" s="9">
        <v>36899</v>
      </c>
      <c r="I25" s="9">
        <v>46310</v>
      </c>
    </row>
    <row r="26" spans="2:10" ht="15.75" x14ac:dyDescent="0.15">
      <c r="B26" s="20">
        <v>0.08</v>
      </c>
      <c r="C26" s="9">
        <v>50027</v>
      </c>
      <c r="D26" s="9">
        <v>46694</v>
      </c>
      <c r="E26" s="9">
        <v>55223</v>
      </c>
      <c r="F26" s="20" t="s">
        <v>45</v>
      </c>
      <c r="G26" s="9">
        <v>52594</v>
      </c>
      <c r="H26" s="9">
        <v>48714</v>
      </c>
      <c r="I26" s="9">
        <v>51719</v>
      </c>
    </row>
    <row r="27" spans="2:10" ht="15.75" x14ac:dyDescent="0.15">
      <c r="B27" s="20">
        <v>1.6E-2</v>
      </c>
      <c r="C27" s="9">
        <v>45528</v>
      </c>
      <c r="D27" s="9">
        <v>42768</v>
      </c>
      <c r="E27" s="9">
        <v>49022</v>
      </c>
      <c r="F27" s="20" t="s">
        <v>46</v>
      </c>
      <c r="G27" s="9">
        <v>45806</v>
      </c>
      <c r="H27" s="9">
        <v>47015</v>
      </c>
      <c r="I27" s="9">
        <v>47450</v>
      </c>
    </row>
    <row r="28" spans="2:10" ht="15.75" x14ac:dyDescent="0.15">
      <c r="B28" s="20">
        <v>3.2000000000000002E-3</v>
      </c>
      <c r="C28" s="9">
        <v>52567</v>
      </c>
      <c r="D28" s="9">
        <v>41536</v>
      </c>
      <c r="E28" s="9">
        <v>59490</v>
      </c>
      <c r="F28" s="20" t="s">
        <v>47</v>
      </c>
      <c r="G28" s="9">
        <v>53401</v>
      </c>
      <c r="H28" s="9">
        <v>49641</v>
      </c>
      <c r="I28" s="9">
        <v>42965</v>
      </c>
    </row>
    <row r="30" spans="2:10" x14ac:dyDescent="0.15">
      <c r="B30" s="39" t="s">
        <v>48</v>
      </c>
      <c r="C30" s="40"/>
      <c r="D30" s="40"/>
      <c r="E30" s="40"/>
      <c r="F30" s="40"/>
      <c r="G30" s="40"/>
      <c r="H30" s="40"/>
      <c r="I30" s="40"/>
    </row>
    <row r="31" spans="2:10" ht="15.75" x14ac:dyDescent="0.15">
      <c r="B31" s="18" t="s">
        <v>13</v>
      </c>
      <c r="C31" s="43" t="s">
        <v>22</v>
      </c>
      <c r="D31" s="43" t="s">
        <v>23</v>
      </c>
      <c r="E31" s="43" t="s">
        <v>24</v>
      </c>
      <c r="F31" s="18" t="s">
        <v>13</v>
      </c>
      <c r="G31" s="42" t="s">
        <v>26</v>
      </c>
      <c r="H31" s="42" t="s">
        <v>35</v>
      </c>
      <c r="I31" s="42" t="s">
        <v>37</v>
      </c>
    </row>
    <row r="32" spans="2:10" ht="15.75" x14ac:dyDescent="0.15">
      <c r="B32" s="20">
        <v>50</v>
      </c>
      <c r="C32" s="35">
        <f t="shared" ref="C32:E38" si="0">(C22-$K$7)/$K$8*100</f>
        <v>0.87319787674198568</v>
      </c>
      <c r="D32" s="35">
        <f t="shared" si="0"/>
        <v>30.223551485799511</v>
      </c>
      <c r="E32" s="35">
        <f t="shared" si="0"/>
        <v>23.338999631156085</v>
      </c>
      <c r="F32" s="20" t="s">
        <v>41</v>
      </c>
      <c r="G32" s="35">
        <f t="shared" ref="G32:I38" si="1">(G22-$K$7)/$K$8*100</f>
        <v>27.405904709976426</v>
      </c>
      <c r="H32" s="35">
        <f t="shared" si="1"/>
        <v>2.3245184983241658</v>
      </c>
      <c r="I32" s="35">
        <f t="shared" si="1"/>
        <v>2.8408999791523004</v>
      </c>
    </row>
    <row r="33" spans="2:9" ht="15.75" x14ac:dyDescent="0.15">
      <c r="B33" s="20">
        <v>10</v>
      </c>
      <c r="C33" s="35">
        <f t="shared" si="0"/>
        <v>10.498420385842808</v>
      </c>
      <c r="D33" s="35">
        <f t="shared" si="0"/>
        <v>56.34892634347387</v>
      </c>
      <c r="E33" s="35">
        <f t="shared" si="0"/>
        <v>66.888240293792194</v>
      </c>
      <c r="F33" s="20" t="s">
        <v>42</v>
      </c>
      <c r="G33" s="35">
        <f t="shared" si="1"/>
        <v>46.969065221226167</v>
      </c>
      <c r="H33" s="35">
        <f t="shared" si="1"/>
        <v>32.839135943037675</v>
      </c>
      <c r="I33" s="35">
        <f t="shared" si="1"/>
        <v>34.890228843594144</v>
      </c>
    </row>
    <row r="34" spans="2:9" ht="15.75" x14ac:dyDescent="0.15">
      <c r="B34" s="20">
        <v>2</v>
      </c>
      <c r="C34" s="35">
        <f t="shared" si="0"/>
        <v>58.409641259201052</v>
      </c>
      <c r="D34" s="35">
        <f t="shared" si="0"/>
        <v>57.920522154689934</v>
      </c>
      <c r="E34" s="35">
        <f t="shared" si="0"/>
        <v>87.618871979088155</v>
      </c>
      <c r="F34" s="20" t="s">
        <v>43</v>
      </c>
      <c r="G34" s="35">
        <f t="shared" si="1"/>
        <v>59.800022451368726</v>
      </c>
      <c r="H34" s="35">
        <f t="shared" si="1"/>
        <v>48.306525329954937</v>
      </c>
      <c r="I34" s="35">
        <f t="shared" si="1"/>
        <v>63.902208252481671</v>
      </c>
    </row>
    <row r="35" spans="2:9" ht="15.75" x14ac:dyDescent="0.15">
      <c r="B35" s="20">
        <v>0.4</v>
      </c>
      <c r="C35" s="35">
        <f t="shared" si="0"/>
        <v>69.75880815305419</v>
      </c>
      <c r="D35" s="35">
        <f t="shared" si="0"/>
        <v>63.016982856776302</v>
      </c>
      <c r="E35" s="35">
        <f t="shared" si="0"/>
        <v>89.126321022499482</v>
      </c>
      <c r="F35" s="20" t="s">
        <v>44</v>
      </c>
      <c r="G35" s="35">
        <f t="shared" si="1"/>
        <v>69.636929294225197</v>
      </c>
      <c r="H35" s="35">
        <f t="shared" si="1"/>
        <v>59.09761534390686</v>
      </c>
      <c r="I35" s="35">
        <f t="shared" si="1"/>
        <v>74.189746139166417</v>
      </c>
    </row>
    <row r="36" spans="2:9" ht="15.75" x14ac:dyDescent="0.15">
      <c r="B36" s="20">
        <v>0.08</v>
      </c>
      <c r="C36" s="35">
        <f t="shared" si="0"/>
        <v>80.150584537421622</v>
      </c>
      <c r="D36" s="35">
        <f t="shared" si="0"/>
        <v>74.805555110091888</v>
      </c>
      <c r="E36" s="35">
        <f t="shared" si="0"/>
        <v>88.483249675256985</v>
      </c>
      <c r="F36" s="20" t="s">
        <v>45</v>
      </c>
      <c r="G36" s="35">
        <f t="shared" si="1"/>
        <v>84.267203361290626</v>
      </c>
      <c r="H36" s="35">
        <f t="shared" si="1"/>
        <v>78.04496688423113</v>
      </c>
      <c r="I36" s="35">
        <f t="shared" si="1"/>
        <v>82.863992815562</v>
      </c>
    </row>
    <row r="37" spans="2:9" ht="15.75" x14ac:dyDescent="0.15">
      <c r="B37" s="20">
        <v>1.6E-2</v>
      </c>
      <c r="C37" s="35">
        <f t="shared" si="0"/>
        <v>72.935676828583794</v>
      </c>
      <c r="D37" s="35">
        <f t="shared" si="0"/>
        <v>68.509549850056928</v>
      </c>
      <c r="E37" s="35">
        <f t="shared" si="0"/>
        <v>78.538896996327594</v>
      </c>
      <c r="F37" s="20" t="s">
        <v>46</v>
      </c>
      <c r="G37" s="35">
        <f t="shared" si="1"/>
        <v>73.38149686482673</v>
      </c>
      <c r="H37" s="35">
        <f t="shared" si="1"/>
        <v>75.320332921724912</v>
      </c>
      <c r="I37" s="35">
        <f t="shared" si="1"/>
        <v>76.017929021601432</v>
      </c>
    </row>
    <row r="38" spans="2:9" ht="15.75" x14ac:dyDescent="0.15">
      <c r="B38" s="20">
        <v>3.2000000000000002E-3</v>
      </c>
      <c r="C38" s="35">
        <f t="shared" si="0"/>
        <v>84.223904293022429</v>
      </c>
      <c r="D38" s="35">
        <f t="shared" si="0"/>
        <v>66.533829401671014</v>
      </c>
      <c r="E38" s="35">
        <f t="shared" si="0"/>
        <v>95.326106130827341</v>
      </c>
      <c r="F38" s="20" t="s">
        <v>47</v>
      </c>
      <c r="G38" s="35">
        <f t="shared" si="1"/>
        <v>85.561364401751206</v>
      </c>
      <c r="H38" s="35">
        <f t="shared" si="1"/>
        <v>79.531568228105911</v>
      </c>
      <c r="I38" s="35">
        <f t="shared" si="1"/>
        <v>68.825472681495256</v>
      </c>
    </row>
    <row r="40" spans="2:9" x14ac:dyDescent="0.15">
      <c r="B40" s="39" t="s">
        <v>48</v>
      </c>
      <c r="C40" s="40"/>
      <c r="D40" s="40"/>
      <c r="E40" s="40"/>
      <c r="F40" s="40"/>
      <c r="G40" s="40"/>
      <c r="H40" s="40"/>
      <c r="I40" s="40"/>
    </row>
    <row r="41" spans="2:9" ht="15.75" x14ac:dyDescent="0.15">
      <c r="B41" s="18" t="s">
        <v>13</v>
      </c>
      <c r="C41" s="43" t="s">
        <v>22</v>
      </c>
      <c r="D41" s="43" t="s">
        <v>23</v>
      </c>
      <c r="E41" s="43" t="s">
        <v>24</v>
      </c>
      <c r="F41" s="18" t="s">
        <v>13</v>
      </c>
      <c r="G41" s="42" t="s">
        <v>26</v>
      </c>
      <c r="H41" s="42" t="s">
        <v>35</v>
      </c>
      <c r="I41" s="42" t="s">
        <v>37</v>
      </c>
    </row>
    <row r="42" spans="2:9" ht="15.75" x14ac:dyDescent="0.15">
      <c r="B42" s="20">
        <v>50</v>
      </c>
      <c r="C42" s="35">
        <v>0.87319787674198568</v>
      </c>
      <c r="D42" s="35">
        <v>30.223551485799511</v>
      </c>
      <c r="E42" s="35">
        <v>23.338999631156085</v>
      </c>
      <c r="F42" s="20" t="s">
        <v>49</v>
      </c>
      <c r="G42" s="35">
        <v>27.405904709976426</v>
      </c>
      <c r="H42" s="35">
        <v>2.3245184983241658</v>
      </c>
      <c r="I42" s="35">
        <v>2.8408999791523004</v>
      </c>
    </row>
    <row r="43" spans="2:9" ht="15.75" x14ac:dyDescent="0.15">
      <c r="B43" s="20">
        <v>10</v>
      </c>
      <c r="C43" s="35">
        <v>10.498420385842808</v>
      </c>
      <c r="D43" s="35">
        <v>56.34892634347387</v>
      </c>
      <c r="E43" s="35">
        <v>66.888240293792194</v>
      </c>
      <c r="F43" s="20" t="s">
        <v>50</v>
      </c>
      <c r="G43" s="35">
        <v>46.969065221226167</v>
      </c>
      <c r="H43" s="35">
        <v>32.839135943037675</v>
      </c>
      <c r="I43" s="35">
        <v>34.890228843594144</v>
      </c>
    </row>
    <row r="44" spans="2:9" ht="15.75" x14ac:dyDescent="0.15">
      <c r="B44" s="20">
        <v>2</v>
      </c>
      <c r="C44" s="35">
        <v>58.409641259201052</v>
      </c>
      <c r="D44" s="35">
        <v>57.920522154689934</v>
      </c>
      <c r="E44" s="35">
        <v>87.618871979088155</v>
      </c>
      <c r="F44" s="20" t="s">
        <v>51</v>
      </c>
      <c r="G44" s="35">
        <v>59.800022451368726</v>
      </c>
      <c r="H44" s="35">
        <v>48.306525329954937</v>
      </c>
      <c r="I44" s="35">
        <v>63.902208252481671</v>
      </c>
    </row>
    <row r="45" spans="2:9" ht="15.75" x14ac:dyDescent="0.15">
      <c r="B45" s="20">
        <v>0.4</v>
      </c>
      <c r="C45" s="35">
        <v>69.75880815305419</v>
      </c>
      <c r="D45" s="35">
        <v>63.016982856776302</v>
      </c>
      <c r="E45" s="35">
        <v>89.126321022499482</v>
      </c>
      <c r="F45" s="20" t="s">
        <v>52</v>
      </c>
      <c r="G45" s="35">
        <v>69.636929294225197</v>
      </c>
      <c r="H45" s="35">
        <v>59.09761534390686</v>
      </c>
      <c r="I45" s="35">
        <v>74.189746139166417</v>
      </c>
    </row>
    <row r="46" spans="2:9" ht="15.75" x14ac:dyDescent="0.15">
      <c r="B46" s="20">
        <v>0.08</v>
      </c>
      <c r="C46" s="35">
        <v>80.150584537421622</v>
      </c>
      <c r="D46" s="35">
        <v>74.805555110091888</v>
      </c>
      <c r="E46" s="35">
        <v>88.483249675256985</v>
      </c>
      <c r="F46" s="20" t="s">
        <v>53</v>
      </c>
      <c r="G46" s="35">
        <v>84.267203361290626</v>
      </c>
      <c r="H46" s="35">
        <v>78.04496688423113</v>
      </c>
      <c r="I46" s="35">
        <v>82.863992815562</v>
      </c>
    </row>
    <row r="47" spans="2:9" ht="15.75" x14ac:dyDescent="0.15">
      <c r="B47" s="20">
        <v>1.6E-2</v>
      </c>
      <c r="C47" s="35">
        <v>72.935676828583794</v>
      </c>
      <c r="D47" s="35">
        <v>68.509549850056928</v>
      </c>
      <c r="E47" s="35">
        <v>78.538896996327594</v>
      </c>
      <c r="F47" s="20" t="s">
        <v>54</v>
      </c>
      <c r="G47" s="35">
        <v>73.38149686482673</v>
      </c>
      <c r="H47" s="35">
        <v>75.320332921724912</v>
      </c>
      <c r="I47" s="35">
        <v>76.017929021601432</v>
      </c>
    </row>
    <row r="48" spans="2:9" ht="15.75" x14ac:dyDescent="0.15">
      <c r="B48" s="20">
        <v>3.2000000000000002E-3</v>
      </c>
      <c r="C48" s="35">
        <v>84.223904293022429</v>
      </c>
      <c r="D48" s="35">
        <v>66.533829401671014</v>
      </c>
      <c r="E48" s="35">
        <v>95.326106130827341</v>
      </c>
      <c r="F48" s="20" t="s">
        <v>55</v>
      </c>
      <c r="G48" s="35">
        <v>85.561364401751206</v>
      </c>
      <c r="H48" s="35">
        <v>79.531568228105911</v>
      </c>
      <c r="I48" s="35">
        <v>68.825472681495256</v>
      </c>
    </row>
    <row r="50" spans="2:9" x14ac:dyDescent="0.15">
      <c r="B50" s="35" t="s">
        <v>56</v>
      </c>
      <c r="C50" s="35">
        <f>100-C42</f>
        <v>99.126802123258017</v>
      </c>
      <c r="D50" s="35">
        <f t="shared" ref="D50:I50" si="2">100-D42</f>
        <v>69.776448514200496</v>
      </c>
      <c r="E50" s="35">
        <f t="shared" si="2"/>
        <v>76.661000368843915</v>
      </c>
      <c r="F50" s="35"/>
      <c r="G50" s="35">
        <f t="shared" si="2"/>
        <v>72.594095290023574</v>
      </c>
      <c r="H50" s="35">
        <f t="shared" si="2"/>
        <v>97.675481501675833</v>
      </c>
      <c r="I50" s="35">
        <f t="shared" si="2"/>
        <v>97.159100020847703</v>
      </c>
    </row>
    <row r="52" spans="2:9" x14ac:dyDescent="0.2">
      <c r="B52" s="23" t="s">
        <v>57</v>
      </c>
      <c r="C52" s="23">
        <v>1.0960000000000001</v>
      </c>
      <c r="D52" s="23">
        <v>6.8380000000000001</v>
      </c>
      <c r="E52" s="23">
        <v>17.11</v>
      </c>
      <c r="F52" s="35"/>
      <c r="G52" s="23">
        <v>2.4580000000000002</v>
      </c>
      <c r="H52" s="23">
        <v>0.439</v>
      </c>
      <c r="I52" s="23">
        <v>1.0229999999999999</v>
      </c>
    </row>
    <row r="53" spans="2:9" x14ac:dyDescent="0.2">
      <c r="B53" s="23" t="s">
        <v>58</v>
      </c>
      <c r="C53" s="23">
        <v>-0.52259999999999995</v>
      </c>
      <c r="D53" s="23">
        <v>-0.1502</v>
      </c>
      <c r="E53" s="23">
        <v>-0.89349999999999996</v>
      </c>
      <c r="F53" s="35"/>
      <c r="G53" s="23">
        <v>-0.28789999999999999</v>
      </c>
      <c r="H53" s="23">
        <v>-0.38030000000000003</v>
      </c>
      <c r="I53" s="23">
        <v>-0.39379999999999998</v>
      </c>
    </row>
    <row r="54" spans="2:9" x14ac:dyDescent="0.2">
      <c r="B54" s="23" t="s">
        <v>59</v>
      </c>
      <c r="C54" s="23">
        <v>3.9750000000000001E-2</v>
      </c>
      <c r="D54" s="23">
        <v>0.83489999999999998</v>
      </c>
      <c r="E54" s="23">
        <v>1.2330000000000001</v>
      </c>
      <c r="F54" s="35"/>
      <c r="G54" s="23">
        <v>0.39050000000000001</v>
      </c>
      <c r="H54" s="23">
        <v>-0.35749999999999998</v>
      </c>
      <c r="I54" s="23">
        <v>9.7190000000000002E-3</v>
      </c>
    </row>
    <row r="55" spans="2:9" x14ac:dyDescent="0.2">
      <c r="B55" s="23" t="s">
        <v>60</v>
      </c>
      <c r="C55" s="23">
        <v>635.5</v>
      </c>
      <c r="D55" s="23">
        <v>2313</v>
      </c>
      <c r="E55" s="23">
        <v>2599</v>
      </c>
      <c r="F55" s="35"/>
      <c r="G55" s="23">
        <v>1024</v>
      </c>
      <c r="H55" s="23">
        <v>570.79999999999995</v>
      </c>
      <c r="I55" s="23">
        <v>645.70000000000005</v>
      </c>
    </row>
    <row r="57" spans="2:9" ht="15" x14ac:dyDescent="0.2">
      <c r="B57" s="24" t="s">
        <v>61</v>
      </c>
      <c r="C57" s="25" t="s">
        <v>12</v>
      </c>
      <c r="D57" s="25" t="s">
        <v>62</v>
      </c>
      <c r="E57" s="25" t="s">
        <v>63</v>
      </c>
      <c r="F57" s="26" t="s">
        <v>64</v>
      </c>
      <c r="G57" s="26" t="s">
        <v>65</v>
      </c>
      <c r="H57" s="27" t="s">
        <v>66</v>
      </c>
      <c r="I57" s="28" t="s">
        <v>60</v>
      </c>
    </row>
    <row r="58" spans="2:9" x14ac:dyDescent="0.2">
      <c r="B58" s="29" t="s">
        <v>67</v>
      </c>
      <c r="C58" s="30">
        <v>240</v>
      </c>
      <c r="D58" s="31" t="s">
        <v>68</v>
      </c>
      <c r="E58" s="21" t="s">
        <v>22</v>
      </c>
      <c r="F58" s="32" t="s">
        <v>69</v>
      </c>
      <c r="G58" s="33">
        <v>1.0960000000000001</v>
      </c>
      <c r="H58" s="41">
        <v>99.126802123258017</v>
      </c>
      <c r="I58" s="23">
        <v>635.5</v>
      </c>
    </row>
    <row r="59" spans="2:9" x14ac:dyDescent="0.2">
      <c r="B59" s="29" t="s">
        <v>67</v>
      </c>
      <c r="C59" s="30">
        <v>308</v>
      </c>
      <c r="D59" s="31" t="s">
        <v>70</v>
      </c>
      <c r="E59" s="21" t="s">
        <v>23</v>
      </c>
      <c r="F59" s="32" t="s">
        <v>71</v>
      </c>
      <c r="G59" s="33">
        <v>6.8380000000000001</v>
      </c>
      <c r="H59" s="41">
        <v>69.776448514200496</v>
      </c>
      <c r="I59" s="23">
        <v>2313</v>
      </c>
    </row>
    <row r="60" spans="2:9" x14ac:dyDescent="0.2">
      <c r="B60" s="29" t="s">
        <v>67</v>
      </c>
      <c r="C60" s="30">
        <v>309</v>
      </c>
      <c r="D60" s="31" t="s">
        <v>72</v>
      </c>
      <c r="E60" s="21" t="s">
        <v>24</v>
      </c>
      <c r="F60" s="32" t="s">
        <v>73</v>
      </c>
      <c r="G60" s="33">
        <v>17.11</v>
      </c>
      <c r="H60" s="41">
        <v>76.661000368843915</v>
      </c>
      <c r="I60" s="23">
        <v>2599</v>
      </c>
    </row>
    <row r="62" spans="2:9" ht="15" x14ac:dyDescent="0.2">
      <c r="B62" s="24" t="s">
        <v>61</v>
      </c>
      <c r="C62" s="25" t="s">
        <v>12</v>
      </c>
      <c r="D62" s="25" t="s">
        <v>62</v>
      </c>
      <c r="E62" s="25" t="s">
        <v>63</v>
      </c>
      <c r="F62" s="26" t="s">
        <v>64</v>
      </c>
      <c r="G62" s="26" t="s">
        <v>65</v>
      </c>
      <c r="H62" s="27" t="s">
        <v>66</v>
      </c>
      <c r="I62" s="28" t="s">
        <v>60</v>
      </c>
    </row>
    <row r="63" spans="2:9" x14ac:dyDescent="0.2">
      <c r="B63" s="29" t="s">
        <v>74</v>
      </c>
      <c r="C63" s="30" t="s">
        <v>25</v>
      </c>
      <c r="D63" s="34" t="s">
        <v>75</v>
      </c>
      <c r="E63" s="22" t="s">
        <v>26</v>
      </c>
      <c r="F63" s="29" t="s">
        <v>76</v>
      </c>
      <c r="G63" s="33">
        <v>2.4580000000000002</v>
      </c>
      <c r="H63" s="41">
        <v>72.594095290023574</v>
      </c>
      <c r="I63" s="23">
        <v>1024</v>
      </c>
    </row>
    <row r="64" spans="2:9" x14ac:dyDescent="0.2">
      <c r="B64" s="29" t="s">
        <v>74</v>
      </c>
      <c r="C64" s="30" t="s">
        <v>34</v>
      </c>
      <c r="D64" s="34" t="s">
        <v>77</v>
      </c>
      <c r="E64" s="22" t="s">
        <v>35</v>
      </c>
      <c r="F64" s="29" t="s">
        <v>76</v>
      </c>
      <c r="G64" s="33">
        <v>0.439</v>
      </c>
      <c r="H64" s="41">
        <v>97.675481501675833</v>
      </c>
      <c r="I64" s="23">
        <v>570.79999999999995</v>
      </c>
    </row>
    <row r="65" spans="2:9" x14ac:dyDescent="0.2">
      <c r="B65" s="29" t="s">
        <v>74</v>
      </c>
      <c r="C65" s="30" t="s">
        <v>36</v>
      </c>
      <c r="D65" s="34" t="s">
        <v>78</v>
      </c>
      <c r="E65" s="22" t="s">
        <v>37</v>
      </c>
      <c r="F65" s="29" t="s">
        <v>76</v>
      </c>
      <c r="G65" s="33">
        <v>1.0229999999999999</v>
      </c>
      <c r="H65" s="41">
        <v>97.159100020847703</v>
      </c>
      <c r="I65" s="23">
        <v>645.70000000000005</v>
      </c>
    </row>
  </sheetData>
  <mergeCells count="3">
    <mergeCell ref="B1:D5"/>
    <mergeCell ref="B6:D6"/>
    <mergeCell ref="B7:D7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EC6E-53C1-4A81-A6CF-EC9E1C4F8ABF}">
  <dimension ref="A1:G9"/>
  <sheetViews>
    <sheetView tabSelected="1" workbookViewId="0">
      <selection activeCell="N27" sqref="N27"/>
    </sheetView>
  </sheetViews>
  <sheetFormatPr defaultRowHeight="13.5" x14ac:dyDescent="0.15"/>
  <cols>
    <col min="1" max="16384" width="9" style="36"/>
  </cols>
  <sheetData>
    <row r="1" spans="1:7" ht="15" x14ac:dyDescent="0.2">
      <c r="A1" s="24" t="s">
        <v>61</v>
      </c>
      <c r="B1" s="25" t="s">
        <v>12</v>
      </c>
      <c r="C1" s="25" t="s">
        <v>62</v>
      </c>
      <c r="D1" s="25" t="s">
        <v>63</v>
      </c>
      <c r="E1" s="26" t="s">
        <v>64</v>
      </c>
      <c r="F1" s="26" t="s">
        <v>65</v>
      </c>
      <c r="G1" s="27" t="s">
        <v>66</v>
      </c>
    </row>
    <row r="2" spans="1:7" x14ac:dyDescent="0.2">
      <c r="A2" s="29" t="s">
        <v>67</v>
      </c>
      <c r="B2" s="30">
        <v>240</v>
      </c>
      <c r="C2" s="31" t="s">
        <v>68</v>
      </c>
      <c r="D2" s="21" t="s">
        <v>22</v>
      </c>
      <c r="E2" s="32" t="s">
        <v>69</v>
      </c>
      <c r="F2" s="33">
        <v>1.0960000000000001</v>
      </c>
      <c r="G2" s="41">
        <v>99.126802123258017</v>
      </c>
    </row>
    <row r="3" spans="1:7" x14ac:dyDescent="0.2">
      <c r="A3" s="29" t="s">
        <v>67</v>
      </c>
      <c r="B3" s="30">
        <v>309</v>
      </c>
      <c r="C3" s="31" t="s">
        <v>72</v>
      </c>
      <c r="D3" s="21" t="s">
        <v>24</v>
      </c>
      <c r="E3" s="32" t="s">
        <v>73</v>
      </c>
      <c r="F3" s="33">
        <v>17.11</v>
      </c>
      <c r="G3" s="41">
        <v>76.661000368843915</v>
      </c>
    </row>
    <row r="4" spans="1:7" x14ac:dyDescent="0.2">
      <c r="A4" s="29" t="s">
        <v>67</v>
      </c>
      <c r="B4" s="30">
        <v>308</v>
      </c>
      <c r="C4" s="31" t="s">
        <v>70</v>
      </c>
      <c r="D4" s="21" t="s">
        <v>23</v>
      </c>
      <c r="E4" s="32" t="s">
        <v>71</v>
      </c>
      <c r="F4" s="33">
        <v>6.8380000000000001</v>
      </c>
      <c r="G4" s="41">
        <v>69.776448514200496</v>
      </c>
    </row>
    <row r="6" spans="1:7" ht="15" x14ac:dyDescent="0.2">
      <c r="A6" s="24" t="s">
        <v>61</v>
      </c>
      <c r="B6" s="25" t="s">
        <v>12</v>
      </c>
      <c r="C6" s="25" t="s">
        <v>62</v>
      </c>
      <c r="D6" s="25" t="s">
        <v>63</v>
      </c>
      <c r="E6" s="26" t="s">
        <v>64</v>
      </c>
      <c r="F6" s="26" t="s">
        <v>65</v>
      </c>
      <c r="G6" s="27" t="s">
        <v>66</v>
      </c>
    </row>
    <row r="7" spans="1:7" x14ac:dyDescent="0.2">
      <c r="A7" s="29" t="s">
        <v>74</v>
      </c>
      <c r="B7" s="30" t="s">
        <v>34</v>
      </c>
      <c r="C7" s="34" t="s">
        <v>77</v>
      </c>
      <c r="D7" s="22" t="s">
        <v>35</v>
      </c>
      <c r="E7" s="29" t="s">
        <v>76</v>
      </c>
      <c r="F7" s="33">
        <v>0.439</v>
      </c>
      <c r="G7" s="41">
        <v>97.675481501675833</v>
      </c>
    </row>
    <row r="8" spans="1:7" x14ac:dyDescent="0.2">
      <c r="A8" s="29" t="s">
        <v>74</v>
      </c>
      <c r="B8" s="30" t="s">
        <v>36</v>
      </c>
      <c r="C8" s="34" t="s">
        <v>78</v>
      </c>
      <c r="D8" s="22" t="s">
        <v>37</v>
      </c>
      <c r="E8" s="29" t="s">
        <v>76</v>
      </c>
      <c r="F8" s="33">
        <v>1.0229999999999999</v>
      </c>
      <c r="G8" s="41">
        <v>97.159100020847703</v>
      </c>
    </row>
    <row r="9" spans="1:7" x14ac:dyDescent="0.2">
      <c r="A9" s="29" t="s">
        <v>74</v>
      </c>
      <c r="B9" s="30" t="s">
        <v>25</v>
      </c>
      <c r="C9" s="34" t="s">
        <v>75</v>
      </c>
      <c r="D9" s="22" t="s">
        <v>26</v>
      </c>
      <c r="E9" s="29" t="s">
        <v>76</v>
      </c>
      <c r="F9" s="33">
        <v>2.4580000000000002</v>
      </c>
      <c r="G9" s="41">
        <v>72.594095290023574</v>
      </c>
    </row>
  </sheetData>
  <autoFilter ref="A6:G9" xr:uid="{61A9EC6E-53C1-4A81-A6CF-EC9E1C4F8ABF}">
    <sortState xmlns:xlrd2="http://schemas.microsoft.com/office/spreadsheetml/2017/richdata2" ref="A7:G9">
      <sortCondition descending="1" ref="G6:G9"/>
    </sortState>
  </autoFilter>
  <phoneticPr fontId="6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rism8.Document" shapeId="2051" r:id="rId4">
          <objectPr defaultSize="0" autoPict="0" altText="" r:id="rId5">
            <anchor moveWithCells="1">
              <from>
                <xdr:col>11</xdr:col>
                <xdr:colOff>9525</xdr:colOff>
                <xdr:row>0</xdr:row>
                <xdr:rowOff>57150</xdr:rowOff>
              </from>
              <to>
                <xdr:col>16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1" r:id="rId4"/>
      </mc:Fallback>
    </mc:AlternateContent>
    <mc:AlternateContent xmlns:mc="http://schemas.openxmlformats.org/markup-compatibility/2006">
      <mc:Choice Requires="x14">
        <oleObject progId="Prism8.Document" shapeId="2052" r:id="rId6">
          <objectPr defaultSize="0" autoPict="0" altText="" r:id="rId7">
            <anchor moveWithCells="1">
              <from>
                <xdr:col>17</xdr:col>
                <xdr:colOff>9525</xdr:colOff>
                <xdr:row>0</xdr:row>
                <xdr:rowOff>57150</xdr:rowOff>
              </from>
              <to>
                <xdr:col>22</xdr:col>
                <xdr:colOff>409575</xdr:colOff>
                <xdr:row>20</xdr:row>
                <xdr:rowOff>114300</xdr:rowOff>
              </to>
            </anchor>
          </objectPr>
        </oleObject>
      </mc:Choice>
      <mc:Fallback>
        <oleObject progId="Prism8.Document" shapeId="2052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0622</vt:lpstr>
      <vt:lpstr>Processed data</vt:lpstr>
      <vt:lpstr>IR&amp;IC50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xuxingpingxxp@163.com</cp:lastModifiedBy>
  <dcterms:created xsi:type="dcterms:W3CDTF">2024-05-15T06:18:00Z</dcterms:created>
  <dcterms:modified xsi:type="dcterms:W3CDTF">2024-05-15T07:31:46Z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96073ED9DEF64CEEB3FDF02AE3167B3F</vt:lpwstr>
  </property>
  <property fmtid="{D5CDD505-2E9C-101B-9397-08002B2CF9AE}" pid="3" name="KSOProductBuildVer">
    <vt:lpwstr>2052-11.8.2.11019</vt:lpwstr>
  </property>
</Properties>
</file>