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待出\"/>
    </mc:Choice>
  </mc:AlternateContent>
  <xr:revisionPtr revIDLastSave="0" documentId="13_ncr:1_{16A6E99D-B6E7-4EB1-BAE3-272D8465B21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767" sheetId="1" r:id="rId1"/>
    <sheet name="Processed data" sheetId="2" r:id="rId2"/>
    <sheet name="IR&amp;IC50" sheetId="3" r:id="rId3"/>
  </sheets>
  <externalReferences>
    <externalReference r:id="rId4"/>
    <externalReference r:id="rId5"/>
  </externalReference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2" l="1"/>
  <c r="H43" i="2"/>
  <c r="I43" i="2"/>
  <c r="G44" i="2"/>
  <c r="H44" i="2"/>
  <c r="I44" i="2"/>
  <c r="C43" i="2"/>
  <c r="D43" i="2"/>
  <c r="E43" i="2"/>
  <c r="C44" i="2"/>
  <c r="D44" i="2"/>
  <c r="E44" i="2"/>
  <c r="I58" i="2"/>
  <c r="H58" i="2"/>
  <c r="G58" i="2"/>
  <c r="E58" i="2"/>
  <c r="D58" i="2"/>
  <c r="C58" i="2"/>
  <c r="L7" i="2"/>
  <c r="K7" i="2"/>
  <c r="L5" i="2"/>
  <c r="K5" i="2"/>
  <c r="K8" i="2" l="1"/>
  <c r="G42" i="2" s="1"/>
  <c r="L8" i="2"/>
  <c r="K9" i="2" s="1"/>
  <c r="E36" i="2"/>
  <c r="E37" i="2"/>
  <c r="D38" i="2"/>
  <c r="H39" i="2"/>
  <c r="C41" i="2"/>
  <c r="G38" i="2"/>
  <c r="I39" i="2"/>
  <c r="E38" i="2" l="1"/>
  <c r="H40" i="2"/>
  <c r="E40" i="2"/>
  <c r="I41" i="2"/>
  <c r="G41" i="2"/>
  <c r="C38" i="2"/>
  <c r="C42" i="2"/>
  <c r="C39" i="2"/>
  <c r="G40" i="2"/>
  <c r="D40" i="2"/>
  <c r="E39" i="2"/>
  <c r="H38" i="2"/>
  <c r="D42" i="2"/>
  <c r="I38" i="2"/>
  <c r="C36" i="2"/>
  <c r="H36" i="2"/>
  <c r="C37" i="2"/>
  <c r="G37" i="2"/>
  <c r="I36" i="2"/>
  <c r="D37" i="2"/>
  <c r="I42" i="2"/>
  <c r="H41" i="2"/>
  <c r="H42" i="2"/>
  <c r="D39" i="2"/>
  <c r="H37" i="2"/>
  <c r="I40" i="2"/>
  <c r="E41" i="2"/>
  <c r="I37" i="2"/>
  <c r="D41" i="2"/>
  <c r="E42" i="2"/>
  <c r="G39" i="2"/>
  <c r="C40" i="2"/>
  <c r="G36" i="2"/>
  <c r="D36" i="2"/>
  <c r="O50" i="1"/>
  <c r="N50" i="1"/>
  <c r="O49" i="1"/>
  <c r="O51" i="1" s="1"/>
  <c r="N49" i="1"/>
  <c r="N51" i="1" s="1"/>
  <c r="R31" i="1"/>
  <c r="R32" i="1" s="1"/>
  <c r="R33" i="1" s="1"/>
  <c r="R34" i="1" s="1"/>
  <c r="R35" i="1" s="1"/>
  <c r="N52" i="1" l="1"/>
</calcChain>
</file>

<file path=xl/sharedStrings.xml><?xml version="1.0" encoding="utf-8"?>
<sst xmlns="http://schemas.openxmlformats.org/spreadsheetml/2006/main" count="583" uniqueCount="83">
  <si>
    <t>Testname: ADP-GLO-1</t>
  </si>
  <si>
    <t>Date: 2024-06-06  Time: 14:25:28 (UTC+8)</t>
  </si>
  <si>
    <t xml:space="preserve">ID1: 0767-3  ID2:   ID3: </t>
  </si>
  <si>
    <t>No. of Channels / Multichromatics: 1</t>
  </si>
  <si>
    <t>No. of Cycles: 1</t>
  </si>
  <si>
    <t>Chromatic: 1</t>
  </si>
  <si>
    <t>Cycle: 1</t>
  </si>
  <si>
    <t>Time [s]: 0</t>
  </si>
  <si>
    <t>T[°C]: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</si>
  <si>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</si>
  <si>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</si>
  <si>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</si>
  <si>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</si>
  <si>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</si>
  <si>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</si>
  <si>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</si>
  <si>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</si>
  <si>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</si>
  <si>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</si>
  <si>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</si>
  <si>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</si>
  <si>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浓度8</t>
  </si>
  <si>
    <t>浓度9</t>
  </si>
  <si>
    <t>240</t>
  </si>
  <si>
    <t>GSK2110183</t>
  </si>
  <si>
    <t>林西替尼</t>
  </si>
  <si>
    <t>培西达替尼</t>
  </si>
  <si>
    <t>309-308</t>
  </si>
  <si>
    <t>培西达替尼+林西替尼</t>
  </si>
  <si>
    <t>160+160</t>
  </si>
  <si>
    <t>40+40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</si>
  <si>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</si>
  <si>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</si>
  <si>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</si>
  <si>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</si>
  <si>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</si>
  <si>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</si>
  <si>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</si>
  <si>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</si>
  <si>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</si>
  <si>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</si>
  <si>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</si>
  <si>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</si>
  <si>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</si>
  <si>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Optical density</t>
  </si>
  <si>
    <t>Cell viability(%)</t>
  </si>
  <si>
    <t>25</t>
  </si>
  <si>
    <t>5</t>
  </si>
  <si>
    <t>1</t>
  </si>
  <si>
    <t>0.2</t>
  </si>
  <si>
    <t>0.04</t>
  </si>
  <si>
    <t>0.008</t>
  </si>
  <si>
    <t>0.0016</t>
  </si>
  <si>
    <t>抑制率</t>
  </si>
  <si>
    <t>IC50</t>
  </si>
  <si>
    <t>HillSlope</t>
  </si>
  <si>
    <t>logIC50</t>
  </si>
  <si>
    <t>AUC</t>
  </si>
  <si>
    <t>分类</t>
  </si>
  <si>
    <t>Drug name</t>
  </si>
  <si>
    <r>
      <rPr>
        <b/>
        <sz val="11"/>
        <color rgb="FF000000"/>
        <rFont val="宋体"/>
        <family val="3"/>
        <charset val="134"/>
      </rPr>
      <t>药物名称</t>
    </r>
  </si>
  <si>
    <r>
      <rPr>
        <b/>
        <sz val="11"/>
        <color rgb="FF000000"/>
        <rFont val="等线"/>
        <family val="3"/>
        <charset val="134"/>
      </rPr>
      <t>靶点</t>
    </r>
  </si>
  <si>
    <t xml:space="preserve">IC50 </t>
  </si>
  <si>
    <t>抑制率(%)</t>
  </si>
  <si>
    <t>靶向药</t>
  </si>
  <si>
    <t>Afuresertib</t>
  </si>
  <si>
    <t>ALK</t>
  </si>
  <si>
    <t>Linsitinib</t>
  </si>
  <si>
    <t>IGF1R,INSR</t>
  </si>
  <si>
    <t>Pexidartinib</t>
  </si>
  <si>
    <t>CSF1R,c-Kit,FLT3/1,KDR,LCK</t>
  </si>
  <si>
    <t>联合</t>
  </si>
  <si>
    <t>Pexidartinib+Linsitinib</t>
  </si>
  <si>
    <t>/</t>
  </si>
  <si>
    <t>Afuresertib+Linsitinib</t>
  </si>
  <si>
    <t>Afuresertib+Pexidartinib</t>
  </si>
  <si>
    <t>25</t>
    <phoneticPr fontId="6" type="noConversion"/>
  </si>
  <si>
    <t>5</t>
    <phoneticPr fontId="6" type="noConversion"/>
  </si>
  <si>
    <t>1</t>
    <phoneticPr fontId="6" type="noConversion"/>
  </si>
  <si>
    <t>0.2</t>
    <phoneticPr fontId="6" type="noConversion"/>
  </si>
  <si>
    <t>0.04</t>
    <phoneticPr fontId="6" type="noConversion"/>
  </si>
  <si>
    <t>0.008</t>
    <phoneticPr fontId="6" type="noConversion"/>
  </si>
  <si>
    <t>0.0016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</si>
</sst>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;[Red]\-0.00\ "/>
    <numFmt numFmtId="179" formatCode="0.00_);[Red]\(0.00\)"/>
  </numFmts>
  <fonts count="21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4"/>
      <name val="等线"/>
      <family val="3"/>
      <charset val="134"/>
    </font>
    <font>
      <sz val="12"/>
      <color rgb="FF5B9BD5"/>
      <name val="等线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0"/>
      <name val="Arial"/>
      <family val="2"/>
    </font>
    <font>
      <b/>
      <sz val="11"/>
      <color rgb="FF000000"/>
      <name val="等线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4" fillId="0" borderId="0">
      <alignment vertical="center"/>
    </xf>
    <xf numFmtId="0" fontId="9" fillId="0" borderId="0">
      <alignment vertical="center"/>
    </xf>
  </cellStyleXfs>
  <cellXfs count="45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12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8" fillId="3" borderId="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13" fillId="0" borderId="1" xfId="0" applyFont="1" applyBorder="1" applyAlignment="1"/>
    <xf numFmtId="0" fontId="15" fillId="0" borderId="1" xfId="2" applyFont="1" applyBorder="1">
      <alignment vertical="center"/>
    </xf>
    <xf numFmtId="0" fontId="15" fillId="0" borderId="1" xfId="3" applyFont="1" applyBorder="1">
      <alignment vertical="center"/>
    </xf>
    <xf numFmtId="0" fontId="17" fillId="0" borderId="1" xfId="3" applyFont="1" applyBorder="1" applyAlignment="1">
      <alignment horizontal="left"/>
    </xf>
    <xf numFmtId="0" fontId="16" fillId="0" borderId="1" xfId="3" applyFont="1" applyBorder="1">
      <alignment vertical="center"/>
    </xf>
    <xf numFmtId="0" fontId="13" fillId="0" borderId="1" xfId="0" applyFont="1" applyBorder="1" applyAlignment="1">
      <alignment horizontal="left"/>
    </xf>
    <xf numFmtId="0" fontId="8" fillId="0" borderId="1" xfId="3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shrinkToFit="1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>
      <alignment vertical="center"/>
    </xf>
    <xf numFmtId="178" fontId="13" fillId="0" borderId="1" xfId="0" applyNumberFormat="1" applyFont="1" applyBorder="1" applyAlignment="1"/>
    <xf numFmtId="179" fontId="8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left" vertical="center" shrinkToFit="1"/>
    </xf>
    <xf numFmtId="0" fontId="20" fillId="0" borderId="1" xfId="0" applyFont="1" applyBorder="1" applyAlignment="1">
      <alignment horizontal="left" vertical="center"/>
    </xf>
  </cellXfs>
  <cellStyles count="4">
    <cellStyle name="常规" xfId="0" builtinId="0"/>
    <cellStyle name="常规 2" xfId="1" xr:uid="{00000000-0005-0000-0000-000031000000}"/>
    <cellStyle name="常规 2 2" xfId="3" xr:uid="{C8F15442-1A84-4C9E-AC64-FA24684B43BD}"/>
    <cellStyle name="常规 2 4" xfId="2" xr:uid="{CC7D0B08-53FE-4CC4-9157-CC91D758DC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'[1]0627'!$P$29:$P$34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'[1]0627'!$Q$29:$Q$34</c:f>
              <c:numCache>
                <c:formatCode>General</c:formatCode>
                <c:ptCount val="6"/>
                <c:pt idx="0">
                  <c:v>151641</c:v>
                </c:pt>
                <c:pt idx="1">
                  <c:v>38687</c:v>
                </c:pt>
                <c:pt idx="2">
                  <c:v>9948</c:v>
                </c:pt>
                <c:pt idx="3">
                  <c:v>2377</c:v>
                </c:pt>
                <c:pt idx="4">
                  <c:v>730</c:v>
                </c:pt>
                <c:pt idx="5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B-4143-9026-803CC933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2902"/>
        <c:axId val="201453536"/>
      </c:scatterChart>
      <c:valAx>
        <c:axId val="2370829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53536"/>
        <c:crosses val="autoZero"/>
        <c:crossBetween val="midCat"/>
      </c:valAx>
      <c:valAx>
        <c:axId val="201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0829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'IR&amp;IC50'!$G$1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林西替尼</c:v>
                </c:pt>
                <c:pt idx="2">
                  <c:v>培西达替尼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99.99</c:v>
                </c:pt>
                <c:pt idx="1">
                  <c:v>99.563564653047365</c:v>
                </c:pt>
                <c:pt idx="2">
                  <c:v>79.479052450368954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9-4098-9FA7-5BF2875D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'IR&amp;IC50'!$G$6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99.99</c:v>
                </c:pt>
                <c:pt idx="1">
                  <c:v>99.985452155101584</c:v>
                </c:pt>
                <c:pt idx="2">
                  <c:v>98.63856418158943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F-491E-BB41-37895A4B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149225</xdr:colOff>
      <xdr:row>40</xdr:row>
      <xdr:rowOff>130175</xdr:rowOff>
    </xdr:from>
    <xdr:to>
      <xdr:col>23</xdr:col>
      <xdr:colOff>606425</xdr:colOff>
      <xdr:row>52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75BAC1-0576-4F83-92EE-BAF5DBDF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10</xdr:col>
      <xdr:colOff>250826</xdr:colOff>
      <xdr:row>33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B38BA54-5A18-4269-B315-F77583EB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118050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E270936C-2EC8-43CA-B9E9-90CC2DBF8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118050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AC297D18-0755-4A8C-8D17-4211CA78B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5\&#20020;&#26816;&#25152;-&#33647;&#25935;&#32452;&#25991;&#20214;\03&#26816;&#27979;&#25968;&#25454;\2024&#24180;\5&#26376;\0514\0627-&#37011;&#22521;&#26519;-&#32954;&#30284;-&#24191;&#19996;&#30465;&#20154;&#27665;&#21307;&#38498;&#32959;&#30244;&#21307;&#38498;-202405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xin\Desktop\&#33014;&#36136;&#30244;-&#20013;&#23665;&#22823;&#23398;&#32959;&#30244;&#38450;&#27835;&#20013;&#245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27"/>
    </sheetNames>
    <sheetDataSet>
      <sheetData sheetId="0">
        <row r="29">
          <cell r="P29">
            <v>1</v>
          </cell>
          <cell r="Q29">
            <v>151641</v>
          </cell>
        </row>
        <row r="30">
          <cell r="P30">
            <v>0.25</v>
          </cell>
          <cell r="Q30">
            <v>38687</v>
          </cell>
        </row>
        <row r="31">
          <cell r="P31">
            <v>6.25E-2</v>
          </cell>
          <cell r="Q31">
            <v>9948</v>
          </cell>
        </row>
        <row r="32">
          <cell r="P32">
            <v>1.5625E-2</v>
          </cell>
          <cell r="Q32">
            <v>2377</v>
          </cell>
        </row>
        <row r="33">
          <cell r="P33">
            <v>3.90625E-3</v>
          </cell>
          <cell r="Q33">
            <v>730</v>
          </cell>
        </row>
        <row r="34">
          <cell r="P34">
            <v>9.765625E-4</v>
          </cell>
          <cell r="Q34">
            <v>258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22"/>
      <sheetName val="Processed data"/>
      <sheetName val="IR&amp;IC50"/>
    </sheetNames>
    <sheetDataSet>
      <sheetData sheetId="0" refreshError="1"/>
      <sheetData sheetId="1" refreshError="1"/>
      <sheetData sheetId="2">
        <row r="1">
          <cell r="G1" t="str">
            <v>抑制率(%)</v>
          </cell>
        </row>
        <row r="2">
          <cell r="D2" t="str">
            <v>GSK2110183</v>
          </cell>
          <cell r="G2">
            <v>99.126802123258017</v>
          </cell>
        </row>
        <row r="3">
          <cell r="D3" t="str">
            <v>培西达替尼</v>
          </cell>
          <cell r="G3">
            <v>76.661000368843915</v>
          </cell>
        </row>
        <row r="4">
          <cell r="D4" t="str">
            <v>林西替尼</v>
          </cell>
          <cell r="G4">
            <v>69.776448514200496</v>
          </cell>
        </row>
        <row r="6">
          <cell r="G6" t="str">
            <v>抑制率(%)</v>
          </cell>
        </row>
        <row r="7">
          <cell r="D7" t="str">
            <v>GSK2110183+林西替尼</v>
          </cell>
          <cell r="G7">
            <v>97.675481501675833</v>
          </cell>
        </row>
        <row r="8">
          <cell r="D8" t="str">
            <v>GSK2110183+培西达替尼</v>
          </cell>
          <cell r="G8">
            <v>97.159100020847703</v>
          </cell>
        </row>
        <row r="9">
          <cell r="D9" t="str">
            <v>培西达替尼+林西替尼</v>
          </cell>
          <cell r="G9">
            <v>72.594095290023574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2"/>
  <sheetViews>
    <sheetView topLeftCell="A19" workbookViewId="0">
      <selection activeCell="B12" sqref="B12:C12"/>
    </sheetView>
  </sheetViews>
  <sheetFormatPr defaultColWidth="9" defaultRowHeight="13.5" x14ac:dyDescent="0.15"/>
  <cols>
    <col min="18" max="18" width="11.5"/>
  </cols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128</v>
      </c>
      <c r="C12">
        <v>141</v>
      </c>
      <c r="D12">
        <v>179</v>
      </c>
      <c r="E12">
        <v>8646</v>
      </c>
      <c r="F12">
        <v>34192</v>
      </c>
      <c r="G12">
        <v>38687</v>
      </c>
      <c r="H12">
        <v>61460</v>
      </c>
      <c r="I12">
        <v>72393</v>
      </c>
      <c r="J12">
        <v>71049</v>
      </c>
      <c r="K12" t="s">
        <v>10</v>
      </c>
      <c r="L12" t="s">
        <v>10</v>
      </c>
      <c r="M12">
        <v>151641</v>
      </c>
      <c r="N12">
        <v>38687</v>
      </c>
      <c r="O12">
        <v>9948</v>
      </c>
      <c r="P12">
        <v>2377</v>
      </c>
      <c r="Q12">
        <v>730</v>
      </c>
      <c r="R12">
        <v>258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486</v>
      </c>
      <c r="C14">
        <v>17342</v>
      </c>
      <c r="D14">
        <v>22809</v>
      </c>
      <c r="E14">
        <v>63311</v>
      </c>
      <c r="F14">
        <v>78324</v>
      </c>
      <c r="G14">
        <v>84949</v>
      </c>
      <c r="H14">
        <v>81915</v>
      </c>
      <c r="I14">
        <v>90942</v>
      </c>
      <c r="J14">
        <v>77790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17053</v>
      </c>
      <c r="C16">
        <v>18757</v>
      </c>
      <c r="D16">
        <v>17460</v>
      </c>
      <c r="E16">
        <v>48554</v>
      </c>
      <c r="F16">
        <v>83389</v>
      </c>
      <c r="G16">
        <v>99765</v>
      </c>
      <c r="H16">
        <v>102320</v>
      </c>
      <c r="I16">
        <v>84406</v>
      </c>
      <c r="J16">
        <v>82527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1249</v>
      </c>
      <c r="C18">
        <v>10306</v>
      </c>
      <c r="D18">
        <v>13591</v>
      </c>
      <c r="E18">
        <v>63503</v>
      </c>
      <c r="F18">
        <v>80211</v>
      </c>
      <c r="G18">
        <v>71833</v>
      </c>
      <c r="H18">
        <v>75146</v>
      </c>
      <c r="I18">
        <v>81543</v>
      </c>
      <c r="J18">
        <v>86555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128</v>
      </c>
      <c r="C20">
        <v>131</v>
      </c>
      <c r="D20">
        <v>435</v>
      </c>
      <c r="E20">
        <v>26622</v>
      </c>
      <c r="F20">
        <v>45812</v>
      </c>
      <c r="G20">
        <v>47354</v>
      </c>
      <c r="H20">
        <v>80669</v>
      </c>
      <c r="I20">
        <v>83994</v>
      </c>
      <c r="J20">
        <v>76816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138</v>
      </c>
      <c r="C22">
        <v>192</v>
      </c>
      <c r="D22">
        <v>1600</v>
      </c>
      <c r="E22">
        <v>32075</v>
      </c>
      <c r="F22">
        <v>35807</v>
      </c>
      <c r="G22">
        <v>52874</v>
      </c>
      <c r="H22">
        <v>82984</v>
      </c>
      <c r="I22">
        <v>93235</v>
      </c>
      <c r="J22">
        <v>80197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</row>
    <row r="24" spans="1:24" x14ac:dyDescent="0.15">
      <c r="A24" t="s">
        <v>9</v>
      </c>
      <c r="B24">
        <v>63430</v>
      </c>
      <c r="C24">
        <v>93380</v>
      </c>
      <c r="D24">
        <v>80597</v>
      </c>
      <c r="E24">
        <v>99322</v>
      </c>
      <c r="F24">
        <v>81265</v>
      </c>
      <c r="G24">
        <v>74580</v>
      </c>
      <c r="H24">
        <v>102453</v>
      </c>
      <c r="I24">
        <v>72988</v>
      </c>
      <c r="J24">
        <v>75497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>
        <v>96</v>
      </c>
      <c r="C26">
        <v>104</v>
      </c>
      <c r="D26">
        <v>125</v>
      </c>
      <c r="E26">
        <v>157</v>
      </c>
      <c r="F26">
        <v>122</v>
      </c>
      <c r="G26">
        <v>139</v>
      </c>
      <c r="H26">
        <v>144</v>
      </c>
      <c r="I26">
        <v>132</v>
      </c>
      <c r="J26">
        <v>115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30" spans="1:24" ht="15.75" x14ac:dyDescent="0.15">
      <c r="B30" s="1" t="s">
        <v>11</v>
      </c>
      <c r="C30" s="2" t="s">
        <v>12</v>
      </c>
      <c r="D30" s="3" t="s">
        <v>13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18</v>
      </c>
      <c r="J30" s="1" t="s">
        <v>19</v>
      </c>
      <c r="K30" s="1" t="s">
        <v>20</v>
      </c>
      <c r="L30" s="1" t="s">
        <v>21</v>
      </c>
      <c r="M30" s="1" t="s">
        <v>22</v>
      </c>
      <c r="R30">
        <v>1</v>
      </c>
      <c r="S30">
        <v>151641</v>
      </c>
    </row>
    <row r="31" spans="1:24" ht="15.75" x14ac:dyDescent="0.15">
      <c r="B31" s="4"/>
      <c r="C31" s="2" t="s">
        <v>23</v>
      </c>
      <c r="D31" s="5" t="s">
        <v>24</v>
      </c>
      <c r="E31" s="6">
        <v>320</v>
      </c>
      <c r="F31" s="6">
        <v>80</v>
      </c>
      <c r="G31" s="7">
        <v>50</v>
      </c>
      <c r="H31" s="7">
        <v>10</v>
      </c>
      <c r="I31" s="7">
        <v>2</v>
      </c>
      <c r="J31" s="7">
        <v>0.4</v>
      </c>
      <c r="K31" s="7">
        <v>0.08</v>
      </c>
      <c r="L31" s="7">
        <v>1.6E-2</v>
      </c>
      <c r="M31" s="7">
        <v>3.2000000000000002E-3</v>
      </c>
      <c r="R31">
        <f t="shared" ref="R31:R35" si="0">R30/4</f>
        <v>0.25</v>
      </c>
      <c r="S31">
        <v>38687</v>
      </c>
    </row>
    <row r="32" spans="1:24" x14ac:dyDescent="0.15">
      <c r="B32" s="4"/>
      <c r="C32" s="2"/>
      <c r="D32" s="5"/>
      <c r="E32" s="11">
        <v>128</v>
      </c>
      <c r="F32" s="11">
        <v>141</v>
      </c>
      <c r="G32" s="8">
        <v>179</v>
      </c>
      <c r="H32" s="8">
        <v>8646</v>
      </c>
      <c r="I32" s="8">
        <v>34192</v>
      </c>
      <c r="J32" s="8">
        <v>38687</v>
      </c>
      <c r="K32" s="8">
        <v>61460</v>
      </c>
      <c r="L32" s="8">
        <v>72393</v>
      </c>
      <c r="M32" s="8">
        <v>71049</v>
      </c>
      <c r="R32">
        <f t="shared" si="0"/>
        <v>6.25E-2</v>
      </c>
      <c r="S32">
        <v>9948</v>
      </c>
    </row>
    <row r="33" spans="2:19" ht="15.75" x14ac:dyDescent="0.15">
      <c r="B33" s="1" t="s">
        <v>11</v>
      </c>
      <c r="C33" s="2" t="s">
        <v>12</v>
      </c>
      <c r="D33" s="3" t="s">
        <v>13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21</v>
      </c>
      <c r="M33" s="1" t="s">
        <v>22</v>
      </c>
      <c r="R33">
        <f t="shared" si="0"/>
        <v>1.5625E-2</v>
      </c>
      <c r="S33">
        <v>2377</v>
      </c>
    </row>
    <row r="34" spans="2:19" ht="15.75" x14ac:dyDescent="0.15">
      <c r="B34" s="4"/>
      <c r="C34" s="2">
        <v>308</v>
      </c>
      <c r="D34" s="5" t="s">
        <v>25</v>
      </c>
      <c r="E34" s="6">
        <v>320</v>
      </c>
      <c r="F34" s="6">
        <v>80</v>
      </c>
      <c r="G34" s="7">
        <v>50</v>
      </c>
      <c r="H34" s="7">
        <v>10</v>
      </c>
      <c r="I34" s="7">
        <v>2</v>
      </c>
      <c r="J34" s="7">
        <v>0.4</v>
      </c>
      <c r="K34" s="7">
        <v>0.08</v>
      </c>
      <c r="L34" s="7">
        <v>1.6E-2</v>
      </c>
      <c r="M34" s="7">
        <v>3.2000000000000002E-3</v>
      </c>
      <c r="R34">
        <f t="shared" si="0"/>
        <v>3.90625E-3</v>
      </c>
      <c r="S34">
        <v>730</v>
      </c>
    </row>
    <row r="35" spans="2:19" x14ac:dyDescent="0.15">
      <c r="B35" s="4"/>
      <c r="C35" s="2"/>
      <c r="D35" s="5"/>
      <c r="E35" s="8">
        <v>486</v>
      </c>
      <c r="F35" s="8">
        <v>17342</v>
      </c>
      <c r="G35" s="8">
        <v>22809</v>
      </c>
      <c r="H35" s="8">
        <v>63311</v>
      </c>
      <c r="I35" s="8">
        <v>78324</v>
      </c>
      <c r="J35" s="8">
        <v>84949</v>
      </c>
      <c r="K35" s="8">
        <v>81915</v>
      </c>
      <c r="L35" s="8">
        <v>90942</v>
      </c>
      <c r="M35" s="8">
        <v>77790</v>
      </c>
      <c r="R35">
        <f t="shared" si="0"/>
        <v>9.765625E-4</v>
      </c>
      <c r="S35">
        <v>258</v>
      </c>
    </row>
    <row r="36" spans="2:19" ht="15.75" x14ac:dyDescent="0.15">
      <c r="B36" s="1" t="s">
        <v>11</v>
      </c>
      <c r="C36" s="2" t="s">
        <v>12</v>
      </c>
      <c r="D36" s="3" t="s">
        <v>13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19</v>
      </c>
      <c r="K36" s="1" t="s">
        <v>20</v>
      </c>
      <c r="L36" s="1" t="s">
        <v>21</v>
      </c>
      <c r="M36" s="1" t="s">
        <v>22</v>
      </c>
    </row>
    <row r="37" spans="2:19" ht="15.75" x14ac:dyDescent="0.15">
      <c r="B37" s="4"/>
      <c r="C37" s="2">
        <v>309</v>
      </c>
      <c r="D37" s="5" t="s">
        <v>26</v>
      </c>
      <c r="E37" s="6">
        <v>320</v>
      </c>
      <c r="F37" s="6">
        <v>80</v>
      </c>
      <c r="G37" s="7">
        <v>50</v>
      </c>
      <c r="H37" s="7">
        <v>10</v>
      </c>
      <c r="I37" s="7">
        <v>2</v>
      </c>
      <c r="J37" s="7">
        <v>0.4</v>
      </c>
      <c r="K37" s="7">
        <v>0.08</v>
      </c>
      <c r="L37" s="7">
        <v>1.6E-2</v>
      </c>
      <c r="M37" s="7">
        <v>3.2000000000000002E-3</v>
      </c>
    </row>
    <row r="38" spans="2:19" x14ac:dyDescent="0.15">
      <c r="B38" s="4"/>
      <c r="C38" s="2"/>
      <c r="D38" s="5"/>
      <c r="E38" s="8">
        <v>17053</v>
      </c>
      <c r="F38" s="8">
        <v>18757</v>
      </c>
      <c r="G38" s="8">
        <v>17460</v>
      </c>
      <c r="H38" s="8">
        <v>48554</v>
      </c>
      <c r="I38" s="8">
        <v>83389</v>
      </c>
      <c r="J38" s="8">
        <v>99765</v>
      </c>
      <c r="K38" s="8">
        <v>102320</v>
      </c>
      <c r="L38" s="8">
        <v>84406</v>
      </c>
      <c r="M38" s="8">
        <v>82527</v>
      </c>
    </row>
    <row r="39" spans="2:19" ht="15.75" x14ac:dyDescent="0.15">
      <c r="B39" s="1" t="s">
        <v>11</v>
      </c>
      <c r="C39" s="2" t="s">
        <v>12</v>
      </c>
      <c r="D39" s="3" t="s">
        <v>13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21</v>
      </c>
      <c r="M39" s="1" t="s">
        <v>22</v>
      </c>
    </row>
    <row r="40" spans="2:19" ht="15.75" x14ac:dyDescent="0.15">
      <c r="B40" s="4"/>
      <c r="C40" s="2" t="s">
        <v>27</v>
      </c>
      <c r="D40" s="5" t="s">
        <v>28</v>
      </c>
      <c r="E40" s="6" t="s">
        <v>29</v>
      </c>
      <c r="F40" s="6" t="s">
        <v>30</v>
      </c>
      <c r="G40" s="7" t="s">
        <v>31</v>
      </c>
      <c r="H40" s="7" t="s">
        <v>32</v>
      </c>
      <c r="I40" s="7" t="s">
        <v>33</v>
      </c>
      <c r="J40" s="7" t="s">
        <v>34</v>
      </c>
      <c r="K40" s="7" t="s">
        <v>35</v>
      </c>
      <c r="L40" s="7" t="s">
        <v>36</v>
      </c>
      <c r="M40" s="7" t="s">
        <v>37</v>
      </c>
    </row>
    <row r="41" spans="2:19" x14ac:dyDescent="0.15">
      <c r="B41" s="4"/>
      <c r="C41" s="2"/>
      <c r="D41" s="5"/>
      <c r="E41" s="8">
        <v>1249</v>
      </c>
      <c r="F41" s="8">
        <v>10306</v>
      </c>
      <c r="G41" s="8">
        <v>13591</v>
      </c>
      <c r="H41" s="8">
        <v>63503</v>
      </c>
      <c r="I41" s="8">
        <v>80211</v>
      </c>
      <c r="J41" s="8">
        <v>71833</v>
      </c>
      <c r="K41" s="8">
        <v>75146</v>
      </c>
      <c r="L41" s="8">
        <v>81543</v>
      </c>
      <c r="M41" s="8">
        <v>86555</v>
      </c>
    </row>
    <row r="42" spans="2:19" ht="15.75" x14ac:dyDescent="0.15">
      <c r="B42" s="1" t="s">
        <v>11</v>
      </c>
      <c r="C42" s="2" t="s">
        <v>12</v>
      </c>
      <c r="D42" s="3" t="s">
        <v>13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18</v>
      </c>
      <c r="J42" s="1" t="s">
        <v>19</v>
      </c>
      <c r="K42" s="1" t="s">
        <v>20</v>
      </c>
      <c r="L42" s="1" t="s">
        <v>21</v>
      </c>
      <c r="M42" s="1" t="s">
        <v>22</v>
      </c>
    </row>
    <row r="43" spans="2:19" ht="15.75" x14ac:dyDescent="0.15">
      <c r="B43" s="4"/>
      <c r="C43" s="2" t="s">
        <v>38</v>
      </c>
      <c r="D43" s="5" t="s">
        <v>39</v>
      </c>
      <c r="E43" s="6" t="s">
        <v>29</v>
      </c>
      <c r="F43" s="6" t="s">
        <v>30</v>
      </c>
      <c r="G43" s="7" t="s">
        <v>31</v>
      </c>
      <c r="H43" s="7" t="s">
        <v>32</v>
      </c>
      <c r="I43" s="7" t="s">
        <v>33</v>
      </c>
      <c r="J43" s="7" t="s">
        <v>34</v>
      </c>
      <c r="K43" s="7" t="s">
        <v>35</v>
      </c>
      <c r="L43" s="7" t="s">
        <v>36</v>
      </c>
      <c r="M43" s="7" t="s">
        <v>37</v>
      </c>
    </row>
    <row r="44" spans="2:19" x14ac:dyDescent="0.15">
      <c r="B44" s="4"/>
      <c r="C44" s="2"/>
      <c r="D44" s="5"/>
      <c r="E44" s="11">
        <v>128</v>
      </c>
      <c r="F44" s="8">
        <v>131</v>
      </c>
      <c r="G44" s="8">
        <v>435</v>
      </c>
      <c r="H44" s="8">
        <v>26622</v>
      </c>
      <c r="I44" s="8">
        <v>45812</v>
      </c>
      <c r="J44" s="8">
        <v>47354</v>
      </c>
      <c r="K44" s="8">
        <v>80669</v>
      </c>
      <c r="L44" s="8">
        <v>83994</v>
      </c>
      <c r="M44" s="8">
        <v>76816</v>
      </c>
    </row>
    <row r="45" spans="2:19" ht="15.75" x14ac:dyDescent="0.15">
      <c r="B45" s="1" t="s">
        <v>11</v>
      </c>
      <c r="C45" s="2" t="s">
        <v>12</v>
      </c>
      <c r="D45" s="3" t="s">
        <v>13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18</v>
      </c>
      <c r="J45" s="1" t="s">
        <v>19</v>
      </c>
      <c r="K45" s="1" t="s">
        <v>20</v>
      </c>
      <c r="L45" s="1" t="s">
        <v>21</v>
      </c>
      <c r="M45" s="1" t="s">
        <v>22</v>
      </c>
    </row>
    <row r="46" spans="2:19" ht="15.75" x14ac:dyDescent="0.15">
      <c r="B46" s="1"/>
      <c r="C46" s="2" t="s">
        <v>40</v>
      </c>
      <c r="D46" s="5" t="s">
        <v>41</v>
      </c>
      <c r="E46" s="6" t="s">
        <v>29</v>
      </c>
      <c r="F46" s="6" t="s">
        <v>30</v>
      </c>
      <c r="G46" s="7" t="s">
        <v>31</v>
      </c>
      <c r="H46" s="7" t="s">
        <v>32</v>
      </c>
      <c r="I46" s="7" t="s">
        <v>33</v>
      </c>
      <c r="J46" s="7" t="s">
        <v>34</v>
      </c>
      <c r="K46" s="7" t="s">
        <v>35</v>
      </c>
      <c r="L46" s="7" t="s">
        <v>36</v>
      </c>
      <c r="M46" s="7" t="s">
        <v>37</v>
      </c>
    </row>
    <row r="47" spans="2:19" ht="15.75" x14ac:dyDescent="0.15">
      <c r="B47" s="1"/>
      <c r="C47" s="2"/>
      <c r="D47" s="5"/>
      <c r="E47" s="8">
        <v>138</v>
      </c>
      <c r="F47" s="8">
        <v>192</v>
      </c>
      <c r="G47" s="8">
        <v>1600</v>
      </c>
      <c r="H47" s="8">
        <v>32075</v>
      </c>
      <c r="I47" s="8">
        <v>35807</v>
      </c>
      <c r="J47" s="8">
        <v>52874</v>
      </c>
      <c r="K47" s="8">
        <v>82984</v>
      </c>
      <c r="L47" s="8">
        <v>93235</v>
      </c>
      <c r="M47" s="8">
        <v>80197</v>
      </c>
    </row>
    <row r="48" spans="2:19" x14ac:dyDescent="0.15">
      <c r="B48" s="12" t="s">
        <v>42</v>
      </c>
      <c r="C48" s="12"/>
      <c r="D48" s="12"/>
      <c r="E48" s="8">
        <v>63430</v>
      </c>
      <c r="F48" s="8">
        <v>93380</v>
      </c>
      <c r="G48" s="8">
        <v>80597</v>
      </c>
      <c r="H48" s="8">
        <v>99322</v>
      </c>
      <c r="I48" s="8">
        <v>81265</v>
      </c>
      <c r="J48" s="8">
        <v>74580</v>
      </c>
      <c r="K48" s="8">
        <v>102453</v>
      </c>
      <c r="L48" s="8">
        <v>72988</v>
      </c>
      <c r="M48" s="8">
        <v>75497</v>
      </c>
    </row>
    <row r="49" spans="2:15" x14ac:dyDescent="0.15">
      <c r="B49" s="12"/>
      <c r="C49" s="12"/>
      <c r="D49" s="12"/>
      <c r="E49" s="9"/>
      <c r="F49" s="9"/>
      <c r="G49" s="10"/>
      <c r="H49" s="10"/>
      <c r="I49" s="10"/>
      <c r="J49" s="10"/>
      <c r="K49" s="10"/>
      <c r="L49" s="10"/>
      <c r="M49" s="11"/>
      <c r="N49">
        <f>AVERAGE(F48:M49)</f>
        <v>85010.25</v>
      </c>
      <c r="O49">
        <f>STDEVP(F48:M49)</f>
        <v>10934.227450419165</v>
      </c>
    </row>
    <row r="50" spans="2:15" x14ac:dyDescent="0.15">
      <c r="B50" s="12" t="s">
        <v>43</v>
      </c>
      <c r="C50" s="12"/>
      <c r="D50" s="12"/>
      <c r="E50" s="8">
        <v>96</v>
      </c>
      <c r="F50" s="8">
        <v>104</v>
      </c>
      <c r="G50" s="8">
        <v>125</v>
      </c>
      <c r="H50" s="8">
        <v>157</v>
      </c>
      <c r="I50" s="8">
        <v>122</v>
      </c>
      <c r="J50" s="8">
        <v>139</v>
      </c>
      <c r="K50" s="8">
        <v>144</v>
      </c>
      <c r="L50" s="8">
        <v>132</v>
      </c>
      <c r="M50" s="8">
        <v>115</v>
      </c>
      <c r="N50">
        <f>AVERAGE(F50:M50)</f>
        <v>129.75</v>
      </c>
      <c r="O50">
        <f>STDEVP(F50:M50)</f>
        <v>15.809411753762378</v>
      </c>
    </row>
    <row r="51" spans="2:15" x14ac:dyDescent="0.15">
      <c r="B51" s="12"/>
      <c r="C51" s="12"/>
      <c r="D51" s="12"/>
      <c r="E51" s="9"/>
      <c r="F51" s="9"/>
      <c r="G51" s="10"/>
      <c r="H51" s="10"/>
      <c r="I51" s="10"/>
      <c r="J51" s="10"/>
      <c r="K51" s="10"/>
      <c r="L51" s="10"/>
      <c r="M51" s="11"/>
      <c r="N51">
        <f>N49-N50</f>
        <v>84880.5</v>
      </c>
      <c r="O51">
        <f>O49+O50</f>
        <v>10950.036862172927</v>
      </c>
    </row>
    <row r="52" spans="2:15" x14ac:dyDescent="0.15">
      <c r="N52">
        <f>1-3*O51/N51</f>
        <v>0.61298401179871964</v>
      </c>
    </row>
  </sheetData>
  <mergeCells count="2">
    <mergeCell ref="B50:D51"/>
    <mergeCell ref="B48:D49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122C-8644-4B3C-AA7E-3E5AC3A10808}">
  <dimension ref="B1:L73"/>
  <sheetViews>
    <sheetView topLeftCell="A43" workbookViewId="0">
      <selection activeCell="B65" sqref="B65:H73"/>
    </sheetView>
  </sheetViews>
  <sheetFormatPr defaultColWidth="9" defaultRowHeight="13.5" x14ac:dyDescent="0.15"/>
  <cols>
    <col min="1" max="16384" width="9" style="15"/>
  </cols>
  <sheetData>
    <row r="1" spans="2:12" x14ac:dyDescent="0.15">
      <c r="B1" s="13" t="s">
        <v>42</v>
      </c>
      <c r="C1" s="13"/>
      <c r="D1" s="13"/>
      <c r="E1" s="14"/>
      <c r="F1" s="14"/>
      <c r="G1" s="14"/>
      <c r="H1" s="14"/>
      <c r="I1" s="14"/>
      <c r="J1" s="14"/>
    </row>
    <row r="2" spans="2:12" x14ac:dyDescent="0.15">
      <c r="B2" s="13"/>
      <c r="C2" s="13"/>
      <c r="D2" s="13"/>
      <c r="E2" s="14"/>
      <c r="F2" s="14"/>
      <c r="G2" s="14"/>
      <c r="H2" s="14"/>
      <c r="I2" s="14"/>
      <c r="J2" s="14"/>
    </row>
    <row r="3" spans="2:12" x14ac:dyDescent="0.15">
      <c r="B3" s="13"/>
      <c r="C3" s="13"/>
      <c r="D3" s="13"/>
      <c r="E3" s="14"/>
      <c r="F3" s="14"/>
      <c r="G3" s="14"/>
      <c r="H3" s="14"/>
      <c r="I3" s="14"/>
      <c r="J3" s="14"/>
    </row>
    <row r="4" spans="2:12" x14ac:dyDescent="0.15">
      <c r="B4" s="13"/>
      <c r="C4" s="13"/>
      <c r="D4" s="13"/>
      <c r="E4" s="11">
        <v>63430</v>
      </c>
      <c r="F4" s="11">
        <v>93380</v>
      </c>
      <c r="G4" s="11">
        <v>80597</v>
      </c>
      <c r="H4" s="11">
        <v>99322</v>
      </c>
      <c r="I4" s="11">
        <v>81265</v>
      </c>
      <c r="J4" s="11">
        <v>74580</v>
      </c>
    </row>
    <row r="5" spans="2:12" x14ac:dyDescent="0.15">
      <c r="B5" s="13"/>
      <c r="C5" s="13"/>
      <c r="D5" s="13"/>
      <c r="E5" s="11">
        <v>102453</v>
      </c>
      <c r="F5" s="11">
        <v>72988</v>
      </c>
      <c r="G5" s="11">
        <v>75497</v>
      </c>
      <c r="H5" s="10"/>
      <c r="I5" s="10"/>
      <c r="J5" s="10"/>
      <c r="K5" s="15">
        <f>AVERAGE(E1:J5)</f>
        <v>82612.444444444438</v>
      </c>
      <c r="L5" s="15">
        <f>STDEVP(E1:J5)</f>
        <v>12339.73071119023</v>
      </c>
    </row>
    <row r="6" spans="2:12" ht="14.25" x14ac:dyDescent="0.15">
      <c r="B6" s="16" t="s">
        <v>43</v>
      </c>
      <c r="C6" s="17"/>
      <c r="D6" s="18"/>
      <c r="E6" s="11">
        <v>96</v>
      </c>
      <c r="F6" s="11">
        <v>104</v>
      </c>
      <c r="G6" s="11">
        <v>125</v>
      </c>
      <c r="H6" s="11">
        <v>157</v>
      </c>
      <c r="I6" s="11">
        <v>122</v>
      </c>
      <c r="J6" s="11">
        <v>139</v>
      </c>
    </row>
    <row r="7" spans="2:12" ht="14.25" x14ac:dyDescent="0.15">
      <c r="B7" s="19" t="s">
        <v>43</v>
      </c>
      <c r="C7" s="20"/>
      <c r="D7" s="21"/>
      <c r="E7" s="11">
        <v>144</v>
      </c>
      <c r="F7" s="11">
        <v>132</v>
      </c>
      <c r="G7" s="11">
        <v>115</v>
      </c>
      <c r="H7" s="10"/>
      <c r="I7" s="10"/>
      <c r="J7" s="10"/>
      <c r="K7" s="15">
        <f>AVERAGE(E6:J7)</f>
        <v>126</v>
      </c>
      <c r="L7" s="15">
        <f>STDEVP(E6:J7)</f>
        <v>18.293896978682991</v>
      </c>
    </row>
    <row r="8" spans="2:12" x14ac:dyDescent="0.15">
      <c r="K8" s="15">
        <f>K5-K7</f>
        <v>82486.444444444438</v>
      </c>
      <c r="L8" s="15">
        <f>L5+L7</f>
        <v>12358.024608168913</v>
      </c>
    </row>
    <row r="9" spans="2:12" x14ac:dyDescent="0.15">
      <c r="K9" s="15">
        <f>1-3*L8/K8</f>
        <v>0.55054343687372109</v>
      </c>
    </row>
    <row r="11" spans="2:12" ht="15.75" x14ac:dyDescent="0.15">
      <c r="B11" s="3" t="s">
        <v>13</v>
      </c>
      <c r="C11" s="5" t="s">
        <v>24</v>
      </c>
      <c r="D11" s="5" t="s">
        <v>25</v>
      </c>
      <c r="E11" s="5" t="s">
        <v>26</v>
      </c>
      <c r="F11" s="3" t="s">
        <v>13</v>
      </c>
      <c r="G11" s="5" t="s">
        <v>28</v>
      </c>
      <c r="H11" s="5" t="s">
        <v>39</v>
      </c>
      <c r="I11" s="5" t="s">
        <v>41</v>
      </c>
    </row>
    <row r="12" spans="2:12" ht="15.75" x14ac:dyDescent="0.15">
      <c r="B12" s="6">
        <v>320</v>
      </c>
      <c r="C12" s="11">
        <v>128</v>
      </c>
      <c r="D12" s="11">
        <v>486</v>
      </c>
      <c r="E12" s="11">
        <v>17053</v>
      </c>
      <c r="F12" s="6" t="s">
        <v>29</v>
      </c>
      <c r="G12" s="11">
        <v>1249</v>
      </c>
      <c r="H12" s="11">
        <v>128</v>
      </c>
      <c r="I12" s="11">
        <v>138</v>
      </c>
    </row>
    <row r="13" spans="2:12" ht="15.75" x14ac:dyDescent="0.15">
      <c r="B13" s="6">
        <v>80</v>
      </c>
      <c r="C13" s="11">
        <v>141</v>
      </c>
      <c r="D13" s="11">
        <v>17342</v>
      </c>
      <c r="E13" s="11">
        <v>18757</v>
      </c>
      <c r="F13" s="6" t="s">
        <v>30</v>
      </c>
      <c r="G13" s="11">
        <v>10306</v>
      </c>
      <c r="H13" s="11">
        <v>131</v>
      </c>
      <c r="I13" s="11">
        <v>192</v>
      </c>
    </row>
    <row r="14" spans="2:12" ht="15.75" x14ac:dyDescent="0.15">
      <c r="B14" s="7">
        <v>50</v>
      </c>
      <c r="C14" s="11">
        <v>179</v>
      </c>
      <c r="D14" s="11">
        <v>22809</v>
      </c>
      <c r="E14" s="11">
        <v>17460</v>
      </c>
      <c r="F14" s="7" t="s">
        <v>31</v>
      </c>
      <c r="G14" s="11">
        <v>13591</v>
      </c>
      <c r="H14" s="11">
        <v>435</v>
      </c>
      <c r="I14" s="11">
        <v>1600</v>
      </c>
    </row>
    <row r="15" spans="2:12" ht="15.75" x14ac:dyDescent="0.15">
      <c r="B15" s="7">
        <v>10</v>
      </c>
      <c r="C15" s="11">
        <v>8646</v>
      </c>
      <c r="D15" s="11">
        <v>63311</v>
      </c>
      <c r="E15" s="11">
        <v>48554</v>
      </c>
      <c r="F15" s="7" t="s">
        <v>32</v>
      </c>
      <c r="G15" s="11">
        <v>63503</v>
      </c>
      <c r="H15" s="11">
        <v>26622</v>
      </c>
      <c r="I15" s="11">
        <v>32075</v>
      </c>
    </row>
    <row r="16" spans="2:12" ht="15.75" x14ac:dyDescent="0.15">
      <c r="B16" s="7">
        <v>2</v>
      </c>
      <c r="C16" s="11">
        <v>34192</v>
      </c>
      <c r="D16" s="11">
        <v>78324</v>
      </c>
      <c r="E16" s="11">
        <v>83389</v>
      </c>
      <c r="F16" s="7" t="s">
        <v>33</v>
      </c>
      <c r="G16" s="11">
        <v>80211</v>
      </c>
      <c r="H16" s="11">
        <v>45812</v>
      </c>
      <c r="I16" s="11">
        <v>35807</v>
      </c>
    </row>
    <row r="17" spans="2:10" ht="15.75" x14ac:dyDescent="0.15">
      <c r="B17" s="7">
        <v>0.4</v>
      </c>
      <c r="C17" s="11">
        <v>38687</v>
      </c>
      <c r="D17" s="11">
        <v>84949</v>
      </c>
      <c r="E17" s="11">
        <v>99765</v>
      </c>
      <c r="F17" s="7" t="s">
        <v>34</v>
      </c>
      <c r="G17" s="11">
        <v>71833</v>
      </c>
      <c r="H17" s="11">
        <v>47354</v>
      </c>
      <c r="I17" s="11">
        <v>52874</v>
      </c>
    </row>
    <row r="18" spans="2:10" ht="15.75" x14ac:dyDescent="0.15">
      <c r="B18" s="7">
        <v>0.08</v>
      </c>
      <c r="C18" s="11">
        <v>61460</v>
      </c>
      <c r="D18" s="11">
        <v>81915</v>
      </c>
      <c r="E18" s="11">
        <v>102320</v>
      </c>
      <c r="F18" s="7" t="s">
        <v>35</v>
      </c>
      <c r="G18" s="11">
        <v>75146</v>
      </c>
      <c r="H18" s="11">
        <v>80669</v>
      </c>
      <c r="I18" s="11">
        <v>82984</v>
      </c>
      <c r="J18" s="23"/>
    </row>
    <row r="19" spans="2:10" ht="15.75" x14ac:dyDescent="0.15">
      <c r="B19" s="7">
        <v>1.6E-2</v>
      </c>
      <c r="C19" s="11">
        <v>72393</v>
      </c>
      <c r="D19" s="11">
        <v>90942</v>
      </c>
      <c r="E19" s="11">
        <v>84406</v>
      </c>
      <c r="F19" s="7" t="s">
        <v>36</v>
      </c>
      <c r="G19" s="11">
        <v>81543</v>
      </c>
      <c r="H19" s="11">
        <v>83994</v>
      </c>
      <c r="I19" s="11">
        <v>93235</v>
      </c>
      <c r="J19" s="23"/>
    </row>
    <row r="20" spans="2:10" ht="15.75" x14ac:dyDescent="0.15">
      <c r="B20" s="7">
        <v>3.2000000000000002E-3</v>
      </c>
      <c r="C20" s="11">
        <v>71049</v>
      </c>
      <c r="D20" s="11">
        <v>77790</v>
      </c>
      <c r="E20" s="11">
        <v>82527</v>
      </c>
      <c r="F20" s="7" t="s">
        <v>37</v>
      </c>
      <c r="G20" s="11">
        <v>86555</v>
      </c>
      <c r="H20" s="11">
        <v>76816</v>
      </c>
      <c r="I20" s="11">
        <v>80197</v>
      </c>
      <c r="J20" s="23"/>
    </row>
    <row r="22" spans="2:10" x14ac:dyDescent="0.15">
      <c r="B22" s="24" t="s">
        <v>44</v>
      </c>
      <c r="C22" s="25"/>
      <c r="D22" s="25"/>
      <c r="E22" s="25"/>
      <c r="F22" s="25"/>
      <c r="G22" s="25"/>
      <c r="H22" s="25"/>
      <c r="I22" s="25"/>
    </row>
    <row r="23" spans="2:10" ht="15.75" x14ac:dyDescent="0.15">
      <c r="B23" s="3" t="s">
        <v>13</v>
      </c>
      <c r="C23" s="26" t="s">
        <v>24</v>
      </c>
      <c r="D23" s="26" t="s">
        <v>25</v>
      </c>
      <c r="E23" s="26" t="s">
        <v>26</v>
      </c>
      <c r="F23" s="3" t="s">
        <v>13</v>
      </c>
      <c r="G23" s="27" t="s">
        <v>28</v>
      </c>
      <c r="H23" s="27" t="s">
        <v>39</v>
      </c>
      <c r="I23" s="27" t="s">
        <v>41</v>
      </c>
    </row>
    <row r="24" spans="2:10" ht="15.75" x14ac:dyDescent="0.15">
      <c r="B24" s="6">
        <v>320</v>
      </c>
      <c r="C24" s="11">
        <v>128</v>
      </c>
      <c r="D24" s="11">
        <v>486</v>
      </c>
      <c r="E24" s="11">
        <v>17053</v>
      </c>
      <c r="F24" s="6">
        <v>160</v>
      </c>
      <c r="G24" s="11">
        <v>1249</v>
      </c>
      <c r="H24" s="11">
        <v>128</v>
      </c>
      <c r="I24" s="11">
        <v>138</v>
      </c>
    </row>
    <row r="25" spans="2:10" ht="15.75" x14ac:dyDescent="0.15">
      <c r="B25" s="6">
        <v>80</v>
      </c>
      <c r="C25" s="11">
        <v>141</v>
      </c>
      <c r="D25" s="11">
        <v>17342</v>
      </c>
      <c r="E25" s="11">
        <v>18757</v>
      </c>
      <c r="F25" s="6">
        <v>40</v>
      </c>
      <c r="G25" s="11">
        <v>10306</v>
      </c>
      <c r="H25" s="11">
        <v>131</v>
      </c>
      <c r="I25" s="11">
        <v>192</v>
      </c>
    </row>
    <row r="26" spans="2:10" ht="15.75" x14ac:dyDescent="0.15">
      <c r="B26" s="7">
        <v>50</v>
      </c>
      <c r="C26" s="11">
        <v>179</v>
      </c>
      <c r="D26" s="11">
        <v>22809</v>
      </c>
      <c r="E26" s="11">
        <v>17460</v>
      </c>
      <c r="F26" s="22" t="s">
        <v>76</v>
      </c>
      <c r="G26" s="11">
        <v>13591</v>
      </c>
      <c r="H26" s="11">
        <v>435</v>
      </c>
      <c r="I26" s="11">
        <v>1600</v>
      </c>
    </row>
    <row r="27" spans="2:10" ht="15.75" x14ac:dyDescent="0.15">
      <c r="B27" s="7">
        <v>10</v>
      </c>
      <c r="C27" s="11">
        <v>8646</v>
      </c>
      <c r="D27" s="11">
        <v>63311</v>
      </c>
      <c r="E27" s="11">
        <v>48554</v>
      </c>
      <c r="F27" s="22" t="s">
        <v>77</v>
      </c>
      <c r="G27" s="11">
        <v>63503</v>
      </c>
      <c r="H27" s="11">
        <v>26622</v>
      </c>
      <c r="I27" s="11">
        <v>32075</v>
      </c>
    </row>
    <row r="28" spans="2:10" ht="15.75" x14ac:dyDescent="0.15">
      <c r="B28" s="7">
        <v>2</v>
      </c>
      <c r="C28" s="11">
        <v>34192</v>
      </c>
      <c r="D28" s="11">
        <v>78324</v>
      </c>
      <c r="E28" s="11">
        <v>83389</v>
      </c>
      <c r="F28" s="22" t="s">
        <v>78</v>
      </c>
      <c r="G28" s="11">
        <v>80211</v>
      </c>
      <c r="H28" s="11">
        <v>45812</v>
      </c>
      <c r="I28" s="11">
        <v>35807</v>
      </c>
    </row>
    <row r="29" spans="2:10" ht="15.75" x14ac:dyDescent="0.15">
      <c r="B29" s="7">
        <v>0.4</v>
      </c>
      <c r="C29" s="11">
        <v>38687</v>
      </c>
      <c r="D29" s="11">
        <v>84949</v>
      </c>
      <c r="E29" s="11">
        <v>99765</v>
      </c>
      <c r="F29" s="22" t="s">
        <v>79</v>
      </c>
      <c r="G29" s="11">
        <v>71833</v>
      </c>
      <c r="H29" s="11">
        <v>47354</v>
      </c>
      <c r="I29" s="11">
        <v>52874</v>
      </c>
    </row>
    <row r="30" spans="2:10" ht="15.75" x14ac:dyDescent="0.15">
      <c r="B30" s="7">
        <v>0.08</v>
      </c>
      <c r="C30" s="11">
        <v>61460</v>
      </c>
      <c r="D30" s="11">
        <v>81915</v>
      </c>
      <c r="E30" s="11">
        <v>102320</v>
      </c>
      <c r="F30" s="22" t="s">
        <v>80</v>
      </c>
      <c r="G30" s="11">
        <v>75146</v>
      </c>
      <c r="H30" s="11">
        <v>80669</v>
      </c>
      <c r="I30" s="11">
        <v>82984</v>
      </c>
    </row>
    <row r="31" spans="2:10" ht="15.75" x14ac:dyDescent="0.15">
      <c r="B31" s="7">
        <v>1.6E-2</v>
      </c>
      <c r="C31" s="11">
        <v>72393</v>
      </c>
      <c r="D31" s="11">
        <v>90942</v>
      </c>
      <c r="E31" s="11">
        <v>84406</v>
      </c>
      <c r="F31" s="22" t="s">
        <v>81</v>
      </c>
      <c r="G31" s="11">
        <v>81543</v>
      </c>
      <c r="H31" s="11">
        <v>83994</v>
      </c>
      <c r="I31" s="11">
        <v>93235</v>
      </c>
    </row>
    <row r="32" spans="2:10" ht="15.75" x14ac:dyDescent="0.15">
      <c r="B32" s="7">
        <v>3.2000000000000002E-3</v>
      </c>
      <c r="C32" s="11">
        <v>71049</v>
      </c>
      <c r="D32" s="11">
        <v>77790</v>
      </c>
      <c r="E32" s="11">
        <v>82527</v>
      </c>
      <c r="F32" s="22" t="s">
        <v>82</v>
      </c>
      <c r="G32" s="11">
        <v>86555</v>
      </c>
      <c r="H32" s="11">
        <v>76816</v>
      </c>
      <c r="I32" s="11">
        <v>80197</v>
      </c>
    </row>
    <row r="34" spans="2:9" x14ac:dyDescent="0.15">
      <c r="B34" s="28" t="s">
        <v>45</v>
      </c>
      <c r="C34" s="29"/>
      <c r="D34" s="29"/>
      <c r="E34" s="29"/>
      <c r="F34" s="29"/>
      <c r="G34" s="29"/>
      <c r="H34" s="29"/>
      <c r="I34" s="29"/>
    </row>
    <row r="35" spans="2:9" ht="15.75" x14ac:dyDescent="0.15">
      <c r="B35" s="3" t="s">
        <v>13</v>
      </c>
      <c r="C35" s="26" t="s">
        <v>24</v>
      </c>
      <c r="D35" s="26" t="s">
        <v>25</v>
      </c>
      <c r="E35" s="26" t="s">
        <v>26</v>
      </c>
      <c r="F35" s="3" t="s">
        <v>13</v>
      </c>
      <c r="G35" s="27" t="s">
        <v>28</v>
      </c>
      <c r="H35" s="27" t="s">
        <v>39</v>
      </c>
      <c r="I35" s="27" t="s">
        <v>41</v>
      </c>
    </row>
    <row r="36" spans="2:9" ht="15.75" x14ac:dyDescent="0.15">
      <c r="B36" s="6">
        <v>320</v>
      </c>
      <c r="C36" s="14">
        <f>(C24-$K$7)/$K$8*100</f>
        <v>2.4246408164035034E-3</v>
      </c>
      <c r="D36" s="14">
        <f>(D24-$K$7)/$K$8*100</f>
        <v>0.43643534695263064</v>
      </c>
      <c r="E36" s="14">
        <f>(E24-$K$7)/$K$8*100</f>
        <v>20.520947549631053</v>
      </c>
      <c r="F36" s="6">
        <v>160</v>
      </c>
      <c r="G36" s="14">
        <f>(G24-$K$7)/$K$8*100</f>
        <v>1.3614358184105673</v>
      </c>
      <c r="H36" s="14">
        <f>(H24-$K$7)/$K$8*100</f>
        <v>2.4246408164035034E-3</v>
      </c>
      <c r="I36" s="14">
        <f>(I24-$K$7)/$K$8*100</f>
        <v>1.4547844898421021E-2</v>
      </c>
    </row>
    <row r="37" spans="2:9" ht="15.75" x14ac:dyDescent="0.15">
      <c r="B37" s="6">
        <v>80</v>
      </c>
      <c r="C37" s="14">
        <f>(C25-$K$7)/$K$8*100</f>
        <v>1.8184806123026278E-2</v>
      </c>
      <c r="D37" s="14">
        <f>(D25-$K$7)/$K$8*100</f>
        <v>20.871308147601358</v>
      </c>
      <c r="E37" s="14">
        <f>(E25-$K$7)/$K$8*100</f>
        <v>22.58674152520684</v>
      </c>
      <c r="F37" s="6">
        <v>40</v>
      </c>
      <c r="G37" s="14">
        <f>(G25-$K$7)/$K$8*100</f>
        <v>12.341421755493833</v>
      </c>
      <c r="H37" s="14">
        <f>(H25-$K$7)/$K$8*100</f>
        <v>6.061602041008759E-3</v>
      </c>
      <c r="I37" s="14">
        <f>(I25-$K$7)/$K$8*100</f>
        <v>8.0013146941315616E-2</v>
      </c>
    </row>
    <row r="38" spans="2:9" ht="15.75" x14ac:dyDescent="0.15">
      <c r="B38" s="7">
        <v>50</v>
      </c>
      <c r="C38" s="14">
        <f>(C26-$K$7)/$K$8*100</f>
        <v>6.4252981634692841E-2</v>
      </c>
      <c r="D38" s="14">
        <f>(D26-$K$7)/$K$8*100</f>
        <v>27.499063819240334</v>
      </c>
      <c r="E38" s="14">
        <f>(E26-$K$7)/$K$8*100</f>
        <v>21.014361955769164</v>
      </c>
      <c r="F38" s="22" t="s">
        <v>76</v>
      </c>
      <c r="G38" s="14">
        <f>(G26-$K$7)/$K$8*100</f>
        <v>16.323894296436585</v>
      </c>
      <c r="H38" s="14">
        <f>(H26-$K$7)/$K$8*100</f>
        <v>0.37460700613434128</v>
      </c>
      <c r="I38" s="14">
        <f>(I26-$K$7)/$K$8*100</f>
        <v>1.7869602816893821</v>
      </c>
    </row>
    <row r="39" spans="2:9" ht="15.75" x14ac:dyDescent="0.15">
      <c r="B39" s="7">
        <v>10</v>
      </c>
      <c r="C39" s="14">
        <f>(C27-$K$7)/$K$8*100</f>
        <v>10.328969877878926</v>
      </c>
      <c r="D39" s="14">
        <f>(D27-$K$7)/$K$8*100</f>
        <v>76.600464992227685</v>
      </c>
      <c r="E39" s="14">
        <f>(E27-$K$7)/$K$8*100</f>
        <v>58.71025272839443</v>
      </c>
      <c r="F39" s="22" t="s">
        <v>77</v>
      </c>
      <c r="G39" s="14">
        <f>(G27-$K$7)/$K$8*100</f>
        <v>76.833230510602419</v>
      </c>
      <c r="H39" s="14">
        <f>(H27-$K$7)/$K$8*100</f>
        <v>32.121641535713614</v>
      </c>
      <c r="I39" s="14">
        <f>(I27-$K$7)/$K$8*100</f>
        <v>38.732424721637763</v>
      </c>
    </row>
    <row r="40" spans="2:9" ht="15.75" x14ac:dyDescent="0.15">
      <c r="B40" s="7">
        <v>2</v>
      </c>
      <c r="C40" s="14">
        <f>(C28-$K$7)/$K$8*100</f>
        <v>41.298907025800872</v>
      </c>
      <c r="D40" s="14">
        <f>(D28-$K$7)/$K$8*100</f>
        <v>94.801031280560593</v>
      </c>
      <c r="E40" s="14">
        <f>(E28-$K$7)/$K$8*100</f>
        <v>100.94143414810246</v>
      </c>
      <c r="F40" s="22" t="s">
        <v>78</v>
      </c>
      <c r="G40" s="14">
        <f>(G28-$K$7)/$K$8*100</f>
        <v>97.088679890837298</v>
      </c>
      <c r="H40" s="14">
        <f>(H28-$K$7)/$K$8*100</f>
        <v>55.386070169105231</v>
      </c>
      <c r="I40" s="14">
        <f>(I28-$K$7)/$K$8*100</f>
        <v>43.256804485046707</v>
      </c>
    </row>
    <row r="41" spans="2:9" ht="15.75" x14ac:dyDescent="0.15">
      <c r="B41" s="7">
        <v>0.4</v>
      </c>
      <c r="C41" s="14">
        <f>(C29-$K$7)/$K$8*100</f>
        <v>46.748287260667745</v>
      </c>
      <c r="D41" s="14">
        <f>(D29-$K$7)/$K$8*100</f>
        <v>102.83265398489718</v>
      </c>
      <c r="E41" s="14">
        <f>(E29-$K$7)/$K$8*100</f>
        <v>120.79439315281435</v>
      </c>
      <c r="F41" s="22" t="s">
        <v>79</v>
      </c>
      <c r="G41" s="14">
        <f>(G29-$K$7)/$K$8*100</f>
        <v>86.931859510923019</v>
      </c>
      <c r="H41" s="14">
        <f>(H29-$K$7)/$K$8*100</f>
        <v>57.255468238552332</v>
      </c>
      <c r="I41" s="14">
        <f>(I29-$K$7)/$K$8*100</f>
        <v>63.947476891826007</v>
      </c>
    </row>
    <row r="42" spans="2:9" ht="15.75" x14ac:dyDescent="0.15">
      <c r="B42" s="7">
        <v>0.08</v>
      </c>
      <c r="C42" s="14">
        <f>(C30-$K$7)/$K$8*100</f>
        <v>74.356459916646244</v>
      </c>
      <c r="D42" s="14">
        <f>(D30-$K$7)/$K$8*100</f>
        <v>99.15447386641307</v>
      </c>
      <c r="E42" s="14">
        <f>(E30-$K$7)/$K$8*100</f>
        <v>123.89187179576982</v>
      </c>
      <c r="F42" s="22" t="s">
        <v>80</v>
      </c>
      <c r="G42" s="14">
        <f>(G30-$K$7)/$K$8*100</f>
        <v>90.948277023295418</v>
      </c>
      <c r="H42" s="14">
        <f>(H30-$K$7)/$K$8*100</f>
        <v>97.643922637793693</v>
      </c>
      <c r="I42" s="14">
        <f>(I30-$K$7)/$K$8*100</f>
        <v>100.45044438278074</v>
      </c>
    </row>
    <row r="43" spans="2:9" ht="15.75" x14ac:dyDescent="0.15">
      <c r="B43" s="7">
        <v>1.6E-2</v>
      </c>
      <c r="C43" s="14">
        <f t="shared" ref="C43:E43" si="0">(C31-$K$7)/$K$8*100</f>
        <v>87.610758939516003</v>
      </c>
      <c r="D43" s="14">
        <f t="shared" si="0"/>
        <v>110.09809019125029</v>
      </c>
      <c r="E43" s="14">
        <f t="shared" si="0"/>
        <v>102.17436400324364</v>
      </c>
      <c r="F43" s="22" t="s">
        <v>81</v>
      </c>
      <c r="G43" s="14">
        <f t="shared" ref="G43:I43" si="1">(G31-$K$7)/$K$8*100</f>
        <v>98.703490674562019</v>
      </c>
      <c r="H43" s="14">
        <f t="shared" si="1"/>
        <v>101.67488799506452</v>
      </c>
      <c r="I43" s="14">
        <f t="shared" si="1"/>
        <v>112.87794088725691</v>
      </c>
    </row>
    <row r="44" spans="2:9" ht="15.75" x14ac:dyDescent="0.15">
      <c r="B44" s="7">
        <v>3.2000000000000002E-3</v>
      </c>
      <c r="C44" s="14">
        <f t="shared" ref="C44:E44" si="2">(C32-$K$7)/$K$8*100</f>
        <v>85.981400310892838</v>
      </c>
      <c r="D44" s="14">
        <f t="shared" si="2"/>
        <v>94.153652182580856</v>
      </c>
      <c r="E44" s="14">
        <f t="shared" si="2"/>
        <v>99.89641395623255</v>
      </c>
      <c r="F44" s="22" t="s">
        <v>82</v>
      </c>
      <c r="G44" s="14">
        <f t="shared" ref="G44:I44" si="3">(G32-$K$7)/$K$8*100</f>
        <v>104.7796405604692</v>
      </c>
      <c r="H44" s="14">
        <f t="shared" si="3"/>
        <v>92.972852104992342</v>
      </c>
      <c r="I44" s="14">
        <f t="shared" si="3"/>
        <v>97.071707405122467</v>
      </c>
    </row>
    <row r="46" spans="2:9" x14ac:dyDescent="0.15">
      <c r="B46" s="28" t="s">
        <v>45</v>
      </c>
      <c r="C46" s="29"/>
      <c r="D46" s="29"/>
      <c r="E46" s="29"/>
      <c r="F46" s="29"/>
      <c r="G46" s="29"/>
      <c r="H46" s="29"/>
      <c r="I46" s="29"/>
    </row>
    <row r="47" spans="2:9" ht="15.75" x14ac:dyDescent="0.15">
      <c r="B47" s="3" t="s">
        <v>13</v>
      </c>
      <c r="C47" s="26" t="s">
        <v>24</v>
      </c>
      <c r="D47" s="26" t="s">
        <v>25</v>
      </c>
      <c r="E47" s="26" t="s">
        <v>26</v>
      </c>
      <c r="F47" s="3" t="s">
        <v>13</v>
      </c>
      <c r="G47" s="27" t="s">
        <v>28</v>
      </c>
      <c r="H47" s="27" t="s">
        <v>39</v>
      </c>
      <c r="I47" s="27" t="s">
        <v>41</v>
      </c>
    </row>
    <row r="48" spans="2:9" ht="15.75" x14ac:dyDescent="0.15">
      <c r="B48" s="6">
        <v>320</v>
      </c>
      <c r="C48" s="14">
        <v>2.4246408164035034E-3</v>
      </c>
      <c r="D48" s="14">
        <v>0.43643534695263064</v>
      </c>
      <c r="E48" s="14">
        <v>20.520947549631053</v>
      </c>
      <c r="F48" s="6">
        <v>160</v>
      </c>
      <c r="G48" s="14">
        <v>1.3614358184105673</v>
      </c>
      <c r="H48" s="14">
        <v>2.4246408164035034E-3</v>
      </c>
      <c r="I48" s="14">
        <v>1.4547844898421021E-2</v>
      </c>
    </row>
    <row r="49" spans="2:9" ht="15.75" x14ac:dyDescent="0.15">
      <c r="B49" s="6">
        <v>80</v>
      </c>
      <c r="C49" s="14">
        <v>1.8184806123026278E-2</v>
      </c>
      <c r="D49" s="14">
        <v>20.871308147601358</v>
      </c>
      <c r="E49" s="14">
        <v>22.58674152520684</v>
      </c>
      <c r="F49" s="6">
        <v>40</v>
      </c>
      <c r="G49" s="14">
        <v>12.341421755493833</v>
      </c>
      <c r="H49" s="14">
        <v>6.061602041008759E-3</v>
      </c>
      <c r="I49" s="14">
        <v>8.0013146941315616E-2</v>
      </c>
    </row>
    <row r="50" spans="2:9" ht="15.75" x14ac:dyDescent="0.15">
      <c r="B50" s="7">
        <v>50</v>
      </c>
      <c r="C50" s="14">
        <v>6.4252981634692841E-2</v>
      </c>
      <c r="D50" s="14">
        <v>27.499063819240334</v>
      </c>
      <c r="E50" s="14">
        <v>21.014361955769164</v>
      </c>
      <c r="F50" s="22" t="s">
        <v>46</v>
      </c>
      <c r="G50" s="14">
        <v>16.323894296436585</v>
      </c>
      <c r="H50" s="14">
        <v>0.37460700613434128</v>
      </c>
      <c r="I50" s="14">
        <v>1.7869602816893821</v>
      </c>
    </row>
    <row r="51" spans="2:9" ht="15.75" x14ac:dyDescent="0.15">
      <c r="B51" s="7">
        <v>10</v>
      </c>
      <c r="C51" s="14">
        <v>10.328969877878926</v>
      </c>
      <c r="D51" s="14">
        <v>76.600464992227685</v>
      </c>
      <c r="E51" s="14">
        <v>58.71025272839443</v>
      </c>
      <c r="F51" s="22" t="s">
        <v>47</v>
      </c>
      <c r="G51" s="14">
        <v>76.833230510602419</v>
      </c>
      <c r="H51" s="14">
        <v>32.121641535713614</v>
      </c>
      <c r="I51" s="14">
        <v>38.732424721637763</v>
      </c>
    </row>
    <row r="52" spans="2:9" ht="15.75" x14ac:dyDescent="0.15">
      <c r="B52" s="7">
        <v>2</v>
      </c>
      <c r="C52" s="14">
        <v>41.298907025800872</v>
      </c>
      <c r="D52" s="14">
        <v>94.801031280560593</v>
      </c>
      <c r="E52" s="14">
        <v>100.94143414810246</v>
      </c>
      <c r="F52" s="22" t="s">
        <v>48</v>
      </c>
      <c r="G52" s="14">
        <v>97.088679890837298</v>
      </c>
      <c r="H52" s="14">
        <v>55.386070169105231</v>
      </c>
      <c r="I52" s="14">
        <v>43.256804485046707</v>
      </c>
    </row>
    <row r="53" spans="2:9" ht="15.75" x14ac:dyDescent="0.15">
      <c r="B53" s="7">
        <v>0.4</v>
      </c>
      <c r="C53" s="14">
        <v>46.748287260667745</v>
      </c>
      <c r="D53" s="14">
        <v>102.83265398489718</v>
      </c>
      <c r="E53" s="14">
        <v>120.79439315281435</v>
      </c>
      <c r="F53" s="22" t="s">
        <v>49</v>
      </c>
      <c r="G53" s="14">
        <v>86.931859510923019</v>
      </c>
      <c r="H53" s="14">
        <v>57.255468238552332</v>
      </c>
      <c r="I53" s="14">
        <v>63.947476891826007</v>
      </c>
    </row>
    <row r="54" spans="2:9" ht="15.75" x14ac:dyDescent="0.15">
      <c r="B54" s="7">
        <v>0.08</v>
      </c>
      <c r="C54" s="14">
        <v>74.356459916646244</v>
      </c>
      <c r="D54" s="14">
        <v>99.15447386641307</v>
      </c>
      <c r="E54" s="14">
        <v>123.89187179576982</v>
      </c>
      <c r="F54" s="22" t="s">
        <v>50</v>
      </c>
      <c r="G54" s="14">
        <v>90.948277023295418</v>
      </c>
      <c r="H54" s="14">
        <v>97.643922637793693</v>
      </c>
      <c r="I54" s="14">
        <v>100.45044438278074</v>
      </c>
    </row>
    <row r="55" spans="2:9" ht="15.75" x14ac:dyDescent="0.15">
      <c r="B55" s="7">
        <v>1.6E-2</v>
      </c>
      <c r="C55" s="14">
        <v>87.610758939516003</v>
      </c>
      <c r="D55" s="14">
        <v>110.09809019125029</v>
      </c>
      <c r="E55" s="14">
        <v>102.17436400324364</v>
      </c>
      <c r="F55" s="22" t="s">
        <v>51</v>
      </c>
      <c r="G55" s="14">
        <v>98.703490674562019</v>
      </c>
      <c r="H55" s="14">
        <v>101.67488799506452</v>
      </c>
      <c r="I55" s="14">
        <v>112.87794088725691</v>
      </c>
    </row>
    <row r="56" spans="2:9" ht="15.75" x14ac:dyDescent="0.15">
      <c r="B56" s="7">
        <v>3.2000000000000002E-3</v>
      </c>
      <c r="C56" s="14">
        <v>85.981400310892838</v>
      </c>
      <c r="D56" s="14">
        <v>94.153652182580856</v>
      </c>
      <c r="E56" s="14">
        <v>99.89641395623255</v>
      </c>
      <c r="F56" s="22" t="s">
        <v>52</v>
      </c>
      <c r="G56" s="14">
        <v>104.7796405604692</v>
      </c>
      <c r="H56" s="14">
        <v>92.972852104992342</v>
      </c>
      <c r="I56" s="14">
        <v>97.071707405122467</v>
      </c>
    </row>
    <row r="58" spans="2:9" x14ac:dyDescent="0.15">
      <c r="B58" s="14" t="s">
        <v>53</v>
      </c>
      <c r="C58" s="14">
        <f>100-C48</f>
        <v>99.9975753591836</v>
      </c>
      <c r="D58" s="14">
        <f t="shared" ref="D58:I58" si="4">100-D48</f>
        <v>99.563564653047365</v>
      </c>
      <c r="E58" s="14">
        <f t="shared" si="4"/>
        <v>79.479052450368954</v>
      </c>
      <c r="F58" s="14"/>
      <c r="G58" s="14">
        <f t="shared" si="4"/>
        <v>98.63856418158943</v>
      </c>
      <c r="H58" s="14">
        <f t="shared" si="4"/>
        <v>99.9975753591836</v>
      </c>
      <c r="I58" s="14">
        <f t="shared" si="4"/>
        <v>99.985452155101584</v>
      </c>
    </row>
    <row r="60" spans="2:9" x14ac:dyDescent="0.2">
      <c r="B60" s="30" t="s">
        <v>54</v>
      </c>
      <c r="C60" s="30">
        <v>0.4446</v>
      </c>
      <c r="D60" s="30">
        <v>24.87</v>
      </c>
      <c r="E60" s="30">
        <v>18.64</v>
      </c>
      <c r="F60" s="14"/>
      <c r="G60" s="30">
        <v>10.130000000000001</v>
      </c>
      <c r="H60" s="30">
        <v>0.87960000000000005</v>
      </c>
      <c r="I60" s="30">
        <v>0.90229999999999999</v>
      </c>
    </row>
    <row r="61" spans="2:9" x14ac:dyDescent="0.2">
      <c r="B61" s="30" t="s">
        <v>55</v>
      </c>
      <c r="C61" s="30">
        <v>-0.5675</v>
      </c>
      <c r="D61" s="30">
        <v>-1.2869999999999999</v>
      </c>
      <c r="E61" s="30">
        <v>-1.08</v>
      </c>
      <c r="F61" s="14"/>
      <c r="G61" s="30">
        <v>-1.625</v>
      </c>
      <c r="H61" s="30">
        <v>-0.68220000000000003</v>
      </c>
      <c r="I61" s="30">
        <v>-0.7278</v>
      </c>
    </row>
    <row r="62" spans="2:9" x14ac:dyDescent="0.2">
      <c r="B62" s="30" t="s">
        <v>56</v>
      </c>
      <c r="C62" s="30">
        <v>-0.35210000000000002</v>
      </c>
      <c r="D62" s="30">
        <v>1.3959999999999999</v>
      </c>
      <c r="E62" s="30">
        <v>1.27</v>
      </c>
      <c r="F62" s="14"/>
      <c r="G62" s="30">
        <v>1.006</v>
      </c>
      <c r="H62" s="30">
        <v>-5.5730000000000002E-2</v>
      </c>
      <c r="I62" s="30">
        <v>-4.4659999999999998E-2</v>
      </c>
    </row>
    <row r="63" spans="2:9" x14ac:dyDescent="0.2">
      <c r="B63" s="30" t="s">
        <v>57</v>
      </c>
      <c r="C63" s="30">
        <v>514.20000000000005</v>
      </c>
      <c r="D63" s="30">
        <v>6249</v>
      </c>
      <c r="E63" s="30">
        <v>8285</v>
      </c>
      <c r="F63" s="14"/>
      <c r="G63" s="30">
        <v>2408</v>
      </c>
      <c r="H63" s="30">
        <v>564.6</v>
      </c>
      <c r="I63" s="30">
        <v>649</v>
      </c>
    </row>
    <row r="65" spans="2:9" ht="15" x14ac:dyDescent="0.2">
      <c r="B65" s="31" t="s">
        <v>58</v>
      </c>
      <c r="C65" s="32" t="s">
        <v>12</v>
      </c>
      <c r="D65" s="32" t="s">
        <v>59</v>
      </c>
      <c r="E65" s="32" t="s">
        <v>60</v>
      </c>
      <c r="F65" s="33" t="s">
        <v>61</v>
      </c>
      <c r="G65" s="33" t="s">
        <v>62</v>
      </c>
      <c r="H65" s="34" t="s">
        <v>63</v>
      </c>
      <c r="I65" s="35" t="s">
        <v>57</v>
      </c>
    </row>
    <row r="66" spans="2:9" x14ac:dyDescent="0.2">
      <c r="B66" s="36" t="s">
        <v>64</v>
      </c>
      <c r="C66" s="37">
        <v>240</v>
      </c>
      <c r="D66" s="38" t="s">
        <v>65</v>
      </c>
      <c r="E66" s="39" t="s">
        <v>24</v>
      </c>
      <c r="F66" s="40" t="s">
        <v>66</v>
      </c>
      <c r="G66" s="41">
        <v>0.4446</v>
      </c>
      <c r="H66" s="42">
        <v>99.99</v>
      </c>
      <c r="I66" s="30">
        <v>514.20000000000005</v>
      </c>
    </row>
    <row r="67" spans="2:9" x14ac:dyDescent="0.2">
      <c r="B67" s="36" t="s">
        <v>64</v>
      </c>
      <c r="C67" s="37">
        <v>308</v>
      </c>
      <c r="D67" s="38" t="s">
        <v>67</v>
      </c>
      <c r="E67" s="39" t="s">
        <v>25</v>
      </c>
      <c r="F67" s="40" t="s">
        <v>68</v>
      </c>
      <c r="G67" s="41">
        <v>24.87</v>
      </c>
      <c r="H67" s="42">
        <v>99.563564653047365</v>
      </c>
      <c r="I67" s="30">
        <v>6249</v>
      </c>
    </row>
    <row r="68" spans="2:9" x14ac:dyDescent="0.2">
      <c r="B68" s="36" t="s">
        <v>64</v>
      </c>
      <c r="C68" s="37">
        <v>309</v>
      </c>
      <c r="D68" s="38" t="s">
        <v>69</v>
      </c>
      <c r="E68" s="39" t="s">
        <v>26</v>
      </c>
      <c r="F68" s="40" t="s">
        <v>70</v>
      </c>
      <c r="G68" s="41">
        <v>18.64</v>
      </c>
      <c r="H68" s="42">
        <v>79.479052450368954</v>
      </c>
      <c r="I68" s="30">
        <v>8285</v>
      </c>
    </row>
    <row r="70" spans="2:9" ht="15" x14ac:dyDescent="0.2">
      <c r="B70" s="31" t="s">
        <v>58</v>
      </c>
      <c r="C70" s="32" t="s">
        <v>12</v>
      </c>
      <c r="D70" s="32" t="s">
        <v>59</v>
      </c>
      <c r="E70" s="32" t="s">
        <v>60</v>
      </c>
      <c r="F70" s="33" t="s">
        <v>61</v>
      </c>
      <c r="G70" s="33" t="s">
        <v>62</v>
      </c>
      <c r="H70" s="34" t="s">
        <v>63</v>
      </c>
      <c r="I70" s="35" t="s">
        <v>57</v>
      </c>
    </row>
    <row r="71" spans="2:9" x14ac:dyDescent="0.2">
      <c r="B71" s="36" t="s">
        <v>71</v>
      </c>
      <c r="C71" s="37" t="s">
        <v>27</v>
      </c>
      <c r="D71" s="43" t="s">
        <v>72</v>
      </c>
      <c r="E71" s="44" t="s">
        <v>28</v>
      </c>
      <c r="F71" s="36" t="s">
        <v>73</v>
      </c>
      <c r="G71" s="41">
        <v>10.130000000000001</v>
      </c>
      <c r="H71" s="42">
        <v>98.63856418158943</v>
      </c>
      <c r="I71" s="30">
        <v>2408</v>
      </c>
    </row>
    <row r="72" spans="2:9" x14ac:dyDescent="0.2">
      <c r="B72" s="36" t="s">
        <v>71</v>
      </c>
      <c r="C72" s="37" t="s">
        <v>38</v>
      </c>
      <c r="D72" s="43" t="s">
        <v>74</v>
      </c>
      <c r="E72" s="44" t="s">
        <v>39</v>
      </c>
      <c r="F72" s="36" t="s">
        <v>73</v>
      </c>
      <c r="G72" s="41">
        <v>0.87960000000000005</v>
      </c>
      <c r="H72" s="42">
        <v>99.99</v>
      </c>
      <c r="I72" s="30">
        <v>564.6</v>
      </c>
    </row>
    <row r="73" spans="2:9" x14ac:dyDescent="0.2">
      <c r="B73" s="36" t="s">
        <v>71</v>
      </c>
      <c r="C73" s="37" t="s">
        <v>40</v>
      </c>
      <c r="D73" s="43" t="s">
        <v>75</v>
      </c>
      <c r="E73" s="44" t="s">
        <v>41</v>
      </c>
      <c r="F73" s="36" t="s">
        <v>73</v>
      </c>
      <c r="G73" s="41">
        <v>0.90229999999999999</v>
      </c>
      <c r="H73" s="42">
        <v>99.985452155101584</v>
      </c>
      <c r="I73" s="30">
        <v>649</v>
      </c>
    </row>
  </sheetData>
  <mergeCells count="3">
    <mergeCell ref="B1:D5"/>
    <mergeCell ref="B6:D6"/>
    <mergeCell ref="B7:D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5A50-A0D8-458B-BF6D-E52DC9C54A1B}">
  <dimension ref="A1:G9"/>
  <sheetViews>
    <sheetView tabSelected="1" workbookViewId="0">
      <selection activeCell="N27" sqref="N27"/>
    </sheetView>
  </sheetViews>
  <sheetFormatPr defaultRowHeight="13.5" x14ac:dyDescent="0.15"/>
  <cols>
    <col min="1" max="16384" width="9" style="15"/>
  </cols>
  <sheetData>
    <row r="1" spans="1:7" ht="15" x14ac:dyDescent="0.2">
      <c r="A1" s="31" t="s">
        <v>58</v>
      </c>
      <c r="B1" s="32" t="s">
        <v>12</v>
      </c>
      <c r="C1" s="32" t="s">
        <v>59</v>
      </c>
      <c r="D1" s="32" t="s">
        <v>60</v>
      </c>
      <c r="E1" s="33" t="s">
        <v>61</v>
      </c>
      <c r="F1" s="33" t="s">
        <v>62</v>
      </c>
      <c r="G1" s="34" t="s">
        <v>63</v>
      </c>
    </row>
    <row r="2" spans="1:7" x14ac:dyDescent="0.2">
      <c r="A2" s="36" t="s">
        <v>64</v>
      </c>
      <c r="B2" s="37">
        <v>240</v>
      </c>
      <c r="C2" s="38" t="s">
        <v>65</v>
      </c>
      <c r="D2" s="39" t="s">
        <v>24</v>
      </c>
      <c r="E2" s="40" t="s">
        <v>66</v>
      </c>
      <c r="F2" s="41">
        <v>0.4446</v>
      </c>
      <c r="G2" s="42">
        <v>99.99</v>
      </c>
    </row>
    <row r="3" spans="1:7" x14ac:dyDescent="0.2">
      <c r="A3" s="36" t="s">
        <v>64</v>
      </c>
      <c r="B3" s="37">
        <v>308</v>
      </c>
      <c r="C3" s="38" t="s">
        <v>67</v>
      </c>
      <c r="D3" s="39" t="s">
        <v>25</v>
      </c>
      <c r="E3" s="40" t="s">
        <v>68</v>
      </c>
      <c r="F3" s="41">
        <v>24.87</v>
      </c>
      <c r="G3" s="42">
        <v>99.563564653047365</v>
      </c>
    </row>
    <row r="4" spans="1:7" x14ac:dyDescent="0.2">
      <c r="A4" s="36" t="s">
        <v>64</v>
      </c>
      <c r="B4" s="37">
        <v>309</v>
      </c>
      <c r="C4" s="38" t="s">
        <v>69</v>
      </c>
      <c r="D4" s="39" t="s">
        <v>26</v>
      </c>
      <c r="E4" s="40" t="s">
        <v>70</v>
      </c>
      <c r="F4" s="41">
        <v>18.64</v>
      </c>
      <c r="G4" s="42">
        <v>79.479052450368954</v>
      </c>
    </row>
    <row r="6" spans="1:7" ht="15" x14ac:dyDescent="0.2">
      <c r="A6" s="31" t="s">
        <v>58</v>
      </c>
      <c r="B6" s="32" t="s">
        <v>12</v>
      </c>
      <c r="C6" s="32" t="s">
        <v>59</v>
      </c>
      <c r="D6" s="32" t="s">
        <v>60</v>
      </c>
      <c r="E6" s="33" t="s">
        <v>61</v>
      </c>
      <c r="F6" s="33" t="s">
        <v>62</v>
      </c>
      <c r="G6" s="34" t="s">
        <v>63</v>
      </c>
    </row>
    <row r="7" spans="1:7" x14ac:dyDescent="0.2">
      <c r="A7" s="36" t="s">
        <v>71</v>
      </c>
      <c r="B7" s="37" t="s">
        <v>38</v>
      </c>
      <c r="C7" s="43" t="s">
        <v>74</v>
      </c>
      <c r="D7" s="44" t="s">
        <v>39</v>
      </c>
      <c r="E7" s="36" t="s">
        <v>73</v>
      </c>
      <c r="F7" s="41">
        <v>0.87960000000000005</v>
      </c>
      <c r="G7" s="42">
        <v>99.99</v>
      </c>
    </row>
    <row r="8" spans="1:7" x14ac:dyDescent="0.2">
      <c r="A8" s="36" t="s">
        <v>71</v>
      </c>
      <c r="B8" s="37" t="s">
        <v>40</v>
      </c>
      <c r="C8" s="43" t="s">
        <v>75</v>
      </c>
      <c r="D8" s="44" t="s">
        <v>41</v>
      </c>
      <c r="E8" s="36" t="s">
        <v>73</v>
      </c>
      <c r="F8" s="41">
        <v>0.90229999999999999</v>
      </c>
      <c r="G8" s="42">
        <v>99.985452155101584</v>
      </c>
    </row>
    <row r="9" spans="1:7" x14ac:dyDescent="0.2">
      <c r="A9" s="36" t="s">
        <v>71</v>
      </c>
      <c r="B9" s="37" t="s">
        <v>27</v>
      </c>
      <c r="C9" s="43" t="s">
        <v>72</v>
      </c>
      <c r="D9" s="44" t="s">
        <v>28</v>
      </c>
      <c r="E9" s="36" t="s">
        <v>73</v>
      </c>
      <c r="F9" s="41">
        <v>10.130000000000001</v>
      </c>
      <c r="G9" s="42">
        <v>98.63856418158943</v>
      </c>
    </row>
  </sheetData>
  <autoFilter ref="A6:G9" xr:uid="{E2085A50-A0D8-458B-BF6D-E52DC9C54A1B}">
    <sortState xmlns:xlrd2="http://schemas.microsoft.com/office/spreadsheetml/2017/richdata2" ref="A7:G9">
      <sortCondition descending="1" ref="G6:G9"/>
    </sortState>
  </autoFilter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2051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1" r:id="rId4"/>
      </mc:Fallback>
    </mc:AlternateContent>
    <mc:AlternateContent xmlns:mc="http://schemas.openxmlformats.org/markup-compatibility/2006">
      <mc:Choice Requires="x14">
        <oleObject progId="Prism8.Document" shapeId="2052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0767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xuxingpingxxp@163.com</cp:lastModifiedBy>
  <dcterms:created xsi:type="dcterms:W3CDTF">2024-06-06T06:48:00Z</dcterms:created>
  <dcterms:modified xsi:type="dcterms:W3CDTF">2024-06-07T03:53:15Z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65B318A7E5874305B49481B45C8C1116</vt:lpwstr>
  </property>
  <property fmtid="{D5CDD505-2E9C-101B-9397-08002B2CF9AE}" pid="3" name="KSOProductBuildVer">
    <vt:lpwstr>2052-11.8.2.11019</vt:lpwstr>
  </property>
</Properties>
</file>