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6.5\临检所-报告组文件\资料审核\科研报告\待出\"/>
    </mc:Choice>
  </mc:AlternateContent>
  <xr:revisionPtr revIDLastSave="0" documentId="13_ncr:1_{E488CA8C-4886-491E-B3AE-ECE3AC797DB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0808" sheetId="1" r:id="rId1"/>
    <sheet name="Processed data" sheetId="2" r:id="rId2"/>
    <sheet name="IR&amp;IC50" sheetId="3" r:id="rId3"/>
  </sheets>
  <externalReferences>
    <externalReference r:id="rId4"/>
    <externalReference r:id="rId5"/>
  </externalReferences>
  <definedNames>
    <definedName name="_xlnm._FilterDatabase" localSheetId="2" hidden="1">'IR&amp;IC50'!$A$6:$G$9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" i="2" l="1"/>
  <c r="H58" i="2"/>
  <c r="G58" i="2"/>
  <c r="E58" i="2"/>
  <c r="D58" i="2"/>
  <c r="C58" i="2"/>
  <c r="L7" i="2"/>
  <c r="K7" i="2"/>
  <c r="L5" i="2"/>
  <c r="K5" i="2"/>
  <c r="K8" i="2" l="1"/>
  <c r="L8" i="2"/>
  <c r="K9" i="2" s="1"/>
  <c r="G44" i="2"/>
  <c r="H36" i="2"/>
  <c r="C38" i="2"/>
  <c r="E39" i="2"/>
  <c r="H40" i="2"/>
  <c r="C42" i="2"/>
  <c r="E43" i="2"/>
  <c r="H44" i="2"/>
  <c r="D38" i="2"/>
  <c r="I40" i="2"/>
  <c r="G43" i="2"/>
  <c r="E38" i="2"/>
  <c r="H39" i="2"/>
  <c r="C41" i="2"/>
  <c r="E42" i="2"/>
  <c r="H43" i="2"/>
  <c r="D37" i="2"/>
  <c r="G38" i="2"/>
  <c r="I39" i="2"/>
  <c r="D41" i="2"/>
  <c r="G42" i="2"/>
  <c r="I43" i="2"/>
  <c r="I36" i="2"/>
  <c r="G39" i="2"/>
  <c r="D42" i="2"/>
  <c r="I44" i="2"/>
  <c r="C37" i="2"/>
  <c r="C36" i="2"/>
  <c r="E37" i="2"/>
  <c r="H38" i="2"/>
  <c r="C40" i="2"/>
  <c r="E41" i="2"/>
  <c r="H42" i="2"/>
  <c r="C44" i="2"/>
  <c r="D36" i="2"/>
  <c r="G37" i="2"/>
  <c r="I38" i="2"/>
  <c r="D40" i="2"/>
  <c r="G41" i="2"/>
  <c r="I42" i="2"/>
  <c r="D44" i="2"/>
  <c r="E36" i="2"/>
  <c r="H37" i="2"/>
  <c r="C39" i="2"/>
  <c r="E40" i="2"/>
  <c r="H41" i="2"/>
  <c r="C43" i="2"/>
  <c r="E44" i="2"/>
  <c r="G36" i="2"/>
  <c r="I37" i="2"/>
  <c r="D39" i="2"/>
  <c r="G40" i="2"/>
  <c r="I41" i="2"/>
  <c r="D43" i="2"/>
  <c r="N49" i="1" l="1"/>
  <c r="M49" i="1"/>
  <c r="N48" i="1"/>
  <c r="N50" i="1" s="1"/>
  <c r="M51" i="1" s="1"/>
  <c r="M48" i="1"/>
  <c r="M50" i="1" s="1"/>
  <c r="T31" i="1"/>
  <c r="T32" i="1" s="1"/>
  <c r="T33" i="1" s="1"/>
  <c r="T34" i="1" s="1"/>
  <c r="T35" i="1" s="1"/>
</calcChain>
</file>

<file path=xl/sharedStrings.xml><?xml version="1.0" encoding="utf-8"?>
<sst xmlns="http://schemas.openxmlformats.org/spreadsheetml/2006/main" count="583" uniqueCount="83">
  <si>
    <t>Testname: ADP-GLO-1</t>
  </si>
  <si>
    <t>Date: 2024-06-06  Time: 11:45:35 (UTC+8)</t>
  </si>
  <si>
    <t xml:space="preserve">ID1: 0808-2  ID2:   ID3: </t>
  </si>
  <si>
    <t>No. of Channels / Multichromatics: 1</t>
  </si>
  <si>
    <t>No. of Cycles: 1</t>
  </si>
  <si>
    <t>Chromatic: 1</t>
  </si>
  <si>
    <t>Cycle: 1</t>
  </si>
  <si>
    <t>Time [s]: 0</t>
  </si>
  <si>
    <t>T[°C]: 26.0</t>
  </si>
  <si>
    <t xml:space="preserve">       -</t>
  </si>
  <si>
    <t xml:space="preserve">        -</t>
  </si>
  <si>
    <t>类型</t>
  </si>
  <si>
    <t>编号</t>
  </si>
  <si>
    <t>μM</t>
  </si>
  <si>
    <t>浓度1</t>
  </si>
  <si>
    <t>浓度2</t>
  </si>
  <si>
    <t>浓度3</t>
  </si>
  <si>
    <t>浓度4</t>
  </si>
  <si>
    <t>浓度5</t>
  </si>
  <si>
    <t>浓度6</t>
  </si>
  <si>
    <t>浓度7</t>
  </si>
  <si>
    <t>浓度8</t>
  </si>
  <si>
    <t>浓度9</t>
  </si>
  <si>
    <t>240</t>
  </si>
  <si>
    <t>GSK2110183</t>
  </si>
  <si>
    <t>林西替尼</t>
  </si>
  <si>
    <t>培西达替尼</t>
  </si>
  <si>
    <t>309-308</t>
  </si>
  <si>
    <t>培西达替尼+林西替尼</t>
  </si>
  <si>
    <t>160+160</t>
  </si>
  <si>
    <t>40+40</t>
  </si>
  <si>
    <t>25+25</t>
  </si>
  <si>
    <t>5+5</t>
  </si>
  <si>
    <t>1+1</t>
  </si>
  <si>
    <t>0.2+0.2</t>
  </si>
  <si>
    <t>0.04+0.04</t>
  </si>
  <si>
    <t>0.008+0.008</t>
  </si>
  <si>
    <t>0.0016+0.0016</t>
  </si>
  <si>
    <t>240-308</t>
  </si>
  <si>
    <t>GSK2110183+林西替尼</t>
  </si>
  <si>
    <t>240-309</t>
  </si>
  <si>
    <t>GSK2110183+培西达替尼</t>
  </si>
  <si>
    <t>对照</t>
  </si>
  <si>
    <t>空白</t>
  </si>
  <si>
    <t>Optical density</t>
  </si>
  <si>
    <t>Cell viability(%)</t>
  </si>
  <si>
    <t>25</t>
  </si>
  <si>
    <t>5</t>
  </si>
  <si>
    <t>1</t>
  </si>
  <si>
    <t>0.2</t>
  </si>
  <si>
    <t>0.04</t>
  </si>
  <si>
    <t>0.008</t>
  </si>
  <si>
    <t>0.0016</t>
  </si>
  <si>
    <t>抑制率</t>
  </si>
  <si>
    <t>IC50</t>
  </si>
  <si>
    <t>HillSlope</t>
  </si>
  <si>
    <t>logIC50</t>
  </si>
  <si>
    <t>AUC</t>
  </si>
  <si>
    <t>分类</t>
  </si>
  <si>
    <t>Drug name</t>
  </si>
  <si>
    <r>
      <rPr>
        <b/>
        <sz val="11"/>
        <color rgb="FF000000"/>
        <rFont val="宋体"/>
        <family val="3"/>
        <charset val="134"/>
      </rPr>
      <t>药物名称</t>
    </r>
  </si>
  <si>
    <r>
      <rPr>
        <b/>
        <sz val="11"/>
        <color rgb="FF000000"/>
        <rFont val="等线"/>
        <family val="3"/>
        <charset val="134"/>
      </rPr>
      <t>靶点</t>
    </r>
  </si>
  <si>
    <t xml:space="preserve">IC50 </t>
  </si>
  <si>
    <t>抑制率(%)</t>
  </si>
  <si>
    <t>靶向药</t>
  </si>
  <si>
    <t>Afuresertib</t>
  </si>
  <si>
    <t>ALK</t>
  </si>
  <si>
    <t>Linsitinib</t>
  </si>
  <si>
    <t>IGF1R,INSR</t>
  </si>
  <si>
    <t>Pexidartinib</t>
  </si>
  <si>
    <t>CSF1R,c-Kit,FLT3/1,KDR,LCK</t>
  </si>
  <si>
    <t>联合</t>
  </si>
  <si>
    <t>Pexidartinib+Linsitinib</t>
  </si>
  <si>
    <t>/</t>
  </si>
  <si>
    <t>Afuresertib+Linsitinib</t>
  </si>
  <si>
    <t>Afuresertib+Pexidartinib</t>
  </si>
  <si>
    <t>25</t>
    <phoneticPr fontId="22" type="noConversion"/>
  </si>
  <si>
    <t>5</t>
    <phoneticPr fontId="22" type="noConversion"/>
  </si>
  <si>
    <t>1</t>
    <phoneticPr fontId="22" type="noConversion"/>
  </si>
  <si>
    <t>0.2</t>
    <phoneticPr fontId="22" type="noConversion"/>
  </si>
  <si>
    <t>0.04</t>
    <phoneticPr fontId="22" type="noConversion"/>
  </si>
  <si>
    <t>0.008</t>
    <phoneticPr fontId="22" type="noConversion"/>
  </si>
  <si>
    <t>0.0016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</si>
</sst>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;[Red]\-0.00\ "/>
    <numFmt numFmtId="177" formatCode="0.00_);[Red]\(0.00\)"/>
  </numFmts>
  <fonts count="23" x14ac:knownFonts="1">
    <font>
      <sz val="11"/>
      <color theme="1"/>
      <name val="宋体"/>
      <charset val="134"/>
      <scheme val="minor"/>
    </font>
    <font>
      <sz val="12"/>
      <color theme="1"/>
      <name val="等线"/>
      <charset val="134"/>
    </font>
    <font>
      <sz val="11"/>
      <color theme="1"/>
      <name val="宋体"/>
      <charset val="134"/>
      <scheme val="major"/>
    </font>
    <font>
      <sz val="12"/>
      <color theme="4" tint="-0.249977111117893"/>
      <name val="等线"/>
      <charset val="134"/>
    </font>
    <font>
      <sz val="12"/>
      <color theme="4"/>
      <name val="等线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5B9BD5"/>
      <name val="等线"/>
      <family val="3"/>
      <charset val="134"/>
    </font>
    <font>
      <sz val="11"/>
      <color rgb="FFFF0000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  <scheme val="minor"/>
    </font>
    <font>
      <b/>
      <sz val="11"/>
      <color rgb="FF000000"/>
      <name val="Arial"/>
      <family val="2"/>
    </font>
    <font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b/>
      <sz val="10"/>
      <name val="Arial"/>
      <family val="2"/>
    </font>
    <font>
      <b/>
      <sz val="11"/>
      <color rgb="FF000000"/>
      <name val="等线"/>
      <family val="3"/>
      <charset val="134"/>
    </font>
    <font>
      <sz val="10"/>
      <color rgb="FFFF0000"/>
      <name val="Arial"/>
      <family val="2"/>
    </font>
    <font>
      <sz val="11"/>
      <name val="宋体"/>
      <family val="3"/>
      <charset val="134"/>
    </font>
    <font>
      <sz val="12"/>
      <color rgb="FF2F75B5"/>
      <name val="等线"/>
      <charset val="134"/>
    </font>
    <font>
      <sz val="12"/>
      <color rgb="FF5B9BD5"/>
      <name val="等线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12" fillId="0" borderId="0">
      <alignment vertical="center"/>
    </xf>
    <xf numFmtId="0" fontId="14" fillId="0" borderId="0">
      <alignment vertical="center"/>
    </xf>
  </cellStyleXfs>
  <cellXfs count="48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4" fillId="0" borderId="1" xfId="1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>
      <alignment vertical="center"/>
    </xf>
    <xf numFmtId="0" fontId="8" fillId="0" borderId="1" xfId="0" applyFont="1" applyBorder="1">
      <alignment vertical="center"/>
    </xf>
    <xf numFmtId="0" fontId="8" fillId="0" borderId="0" xfId="0" applyFont="1">
      <alignment vertical="center"/>
    </xf>
    <xf numFmtId="0" fontId="9" fillId="0" borderId="0" xfId="1" applyFont="1" applyAlignment="1">
      <alignment horizontal="center" vertical="center"/>
    </xf>
    <xf numFmtId="0" fontId="8" fillId="2" borderId="8" xfId="0" applyFont="1" applyFill="1" applyBorder="1">
      <alignment vertical="center"/>
    </xf>
    <xf numFmtId="0" fontId="8" fillId="2" borderId="9" xfId="0" applyFont="1" applyFill="1" applyBorder="1">
      <alignment vertical="center"/>
    </xf>
    <xf numFmtId="0" fontId="10" fillId="0" borderId="8" xfId="0" applyFont="1" applyBorder="1">
      <alignment vertical="center"/>
    </xf>
    <xf numFmtId="0" fontId="8" fillId="0" borderId="8" xfId="0" applyFont="1" applyBorder="1">
      <alignment vertical="center"/>
    </xf>
    <xf numFmtId="0" fontId="8" fillId="3" borderId="8" xfId="0" applyFont="1" applyFill="1" applyBorder="1">
      <alignment vertical="center"/>
    </xf>
    <xf numFmtId="0" fontId="8" fillId="3" borderId="9" xfId="0" applyFont="1" applyFill="1" applyBorder="1">
      <alignment vertical="center"/>
    </xf>
    <xf numFmtId="0" fontId="11" fillId="0" borderId="1" xfId="0" applyFont="1" applyBorder="1" applyAlignment="1"/>
    <xf numFmtId="0" fontId="13" fillId="0" borderId="1" xfId="2" applyFont="1" applyBorder="1">
      <alignment vertical="center"/>
    </xf>
    <xf numFmtId="0" fontId="13" fillId="0" borderId="1" xfId="3" applyFont="1" applyBorder="1">
      <alignment vertical="center"/>
    </xf>
    <xf numFmtId="0" fontId="16" fillId="0" borderId="1" xfId="3" applyFont="1" applyBorder="1" applyAlignment="1">
      <alignment horizontal="left"/>
    </xf>
    <xf numFmtId="0" fontId="15" fillId="0" borderId="1" xfId="3" applyFont="1" applyBorder="1">
      <alignment vertical="center"/>
    </xf>
    <xf numFmtId="0" fontId="11" fillId="0" borderId="1" xfId="0" applyFont="1" applyBorder="1" applyAlignment="1">
      <alignment horizontal="left"/>
    </xf>
    <xf numFmtId="0" fontId="8" fillId="0" borderId="1" xfId="3" applyFont="1" applyBorder="1">
      <alignment vertical="center"/>
    </xf>
    <xf numFmtId="0" fontId="8" fillId="0" borderId="1" xfId="3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 shrinkToFit="1"/>
    </xf>
    <xf numFmtId="0" fontId="10" fillId="0" borderId="1" xfId="3" applyFont="1" applyBorder="1" applyAlignment="1">
      <alignment horizontal="left" vertical="center"/>
    </xf>
    <xf numFmtId="0" fontId="10" fillId="0" borderId="1" xfId="3" applyFont="1" applyBorder="1">
      <alignment vertical="center"/>
    </xf>
    <xf numFmtId="176" fontId="11" fillId="0" borderId="1" xfId="0" applyNumberFormat="1" applyFont="1" applyBorder="1" applyAlignment="1"/>
    <xf numFmtId="177" fontId="8" fillId="0" borderId="1" xfId="0" applyNumberFormat="1" applyFont="1" applyBorder="1">
      <alignment vertical="center"/>
    </xf>
    <xf numFmtId="0" fontId="11" fillId="0" borderId="1" xfId="0" applyFont="1" applyBorder="1" applyAlignment="1">
      <alignment horizontal="left" vertical="center" shrinkToFit="1"/>
    </xf>
    <xf numFmtId="0" fontId="19" fillId="0" borderId="1" xfId="0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49" fontId="21" fillId="0" borderId="1" xfId="1" applyNumberFormat="1" applyFont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4">
    <cellStyle name="常规" xfId="0" builtinId="0"/>
    <cellStyle name="常规 2" xfId="1" xr:uid="{00000000-0005-0000-0000-000031000000}"/>
    <cellStyle name="常规 2 2" xfId="3" xr:uid="{B2CAB9E6-C505-4955-9C26-9C60E3543F9F}"/>
    <cellStyle name="常规 2 4" xfId="2" xr:uid="{91C4FB92-AE0A-438E-803F-F54C7143D5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'[1]0672'!$P$29:$P$34</c:f>
              <c:numCache>
                <c:formatCode>General</c:formatCode>
                <c:ptCount val="6"/>
                <c:pt idx="0">
                  <c:v>1</c:v>
                </c:pt>
                <c:pt idx="1">
                  <c:v>0.25</c:v>
                </c:pt>
                <c:pt idx="2">
                  <c:v>6.25E-2</c:v>
                </c:pt>
                <c:pt idx="3">
                  <c:v>1.5625E-2</c:v>
                </c:pt>
                <c:pt idx="4">
                  <c:v>3.90625E-3</c:v>
                </c:pt>
                <c:pt idx="5">
                  <c:v>9.765625E-4</c:v>
                </c:pt>
              </c:numCache>
            </c:numRef>
          </c:xVal>
          <c:yVal>
            <c:numRef>
              <c:f>'[1]0672'!$Q$29:$Q$34</c:f>
              <c:numCache>
                <c:formatCode>General</c:formatCode>
                <c:ptCount val="6"/>
                <c:pt idx="0">
                  <c:v>151641</c:v>
                </c:pt>
                <c:pt idx="1">
                  <c:v>38687</c:v>
                </c:pt>
                <c:pt idx="2">
                  <c:v>9948</c:v>
                </c:pt>
                <c:pt idx="3">
                  <c:v>2377</c:v>
                </c:pt>
                <c:pt idx="4">
                  <c:v>730</c:v>
                </c:pt>
                <c:pt idx="5">
                  <c:v>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A-4868-B129-C794272D1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82902"/>
        <c:axId val="201453536"/>
      </c:scatterChart>
      <c:valAx>
        <c:axId val="23708290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453536"/>
        <c:crosses val="autoZero"/>
        <c:crossBetween val="midCat"/>
      </c:valAx>
      <c:valAx>
        <c:axId val="2014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08290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86635553669901"/>
          <c:y val="0.13480689822686401"/>
          <c:w val="0.75167585914297796"/>
          <c:h val="0.590332766577605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'IR&amp;IC50'!$G$1</c:f>
              <c:strCache>
                <c:ptCount val="1"/>
                <c:pt idx="0">
                  <c:v>抑制率(%)</c:v>
                </c:pt>
              </c:strCache>
            </c:strRef>
          </c:tx>
          <c:spPr>
            <a:solidFill>
              <a:srgbClr val="03A6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'IR&amp;IC50'!$D$2:$D$4</c:f>
              <c:strCache>
                <c:ptCount val="3"/>
                <c:pt idx="0">
                  <c:v>GSK2110183</c:v>
                </c:pt>
                <c:pt idx="1">
                  <c:v>林西替尼</c:v>
                </c:pt>
                <c:pt idx="2">
                  <c:v>培西达替尼</c:v>
                </c:pt>
              </c:strCache>
            </c:strRef>
          </c:cat>
          <c:val>
            <c:numRef>
              <c:f>'IR&amp;IC50'!$G$2:$G$4</c:f>
              <c:numCache>
                <c:formatCode>0.00_);[Red]\(0.00\)</c:formatCode>
                <c:ptCount val="3"/>
                <c:pt idx="0">
                  <c:v>99.99</c:v>
                </c:pt>
                <c:pt idx="1">
                  <c:v>99.874755350612432</c:v>
                </c:pt>
                <c:pt idx="2">
                  <c:v>98.903152496248595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B-4CCF-A69C-E58A7FFED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204352"/>
        <c:axId val="167205504"/>
      </c:barChart>
      <c:catAx>
        <c:axId val="167204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05504"/>
        <c:crosses val="autoZero"/>
        <c:auto val="1"/>
        <c:lblAlgn val="ctr"/>
        <c:lblOffset val="100"/>
        <c:noMultiLvlLbl val="0"/>
      </c:catAx>
      <c:valAx>
        <c:axId val="167205504"/>
        <c:scaling>
          <c:orientation val="minMax"/>
          <c:max val="100"/>
          <c:min val="0"/>
        </c:scaling>
        <c:delete val="0"/>
        <c:axPos val="l"/>
        <c:numFmt formatCode="0.00_);[Red]\(0.00\)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0435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86635553669901"/>
          <c:y val="0.13480689822686401"/>
          <c:w val="0.75167585914297796"/>
          <c:h val="0.547639734688336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'IR&amp;IC50'!$G$6</c:f>
              <c:strCache>
                <c:ptCount val="1"/>
                <c:pt idx="0">
                  <c:v>抑制率(%)</c:v>
                </c:pt>
              </c:strCache>
            </c:strRef>
          </c:tx>
          <c:spPr>
            <a:solidFill>
              <a:srgbClr val="03A6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'IR&amp;IC50'!$D$7:$D$9</c:f>
              <c:strCache>
                <c:ptCount val="3"/>
                <c:pt idx="0">
                  <c:v>GSK2110183+林西替尼</c:v>
                </c:pt>
                <c:pt idx="1">
                  <c:v>GSK2110183+培西达替尼</c:v>
                </c:pt>
                <c:pt idx="2">
                  <c:v>培西达替尼+林西替尼</c:v>
                </c:pt>
              </c:strCache>
            </c:strRef>
          </c:cat>
          <c:val>
            <c:numRef>
              <c:f>'IR&amp;IC50'!$G$7:$G$9</c:f>
              <c:numCache>
                <c:formatCode>0.00_);[Red]\(0.00\)</c:formatCode>
                <c:ptCount val="3"/>
                <c:pt idx="0">
                  <c:v>99.994720984219697</c:v>
                </c:pt>
                <c:pt idx="1">
                  <c:v>99.985218755815168</c:v>
                </c:pt>
                <c:pt idx="2">
                  <c:v>99.898510921623767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A-4B0A-8C0F-B3C1590F0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204352"/>
        <c:axId val="167205504"/>
      </c:barChart>
      <c:catAx>
        <c:axId val="167204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05504"/>
        <c:crosses val="autoZero"/>
        <c:auto val="1"/>
        <c:lblAlgn val="ctr"/>
        <c:lblOffset val="100"/>
        <c:noMultiLvlLbl val="0"/>
      </c:catAx>
      <c:valAx>
        <c:axId val="167205504"/>
        <c:scaling>
          <c:orientation val="minMax"/>
          <c:max val="100"/>
          <c:min val="0"/>
        </c:scaling>
        <c:delete val="0"/>
        <c:axPos val="l"/>
        <c:numFmt formatCode="0.00_);[Red]\(0.00\)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0435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587375</xdr:colOff>
      <xdr:row>36</xdr:row>
      <xdr:rowOff>111125</xdr:rowOff>
    </xdr:from>
    <xdr:to>
      <xdr:col>22</xdr:col>
      <xdr:colOff>358775</xdr:colOff>
      <xdr:row>52</xdr:row>
      <xdr:rowOff>111125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142875</xdr:rowOff>
    </xdr:from>
    <xdr:to>
      <xdr:col>4</xdr:col>
      <xdr:colOff>250825</xdr:colOff>
      <xdr:row>28</xdr:row>
      <xdr:rowOff>13970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10</xdr:row>
      <xdr:rowOff>133350</xdr:rowOff>
    </xdr:from>
    <xdr:to>
      <xdr:col>10</xdr:col>
      <xdr:colOff>250826</xdr:colOff>
      <xdr:row>33</xdr:row>
      <xdr:rowOff>57150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0</xdr:row>
          <xdr:rowOff>57150</xdr:rowOff>
        </xdr:from>
        <xdr:to>
          <xdr:col>16</xdr:col>
          <xdr:colOff>409575</xdr:colOff>
          <xdr:row>20</xdr:row>
          <xdr:rowOff>114300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0</xdr:row>
          <xdr:rowOff>57150</xdr:rowOff>
        </xdr:from>
        <xdr:to>
          <xdr:col>22</xdr:col>
          <xdr:colOff>409575</xdr:colOff>
          <xdr:row>20</xdr:row>
          <xdr:rowOff>114300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6.5\&#20020;&#26816;&#25152;-&#33647;&#25935;&#32452;&#25991;&#20214;\03&#26816;&#27979;&#25968;&#25454;\2024&#24180;\5&#26376;\0514\0672-&#34081;&#21152;&#29983;-&#32954;&#30284;-&#24191;&#19996;&#30465;&#20154;&#27665;&#21307;&#38498;-202405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112400767-&#40644;&#26691;&#26519;-&#33014;&#36136;&#30244;-&#20013;&#23665;&#22823;&#23398;&#32959;&#30244;&#38450;&#27835;&#20013;&#24515;-202406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72"/>
    </sheetNames>
    <sheetDataSet>
      <sheetData sheetId="0">
        <row r="29">
          <cell r="P29">
            <v>1</v>
          </cell>
          <cell r="Q29">
            <v>151641</v>
          </cell>
        </row>
        <row r="30">
          <cell r="P30">
            <v>0.25</v>
          </cell>
          <cell r="Q30">
            <v>38687</v>
          </cell>
        </row>
        <row r="31">
          <cell r="P31">
            <v>6.25E-2</v>
          </cell>
          <cell r="Q31">
            <v>9948</v>
          </cell>
        </row>
        <row r="32">
          <cell r="P32">
            <v>1.5625E-2</v>
          </cell>
          <cell r="Q32">
            <v>2377</v>
          </cell>
        </row>
        <row r="33">
          <cell r="P33">
            <v>3.90625E-3</v>
          </cell>
          <cell r="Q33">
            <v>730</v>
          </cell>
        </row>
        <row r="34">
          <cell r="P34">
            <v>9.765625E-4</v>
          </cell>
          <cell r="Q34">
            <v>258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67"/>
      <sheetName val="Processed data"/>
      <sheetName val="IR&amp;IC50"/>
    </sheetNames>
    <sheetDataSet>
      <sheetData sheetId="0" refreshError="1"/>
      <sheetData sheetId="1" refreshError="1"/>
      <sheetData sheetId="2">
        <row r="1">
          <cell r="G1" t="str">
            <v>抑制率(%)</v>
          </cell>
        </row>
        <row r="2">
          <cell r="D2" t="str">
            <v>GSK2110183</v>
          </cell>
          <cell r="G2">
            <v>99.99</v>
          </cell>
        </row>
        <row r="3">
          <cell r="D3" t="str">
            <v>林西替尼</v>
          </cell>
          <cell r="G3">
            <v>99.563564653047365</v>
          </cell>
        </row>
        <row r="4">
          <cell r="D4" t="str">
            <v>培西达替尼</v>
          </cell>
          <cell r="G4">
            <v>79.479052450368954</v>
          </cell>
        </row>
        <row r="6">
          <cell r="G6" t="str">
            <v>抑制率(%)</v>
          </cell>
        </row>
        <row r="7">
          <cell r="D7" t="str">
            <v>GSK2110183+林西替尼</v>
          </cell>
          <cell r="G7">
            <v>99.99</v>
          </cell>
        </row>
        <row r="8">
          <cell r="D8" t="str">
            <v>GSK2110183+培西达替尼</v>
          </cell>
          <cell r="G8">
            <v>99.985452155101584</v>
          </cell>
        </row>
        <row r="9">
          <cell r="D9" t="str">
            <v>培西达替尼+林西替尼</v>
          </cell>
          <cell r="G9">
            <v>98.63856418158943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51"/>
  <sheetViews>
    <sheetView topLeftCell="A19" workbookViewId="0">
      <selection activeCell="B12" sqref="B12:C12"/>
    </sheetView>
  </sheetViews>
  <sheetFormatPr defaultColWidth="9" defaultRowHeight="13.5" x14ac:dyDescent="0.15"/>
  <sheetData>
    <row r="1" spans="1:24" x14ac:dyDescent="0.15">
      <c r="A1" t="s">
        <v>0</v>
      </c>
    </row>
    <row r="2" spans="1:24" x14ac:dyDescent="0.15">
      <c r="A2" t="s">
        <v>1</v>
      </c>
    </row>
    <row r="3" spans="1:24" x14ac:dyDescent="0.15">
      <c r="A3" t="s">
        <v>2</v>
      </c>
    </row>
    <row r="4" spans="1:24" x14ac:dyDescent="0.15">
      <c r="A4" t="s">
        <v>3</v>
      </c>
    </row>
    <row r="5" spans="1:24" x14ac:dyDescent="0.15">
      <c r="A5" t="s">
        <v>4</v>
      </c>
    </row>
    <row r="7" spans="1:24" x14ac:dyDescent="0.15">
      <c r="A7" t="s">
        <v>5</v>
      </c>
    </row>
    <row r="8" spans="1:24" x14ac:dyDescent="0.15">
      <c r="A8" t="s">
        <v>6</v>
      </c>
    </row>
    <row r="9" spans="1:24" x14ac:dyDescent="0.15">
      <c r="A9" t="s">
        <v>7</v>
      </c>
    </row>
    <row r="10" spans="1:24" x14ac:dyDescent="0.15">
      <c r="A10" t="s">
        <v>8</v>
      </c>
    </row>
    <row r="11" spans="1:24" x14ac:dyDescent="0.15">
      <c r="A11" t="s">
        <v>9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</row>
    <row r="12" spans="1:24" x14ac:dyDescent="0.15">
      <c r="A12" t="s">
        <v>9</v>
      </c>
      <c r="B12">
        <v>138</v>
      </c>
      <c r="C12">
        <v>141</v>
      </c>
      <c r="D12">
        <v>146</v>
      </c>
      <c r="E12">
        <v>5399</v>
      </c>
      <c r="F12">
        <v>52328</v>
      </c>
      <c r="G12">
        <v>44678</v>
      </c>
      <c r="H12">
        <v>74801</v>
      </c>
      <c r="I12">
        <v>70670</v>
      </c>
      <c r="J12">
        <v>62414</v>
      </c>
      <c r="K12" t="s">
        <v>10</v>
      </c>
      <c r="L12" t="s">
        <v>10</v>
      </c>
      <c r="M12">
        <v>151641</v>
      </c>
      <c r="N12">
        <v>38687</v>
      </c>
      <c r="O12">
        <v>9948</v>
      </c>
      <c r="P12">
        <v>2377</v>
      </c>
      <c r="Q12">
        <v>730</v>
      </c>
      <c r="R12">
        <v>258</v>
      </c>
      <c r="S12" t="s">
        <v>10</v>
      </c>
      <c r="T12" t="s">
        <v>10</v>
      </c>
      <c r="U12" t="s">
        <v>10</v>
      </c>
      <c r="V12" t="s">
        <v>10</v>
      </c>
      <c r="W12" t="s">
        <v>10</v>
      </c>
      <c r="X12" t="s">
        <v>10</v>
      </c>
    </row>
    <row r="13" spans="1:24" x14ac:dyDescent="0.15">
      <c r="A13" t="s">
        <v>9</v>
      </c>
      <c r="B13" t="s">
        <v>10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10</v>
      </c>
      <c r="M13" t="s">
        <v>10</v>
      </c>
      <c r="N13" t="s">
        <v>10</v>
      </c>
      <c r="O13" t="s">
        <v>10</v>
      </c>
      <c r="P13" t="s">
        <v>10</v>
      </c>
      <c r="Q13" t="s">
        <v>10</v>
      </c>
      <c r="R13" t="s">
        <v>10</v>
      </c>
      <c r="S13" t="s">
        <v>10</v>
      </c>
      <c r="T13" t="s">
        <v>10</v>
      </c>
      <c r="U13" t="s">
        <v>10</v>
      </c>
      <c r="V13" t="s">
        <v>10</v>
      </c>
      <c r="W13" t="s">
        <v>10</v>
      </c>
      <c r="X13" t="s">
        <v>10</v>
      </c>
    </row>
    <row r="14" spans="1:24" x14ac:dyDescent="0.15">
      <c r="A14" t="s">
        <v>9</v>
      </c>
      <c r="B14">
        <v>240</v>
      </c>
      <c r="C14">
        <v>1879</v>
      </c>
      <c r="D14">
        <v>3887</v>
      </c>
      <c r="E14">
        <v>26128</v>
      </c>
      <c r="F14">
        <v>37995</v>
      </c>
      <c r="G14">
        <v>42137</v>
      </c>
      <c r="H14">
        <v>61150</v>
      </c>
      <c r="I14">
        <v>75780</v>
      </c>
      <c r="J14">
        <v>75107</v>
      </c>
      <c r="K14" t="s">
        <v>10</v>
      </c>
      <c r="L14" t="s">
        <v>10</v>
      </c>
      <c r="M14" t="s">
        <v>10</v>
      </c>
      <c r="N14" t="s">
        <v>10</v>
      </c>
      <c r="O14" t="s">
        <v>10</v>
      </c>
      <c r="P14" t="s">
        <v>10</v>
      </c>
      <c r="Q14" t="s">
        <v>10</v>
      </c>
      <c r="R14" t="s">
        <v>10</v>
      </c>
      <c r="S14" t="s">
        <v>10</v>
      </c>
      <c r="T14" t="s">
        <v>10</v>
      </c>
      <c r="U14" t="s">
        <v>10</v>
      </c>
      <c r="V14" t="s">
        <v>10</v>
      </c>
      <c r="W14" t="s">
        <v>10</v>
      </c>
      <c r="X14" t="s">
        <v>10</v>
      </c>
    </row>
    <row r="15" spans="1:24" x14ac:dyDescent="0.15">
      <c r="A15" t="s">
        <v>9</v>
      </c>
      <c r="B15" t="s">
        <v>10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 t="s">
        <v>10</v>
      </c>
      <c r="L15" t="s">
        <v>10</v>
      </c>
      <c r="M15" t="s">
        <v>10</v>
      </c>
      <c r="N15" t="s">
        <v>10</v>
      </c>
      <c r="O15" t="s">
        <v>10</v>
      </c>
      <c r="P15" t="s">
        <v>10</v>
      </c>
      <c r="Q15" t="s">
        <v>10</v>
      </c>
      <c r="R15" t="s">
        <v>10</v>
      </c>
      <c r="S15" t="s">
        <v>10</v>
      </c>
      <c r="T15" t="s">
        <v>10</v>
      </c>
      <c r="U15" t="s">
        <v>10</v>
      </c>
      <c r="V15" t="s">
        <v>10</v>
      </c>
      <c r="W15" t="s">
        <v>10</v>
      </c>
      <c r="X15" t="s">
        <v>10</v>
      </c>
    </row>
    <row r="16" spans="1:24" x14ac:dyDescent="0.15">
      <c r="A16" t="s">
        <v>9</v>
      </c>
      <c r="B16">
        <v>1058</v>
      </c>
      <c r="C16">
        <v>3350</v>
      </c>
      <c r="D16">
        <v>3991</v>
      </c>
      <c r="E16">
        <v>64595</v>
      </c>
      <c r="F16">
        <v>103178</v>
      </c>
      <c r="G16">
        <v>80000</v>
      </c>
      <c r="H16">
        <v>69999</v>
      </c>
      <c r="I16">
        <v>85540</v>
      </c>
      <c r="J16">
        <v>76432</v>
      </c>
      <c r="K16" t="s">
        <v>10</v>
      </c>
      <c r="L16" t="s">
        <v>10</v>
      </c>
      <c r="M16" t="s">
        <v>10</v>
      </c>
      <c r="N16" t="s">
        <v>10</v>
      </c>
      <c r="O16" t="s">
        <v>10</v>
      </c>
      <c r="P16" t="s">
        <v>10</v>
      </c>
      <c r="Q16" t="s">
        <v>10</v>
      </c>
      <c r="R16" t="s">
        <v>10</v>
      </c>
      <c r="S16" t="s">
        <v>10</v>
      </c>
      <c r="T16" t="s">
        <v>10</v>
      </c>
      <c r="U16" t="s">
        <v>10</v>
      </c>
      <c r="V16" t="s">
        <v>10</v>
      </c>
      <c r="W16" t="s">
        <v>10</v>
      </c>
      <c r="X16" t="s">
        <v>10</v>
      </c>
    </row>
    <row r="17" spans="1:24" x14ac:dyDescent="0.15">
      <c r="A17" t="s">
        <v>9</v>
      </c>
      <c r="B17" t="s">
        <v>10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  <c r="M17" t="s">
        <v>10</v>
      </c>
      <c r="N17" t="s">
        <v>10</v>
      </c>
      <c r="O17" t="s">
        <v>10</v>
      </c>
      <c r="P17" t="s">
        <v>10</v>
      </c>
      <c r="Q17" t="s">
        <v>10</v>
      </c>
      <c r="R17" t="s">
        <v>10</v>
      </c>
      <c r="S17" t="s">
        <v>10</v>
      </c>
      <c r="T17" t="s">
        <v>10</v>
      </c>
      <c r="U17" t="s">
        <v>10</v>
      </c>
      <c r="V17" t="s">
        <v>10</v>
      </c>
      <c r="W17" t="s">
        <v>10</v>
      </c>
      <c r="X17" t="s">
        <v>10</v>
      </c>
    </row>
    <row r="18" spans="1:24" x14ac:dyDescent="0.15">
      <c r="A18" t="s">
        <v>9</v>
      </c>
      <c r="B18">
        <v>220</v>
      </c>
      <c r="C18">
        <v>1420</v>
      </c>
      <c r="D18">
        <v>3539</v>
      </c>
      <c r="E18">
        <v>27366</v>
      </c>
      <c r="F18">
        <v>40558</v>
      </c>
      <c r="G18">
        <v>55950</v>
      </c>
      <c r="H18">
        <v>59403</v>
      </c>
      <c r="I18">
        <v>65140</v>
      </c>
      <c r="J18">
        <v>87050</v>
      </c>
      <c r="K18" t="s">
        <v>10</v>
      </c>
      <c r="L18" t="s">
        <v>10</v>
      </c>
      <c r="M18" t="s">
        <v>10</v>
      </c>
      <c r="N18" t="s">
        <v>10</v>
      </c>
      <c r="O18" t="s">
        <v>10</v>
      </c>
      <c r="P18" t="s">
        <v>10</v>
      </c>
      <c r="Q18" t="s">
        <v>10</v>
      </c>
      <c r="R18" t="s">
        <v>10</v>
      </c>
      <c r="S18" t="s">
        <v>10</v>
      </c>
      <c r="T18" t="s">
        <v>10</v>
      </c>
      <c r="U18" t="s">
        <v>10</v>
      </c>
      <c r="V18" t="s">
        <v>10</v>
      </c>
      <c r="W18" t="s">
        <v>10</v>
      </c>
      <c r="X18" t="s">
        <v>10</v>
      </c>
    </row>
    <row r="19" spans="1:24" x14ac:dyDescent="0.15">
      <c r="A19" t="s">
        <v>9</v>
      </c>
      <c r="B19" t="s">
        <v>10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10</v>
      </c>
      <c r="M19" t="s">
        <v>10</v>
      </c>
      <c r="N19" t="s">
        <v>10</v>
      </c>
      <c r="O19" t="s">
        <v>10</v>
      </c>
      <c r="P19" t="s">
        <v>10</v>
      </c>
      <c r="Q19" t="s">
        <v>10</v>
      </c>
      <c r="R19" t="s">
        <v>10</v>
      </c>
      <c r="S19" t="s">
        <v>10</v>
      </c>
      <c r="T19" t="s">
        <v>10</v>
      </c>
      <c r="U19" t="s">
        <v>10</v>
      </c>
      <c r="V19" t="s">
        <v>10</v>
      </c>
      <c r="W19" t="s">
        <v>10</v>
      </c>
      <c r="X19" t="s">
        <v>10</v>
      </c>
    </row>
    <row r="20" spans="1:24" x14ac:dyDescent="0.15">
      <c r="A20" t="s">
        <v>9</v>
      </c>
      <c r="B20">
        <v>139</v>
      </c>
      <c r="C20">
        <v>147</v>
      </c>
      <c r="D20">
        <v>253</v>
      </c>
      <c r="E20">
        <v>13220</v>
      </c>
      <c r="F20">
        <v>37476</v>
      </c>
      <c r="G20">
        <v>37040</v>
      </c>
      <c r="H20">
        <v>68662</v>
      </c>
      <c r="I20">
        <v>82910</v>
      </c>
      <c r="J20">
        <v>77737</v>
      </c>
      <c r="K20" t="s">
        <v>10</v>
      </c>
      <c r="L20" t="s">
        <v>10</v>
      </c>
      <c r="M20" t="s">
        <v>10</v>
      </c>
      <c r="N20" t="s">
        <v>10</v>
      </c>
      <c r="O20" t="s">
        <v>10</v>
      </c>
      <c r="P20" t="s">
        <v>10</v>
      </c>
      <c r="Q20" t="s">
        <v>10</v>
      </c>
      <c r="R20" t="s">
        <v>10</v>
      </c>
      <c r="S20" t="s">
        <v>10</v>
      </c>
      <c r="T20" t="s">
        <v>10</v>
      </c>
      <c r="U20" t="s">
        <v>10</v>
      </c>
      <c r="V20" t="s">
        <v>10</v>
      </c>
      <c r="W20" t="s">
        <v>10</v>
      </c>
      <c r="X20" t="s">
        <v>10</v>
      </c>
    </row>
    <row r="21" spans="1:24" x14ac:dyDescent="0.15">
      <c r="A21" t="s">
        <v>9</v>
      </c>
      <c r="B21" t="s">
        <v>10</v>
      </c>
      <c r="C21" t="s">
        <v>10</v>
      </c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 t="s">
        <v>10</v>
      </c>
      <c r="M21" t="s">
        <v>10</v>
      </c>
      <c r="N21" t="s">
        <v>10</v>
      </c>
      <c r="O21" t="s">
        <v>10</v>
      </c>
      <c r="P21" t="s">
        <v>10</v>
      </c>
      <c r="Q21" t="s">
        <v>10</v>
      </c>
      <c r="R21" t="s">
        <v>10</v>
      </c>
      <c r="S21" t="s">
        <v>10</v>
      </c>
      <c r="T21" t="s">
        <v>10</v>
      </c>
      <c r="U21" t="s">
        <v>10</v>
      </c>
      <c r="V21" t="s">
        <v>10</v>
      </c>
      <c r="W21" t="s">
        <v>10</v>
      </c>
      <c r="X21" t="s">
        <v>10</v>
      </c>
    </row>
    <row r="22" spans="1:24" x14ac:dyDescent="0.15">
      <c r="A22" t="s">
        <v>9</v>
      </c>
      <c r="B22">
        <v>147</v>
      </c>
      <c r="C22">
        <v>194</v>
      </c>
      <c r="D22">
        <v>669</v>
      </c>
      <c r="E22">
        <v>47866</v>
      </c>
      <c r="F22">
        <v>71058</v>
      </c>
      <c r="G22">
        <v>73602</v>
      </c>
      <c r="H22">
        <v>78185</v>
      </c>
      <c r="I22">
        <v>76756</v>
      </c>
      <c r="J22">
        <v>77622</v>
      </c>
      <c r="K22" t="s">
        <v>10</v>
      </c>
      <c r="L22" t="s">
        <v>10</v>
      </c>
      <c r="M22" t="s">
        <v>10</v>
      </c>
      <c r="N22" t="s">
        <v>10</v>
      </c>
      <c r="O22" t="s">
        <v>10</v>
      </c>
      <c r="P22" t="s">
        <v>10</v>
      </c>
      <c r="Q22" t="s">
        <v>10</v>
      </c>
      <c r="R22" t="s">
        <v>10</v>
      </c>
      <c r="S22" t="s">
        <v>10</v>
      </c>
      <c r="T22" t="s">
        <v>10</v>
      </c>
      <c r="U22" t="s">
        <v>10</v>
      </c>
      <c r="V22" t="s">
        <v>10</v>
      </c>
      <c r="W22" t="s">
        <v>10</v>
      </c>
      <c r="X22" t="s">
        <v>10</v>
      </c>
    </row>
    <row r="23" spans="1:24" x14ac:dyDescent="0.15">
      <c r="A23" t="s">
        <v>9</v>
      </c>
      <c r="B23" t="s">
        <v>10</v>
      </c>
      <c r="C23" t="s">
        <v>10</v>
      </c>
      <c r="D23" t="s">
        <v>10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  <c r="M23" t="s">
        <v>10</v>
      </c>
      <c r="N23" t="s">
        <v>10</v>
      </c>
      <c r="O23" t="s">
        <v>10</v>
      </c>
      <c r="P23" t="s">
        <v>10</v>
      </c>
      <c r="Q23" t="s">
        <v>10</v>
      </c>
      <c r="R23" t="s">
        <v>10</v>
      </c>
      <c r="S23" t="s">
        <v>10</v>
      </c>
      <c r="T23" t="s">
        <v>10</v>
      </c>
      <c r="U23" t="s">
        <v>10</v>
      </c>
      <c r="V23" t="s">
        <v>10</v>
      </c>
      <c r="W23" t="s">
        <v>10</v>
      </c>
      <c r="X23" t="s">
        <v>10</v>
      </c>
    </row>
    <row r="24" spans="1:24" x14ac:dyDescent="0.15">
      <c r="A24" t="s">
        <v>9</v>
      </c>
      <c r="B24">
        <v>96011</v>
      </c>
      <c r="C24">
        <v>85281</v>
      </c>
      <c r="D24">
        <v>82172</v>
      </c>
      <c r="E24">
        <v>93672</v>
      </c>
      <c r="F24">
        <v>86388</v>
      </c>
      <c r="G24">
        <v>88889</v>
      </c>
      <c r="H24">
        <v>83816</v>
      </c>
      <c r="I24">
        <v>76759</v>
      </c>
      <c r="J24">
        <v>65940</v>
      </c>
      <c r="K24" t="s">
        <v>10</v>
      </c>
      <c r="L24" t="s">
        <v>10</v>
      </c>
      <c r="M24" t="s">
        <v>10</v>
      </c>
      <c r="N24" t="s">
        <v>10</v>
      </c>
      <c r="O24" t="s">
        <v>10</v>
      </c>
      <c r="P24" t="s">
        <v>10</v>
      </c>
      <c r="Q24" t="s">
        <v>10</v>
      </c>
      <c r="R24" t="s">
        <v>10</v>
      </c>
      <c r="S24" t="s">
        <v>10</v>
      </c>
      <c r="T24" t="s">
        <v>10</v>
      </c>
      <c r="U24" t="s">
        <v>10</v>
      </c>
      <c r="V24" t="s">
        <v>10</v>
      </c>
      <c r="W24" t="s">
        <v>10</v>
      </c>
      <c r="X24" t="s">
        <v>10</v>
      </c>
    </row>
    <row r="25" spans="1:24" x14ac:dyDescent="0.15">
      <c r="A25" t="s">
        <v>9</v>
      </c>
      <c r="B25" t="s">
        <v>10</v>
      </c>
      <c r="C25" t="s">
        <v>10</v>
      </c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  <c r="L25" t="s">
        <v>10</v>
      </c>
      <c r="M25" t="s">
        <v>10</v>
      </c>
      <c r="N25" t="s">
        <v>10</v>
      </c>
      <c r="O25" t="s">
        <v>10</v>
      </c>
      <c r="P25" t="s">
        <v>10</v>
      </c>
      <c r="Q25" t="s">
        <v>10</v>
      </c>
      <c r="R25" t="s">
        <v>10</v>
      </c>
      <c r="S25" t="s">
        <v>10</v>
      </c>
      <c r="T25" t="s">
        <v>10</v>
      </c>
      <c r="U25" t="s">
        <v>10</v>
      </c>
      <c r="V25" t="s">
        <v>10</v>
      </c>
      <c r="W25" t="s">
        <v>10</v>
      </c>
      <c r="X25" t="s">
        <v>10</v>
      </c>
    </row>
    <row r="26" spans="1:24" x14ac:dyDescent="0.15">
      <c r="A26" t="s">
        <v>9</v>
      </c>
      <c r="B26">
        <v>100</v>
      </c>
      <c r="C26">
        <v>113</v>
      </c>
      <c r="D26">
        <v>136</v>
      </c>
      <c r="E26">
        <v>155</v>
      </c>
      <c r="F26">
        <v>143</v>
      </c>
      <c r="G26">
        <v>140</v>
      </c>
      <c r="H26">
        <v>145</v>
      </c>
      <c r="I26">
        <v>148</v>
      </c>
      <c r="J26">
        <v>131</v>
      </c>
      <c r="K26" t="s">
        <v>10</v>
      </c>
      <c r="L26" t="s">
        <v>10</v>
      </c>
      <c r="M26" t="s">
        <v>10</v>
      </c>
      <c r="N26" t="s">
        <v>10</v>
      </c>
      <c r="O26" t="s">
        <v>10</v>
      </c>
      <c r="P26" t="s">
        <v>10</v>
      </c>
      <c r="Q26" t="s">
        <v>10</v>
      </c>
      <c r="R26" t="s">
        <v>10</v>
      </c>
      <c r="S26" t="s">
        <v>10</v>
      </c>
      <c r="T26" t="s">
        <v>10</v>
      </c>
      <c r="U26" t="s">
        <v>10</v>
      </c>
      <c r="V26" t="s">
        <v>10</v>
      </c>
      <c r="W26" t="s">
        <v>10</v>
      </c>
      <c r="X26" t="s">
        <v>10</v>
      </c>
    </row>
    <row r="29" spans="1:24" ht="15.75" x14ac:dyDescent="0.15">
      <c r="A29" s="1" t="s">
        <v>11</v>
      </c>
      <c r="B29" s="2" t="s">
        <v>12</v>
      </c>
      <c r="C29" s="3" t="s">
        <v>13</v>
      </c>
      <c r="D29" s="1" t="s">
        <v>14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J29" s="1" t="s">
        <v>20</v>
      </c>
      <c r="K29" s="1" t="s">
        <v>21</v>
      </c>
      <c r="L29" s="1" t="s">
        <v>22</v>
      </c>
    </row>
    <row r="30" spans="1:24" ht="15.75" x14ac:dyDescent="0.15">
      <c r="A30" s="4"/>
      <c r="B30" s="2" t="s">
        <v>23</v>
      </c>
      <c r="C30" s="5" t="s">
        <v>24</v>
      </c>
      <c r="D30" s="6">
        <v>320</v>
      </c>
      <c r="E30" s="6">
        <v>80</v>
      </c>
      <c r="F30" s="7">
        <v>50</v>
      </c>
      <c r="G30" s="7">
        <v>10</v>
      </c>
      <c r="H30" s="7">
        <v>2</v>
      </c>
      <c r="I30" s="7">
        <v>0.4</v>
      </c>
      <c r="J30" s="7">
        <v>0.08</v>
      </c>
      <c r="K30" s="7">
        <v>1.6E-2</v>
      </c>
      <c r="L30" s="7">
        <v>3.2000000000000002E-3</v>
      </c>
      <c r="T30">
        <v>1</v>
      </c>
      <c r="U30">
        <v>151641</v>
      </c>
    </row>
    <row r="31" spans="1:24" x14ac:dyDescent="0.15">
      <c r="A31" s="4"/>
      <c r="B31" s="2"/>
      <c r="C31" s="5"/>
      <c r="D31" s="11">
        <v>138</v>
      </c>
      <c r="E31" s="11">
        <v>141</v>
      </c>
      <c r="F31" s="8">
        <v>146</v>
      </c>
      <c r="G31" s="8">
        <v>5399</v>
      </c>
      <c r="H31" s="8">
        <v>52328</v>
      </c>
      <c r="I31" s="8">
        <v>44678</v>
      </c>
      <c r="J31" s="8">
        <v>74801</v>
      </c>
      <c r="K31" s="8">
        <v>70670</v>
      </c>
      <c r="L31" s="8">
        <v>62414</v>
      </c>
      <c r="T31">
        <f t="shared" ref="T31:T35" si="0">T30/4</f>
        <v>0.25</v>
      </c>
      <c r="U31">
        <v>38687</v>
      </c>
    </row>
    <row r="32" spans="1:24" ht="15.75" x14ac:dyDescent="0.15">
      <c r="A32" s="1" t="s">
        <v>11</v>
      </c>
      <c r="B32" s="2" t="s">
        <v>12</v>
      </c>
      <c r="C32" s="3" t="s">
        <v>13</v>
      </c>
      <c r="D32" s="1" t="s">
        <v>14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J32" s="1" t="s">
        <v>20</v>
      </c>
      <c r="K32" s="1" t="s">
        <v>21</v>
      </c>
      <c r="L32" s="1" t="s">
        <v>22</v>
      </c>
      <c r="T32">
        <f t="shared" si="0"/>
        <v>6.25E-2</v>
      </c>
      <c r="U32">
        <v>9948</v>
      </c>
    </row>
    <row r="33" spans="1:21" ht="15.75" x14ac:dyDescent="0.15">
      <c r="A33" s="4"/>
      <c r="B33" s="2">
        <v>308</v>
      </c>
      <c r="C33" s="5" t="s">
        <v>25</v>
      </c>
      <c r="D33" s="6">
        <v>320</v>
      </c>
      <c r="E33" s="6">
        <v>80</v>
      </c>
      <c r="F33" s="7">
        <v>50</v>
      </c>
      <c r="G33" s="7">
        <v>10</v>
      </c>
      <c r="H33" s="7">
        <v>2</v>
      </c>
      <c r="I33" s="7">
        <v>0.4</v>
      </c>
      <c r="J33" s="7">
        <v>0.08</v>
      </c>
      <c r="K33" s="7">
        <v>1.6E-2</v>
      </c>
      <c r="L33" s="7">
        <v>3.2000000000000002E-3</v>
      </c>
      <c r="T33">
        <f t="shared" si="0"/>
        <v>1.5625E-2</v>
      </c>
      <c r="U33">
        <v>2377</v>
      </c>
    </row>
    <row r="34" spans="1:21" x14ac:dyDescent="0.15">
      <c r="A34" s="4"/>
      <c r="B34" s="2"/>
      <c r="C34" s="5"/>
      <c r="D34" s="8">
        <v>240</v>
      </c>
      <c r="E34" s="8">
        <v>1879</v>
      </c>
      <c r="F34" s="8">
        <v>3887</v>
      </c>
      <c r="G34" s="8">
        <v>26128</v>
      </c>
      <c r="H34" s="8">
        <v>37995</v>
      </c>
      <c r="I34" s="8">
        <v>42137</v>
      </c>
      <c r="J34" s="8">
        <v>61150</v>
      </c>
      <c r="K34" s="8">
        <v>75780</v>
      </c>
      <c r="L34" s="8">
        <v>75107</v>
      </c>
      <c r="T34">
        <f t="shared" si="0"/>
        <v>3.90625E-3</v>
      </c>
      <c r="U34">
        <v>730</v>
      </c>
    </row>
    <row r="35" spans="1:21" ht="15.75" x14ac:dyDescent="0.15">
      <c r="A35" s="1" t="s">
        <v>11</v>
      </c>
      <c r="B35" s="2" t="s">
        <v>12</v>
      </c>
      <c r="C35" s="3" t="s">
        <v>13</v>
      </c>
      <c r="D35" s="1" t="s">
        <v>14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J35" s="1" t="s">
        <v>20</v>
      </c>
      <c r="K35" s="1" t="s">
        <v>21</v>
      </c>
      <c r="L35" s="1" t="s">
        <v>22</v>
      </c>
      <c r="T35">
        <f t="shared" si="0"/>
        <v>9.765625E-4</v>
      </c>
      <c r="U35">
        <v>258</v>
      </c>
    </row>
    <row r="36" spans="1:21" ht="15.75" x14ac:dyDescent="0.15">
      <c r="A36" s="4"/>
      <c r="B36" s="2">
        <v>309</v>
      </c>
      <c r="C36" s="5" t="s">
        <v>26</v>
      </c>
      <c r="D36" s="6">
        <v>320</v>
      </c>
      <c r="E36" s="6">
        <v>80</v>
      </c>
      <c r="F36" s="7">
        <v>50</v>
      </c>
      <c r="G36" s="7">
        <v>10</v>
      </c>
      <c r="H36" s="7">
        <v>2</v>
      </c>
      <c r="I36" s="7">
        <v>0.4</v>
      </c>
      <c r="J36" s="7">
        <v>0.08</v>
      </c>
      <c r="K36" s="7">
        <v>1.6E-2</v>
      </c>
      <c r="L36" s="7">
        <v>3.2000000000000002E-3</v>
      </c>
    </row>
    <row r="37" spans="1:21" x14ac:dyDescent="0.15">
      <c r="A37" s="4"/>
      <c r="B37" s="2"/>
      <c r="C37" s="5"/>
      <c r="D37" s="8">
        <v>1058</v>
      </c>
      <c r="E37" s="8">
        <v>3350</v>
      </c>
      <c r="F37" s="8">
        <v>3991</v>
      </c>
      <c r="G37" s="8">
        <v>64595</v>
      </c>
      <c r="H37" s="8">
        <v>103178</v>
      </c>
      <c r="I37" s="8">
        <v>80000</v>
      </c>
      <c r="J37" s="8">
        <v>69999</v>
      </c>
      <c r="K37" s="8">
        <v>85540</v>
      </c>
      <c r="L37" s="8">
        <v>76432</v>
      </c>
    </row>
    <row r="38" spans="1:21" ht="15.75" x14ac:dyDescent="0.15">
      <c r="A38" s="1" t="s">
        <v>11</v>
      </c>
      <c r="B38" s="2" t="s">
        <v>12</v>
      </c>
      <c r="C38" s="3" t="s">
        <v>13</v>
      </c>
      <c r="D38" s="1" t="s">
        <v>14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J38" s="1" t="s">
        <v>20</v>
      </c>
      <c r="K38" s="1" t="s">
        <v>21</v>
      </c>
      <c r="L38" s="1" t="s">
        <v>22</v>
      </c>
    </row>
    <row r="39" spans="1:21" ht="15.75" x14ac:dyDescent="0.15">
      <c r="A39" s="4"/>
      <c r="B39" s="2" t="s">
        <v>27</v>
      </c>
      <c r="C39" s="5" t="s">
        <v>28</v>
      </c>
      <c r="D39" s="6" t="s">
        <v>29</v>
      </c>
      <c r="E39" s="6" t="s">
        <v>30</v>
      </c>
      <c r="F39" s="7" t="s">
        <v>31</v>
      </c>
      <c r="G39" s="7" t="s">
        <v>32</v>
      </c>
      <c r="H39" s="7" t="s">
        <v>33</v>
      </c>
      <c r="I39" s="7" t="s">
        <v>34</v>
      </c>
      <c r="J39" s="7" t="s">
        <v>35</v>
      </c>
      <c r="K39" s="7" t="s">
        <v>36</v>
      </c>
      <c r="L39" s="7" t="s">
        <v>37</v>
      </c>
    </row>
    <row r="40" spans="1:21" x14ac:dyDescent="0.15">
      <c r="A40" s="4"/>
      <c r="B40" s="2"/>
      <c r="C40" s="5"/>
      <c r="D40" s="8">
        <v>220</v>
      </c>
      <c r="E40" s="8">
        <v>1420</v>
      </c>
      <c r="F40" s="8">
        <v>3539</v>
      </c>
      <c r="G40" s="8">
        <v>27366</v>
      </c>
      <c r="H40" s="8">
        <v>40558</v>
      </c>
      <c r="I40" s="8">
        <v>55950</v>
      </c>
      <c r="J40" s="8">
        <v>59403</v>
      </c>
      <c r="K40" s="8">
        <v>65140</v>
      </c>
      <c r="L40" s="8">
        <v>87050</v>
      </c>
    </row>
    <row r="41" spans="1:21" ht="15.75" x14ac:dyDescent="0.15">
      <c r="A41" s="1" t="s">
        <v>11</v>
      </c>
      <c r="B41" s="2" t="s">
        <v>12</v>
      </c>
      <c r="C41" s="3" t="s">
        <v>13</v>
      </c>
      <c r="D41" s="1" t="s">
        <v>14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J41" s="1" t="s">
        <v>20</v>
      </c>
      <c r="K41" s="1" t="s">
        <v>21</v>
      </c>
      <c r="L41" s="1" t="s">
        <v>22</v>
      </c>
    </row>
    <row r="42" spans="1:21" ht="15.75" x14ac:dyDescent="0.15">
      <c r="A42" s="4"/>
      <c r="B42" s="2" t="s">
        <v>38</v>
      </c>
      <c r="C42" s="5" t="s">
        <v>39</v>
      </c>
      <c r="D42" s="6" t="s">
        <v>29</v>
      </c>
      <c r="E42" s="6" t="s">
        <v>30</v>
      </c>
      <c r="F42" s="7" t="s">
        <v>31</v>
      </c>
      <c r="G42" s="7" t="s">
        <v>32</v>
      </c>
      <c r="H42" s="7" t="s">
        <v>33</v>
      </c>
      <c r="I42" s="7" t="s">
        <v>34</v>
      </c>
      <c r="J42" s="7" t="s">
        <v>35</v>
      </c>
      <c r="K42" s="7" t="s">
        <v>36</v>
      </c>
      <c r="L42" s="7" t="s">
        <v>37</v>
      </c>
    </row>
    <row r="43" spans="1:21" x14ac:dyDescent="0.15">
      <c r="A43" s="4"/>
      <c r="B43" s="2"/>
      <c r="C43" s="5"/>
      <c r="D43" s="11">
        <v>139</v>
      </c>
      <c r="E43" s="8">
        <v>147</v>
      </c>
      <c r="F43" s="8">
        <v>253</v>
      </c>
      <c r="G43" s="8">
        <v>13220</v>
      </c>
      <c r="H43" s="8">
        <v>37476</v>
      </c>
      <c r="I43" s="8">
        <v>37040</v>
      </c>
      <c r="J43" s="8">
        <v>68662</v>
      </c>
      <c r="K43" s="8">
        <v>82910</v>
      </c>
      <c r="L43" s="8">
        <v>77737</v>
      </c>
    </row>
    <row r="44" spans="1:21" ht="15.75" x14ac:dyDescent="0.15">
      <c r="A44" s="1" t="s">
        <v>11</v>
      </c>
      <c r="B44" s="2" t="s">
        <v>12</v>
      </c>
      <c r="C44" s="3" t="s">
        <v>13</v>
      </c>
      <c r="D44" s="1" t="s">
        <v>14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J44" s="1" t="s">
        <v>20</v>
      </c>
      <c r="K44" s="1" t="s">
        <v>21</v>
      </c>
      <c r="L44" s="1" t="s">
        <v>22</v>
      </c>
    </row>
    <row r="45" spans="1:21" ht="15.75" x14ac:dyDescent="0.15">
      <c r="A45" s="1"/>
      <c r="B45" s="2" t="s">
        <v>40</v>
      </c>
      <c r="C45" s="5" t="s">
        <v>41</v>
      </c>
      <c r="D45" s="6" t="s">
        <v>29</v>
      </c>
      <c r="E45" s="6" t="s">
        <v>30</v>
      </c>
      <c r="F45" s="7" t="s">
        <v>31</v>
      </c>
      <c r="G45" s="7" t="s">
        <v>32</v>
      </c>
      <c r="H45" s="7" t="s">
        <v>33</v>
      </c>
      <c r="I45" s="7" t="s">
        <v>34</v>
      </c>
      <c r="J45" s="7" t="s">
        <v>35</v>
      </c>
      <c r="K45" s="7" t="s">
        <v>36</v>
      </c>
      <c r="L45" s="7" t="s">
        <v>37</v>
      </c>
    </row>
    <row r="46" spans="1:21" ht="15.75" x14ac:dyDescent="0.15">
      <c r="A46" s="1"/>
      <c r="B46" s="2"/>
      <c r="C46" s="5"/>
      <c r="D46" s="8">
        <v>147</v>
      </c>
      <c r="E46" s="8">
        <v>194</v>
      </c>
      <c r="F46" s="8">
        <v>669</v>
      </c>
      <c r="G46" s="8">
        <v>47866</v>
      </c>
      <c r="H46" s="8">
        <v>71058</v>
      </c>
      <c r="I46" s="8">
        <v>73602</v>
      </c>
      <c r="J46" s="8">
        <v>78185</v>
      </c>
      <c r="K46" s="8">
        <v>76756</v>
      </c>
      <c r="L46" s="8">
        <v>77622</v>
      </c>
    </row>
    <row r="47" spans="1:21" x14ac:dyDescent="0.15">
      <c r="A47" s="40" t="s">
        <v>42</v>
      </c>
      <c r="B47" s="40"/>
      <c r="C47" s="40"/>
      <c r="D47" s="8">
        <v>96011</v>
      </c>
      <c r="E47" s="8">
        <v>85281</v>
      </c>
      <c r="F47" s="8">
        <v>82172</v>
      </c>
      <c r="G47" s="8">
        <v>93672</v>
      </c>
      <c r="H47" s="8">
        <v>86388</v>
      </c>
      <c r="I47" s="8">
        <v>88889</v>
      </c>
      <c r="J47" s="8">
        <v>83816</v>
      </c>
      <c r="K47" s="8">
        <v>76759</v>
      </c>
      <c r="L47" s="8">
        <v>65940</v>
      </c>
    </row>
    <row r="48" spans="1:21" x14ac:dyDescent="0.15">
      <c r="A48" s="40"/>
      <c r="B48" s="40"/>
      <c r="C48" s="40"/>
      <c r="D48" s="9"/>
      <c r="E48" s="9"/>
      <c r="F48" s="10"/>
      <c r="G48" s="10"/>
      <c r="H48" s="10"/>
      <c r="I48" s="10"/>
      <c r="J48" s="10"/>
      <c r="K48" s="10"/>
      <c r="L48" s="11"/>
      <c r="M48">
        <f>AVERAGE(E47:L48)</f>
        <v>82864.625</v>
      </c>
      <c r="N48">
        <f>STDEVP(E47:L48)</f>
        <v>7877.5941748972446</v>
      </c>
    </row>
    <row r="49" spans="1:14" x14ac:dyDescent="0.15">
      <c r="A49" s="40" t="s">
        <v>43</v>
      </c>
      <c r="B49" s="40"/>
      <c r="C49" s="40"/>
      <c r="D49" s="8">
        <v>100</v>
      </c>
      <c r="E49" s="8">
        <v>113</v>
      </c>
      <c r="F49" s="8">
        <v>136</v>
      </c>
      <c r="G49" s="8">
        <v>155</v>
      </c>
      <c r="H49" s="8">
        <v>143</v>
      </c>
      <c r="I49" s="8">
        <v>140</v>
      </c>
      <c r="J49" s="8">
        <v>145</v>
      </c>
      <c r="K49" s="8">
        <v>148</v>
      </c>
      <c r="L49" s="8">
        <v>131</v>
      </c>
      <c r="M49">
        <f>AVERAGE(E49:L49)</f>
        <v>138.875</v>
      </c>
      <c r="N49">
        <f>STDEVP(E49:L49)</f>
        <v>11.931444799352676</v>
      </c>
    </row>
    <row r="50" spans="1:14" x14ac:dyDescent="0.15">
      <c r="A50" s="40"/>
      <c r="B50" s="40"/>
      <c r="C50" s="40"/>
      <c r="D50" s="9"/>
      <c r="E50" s="9"/>
      <c r="F50" s="10"/>
      <c r="G50" s="10"/>
      <c r="H50" s="10"/>
      <c r="I50" s="10"/>
      <c r="J50" s="10"/>
      <c r="K50" s="10"/>
      <c r="L50" s="11"/>
      <c r="M50">
        <f>M48-M49</f>
        <v>82725.75</v>
      </c>
      <c r="N50">
        <f>N48+N49</f>
        <v>7889.5256196965975</v>
      </c>
    </row>
    <row r="51" spans="1:14" x14ac:dyDescent="0.15">
      <c r="M51">
        <f>1-3*N50/M50</f>
        <v>0.71389105739035563</v>
      </c>
    </row>
  </sheetData>
  <mergeCells count="2">
    <mergeCell ref="A47:C48"/>
    <mergeCell ref="A49:C50"/>
  </mergeCells>
  <phoneticPr fontId="6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D085-E455-44A6-8CBE-95EBECB84786}">
  <dimension ref="B1:L73"/>
  <sheetViews>
    <sheetView topLeftCell="A43" workbookViewId="0">
      <selection activeCell="B65" sqref="B65:H73"/>
    </sheetView>
  </sheetViews>
  <sheetFormatPr defaultColWidth="9" defaultRowHeight="13.5" x14ac:dyDescent="0.15"/>
  <cols>
    <col min="1" max="16384" width="9" style="13"/>
  </cols>
  <sheetData>
    <row r="1" spans="2:12" x14ac:dyDescent="0.15">
      <c r="B1" s="41" t="s">
        <v>42</v>
      </c>
      <c r="C1" s="41"/>
      <c r="D1" s="41"/>
      <c r="E1" s="12"/>
      <c r="F1" s="12"/>
      <c r="G1" s="12"/>
      <c r="H1" s="12"/>
      <c r="I1" s="12"/>
      <c r="J1" s="12"/>
    </row>
    <row r="2" spans="2:12" x14ac:dyDescent="0.15">
      <c r="B2" s="41"/>
      <c r="C2" s="41"/>
      <c r="D2" s="41"/>
      <c r="E2" s="12"/>
      <c r="F2" s="12"/>
      <c r="G2" s="12"/>
      <c r="H2" s="12"/>
      <c r="I2" s="12"/>
      <c r="J2" s="12"/>
    </row>
    <row r="3" spans="2:12" x14ac:dyDescent="0.15">
      <c r="B3" s="41"/>
      <c r="C3" s="41"/>
      <c r="D3" s="41"/>
      <c r="E3" s="12"/>
      <c r="F3" s="12"/>
      <c r="G3" s="12"/>
      <c r="H3" s="12"/>
      <c r="I3" s="12"/>
      <c r="J3" s="12"/>
    </row>
    <row r="4" spans="2:12" x14ac:dyDescent="0.15">
      <c r="B4" s="41"/>
      <c r="C4" s="41"/>
      <c r="D4" s="41"/>
      <c r="E4" s="11">
        <v>96011</v>
      </c>
      <c r="F4" s="11">
        <v>85281</v>
      </c>
      <c r="G4" s="11">
        <v>82172</v>
      </c>
      <c r="H4" s="11">
        <v>93672</v>
      </c>
      <c r="I4" s="11">
        <v>86388</v>
      </c>
      <c r="J4" s="11">
        <v>88889</v>
      </c>
    </row>
    <row r="5" spans="2:12" x14ac:dyDescent="0.15">
      <c r="B5" s="41"/>
      <c r="C5" s="41"/>
      <c r="D5" s="41"/>
      <c r="E5" s="11">
        <v>83816</v>
      </c>
      <c r="F5" s="11">
        <v>76759</v>
      </c>
      <c r="G5" s="11">
        <v>65940</v>
      </c>
      <c r="H5" s="10"/>
      <c r="I5" s="10"/>
      <c r="J5" s="10"/>
      <c r="K5" s="13">
        <f>AVERAGE(E1:J5)</f>
        <v>84325.333333333328</v>
      </c>
      <c r="L5" s="13">
        <f>STDEVP(E1:J5)</f>
        <v>8498.863165807008</v>
      </c>
    </row>
    <row r="6" spans="2:12" ht="14.25" x14ac:dyDescent="0.15">
      <c r="B6" s="42" t="s">
        <v>43</v>
      </c>
      <c r="C6" s="43"/>
      <c r="D6" s="44"/>
      <c r="E6" s="11">
        <v>100</v>
      </c>
      <c r="F6" s="11">
        <v>113</v>
      </c>
      <c r="G6" s="11">
        <v>136</v>
      </c>
      <c r="H6" s="11">
        <v>155</v>
      </c>
      <c r="I6" s="11">
        <v>143</v>
      </c>
      <c r="J6" s="11">
        <v>140</v>
      </c>
    </row>
    <row r="7" spans="2:12" ht="14.25" x14ac:dyDescent="0.15">
      <c r="B7" s="45" t="s">
        <v>43</v>
      </c>
      <c r="C7" s="46"/>
      <c r="D7" s="47"/>
      <c r="E7" s="11">
        <v>145</v>
      </c>
      <c r="F7" s="11">
        <v>148</v>
      </c>
      <c r="G7" s="11">
        <v>131</v>
      </c>
      <c r="H7" s="10"/>
      <c r="I7" s="10"/>
      <c r="J7" s="10"/>
      <c r="K7" s="13">
        <f>AVERAGE(E6:J7)</f>
        <v>134.55555555555554</v>
      </c>
      <c r="L7" s="13">
        <f>STDEVP(E6:J7)</f>
        <v>16.607301681363005</v>
      </c>
    </row>
    <row r="8" spans="2:12" x14ac:dyDescent="0.15">
      <c r="K8" s="13">
        <f>K5-K7</f>
        <v>84190.777777777766</v>
      </c>
      <c r="L8" s="13">
        <f>L5+L7</f>
        <v>8515.4704674883706</v>
      </c>
    </row>
    <row r="9" spans="2:12" x14ac:dyDescent="0.15">
      <c r="K9" s="13">
        <f>1-3*L8/K8</f>
        <v>0.69656520492190876</v>
      </c>
    </row>
    <row r="11" spans="2:12" ht="15.75" x14ac:dyDescent="0.15">
      <c r="B11" s="36" t="s">
        <v>13</v>
      </c>
      <c r="C11" s="5" t="s">
        <v>24</v>
      </c>
      <c r="D11" s="5" t="s">
        <v>25</v>
      </c>
      <c r="E11" s="5" t="s">
        <v>26</v>
      </c>
      <c r="F11" s="3" t="s">
        <v>13</v>
      </c>
      <c r="G11" s="5" t="s">
        <v>28</v>
      </c>
      <c r="H11" s="5" t="s">
        <v>39</v>
      </c>
      <c r="I11" s="5" t="s">
        <v>41</v>
      </c>
    </row>
    <row r="12" spans="2:12" ht="15.75" x14ac:dyDescent="0.15">
      <c r="B12" s="6">
        <v>320</v>
      </c>
      <c r="C12" s="11">
        <v>138</v>
      </c>
      <c r="D12" s="11">
        <v>240</v>
      </c>
      <c r="E12" s="11">
        <v>1058</v>
      </c>
      <c r="F12" s="6" t="s">
        <v>29</v>
      </c>
      <c r="G12" s="11">
        <v>220</v>
      </c>
      <c r="H12" s="11">
        <v>139</v>
      </c>
      <c r="I12" s="11">
        <v>147</v>
      </c>
    </row>
    <row r="13" spans="2:12" ht="15.75" x14ac:dyDescent="0.15">
      <c r="B13" s="6">
        <v>80</v>
      </c>
      <c r="C13" s="11">
        <v>141</v>
      </c>
      <c r="D13" s="11">
        <v>1879</v>
      </c>
      <c r="E13" s="11">
        <v>3350</v>
      </c>
      <c r="F13" s="6" t="s">
        <v>30</v>
      </c>
      <c r="G13" s="11">
        <v>1420</v>
      </c>
      <c r="H13" s="11">
        <v>147</v>
      </c>
      <c r="I13" s="11">
        <v>194</v>
      </c>
    </row>
    <row r="14" spans="2:12" ht="15.75" x14ac:dyDescent="0.15">
      <c r="B14" s="7">
        <v>50</v>
      </c>
      <c r="C14" s="11">
        <v>146</v>
      </c>
      <c r="D14" s="11">
        <v>3887</v>
      </c>
      <c r="E14" s="11">
        <v>3991</v>
      </c>
      <c r="F14" s="7" t="s">
        <v>31</v>
      </c>
      <c r="G14" s="11">
        <v>3539</v>
      </c>
      <c r="H14" s="11">
        <v>253</v>
      </c>
      <c r="I14" s="11">
        <v>669</v>
      </c>
    </row>
    <row r="15" spans="2:12" ht="15.75" x14ac:dyDescent="0.15">
      <c r="B15" s="7">
        <v>10</v>
      </c>
      <c r="C15" s="11">
        <v>5399</v>
      </c>
      <c r="D15" s="11">
        <v>26128</v>
      </c>
      <c r="E15" s="11">
        <v>64595</v>
      </c>
      <c r="F15" s="7" t="s">
        <v>32</v>
      </c>
      <c r="G15" s="11">
        <v>27366</v>
      </c>
      <c r="H15" s="11">
        <v>13220</v>
      </c>
      <c r="I15" s="11">
        <v>47866</v>
      </c>
    </row>
    <row r="16" spans="2:12" ht="15.75" x14ac:dyDescent="0.15">
      <c r="B16" s="7">
        <v>2</v>
      </c>
      <c r="C16" s="11">
        <v>52328</v>
      </c>
      <c r="D16" s="11">
        <v>37995</v>
      </c>
      <c r="E16" s="11">
        <v>103178</v>
      </c>
      <c r="F16" s="7" t="s">
        <v>33</v>
      </c>
      <c r="G16" s="11">
        <v>40558</v>
      </c>
      <c r="H16" s="11">
        <v>37476</v>
      </c>
      <c r="I16" s="11">
        <v>71058</v>
      </c>
    </row>
    <row r="17" spans="2:10" ht="15.75" x14ac:dyDescent="0.15">
      <c r="B17" s="7">
        <v>0.4</v>
      </c>
      <c r="C17" s="11">
        <v>44678</v>
      </c>
      <c r="D17" s="11">
        <v>42137</v>
      </c>
      <c r="E17" s="11">
        <v>80000</v>
      </c>
      <c r="F17" s="7" t="s">
        <v>34</v>
      </c>
      <c r="G17" s="11">
        <v>55950</v>
      </c>
      <c r="H17" s="11">
        <v>37040</v>
      </c>
      <c r="I17" s="11">
        <v>73602</v>
      </c>
    </row>
    <row r="18" spans="2:10" ht="15.75" x14ac:dyDescent="0.15">
      <c r="B18" s="7">
        <v>0.08</v>
      </c>
      <c r="C18" s="11">
        <v>74801</v>
      </c>
      <c r="D18" s="11">
        <v>61150</v>
      </c>
      <c r="E18" s="11">
        <v>69999</v>
      </c>
      <c r="F18" s="7" t="s">
        <v>35</v>
      </c>
      <c r="G18" s="11">
        <v>59403</v>
      </c>
      <c r="H18" s="11">
        <v>68662</v>
      </c>
      <c r="I18" s="11">
        <v>78185</v>
      </c>
      <c r="J18" s="14"/>
    </row>
    <row r="19" spans="2:10" ht="15.75" x14ac:dyDescent="0.15">
      <c r="B19" s="7">
        <v>1.6E-2</v>
      </c>
      <c r="C19" s="11">
        <v>70670</v>
      </c>
      <c r="D19" s="11">
        <v>75780</v>
      </c>
      <c r="E19" s="11">
        <v>85540</v>
      </c>
      <c r="F19" s="7" t="s">
        <v>36</v>
      </c>
      <c r="G19" s="11">
        <v>65140</v>
      </c>
      <c r="H19" s="11">
        <v>82910</v>
      </c>
      <c r="I19" s="11">
        <v>76756</v>
      </c>
      <c r="J19" s="14"/>
    </row>
    <row r="20" spans="2:10" ht="15.75" x14ac:dyDescent="0.15">
      <c r="B20" s="7">
        <v>3.2000000000000002E-3</v>
      </c>
      <c r="C20" s="11">
        <v>62414</v>
      </c>
      <c r="D20" s="11">
        <v>75107</v>
      </c>
      <c r="E20" s="11">
        <v>76432</v>
      </c>
      <c r="F20" s="7" t="s">
        <v>37</v>
      </c>
      <c r="G20" s="11">
        <v>87050</v>
      </c>
      <c r="H20" s="11">
        <v>77737</v>
      </c>
      <c r="I20" s="11">
        <v>77622</v>
      </c>
      <c r="J20" s="14"/>
    </row>
    <row r="22" spans="2:10" x14ac:dyDescent="0.15">
      <c r="B22" s="15" t="s">
        <v>44</v>
      </c>
      <c r="C22" s="16"/>
      <c r="D22" s="16"/>
      <c r="E22" s="16"/>
      <c r="F22" s="16"/>
      <c r="G22" s="16"/>
      <c r="H22" s="16"/>
      <c r="I22" s="16"/>
    </row>
    <row r="23" spans="2:10" ht="15.75" x14ac:dyDescent="0.15">
      <c r="B23" s="36" t="s">
        <v>13</v>
      </c>
      <c r="C23" s="17" t="s">
        <v>24</v>
      </c>
      <c r="D23" s="17" t="s">
        <v>25</v>
      </c>
      <c r="E23" s="17" t="s">
        <v>26</v>
      </c>
      <c r="F23" s="36" t="s">
        <v>13</v>
      </c>
      <c r="G23" s="18" t="s">
        <v>28</v>
      </c>
      <c r="H23" s="18" t="s">
        <v>39</v>
      </c>
      <c r="I23" s="18" t="s">
        <v>41</v>
      </c>
    </row>
    <row r="24" spans="2:10" ht="15.75" x14ac:dyDescent="0.15">
      <c r="B24" s="37">
        <v>320</v>
      </c>
      <c r="C24" s="11">
        <v>138</v>
      </c>
      <c r="D24" s="11">
        <v>240</v>
      </c>
      <c r="E24" s="11">
        <v>1058</v>
      </c>
      <c r="F24" s="37">
        <v>160</v>
      </c>
      <c r="G24" s="11">
        <v>220</v>
      </c>
      <c r="H24" s="11">
        <v>139</v>
      </c>
      <c r="I24" s="11">
        <v>147</v>
      </c>
    </row>
    <row r="25" spans="2:10" ht="15.75" x14ac:dyDescent="0.15">
      <c r="B25" s="37">
        <v>80</v>
      </c>
      <c r="C25" s="11">
        <v>141</v>
      </c>
      <c r="D25" s="11">
        <v>1879</v>
      </c>
      <c r="E25" s="11">
        <v>3350</v>
      </c>
      <c r="F25" s="37">
        <v>40</v>
      </c>
      <c r="G25" s="11">
        <v>1420</v>
      </c>
      <c r="H25" s="11">
        <v>147</v>
      </c>
      <c r="I25" s="11">
        <v>194</v>
      </c>
    </row>
    <row r="26" spans="2:10" ht="15.75" x14ac:dyDescent="0.15">
      <c r="B26" s="38">
        <v>50</v>
      </c>
      <c r="C26" s="11">
        <v>146</v>
      </c>
      <c r="D26" s="11">
        <v>3887</v>
      </c>
      <c r="E26" s="11">
        <v>3991</v>
      </c>
      <c r="F26" s="39" t="s">
        <v>76</v>
      </c>
      <c r="G26" s="11">
        <v>3539</v>
      </c>
      <c r="H26" s="11">
        <v>253</v>
      </c>
      <c r="I26" s="11">
        <v>669</v>
      </c>
    </row>
    <row r="27" spans="2:10" ht="15.75" x14ac:dyDescent="0.15">
      <c r="B27" s="38">
        <v>10</v>
      </c>
      <c r="C27" s="11">
        <v>5399</v>
      </c>
      <c r="D27" s="11">
        <v>26128</v>
      </c>
      <c r="E27" s="11">
        <v>64595</v>
      </c>
      <c r="F27" s="39" t="s">
        <v>77</v>
      </c>
      <c r="G27" s="11">
        <v>27366</v>
      </c>
      <c r="H27" s="11">
        <v>13220</v>
      </c>
      <c r="I27" s="11">
        <v>47866</v>
      </c>
    </row>
    <row r="28" spans="2:10" ht="15.75" x14ac:dyDescent="0.15">
      <c r="B28" s="38">
        <v>2</v>
      </c>
      <c r="C28" s="11">
        <v>52328</v>
      </c>
      <c r="D28" s="11">
        <v>37995</v>
      </c>
      <c r="E28" s="11">
        <v>103178</v>
      </c>
      <c r="F28" s="39" t="s">
        <v>78</v>
      </c>
      <c r="G28" s="11">
        <v>40558</v>
      </c>
      <c r="H28" s="11">
        <v>37476</v>
      </c>
      <c r="I28" s="11">
        <v>71058</v>
      </c>
    </row>
    <row r="29" spans="2:10" ht="15.75" x14ac:dyDescent="0.15">
      <c r="B29" s="38">
        <v>0.4</v>
      </c>
      <c r="C29" s="11">
        <v>44678</v>
      </c>
      <c r="D29" s="11">
        <v>42137</v>
      </c>
      <c r="E29" s="11">
        <v>80000</v>
      </c>
      <c r="F29" s="39" t="s">
        <v>79</v>
      </c>
      <c r="G29" s="11">
        <v>55950</v>
      </c>
      <c r="H29" s="11">
        <v>37040</v>
      </c>
      <c r="I29" s="11">
        <v>73602</v>
      </c>
    </row>
    <row r="30" spans="2:10" ht="15.75" x14ac:dyDescent="0.15">
      <c r="B30" s="38">
        <v>0.08</v>
      </c>
      <c r="C30" s="11">
        <v>74801</v>
      </c>
      <c r="D30" s="11">
        <v>61150</v>
      </c>
      <c r="E30" s="11">
        <v>69999</v>
      </c>
      <c r="F30" s="39" t="s">
        <v>80</v>
      </c>
      <c r="G30" s="11">
        <v>59403</v>
      </c>
      <c r="H30" s="11">
        <v>68662</v>
      </c>
      <c r="I30" s="11">
        <v>78185</v>
      </c>
    </row>
    <row r="31" spans="2:10" ht="15.75" x14ac:dyDescent="0.15">
      <c r="B31" s="38">
        <v>1.6E-2</v>
      </c>
      <c r="C31" s="11">
        <v>70670</v>
      </c>
      <c r="D31" s="11">
        <v>75780</v>
      </c>
      <c r="E31" s="11">
        <v>85540</v>
      </c>
      <c r="F31" s="39" t="s">
        <v>81</v>
      </c>
      <c r="G31" s="11">
        <v>65140</v>
      </c>
      <c r="H31" s="11">
        <v>82910</v>
      </c>
      <c r="I31" s="11">
        <v>76756</v>
      </c>
    </row>
    <row r="32" spans="2:10" ht="15.75" x14ac:dyDescent="0.15">
      <c r="B32" s="38">
        <v>3.2000000000000002E-3</v>
      </c>
      <c r="C32" s="11">
        <v>62414</v>
      </c>
      <c r="D32" s="11">
        <v>75107</v>
      </c>
      <c r="E32" s="11">
        <v>76432</v>
      </c>
      <c r="F32" s="39" t="s">
        <v>82</v>
      </c>
      <c r="G32" s="11">
        <v>87050</v>
      </c>
      <c r="H32" s="11">
        <v>77737</v>
      </c>
      <c r="I32" s="11">
        <v>77622</v>
      </c>
    </row>
    <row r="34" spans="2:9" x14ac:dyDescent="0.15">
      <c r="B34" s="19" t="s">
        <v>45</v>
      </c>
      <c r="C34" s="20"/>
      <c r="D34" s="20"/>
      <c r="E34" s="20"/>
      <c r="F34" s="20"/>
      <c r="G34" s="20"/>
      <c r="H34" s="20"/>
      <c r="I34" s="20"/>
    </row>
    <row r="35" spans="2:9" ht="15.75" x14ac:dyDescent="0.15">
      <c r="B35" s="36" t="s">
        <v>13</v>
      </c>
      <c r="C35" s="17" t="s">
        <v>24</v>
      </c>
      <c r="D35" s="17" t="s">
        <v>25</v>
      </c>
      <c r="E35" s="17" t="s">
        <v>26</v>
      </c>
      <c r="F35" s="36" t="s">
        <v>13</v>
      </c>
      <c r="G35" s="18" t="s">
        <v>28</v>
      </c>
      <c r="H35" s="18" t="s">
        <v>39</v>
      </c>
      <c r="I35" s="18" t="s">
        <v>41</v>
      </c>
    </row>
    <row r="36" spans="2:9" ht="15.75" x14ac:dyDescent="0.15">
      <c r="B36" s="37">
        <v>320</v>
      </c>
      <c r="C36" s="12">
        <f t="shared" ref="C36:E44" si="0">(C24-$K$7)/$K$8*100</f>
        <v>4.0912372297309046E-3</v>
      </c>
      <c r="D36" s="12">
        <f t="shared" si="0"/>
        <v>0.12524464938756821</v>
      </c>
      <c r="E36" s="12">
        <f t="shared" si="0"/>
        <v>1.0968475037514007</v>
      </c>
      <c r="F36" s="37">
        <v>160</v>
      </c>
      <c r="G36" s="12">
        <f t="shared" ref="G36:I44" si="1">(G24-$K$7)/$K$8*100</f>
        <v>0.10148907837622756</v>
      </c>
      <c r="H36" s="12">
        <f t="shared" si="1"/>
        <v>5.2790157802979371E-3</v>
      </c>
      <c r="I36" s="12">
        <f t="shared" si="1"/>
        <v>1.4781244184834197E-2</v>
      </c>
    </row>
    <row r="37" spans="2:9" ht="15.75" x14ac:dyDescent="0.15">
      <c r="B37" s="37">
        <v>80</v>
      </c>
      <c r="C37" s="12">
        <f t="shared" si="0"/>
        <v>7.6545728814320022E-3</v>
      </c>
      <c r="D37" s="12">
        <f t="shared" si="0"/>
        <v>2.0720136937669342</v>
      </c>
      <c r="E37" s="12">
        <f t="shared" si="0"/>
        <v>3.8192359416510389</v>
      </c>
      <c r="F37" s="37">
        <v>40</v>
      </c>
      <c r="G37" s="12">
        <f t="shared" si="1"/>
        <v>1.5268233390566663</v>
      </c>
      <c r="H37" s="12">
        <f t="shared" si="1"/>
        <v>1.4781244184834197E-2</v>
      </c>
      <c r="I37" s="12">
        <f t="shared" si="1"/>
        <v>7.0606836061484726E-2</v>
      </c>
    </row>
    <row r="38" spans="2:9" ht="15.75" x14ac:dyDescent="0.15">
      <c r="B38" s="38">
        <v>50</v>
      </c>
      <c r="C38" s="12">
        <f t="shared" si="0"/>
        <v>1.3593465634267164E-2</v>
      </c>
      <c r="D38" s="12">
        <f t="shared" si="0"/>
        <v>4.4570730233055356</v>
      </c>
      <c r="E38" s="12">
        <f t="shared" si="0"/>
        <v>4.5806019925645067</v>
      </c>
      <c r="F38" s="39" t="s">
        <v>76</v>
      </c>
      <c r="G38" s="12">
        <f t="shared" si="1"/>
        <v>4.0437260877082082</v>
      </c>
      <c r="H38" s="12">
        <f t="shared" si="1"/>
        <v>0.14068577054493964</v>
      </c>
      <c r="I38" s="12">
        <f t="shared" si="1"/>
        <v>0.63480164758082513</v>
      </c>
    </row>
    <row r="39" spans="2:9" ht="15.75" x14ac:dyDescent="0.15">
      <c r="B39" s="38">
        <v>10</v>
      </c>
      <c r="C39" s="12">
        <f t="shared" si="0"/>
        <v>6.2529941917628884</v>
      </c>
      <c r="D39" s="12">
        <f t="shared" si="0"/>
        <v>30.874455766466909</v>
      </c>
      <c r="E39" s="12">
        <f t="shared" si="0"/>
        <v>76.564733271128944</v>
      </c>
      <c r="F39" s="39" t="s">
        <v>77</v>
      </c>
      <c r="G39" s="12">
        <f t="shared" si="1"/>
        <v>32.344925612068891</v>
      </c>
      <c r="H39" s="12">
        <f t="shared" si="1"/>
        <v>15.542610235747651</v>
      </c>
      <c r="I39" s="12">
        <f t="shared" si="1"/>
        <v>56.694385898693056</v>
      </c>
    </row>
    <row r="40" spans="2:9" ht="15.75" x14ac:dyDescent="0.15">
      <c r="B40" s="38">
        <v>2</v>
      </c>
      <c r="C40" s="12">
        <f t="shared" si="0"/>
        <v>61.994253791323153</v>
      </c>
      <c r="D40" s="12">
        <f t="shared" si="0"/>
        <v>44.969823826045882</v>
      </c>
      <c r="E40" s="12">
        <f t="shared" si="0"/>
        <v>122.39279308765674</v>
      </c>
      <c r="F40" s="39" t="s">
        <v>78</v>
      </c>
      <c r="G40" s="12">
        <f t="shared" si="1"/>
        <v>48.014100251149181</v>
      </c>
      <c r="H40" s="12">
        <f t="shared" si="1"/>
        <v>44.35336675830159</v>
      </c>
      <c r="I40" s="12">
        <f t="shared" si="1"/>
        <v>84.24134604344367</v>
      </c>
    </row>
    <row r="41" spans="2:9" ht="15.75" x14ac:dyDescent="0.15">
      <c r="B41" s="38">
        <v>0.4</v>
      </c>
      <c r="C41" s="12">
        <f t="shared" si="0"/>
        <v>52.907747879485356</v>
      </c>
      <c r="D41" s="12">
        <f t="shared" si="0"/>
        <v>49.889602582494533</v>
      </c>
      <c r="E41" s="12">
        <f t="shared" si="0"/>
        <v>94.862461842614067</v>
      </c>
      <c r="F41" s="39" t="s">
        <v>79</v>
      </c>
      <c r="G41" s="12">
        <f t="shared" si="1"/>
        <v>66.296387701476945</v>
      </c>
      <c r="H41" s="12">
        <f t="shared" si="1"/>
        <v>43.835495310254366</v>
      </c>
      <c r="I41" s="12">
        <f t="shared" si="1"/>
        <v>87.263054676086199</v>
      </c>
    </row>
    <row r="42" spans="2:9" ht="15.75" x14ac:dyDescent="0.15">
      <c r="B42" s="38">
        <v>0.08</v>
      </c>
      <c r="C42" s="12">
        <f t="shared" si="0"/>
        <v>88.68720115821607</v>
      </c>
      <c r="D42" s="12">
        <f t="shared" si="0"/>
        <v>72.472836164425516</v>
      </c>
      <c r="E42" s="12">
        <f t="shared" si="0"/>
        <v>82.983488558393177</v>
      </c>
      <c r="F42" s="39" t="s">
        <v>80</v>
      </c>
      <c r="G42" s="12">
        <f t="shared" si="1"/>
        <v>70.397787036584916</v>
      </c>
      <c r="H42" s="12">
        <f t="shared" si="1"/>
        <v>81.395428636285047</v>
      </c>
      <c r="I42" s="12">
        <f t="shared" si="1"/>
        <v>92.706643773334903</v>
      </c>
    </row>
    <row r="43" spans="2:9" ht="15.75" x14ac:dyDescent="0.15">
      <c r="B43" s="38">
        <v>1.6E-2</v>
      </c>
      <c r="C43" s="12">
        <f t="shared" si="0"/>
        <v>83.780487965823653</v>
      </c>
      <c r="D43" s="12">
        <f t="shared" si="0"/>
        <v>89.850036359221193</v>
      </c>
      <c r="E43" s="12">
        <f t="shared" si="0"/>
        <v>101.44275501275544</v>
      </c>
      <c r="F43" s="39" t="s">
        <v>81</v>
      </c>
      <c r="G43" s="12">
        <f t="shared" si="1"/>
        <v>77.212072581187968</v>
      </c>
      <c r="H43" s="12">
        <f t="shared" si="1"/>
        <v>98.318897424764131</v>
      </c>
      <c r="I43" s="12">
        <f t="shared" si="1"/>
        <v>91.00930822457461</v>
      </c>
    </row>
    <row r="44" spans="2:9" ht="15.75" x14ac:dyDescent="0.15">
      <c r="B44" s="38">
        <v>3.2000000000000002E-3</v>
      </c>
      <c r="C44" s="12">
        <f t="shared" si="0"/>
        <v>73.974188252342245</v>
      </c>
      <c r="D44" s="12">
        <f t="shared" si="0"/>
        <v>89.050661394689584</v>
      </c>
      <c r="E44" s="12">
        <f t="shared" si="0"/>
        <v>90.624467974190893</v>
      </c>
      <c r="F44" s="39" t="s">
        <v>82</v>
      </c>
      <c r="G44" s="12">
        <f t="shared" si="1"/>
        <v>103.23630062411165</v>
      </c>
      <c r="H44" s="12">
        <f t="shared" si="1"/>
        <v>92.17451898268088</v>
      </c>
      <c r="I44" s="12">
        <f t="shared" si="1"/>
        <v>92.037924449365661</v>
      </c>
    </row>
    <row r="46" spans="2:9" x14ac:dyDescent="0.15">
      <c r="B46" s="19" t="s">
        <v>45</v>
      </c>
      <c r="C46" s="20"/>
      <c r="D46" s="20"/>
      <c r="E46" s="20"/>
      <c r="F46" s="20"/>
      <c r="G46" s="20"/>
      <c r="H46" s="20"/>
      <c r="I46" s="20"/>
    </row>
    <row r="47" spans="2:9" ht="15.75" x14ac:dyDescent="0.15">
      <c r="B47" s="36" t="s">
        <v>13</v>
      </c>
      <c r="C47" s="17" t="s">
        <v>24</v>
      </c>
      <c r="D47" s="17" t="s">
        <v>25</v>
      </c>
      <c r="E47" s="17" t="s">
        <v>26</v>
      </c>
      <c r="F47" s="36" t="s">
        <v>13</v>
      </c>
      <c r="G47" s="18" t="s">
        <v>28</v>
      </c>
      <c r="H47" s="18" t="s">
        <v>39</v>
      </c>
      <c r="I47" s="18" t="s">
        <v>41</v>
      </c>
    </row>
    <row r="48" spans="2:9" ht="15.75" x14ac:dyDescent="0.15">
      <c r="B48" s="37">
        <v>320</v>
      </c>
      <c r="C48" s="12">
        <v>4.0912372297309046E-3</v>
      </c>
      <c r="D48" s="12">
        <v>0.12524464938756821</v>
      </c>
      <c r="E48" s="12">
        <v>1.0968475037514007</v>
      </c>
      <c r="F48" s="37">
        <v>160</v>
      </c>
      <c r="G48" s="12">
        <v>0.10148907837622756</v>
      </c>
      <c r="H48" s="12">
        <v>5.2790157802979371E-3</v>
      </c>
      <c r="I48" s="12">
        <v>1.4781244184834197E-2</v>
      </c>
    </row>
    <row r="49" spans="2:9" ht="15.75" x14ac:dyDescent="0.15">
      <c r="B49" s="37">
        <v>80</v>
      </c>
      <c r="C49" s="12">
        <v>7.6545728814320022E-3</v>
      </c>
      <c r="D49" s="12">
        <v>2.0720136937669342</v>
      </c>
      <c r="E49" s="12">
        <v>3.8192359416510389</v>
      </c>
      <c r="F49" s="37">
        <v>40</v>
      </c>
      <c r="G49" s="12">
        <v>1.5268233390566663</v>
      </c>
      <c r="H49" s="12">
        <v>1.4781244184834197E-2</v>
      </c>
      <c r="I49" s="12">
        <v>7.0606836061484726E-2</v>
      </c>
    </row>
    <row r="50" spans="2:9" ht="15.75" x14ac:dyDescent="0.15">
      <c r="B50" s="38">
        <v>50</v>
      </c>
      <c r="C50" s="12">
        <v>1.3593465634267164E-2</v>
      </c>
      <c r="D50" s="12">
        <v>4.4570730233055356</v>
      </c>
      <c r="E50" s="12">
        <v>4.5806019925645067</v>
      </c>
      <c r="F50" s="39" t="s">
        <v>46</v>
      </c>
      <c r="G50" s="12">
        <v>4.0437260877082082</v>
      </c>
      <c r="H50" s="12">
        <v>0.14068577054493964</v>
      </c>
      <c r="I50" s="12">
        <v>0.63480164758082513</v>
      </c>
    </row>
    <row r="51" spans="2:9" ht="15.75" x14ac:dyDescent="0.15">
      <c r="B51" s="38">
        <v>10</v>
      </c>
      <c r="C51" s="12">
        <v>6.2529941917628884</v>
      </c>
      <c r="D51" s="12">
        <v>30.874455766466909</v>
      </c>
      <c r="E51" s="12">
        <v>76.564733271128944</v>
      </c>
      <c r="F51" s="39" t="s">
        <v>47</v>
      </c>
      <c r="G51" s="12">
        <v>32.344925612068891</v>
      </c>
      <c r="H51" s="12">
        <v>15.542610235747651</v>
      </c>
      <c r="I51" s="12">
        <v>56.694385898693056</v>
      </c>
    </row>
    <row r="52" spans="2:9" ht="15.75" x14ac:dyDescent="0.15">
      <c r="B52" s="38">
        <v>2</v>
      </c>
      <c r="C52" s="12">
        <v>61.994253791323153</v>
      </c>
      <c r="D52" s="12">
        <v>44.969823826045882</v>
      </c>
      <c r="E52" s="12">
        <v>122.39279308765674</v>
      </c>
      <c r="F52" s="39" t="s">
        <v>48</v>
      </c>
      <c r="G52" s="12">
        <v>48.014100251149181</v>
      </c>
      <c r="H52" s="12"/>
      <c r="I52" s="12">
        <v>84.24134604344367</v>
      </c>
    </row>
    <row r="53" spans="2:9" ht="15.75" x14ac:dyDescent="0.15">
      <c r="B53" s="38">
        <v>0.4</v>
      </c>
      <c r="C53" s="12"/>
      <c r="D53" s="12">
        <v>49.889602582494533</v>
      </c>
      <c r="E53" s="12">
        <v>94.862461842614067</v>
      </c>
      <c r="F53" s="39" t="s">
        <v>49</v>
      </c>
      <c r="G53" s="12">
        <v>66.296387701476945</v>
      </c>
      <c r="H53" s="12">
        <v>43.835495310254366</v>
      </c>
      <c r="I53" s="12">
        <v>87.263054676086199</v>
      </c>
    </row>
    <row r="54" spans="2:9" ht="15.75" x14ac:dyDescent="0.15">
      <c r="B54" s="38">
        <v>0.08</v>
      </c>
      <c r="C54" s="12">
        <v>88.68720115821607</v>
      </c>
      <c r="D54" s="12">
        <v>72.472836164425516</v>
      </c>
      <c r="E54" s="12">
        <v>82.983488558393177</v>
      </c>
      <c r="F54" s="39" t="s">
        <v>50</v>
      </c>
      <c r="G54" s="12">
        <v>70.397787036584916</v>
      </c>
      <c r="H54" s="12">
        <v>81.395428636285047</v>
      </c>
      <c r="I54" s="12">
        <v>92.706643773334903</v>
      </c>
    </row>
    <row r="55" spans="2:9" ht="15.75" x14ac:dyDescent="0.15">
      <c r="B55" s="38">
        <v>1.6E-2</v>
      </c>
      <c r="C55" s="12">
        <v>83.780487965823653</v>
      </c>
      <c r="D55" s="12">
        <v>89.850036359221193</v>
      </c>
      <c r="E55" s="12">
        <v>101.44275501275544</v>
      </c>
      <c r="F55" s="39" t="s">
        <v>51</v>
      </c>
      <c r="G55" s="12">
        <v>77.212072581187968</v>
      </c>
      <c r="H55" s="12">
        <v>98.318897424764131</v>
      </c>
      <c r="I55" s="12">
        <v>91.00930822457461</v>
      </c>
    </row>
    <row r="56" spans="2:9" ht="15.75" x14ac:dyDescent="0.15">
      <c r="B56" s="38">
        <v>3.2000000000000002E-3</v>
      </c>
      <c r="C56" s="12">
        <v>73.974188252342245</v>
      </c>
      <c r="D56" s="12">
        <v>89.050661394689584</v>
      </c>
      <c r="E56" s="12">
        <v>90.624467974190893</v>
      </c>
      <c r="F56" s="39" t="s">
        <v>52</v>
      </c>
      <c r="G56" s="12">
        <v>103.23630062411165</v>
      </c>
      <c r="H56" s="12">
        <v>92.17451898268088</v>
      </c>
      <c r="I56" s="12">
        <v>92.037924449365661</v>
      </c>
    </row>
    <row r="58" spans="2:9" x14ac:dyDescent="0.15">
      <c r="B58" s="12" t="s">
        <v>53</v>
      </c>
      <c r="C58" s="12">
        <f>100-C48</f>
        <v>99.99590876277027</v>
      </c>
      <c r="D58" s="12">
        <f t="shared" ref="D58:I58" si="2">100-D48</f>
        <v>99.874755350612432</v>
      </c>
      <c r="E58" s="12">
        <f t="shared" si="2"/>
        <v>98.903152496248595</v>
      </c>
      <c r="F58" s="12"/>
      <c r="G58" s="12">
        <f t="shared" si="2"/>
        <v>99.898510921623767</v>
      </c>
      <c r="H58" s="12">
        <f t="shared" si="2"/>
        <v>99.994720984219697</v>
      </c>
      <c r="I58" s="12">
        <f t="shared" si="2"/>
        <v>99.985218755815168</v>
      </c>
    </row>
    <row r="60" spans="2:9" x14ac:dyDescent="0.2">
      <c r="B60" s="21" t="s">
        <v>54</v>
      </c>
      <c r="C60" s="21">
        <v>2.5649999999999999</v>
      </c>
      <c r="D60" s="21">
        <v>0.69940000000000002</v>
      </c>
      <c r="E60" s="21">
        <v>15.47</v>
      </c>
      <c r="F60" s="12"/>
      <c r="G60" s="21">
        <v>0.51570000000000005</v>
      </c>
      <c r="H60" s="21">
        <v>0.19139999999999999</v>
      </c>
      <c r="I60" s="21">
        <v>5.1719999999999997</v>
      </c>
    </row>
    <row r="61" spans="2:9" x14ac:dyDescent="0.2">
      <c r="B61" s="21" t="s">
        <v>55</v>
      </c>
      <c r="C61" s="21">
        <v>-1.9359999999999999</v>
      </c>
      <c r="D61" s="21">
        <v>-0.4819</v>
      </c>
      <c r="E61" s="21">
        <v>-2.8130000000000002</v>
      </c>
      <c r="F61" s="12"/>
      <c r="G61" s="21">
        <v>-0.49659999999999999</v>
      </c>
      <c r="H61" s="21">
        <v>-0.80989999999999995</v>
      </c>
      <c r="I61" s="21">
        <v>-1.5529999999999999</v>
      </c>
    </row>
    <row r="62" spans="2:9" x14ac:dyDescent="0.2">
      <c r="B62" s="21" t="s">
        <v>56</v>
      </c>
      <c r="C62" s="21">
        <v>0.40910000000000002</v>
      </c>
      <c r="D62" s="21">
        <v>-0.15529999999999999</v>
      </c>
      <c r="E62" s="21">
        <v>1.1890000000000001</v>
      </c>
      <c r="F62" s="12"/>
      <c r="G62" s="21">
        <v>-0.28760000000000002</v>
      </c>
      <c r="H62" s="21">
        <v>-0.71809999999999996</v>
      </c>
      <c r="I62" s="21">
        <v>0.7137</v>
      </c>
    </row>
    <row r="63" spans="2:9" x14ac:dyDescent="0.2">
      <c r="B63" s="21" t="s">
        <v>57</v>
      </c>
      <c r="C63" s="21">
        <v>551.20000000000005</v>
      </c>
      <c r="D63" s="21">
        <v>1473</v>
      </c>
      <c r="E63" s="21">
        <v>3344</v>
      </c>
      <c r="F63" s="12"/>
      <c r="G63" s="21">
        <v>723.7</v>
      </c>
      <c r="H63" s="21">
        <v>315.2</v>
      </c>
      <c r="I63" s="21">
        <v>952.1</v>
      </c>
    </row>
    <row r="65" spans="2:9" ht="15" x14ac:dyDescent="0.2">
      <c r="B65" s="22" t="s">
        <v>58</v>
      </c>
      <c r="C65" s="23" t="s">
        <v>12</v>
      </c>
      <c r="D65" s="23" t="s">
        <v>59</v>
      </c>
      <c r="E65" s="23" t="s">
        <v>60</v>
      </c>
      <c r="F65" s="24" t="s">
        <v>61</v>
      </c>
      <c r="G65" s="24" t="s">
        <v>62</v>
      </c>
      <c r="H65" s="25" t="s">
        <v>63</v>
      </c>
      <c r="I65" s="26" t="s">
        <v>57</v>
      </c>
    </row>
    <row r="66" spans="2:9" x14ac:dyDescent="0.2">
      <c r="B66" s="27" t="s">
        <v>64</v>
      </c>
      <c r="C66" s="28">
        <v>240</v>
      </c>
      <c r="D66" s="29" t="s">
        <v>65</v>
      </c>
      <c r="E66" s="30" t="s">
        <v>24</v>
      </c>
      <c r="F66" s="31" t="s">
        <v>66</v>
      </c>
      <c r="G66" s="32">
        <v>2.5649999999999999</v>
      </c>
      <c r="H66" s="33">
        <v>99.99</v>
      </c>
      <c r="I66" s="21">
        <v>551.20000000000005</v>
      </c>
    </row>
    <row r="67" spans="2:9" x14ac:dyDescent="0.2">
      <c r="B67" s="27" t="s">
        <v>64</v>
      </c>
      <c r="C67" s="28">
        <v>308</v>
      </c>
      <c r="D67" s="29" t="s">
        <v>67</v>
      </c>
      <c r="E67" s="30" t="s">
        <v>25</v>
      </c>
      <c r="F67" s="31" t="s">
        <v>68</v>
      </c>
      <c r="G67" s="32">
        <v>0.69940000000000002</v>
      </c>
      <c r="H67" s="33">
        <v>99.874755350612432</v>
      </c>
      <c r="I67" s="21">
        <v>1473</v>
      </c>
    </row>
    <row r="68" spans="2:9" x14ac:dyDescent="0.2">
      <c r="B68" s="27" t="s">
        <v>64</v>
      </c>
      <c r="C68" s="28">
        <v>309</v>
      </c>
      <c r="D68" s="29" t="s">
        <v>69</v>
      </c>
      <c r="E68" s="30" t="s">
        <v>26</v>
      </c>
      <c r="F68" s="31" t="s">
        <v>70</v>
      </c>
      <c r="G68" s="32">
        <v>15.47</v>
      </c>
      <c r="H68" s="33">
        <v>98.903152496248595</v>
      </c>
      <c r="I68" s="21">
        <v>3344</v>
      </c>
    </row>
    <row r="70" spans="2:9" ht="15" x14ac:dyDescent="0.2">
      <c r="B70" s="22" t="s">
        <v>58</v>
      </c>
      <c r="C70" s="23" t="s">
        <v>12</v>
      </c>
      <c r="D70" s="23" t="s">
        <v>59</v>
      </c>
      <c r="E70" s="23" t="s">
        <v>60</v>
      </c>
      <c r="F70" s="24" t="s">
        <v>61</v>
      </c>
      <c r="G70" s="24" t="s">
        <v>62</v>
      </c>
      <c r="H70" s="25" t="s">
        <v>63</v>
      </c>
      <c r="I70" s="26" t="s">
        <v>57</v>
      </c>
    </row>
    <row r="71" spans="2:9" x14ac:dyDescent="0.2">
      <c r="B71" s="27" t="s">
        <v>71</v>
      </c>
      <c r="C71" s="28" t="s">
        <v>27</v>
      </c>
      <c r="D71" s="34" t="s">
        <v>72</v>
      </c>
      <c r="E71" s="35" t="s">
        <v>28</v>
      </c>
      <c r="F71" s="27" t="s">
        <v>73</v>
      </c>
      <c r="G71" s="32">
        <v>0.51570000000000005</v>
      </c>
      <c r="H71" s="33">
        <v>99.898510921623767</v>
      </c>
      <c r="I71" s="21">
        <v>723.7</v>
      </c>
    </row>
    <row r="72" spans="2:9" x14ac:dyDescent="0.2">
      <c r="B72" s="27" t="s">
        <v>71</v>
      </c>
      <c r="C72" s="28" t="s">
        <v>38</v>
      </c>
      <c r="D72" s="34" t="s">
        <v>74</v>
      </c>
      <c r="E72" s="35" t="s">
        <v>39</v>
      </c>
      <c r="F72" s="27" t="s">
        <v>73</v>
      </c>
      <c r="G72" s="32">
        <v>0.19139999999999999</v>
      </c>
      <c r="H72" s="33">
        <v>99.994720984219697</v>
      </c>
      <c r="I72" s="21">
        <v>315.2</v>
      </c>
    </row>
    <row r="73" spans="2:9" x14ac:dyDescent="0.2">
      <c r="B73" s="27" t="s">
        <v>71</v>
      </c>
      <c r="C73" s="28" t="s">
        <v>40</v>
      </c>
      <c r="D73" s="34" t="s">
        <v>75</v>
      </c>
      <c r="E73" s="35" t="s">
        <v>41</v>
      </c>
      <c r="F73" s="27" t="s">
        <v>73</v>
      </c>
      <c r="G73" s="32">
        <v>5.1719999999999997</v>
      </c>
      <c r="H73" s="33">
        <v>99.985218755815168</v>
      </c>
      <c r="I73" s="21">
        <v>952.1</v>
      </c>
    </row>
  </sheetData>
  <mergeCells count="3">
    <mergeCell ref="B1:D5"/>
    <mergeCell ref="B6:D6"/>
    <mergeCell ref="B7:D7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558DD-05A2-4DA2-BDF2-D38652A82436}">
  <dimension ref="A1:G9"/>
  <sheetViews>
    <sheetView tabSelected="1" workbookViewId="0">
      <selection activeCell="N27" sqref="N27"/>
    </sheetView>
  </sheetViews>
  <sheetFormatPr defaultRowHeight="13.5" x14ac:dyDescent="0.15"/>
  <cols>
    <col min="1" max="16384" width="9" style="13"/>
  </cols>
  <sheetData>
    <row r="1" spans="1:7" ht="15" x14ac:dyDescent="0.2">
      <c r="A1" s="22" t="s">
        <v>58</v>
      </c>
      <c r="B1" s="23" t="s">
        <v>12</v>
      </c>
      <c r="C1" s="23" t="s">
        <v>59</v>
      </c>
      <c r="D1" s="23" t="s">
        <v>60</v>
      </c>
      <c r="E1" s="24" t="s">
        <v>61</v>
      </c>
      <c r="F1" s="24" t="s">
        <v>62</v>
      </c>
      <c r="G1" s="25" t="s">
        <v>63</v>
      </c>
    </row>
    <row r="2" spans="1:7" x14ac:dyDescent="0.2">
      <c r="A2" s="27" t="s">
        <v>64</v>
      </c>
      <c r="B2" s="28">
        <v>240</v>
      </c>
      <c r="C2" s="29" t="s">
        <v>65</v>
      </c>
      <c r="D2" s="30" t="s">
        <v>24</v>
      </c>
      <c r="E2" s="31" t="s">
        <v>66</v>
      </c>
      <c r="F2" s="32">
        <v>2.5649999999999999</v>
      </c>
      <c r="G2" s="33">
        <v>99.99</v>
      </c>
    </row>
    <row r="3" spans="1:7" x14ac:dyDescent="0.2">
      <c r="A3" s="27" t="s">
        <v>64</v>
      </c>
      <c r="B3" s="28">
        <v>308</v>
      </c>
      <c r="C3" s="29" t="s">
        <v>67</v>
      </c>
      <c r="D3" s="30" t="s">
        <v>25</v>
      </c>
      <c r="E3" s="31" t="s">
        <v>68</v>
      </c>
      <c r="F3" s="32">
        <v>0.69940000000000002</v>
      </c>
      <c r="G3" s="33">
        <v>99.874755350612432</v>
      </c>
    </row>
    <row r="4" spans="1:7" x14ac:dyDescent="0.2">
      <c r="A4" s="27" t="s">
        <v>64</v>
      </c>
      <c r="B4" s="28">
        <v>309</v>
      </c>
      <c r="C4" s="29" t="s">
        <v>69</v>
      </c>
      <c r="D4" s="30" t="s">
        <v>26</v>
      </c>
      <c r="E4" s="31" t="s">
        <v>70</v>
      </c>
      <c r="F4" s="32">
        <v>15.47</v>
      </c>
      <c r="G4" s="33">
        <v>98.903152496248595</v>
      </c>
    </row>
    <row r="6" spans="1:7" ht="15" x14ac:dyDescent="0.2">
      <c r="A6" s="22" t="s">
        <v>58</v>
      </c>
      <c r="B6" s="23" t="s">
        <v>12</v>
      </c>
      <c r="C6" s="23" t="s">
        <v>59</v>
      </c>
      <c r="D6" s="23" t="s">
        <v>60</v>
      </c>
      <c r="E6" s="24" t="s">
        <v>61</v>
      </c>
      <c r="F6" s="24" t="s">
        <v>62</v>
      </c>
      <c r="G6" s="25" t="s">
        <v>63</v>
      </c>
    </row>
    <row r="7" spans="1:7" x14ac:dyDescent="0.2">
      <c r="A7" s="27" t="s">
        <v>71</v>
      </c>
      <c r="B7" s="28" t="s">
        <v>38</v>
      </c>
      <c r="C7" s="34" t="s">
        <v>74</v>
      </c>
      <c r="D7" s="35" t="s">
        <v>39</v>
      </c>
      <c r="E7" s="27" t="s">
        <v>73</v>
      </c>
      <c r="F7" s="32">
        <v>0.19139999999999999</v>
      </c>
      <c r="G7" s="33">
        <v>99.994720984219697</v>
      </c>
    </row>
    <row r="8" spans="1:7" x14ac:dyDescent="0.2">
      <c r="A8" s="27" t="s">
        <v>71</v>
      </c>
      <c r="B8" s="28" t="s">
        <v>40</v>
      </c>
      <c r="C8" s="34" t="s">
        <v>75</v>
      </c>
      <c r="D8" s="35" t="s">
        <v>41</v>
      </c>
      <c r="E8" s="27" t="s">
        <v>73</v>
      </c>
      <c r="F8" s="32">
        <v>5.1719999999999997</v>
      </c>
      <c r="G8" s="33">
        <v>99.985218755815168</v>
      </c>
    </row>
    <row r="9" spans="1:7" x14ac:dyDescent="0.2">
      <c r="A9" s="27" t="s">
        <v>71</v>
      </c>
      <c r="B9" s="28" t="s">
        <v>27</v>
      </c>
      <c r="C9" s="34" t="s">
        <v>72</v>
      </c>
      <c r="D9" s="35" t="s">
        <v>28</v>
      </c>
      <c r="E9" s="27" t="s">
        <v>73</v>
      </c>
      <c r="F9" s="32">
        <v>0.51570000000000005</v>
      </c>
      <c r="G9" s="33">
        <v>99.898510921623767</v>
      </c>
    </row>
  </sheetData>
  <autoFilter ref="A6:G9" xr:uid="{99B558DD-05A2-4DA2-BDF2-D38652A82436}">
    <sortState xmlns:xlrd2="http://schemas.microsoft.com/office/spreadsheetml/2017/richdata2" ref="A7:G9">
      <sortCondition descending="1" ref="G6:G9"/>
    </sortState>
  </autoFilter>
  <phoneticPr fontId="6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rism8.Document" shapeId="2051" r:id="rId4">
          <objectPr defaultSize="0" autoPict="0" altText="" r:id="rId5">
            <anchor moveWithCells="1">
              <from>
                <xdr:col>11</xdr:col>
                <xdr:colOff>9525</xdr:colOff>
                <xdr:row>0</xdr:row>
                <xdr:rowOff>57150</xdr:rowOff>
              </from>
              <to>
                <xdr:col>16</xdr:col>
                <xdr:colOff>409575</xdr:colOff>
                <xdr:row>20</xdr:row>
                <xdr:rowOff>114300</xdr:rowOff>
              </to>
            </anchor>
          </objectPr>
        </oleObject>
      </mc:Choice>
      <mc:Fallback>
        <oleObject progId="Prism8.Document" shapeId="2051" r:id="rId4"/>
      </mc:Fallback>
    </mc:AlternateContent>
    <mc:AlternateContent xmlns:mc="http://schemas.openxmlformats.org/markup-compatibility/2006">
      <mc:Choice Requires="x14">
        <oleObject progId="Prism8.Document" shapeId="2052" r:id="rId6">
          <objectPr defaultSize="0" autoPict="0" altText="" r:id="rId7">
            <anchor moveWithCells="1">
              <from>
                <xdr:col>17</xdr:col>
                <xdr:colOff>9525</xdr:colOff>
                <xdr:row>0</xdr:row>
                <xdr:rowOff>57150</xdr:rowOff>
              </from>
              <to>
                <xdr:col>22</xdr:col>
                <xdr:colOff>409575</xdr:colOff>
                <xdr:row>20</xdr:row>
                <xdr:rowOff>114300</xdr:rowOff>
              </to>
            </anchor>
          </objectPr>
        </oleObject>
      </mc:Choice>
      <mc:Fallback>
        <oleObject progId="Prism8.Document" shapeId="205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0808</vt:lpstr>
      <vt:lpstr>Processed data</vt:lpstr>
      <vt:lpstr>IR&amp;IC50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xuxingpingxxp@163.com</cp:lastModifiedBy>
  <dcterms:created xsi:type="dcterms:W3CDTF">2024-06-06T06:48:00Z</dcterms:created>
  <dcterms:modified xsi:type="dcterms:W3CDTF">2024-06-07T05:06:55Z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37E5D57FFE92461695481C865886B797</vt:lpwstr>
  </property>
  <property fmtid="{D5CDD505-2E9C-101B-9397-08002B2CF9AE}" pid="3" name="KSOProductBuildVer">
    <vt:lpwstr>2052-11.8.2.11019</vt:lpwstr>
  </property>
</Properties>
</file>