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6.5\临检所-报告组文件\资料审核\科研报告\待出\"/>
    </mc:Choice>
  </mc:AlternateContent>
  <xr:revisionPtr revIDLastSave="0" documentId="13_ncr:1_{2B60DB0B-9F64-4305-A2AB-6F7646375C4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0814" sheetId="1" r:id="rId1"/>
    <sheet name="Processed data" sheetId="2" r:id="rId2"/>
    <sheet name="IR&amp;IC50" sheetId="3" r:id="rId3"/>
  </sheets>
  <externalReferences>
    <externalReference r:id="rId4"/>
  </externalReferences>
  <definedNames>
    <definedName name="_xlnm._FilterDatabase" localSheetId="2" hidden="1">'IR&amp;IC50'!$A$6:$G$9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8" i="2" l="1"/>
  <c r="H58" i="2"/>
  <c r="G58" i="2"/>
  <c r="E58" i="2"/>
  <c r="D58" i="2"/>
  <c r="C58" i="2"/>
  <c r="L7" i="2"/>
  <c r="K7" i="2"/>
  <c r="L5" i="2"/>
  <c r="K5" i="2"/>
  <c r="K8" i="2" s="1"/>
  <c r="G41" i="2" s="1"/>
  <c r="L8" i="2" l="1"/>
  <c r="K9" i="2" s="1"/>
  <c r="G44" i="2"/>
  <c r="E39" i="2"/>
  <c r="H40" i="2"/>
  <c r="C42" i="2"/>
  <c r="E43" i="2"/>
  <c r="H44" i="2"/>
  <c r="I36" i="2"/>
  <c r="D38" i="2"/>
  <c r="G39" i="2"/>
  <c r="I40" i="2"/>
  <c r="D42" i="2"/>
  <c r="G43" i="2"/>
  <c r="I44" i="2"/>
  <c r="E38" i="2"/>
  <c r="H39" i="2"/>
  <c r="C41" i="2"/>
  <c r="E42" i="2"/>
  <c r="H43" i="2"/>
  <c r="D37" i="2"/>
  <c r="G38" i="2"/>
  <c r="I39" i="2"/>
  <c r="D41" i="2"/>
  <c r="G42" i="2"/>
  <c r="I43" i="2"/>
  <c r="C38" i="2"/>
  <c r="E37" i="2"/>
  <c r="C40" i="2"/>
  <c r="E41" i="2"/>
  <c r="H42" i="2"/>
  <c r="C44" i="2"/>
  <c r="C37" i="2"/>
  <c r="I42" i="2"/>
  <c r="D44" i="2"/>
  <c r="C36" i="2"/>
  <c r="H38" i="2"/>
  <c r="G37" i="2"/>
  <c r="E36" i="2"/>
  <c r="H37" i="2"/>
  <c r="C39" i="2"/>
  <c r="E40" i="2"/>
  <c r="H41" i="2"/>
  <c r="C43" i="2"/>
  <c r="E44" i="2"/>
  <c r="H36" i="2"/>
  <c r="D36" i="2"/>
  <c r="I38" i="2"/>
  <c r="D40" i="2"/>
  <c r="G36" i="2"/>
  <c r="I37" i="2"/>
  <c r="D39" i="2"/>
  <c r="G40" i="2"/>
  <c r="I41" i="2"/>
  <c r="D43" i="2"/>
  <c r="N50" i="1" l="1"/>
  <c r="M50" i="1"/>
  <c r="N49" i="1"/>
  <c r="N51" i="1" s="1"/>
  <c r="M49" i="1"/>
  <c r="M51" i="1" s="1"/>
  <c r="R30" i="1"/>
  <c r="R31" i="1" s="1"/>
  <c r="R32" i="1" s="1"/>
  <c r="R33" i="1" s="1"/>
  <c r="R34" i="1" s="1"/>
  <c r="M52" i="1" l="1"/>
</calcChain>
</file>

<file path=xl/sharedStrings.xml><?xml version="1.0" encoding="utf-8"?>
<sst xmlns="http://schemas.openxmlformats.org/spreadsheetml/2006/main" count="550" uniqueCount="83">
  <si>
    <t>Testname: ADP-GLO-1</t>
  </si>
  <si>
    <t>Date: 2024-06-11  Time: 13:56:37 (UTC+8)</t>
  </si>
  <si>
    <t xml:space="preserve">ID1: 0824+0833-2  ID2:   ID3: </t>
  </si>
  <si>
    <t>No. of Channels / Multichromatics: 1</t>
  </si>
  <si>
    <t>No. of Cycles: 1</t>
  </si>
  <si>
    <t>Chromatic: 1</t>
  </si>
  <si>
    <t>Cycle: 1</t>
  </si>
  <si>
    <t>Time [s]: 0</t>
  </si>
  <si>
    <t>T[°C]: 26.0</t>
  </si>
  <si>
    <t xml:space="preserve">       -</t>
  </si>
  <si>
    <t xml:space="preserve">        -</t>
  </si>
  <si>
    <t>类型</t>
  </si>
  <si>
    <t>编号</t>
  </si>
  <si>
    <t>μM</t>
  </si>
  <si>
    <t>浓度1</t>
  </si>
  <si>
    <t>浓度2</t>
  </si>
  <si>
    <t>浓度3</t>
  </si>
  <si>
    <t>浓度4</t>
  </si>
  <si>
    <t>浓度5</t>
  </si>
  <si>
    <t>浓度6</t>
  </si>
  <si>
    <t>浓度7</t>
  </si>
  <si>
    <t>浓度8</t>
  </si>
  <si>
    <t>浓度9</t>
  </si>
  <si>
    <t>240</t>
  </si>
  <si>
    <t>GSK2110183</t>
  </si>
  <si>
    <t>林西替尼</t>
  </si>
  <si>
    <t>培西达替尼</t>
  </si>
  <si>
    <t>309-308</t>
  </si>
  <si>
    <t>培西达替尼+林西替尼</t>
  </si>
  <si>
    <t>160+160</t>
  </si>
  <si>
    <t>40+40</t>
  </si>
  <si>
    <t>25+25</t>
  </si>
  <si>
    <t>5+5</t>
  </si>
  <si>
    <t>1+1</t>
  </si>
  <si>
    <t>0.2+0.2</t>
  </si>
  <si>
    <t>0.04+0.04</t>
  </si>
  <si>
    <t>0.008+0.008</t>
  </si>
  <si>
    <t>0.0016+0.0016</t>
  </si>
  <si>
    <t>240-308</t>
  </si>
  <si>
    <t>GSK2110183+林西替尼</t>
  </si>
  <si>
    <t>240-309</t>
  </si>
  <si>
    <t>GSK2110183+培西达替尼</t>
  </si>
  <si>
    <t>对照</t>
  </si>
  <si>
    <t>空白</t>
  </si>
  <si>
    <t>Optical density</t>
  </si>
  <si>
    <t>Cell viability(%)</t>
  </si>
  <si>
    <t>25</t>
  </si>
  <si>
    <t>5</t>
  </si>
  <si>
    <t>1</t>
  </si>
  <si>
    <t>0.2</t>
  </si>
  <si>
    <t>0.04</t>
  </si>
  <si>
    <t>0.008</t>
  </si>
  <si>
    <t>0.0016</t>
  </si>
  <si>
    <t>抑制率</t>
  </si>
  <si>
    <t>IC50</t>
  </si>
  <si>
    <t>HillSlope</t>
  </si>
  <si>
    <t>logIC50</t>
  </si>
  <si>
    <t>AUC</t>
  </si>
  <si>
    <t>分类</t>
  </si>
  <si>
    <t>Drug name</t>
  </si>
  <si>
    <r>
      <rPr>
        <b/>
        <sz val="11"/>
        <color rgb="FF000000"/>
        <rFont val="宋体"/>
        <family val="3"/>
        <charset val="134"/>
      </rPr>
      <t>药物名称</t>
    </r>
  </si>
  <si>
    <r>
      <rPr>
        <b/>
        <sz val="11"/>
        <color rgb="FF000000"/>
        <rFont val="等线"/>
        <family val="3"/>
        <charset val="134"/>
      </rPr>
      <t>靶点</t>
    </r>
  </si>
  <si>
    <t xml:space="preserve">IC50 </t>
  </si>
  <si>
    <t>抑制率(%)</t>
  </si>
  <si>
    <t>靶向药</t>
  </si>
  <si>
    <t>Afuresertib</t>
  </si>
  <si>
    <t>ALK</t>
  </si>
  <si>
    <t>Linsitinib</t>
  </si>
  <si>
    <t>IGF1R,INSR</t>
  </si>
  <si>
    <t>Pexidartinib</t>
  </si>
  <si>
    <t>CSF1R,c-Kit,FLT3/1,KDR,LCK</t>
  </si>
  <si>
    <t>联合</t>
  </si>
  <si>
    <t>Pexidartinib+Linsitinib</t>
  </si>
  <si>
    <t>/</t>
  </si>
  <si>
    <t>Afuresertib+Linsitinib</t>
  </si>
  <si>
    <t>Afuresertib+Pexidartinib</t>
  </si>
  <si>
    <t>25</t>
    <phoneticPr fontId="22" type="noConversion"/>
  </si>
  <si>
    <t>5</t>
    <phoneticPr fontId="22" type="noConversion"/>
  </si>
  <si>
    <t>1</t>
    <phoneticPr fontId="22" type="noConversion"/>
  </si>
  <si>
    <t>0.2</t>
    <phoneticPr fontId="22" type="noConversion"/>
  </si>
  <si>
    <t>0.04</t>
    <phoneticPr fontId="22" type="noConversion"/>
  </si>
  <si>
    <t>0.008</t>
    <phoneticPr fontId="22" type="noConversion"/>
  </si>
  <si>
    <t>0.0016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</si>
</sst>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 ;[Red]\-0.00\ "/>
    <numFmt numFmtId="179" formatCode="0.00_);[Red]\(0.00\)"/>
  </numFmts>
  <fonts count="23" x14ac:knownFonts="1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sz val="11"/>
      <color theme="1"/>
      <name val="宋体"/>
      <charset val="134"/>
      <scheme val="major"/>
    </font>
    <font>
      <sz val="12"/>
      <color theme="4" tint="-0.249977111117893"/>
      <name val="等线"/>
      <charset val="134"/>
    </font>
    <font>
      <sz val="12"/>
      <color theme="4"/>
      <name val="等线"/>
      <charset val="134"/>
    </font>
    <font>
      <sz val="11"/>
      <color theme="1"/>
      <name val="宋体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color rgb="FF5B9BD5"/>
      <name val="等线"/>
      <family val="3"/>
      <charset val="134"/>
    </font>
    <font>
      <sz val="11"/>
      <color rgb="FFFF0000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  <scheme val="minor"/>
    </font>
    <font>
      <b/>
      <sz val="11"/>
      <color rgb="FF000000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0"/>
      <name val="Arial"/>
      <family val="2"/>
    </font>
    <font>
      <b/>
      <sz val="11"/>
      <color rgb="FF000000"/>
      <name val="等线"/>
      <family val="3"/>
      <charset val="134"/>
    </font>
    <font>
      <sz val="10"/>
      <color rgb="FFFF0000"/>
      <name val="Arial"/>
      <family val="2"/>
    </font>
    <font>
      <sz val="11"/>
      <name val="宋体"/>
      <family val="3"/>
      <charset val="134"/>
    </font>
    <font>
      <sz val="12"/>
      <color rgb="FF2F75B5"/>
      <name val="等线"/>
      <charset val="134"/>
    </font>
    <font>
      <sz val="12"/>
      <color rgb="FF5B9BD5"/>
      <name val="等线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12" fillId="0" borderId="0">
      <alignment vertical="center"/>
    </xf>
    <xf numFmtId="0" fontId="14" fillId="0" borderId="0">
      <alignment vertical="center"/>
    </xf>
  </cellStyleXfs>
  <cellXfs count="47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4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8" fillId="2" borderId="8" xfId="0" applyFont="1" applyFill="1" applyBorder="1">
      <alignment vertical="center"/>
    </xf>
    <xf numFmtId="0" fontId="8" fillId="2" borderId="9" xfId="0" applyFont="1" applyFill="1" applyBorder="1">
      <alignment vertical="center"/>
    </xf>
    <xf numFmtId="0" fontId="10" fillId="0" borderId="8" xfId="0" applyFont="1" applyBorder="1">
      <alignment vertical="center"/>
    </xf>
    <xf numFmtId="0" fontId="8" fillId="0" borderId="8" xfId="0" applyFont="1" applyBorder="1">
      <alignment vertical="center"/>
    </xf>
    <xf numFmtId="0" fontId="8" fillId="3" borderId="8" xfId="0" applyFont="1" applyFill="1" applyBorder="1">
      <alignment vertical="center"/>
    </xf>
    <xf numFmtId="0" fontId="8" fillId="3" borderId="9" xfId="0" applyFont="1" applyFill="1" applyBorder="1">
      <alignment vertical="center"/>
    </xf>
    <xf numFmtId="0" fontId="11" fillId="0" borderId="1" xfId="0" applyFont="1" applyBorder="1" applyAlignment="1"/>
    <xf numFmtId="0" fontId="13" fillId="0" borderId="1" xfId="2" applyFont="1" applyBorder="1">
      <alignment vertical="center"/>
    </xf>
    <xf numFmtId="0" fontId="13" fillId="0" borderId="1" xfId="3" applyFont="1" applyBorder="1">
      <alignment vertical="center"/>
    </xf>
    <xf numFmtId="0" fontId="16" fillId="0" borderId="1" xfId="3" applyFont="1" applyBorder="1" applyAlignment="1">
      <alignment horizontal="left"/>
    </xf>
    <xf numFmtId="0" fontId="15" fillId="0" borderId="1" xfId="3" applyFont="1" applyBorder="1">
      <alignment vertical="center"/>
    </xf>
    <xf numFmtId="0" fontId="11" fillId="0" borderId="1" xfId="0" applyFont="1" applyBorder="1" applyAlignment="1">
      <alignment horizontal="left"/>
    </xf>
    <xf numFmtId="0" fontId="8" fillId="0" borderId="1" xfId="3" applyFont="1" applyBorder="1">
      <alignment vertical="center"/>
    </xf>
    <xf numFmtId="0" fontId="8" fillId="0" borderId="1" xfId="3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shrinkToFit="1"/>
    </xf>
    <xf numFmtId="0" fontId="10" fillId="0" borderId="1" xfId="3" applyFont="1" applyBorder="1" applyAlignment="1">
      <alignment horizontal="left" vertical="center"/>
    </xf>
    <xf numFmtId="0" fontId="10" fillId="0" borderId="1" xfId="3" applyFont="1" applyBorder="1">
      <alignment vertical="center"/>
    </xf>
    <xf numFmtId="178" fontId="11" fillId="0" borderId="1" xfId="0" applyNumberFormat="1" applyFont="1" applyBorder="1" applyAlignment="1"/>
    <xf numFmtId="179" fontId="8" fillId="0" borderId="1" xfId="0" applyNumberFormat="1" applyFont="1" applyBorder="1">
      <alignment vertical="center"/>
    </xf>
    <xf numFmtId="0" fontId="11" fillId="0" borderId="1" xfId="0" applyFont="1" applyBorder="1" applyAlignment="1">
      <alignment horizontal="left" vertical="center" shrinkToFit="1"/>
    </xf>
    <xf numFmtId="0" fontId="19" fillId="0" borderId="1" xfId="0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49" fontId="21" fillId="0" borderId="1" xfId="1" applyNumberFormat="1" applyFont="1" applyBorder="1" applyAlignment="1">
      <alignment horizontal="center" vertical="center"/>
    </xf>
    <xf numFmtId="49" fontId="9" fillId="0" borderId="1" xfId="1" applyNumberFormat="1" applyFont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2 2" xfId="3" xr:uid="{EDDAA3CC-5FE9-4DED-B8F6-8D6BC8EB737B}"/>
    <cellStyle name="常规 2 4" xfId="2" xr:uid="{CF59370C-858C-4E10-9E9B-A079ECD643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'0814'!$R$29:$R$34</c:f>
              <c:numCache>
                <c:formatCode>General</c:formatCode>
                <c:ptCount val="6"/>
                <c:pt idx="0">
                  <c:v>1</c:v>
                </c:pt>
                <c:pt idx="1">
                  <c:v>0.25</c:v>
                </c:pt>
                <c:pt idx="2">
                  <c:v>6.25E-2</c:v>
                </c:pt>
                <c:pt idx="3">
                  <c:v>1.5625E-2</c:v>
                </c:pt>
                <c:pt idx="4">
                  <c:v>3.90625E-3</c:v>
                </c:pt>
                <c:pt idx="5">
                  <c:v>9.765625E-4</c:v>
                </c:pt>
              </c:numCache>
            </c:numRef>
          </c:xVal>
          <c:yVal>
            <c:numRef>
              <c:f>'0814'!$S$29:$S$34</c:f>
              <c:numCache>
                <c:formatCode>General</c:formatCode>
                <c:ptCount val="6"/>
                <c:pt idx="0">
                  <c:v>174812</c:v>
                </c:pt>
                <c:pt idx="1">
                  <c:v>39375</c:v>
                </c:pt>
                <c:pt idx="2">
                  <c:v>8163</c:v>
                </c:pt>
                <c:pt idx="3">
                  <c:v>2442</c:v>
                </c:pt>
                <c:pt idx="4">
                  <c:v>1615</c:v>
                </c:pt>
                <c:pt idx="5">
                  <c:v>1355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C9-495C-85DF-C47F06C0D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27991"/>
        <c:axId val="713496257"/>
      </c:scatterChart>
      <c:valAx>
        <c:axId val="113227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3496257"/>
        <c:crosses val="autoZero"/>
        <c:crossBetween val="midCat"/>
      </c:valAx>
      <c:valAx>
        <c:axId val="7134962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227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9486635553669901"/>
          <c:y val="0.13480689822686401"/>
          <c:w val="0.75167585914297796"/>
          <c:h val="0.590332766577605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'IR&amp;IC50'!$G$1</c:f>
              <c:strCache>
                <c:ptCount val="1"/>
                <c:pt idx="0">
                  <c:v>抑制率(%)</c:v>
                </c:pt>
              </c:strCache>
            </c:strRef>
          </c:tx>
          <c:spPr>
            <a:solidFill>
              <a:srgbClr val="03A6A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'IR&amp;IC50'!$D$2:$D$4</c:f>
              <c:strCache>
                <c:ptCount val="3"/>
                <c:pt idx="0">
                  <c:v>GSK2110183</c:v>
                </c:pt>
                <c:pt idx="1">
                  <c:v>林西替尼</c:v>
                </c:pt>
                <c:pt idx="2">
                  <c:v>培西达替尼</c:v>
                </c:pt>
              </c:strCache>
            </c:strRef>
          </c:cat>
          <c:val>
            <c:numRef>
              <c:f>'IR&amp;IC50'!$G$2:$G$4</c:f>
              <c:numCache>
                <c:formatCode>0.00_);[Red]\(0.00\)</c:formatCode>
                <c:ptCount val="3"/>
                <c:pt idx="0">
                  <c:v>99.923096362752872</c:v>
                </c:pt>
                <c:pt idx="1">
                  <c:v>96.73969411861853</c:v>
                </c:pt>
                <c:pt idx="2">
                  <c:v>44.123722753086689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E0-418A-859B-028ADF24E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204352"/>
        <c:axId val="167205504"/>
      </c:barChart>
      <c:catAx>
        <c:axId val="167204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205504"/>
        <c:crosses val="autoZero"/>
        <c:auto val="1"/>
        <c:lblAlgn val="ctr"/>
        <c:lblOffset val="100"/>
        <c:noMultiLvlLbl val="0"/>
      </c:catAx>
      <c:valAx>
        <c:axId val="167205504"/>
        <c:scaling>
          <c:orientation val="minMax"/>
          <c:max val="100"/>
          <c:min val="0"/>
        </c:scaling>
        <c:delete val="0"/>
        <c:axPos val="l"/>
        <c:numFmt formatCode="0.00_);[Red]\(0.00\)" sourceLinked="1"/>
        <c:majorTickMark val="out"/>
        <c:minorTickMark val="none"/>
        <c:tickLblPos val="nextTo"/>
        <c:spPr>
          <a:solidFill>
            <a:schemeClr val="bg1"/>
          </a:solidFill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20435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9486635553669901"/>
          <c:y val="0.13480689822686401"/>
          <c:w val="0.75167585914297796"/>
          <c:h val="0.547639734688336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'IR&amp;IC50'!$G$6</c:f>
              <c:strCache>
                <c:ptCount val="1"/>
                <c:pt idx="0">
                  <c:v>抑制率(%)</c:v>
                </c:pt>
              </c:strCache>
            </c:strRef>
          </c:tx>
          <c:spPr>
            <a:solidFill>
              <a:srgbClr val="03A6A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'IR&amp;IC50'!$D$7:$D$9</c:f>
              <c:strCache>
                <c:ptCount val="3"/>
                <c:pt idx="0">
                  <c:v>GSK2110183+林西替尼</c:v>
                </c:pt>
                <c:pt idx="1">
                  <c:v>GSK2110183+培西达替尼</c:v>
                </c:pt>
                <c:pt idx="2">
                  <c:v>培西达替尼+林西替尼</c:v>
                </c:pt>
              </c:strCache>
            </c:strRef>
          </c:cat>
          <c:val>
            <c:numRef>
              <c:f>'IR&amp;IC50'!$G$7:$G$9</c:f>
              <c:numCache>
                <c:formatCode>0.00_);[Red]\(0.00\)</c:formatCode>
                <c:ptCount val="3"/>
                <c:pt idx="0">
                  <c:v>99.745877715503724</c:v>
                </c:pt>
                <c:pt idx="1">
                  <c:v>99.428190831725317</c:v>
                </c:pt>
                <c:pt idx="2">
                  <c:v>82.110580624729764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B-4633-88E9-4EFBB610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204352"/>
        <c:axId val="167205504"/>
      </c:barChart>
      <c:catAx>
        <c:axId val="167204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205504"/>
        <c:crosses val="autoZero"/>
        <c:auto val="1"/>
        <c:lblAlgn val="ctr"/>
        <c:lblOffset val="100"/>
        <c:noMultiLvlLbl val="0"/>
      </c:catAx>
      <c:valAx>
        <c:axId val="167205504"/>
        <c:scaling>
          <c:orientation val="minMax"/>
          <c:max val="100"/>
          <c:min val="0"/>
        </c:scaling>
        <c:delete val="0"/>
        <c:axPos val="l"/>
        <c:numFmt formatCode="0.00_);[Red]\(0.00\)" sourceLinked="1"/>
        <c:majorTickMark val="out"/>
        <c:minorTickMark val="none"/>
        <c:tickLblPos val="nextTo"/>
        <c:spPr>
          <a:solidFill>
            <a:schemeClr val="bg1"/>
          </a:solidFill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20435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88900</xdr:colOff>
      <xdr:row>35</xdr:row>
      <xdr:rowOff>120650</xdr:rowOff>
    </xdr:from>
    <xdr:to>
      <xdr:col>21</xdr:col>
      <xdr:colOff>269875</xdr:colOff>
      <xdr:row>49</xdr:row>
      <xdr:rowOff>120650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142875</xdr:rowOff>
    </xdr:from>
    <xdr:to>
      <xdr:col>4</xdr:col>
      <xdr:colOff>250825</xdr:colOff>
      <xdr:row>28</xdr:row>
      <xdr:rowOff>13970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080D537-413B-4261-BE92-97059A1D9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438150</xdr:colOff>
      <xdr:row>10</xdr:row>
      <xdr:rowOff>133350</xdr:rowOff>
    </xdr:from>
    <xdr:to>
      <xdr:col>10</xdr:col>
      <xdr:colOff>250826</xdr:colOff>
      <xdr:row>33</xdr:row>
      <xdr:rowOff>57150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094AA34-9699-4559-9EEB-F51533CC7C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0</xdr:row>
          <xdr:rowOff>57150</xdr:rowOff>
        </xdr:from>
        <xdr:to>
          <xdr:col>16</xdr:col>
          <xdr:colOff>409575</xdr:colOff>
          <xdr:row>20</xdr:row>
          <xdr:rowOff>118050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D6E7AC9F-6740-473B-A884-77337DDA58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0</xdr:row>
          <xdr:rowOff>57150</xdr:rowOff>
        </xdr:from>
        <xdr:to>
          <xdr:col>22</xdr:col>
          <xdr:colOff>409575</xdr:colOff>
          <xdr:row>20</xdr:row>
          <xdr:rowOff>118050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C166F4F9-49EB-4E21-B57F-467E93977F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6009;&#23457;&#26680;/&#31185;&#30740;&#25253;&#21578;/6&#26376;/&#24352;&#32487;&#8212;&#8212;&#24352;&#29641;&#32724;/0112400767-&#40644;&#26691;&#26519;-&#33014;&#36136;&#30244;-&#20013;&#23665;&#22823;&#23398;&#32959;&#30244;&#38450;&#27835;&#20013;&#24515;/0112400767-&#40644;&#26691;&#26519;-&#33014;&#36136;&#30244;-&#20013;&#23665;&#22823;&#23398;&#32959;&#30244;&#38450;&#27835;&#20013;&#24515;-202406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767"/>
      <sheetName val="Processed data"/>
      <sheetName val="IR&amp;IC50"/>
    </sheetNames>
    <sheetDataSet>
      <sheetData sheetId="0" refreshError="1"/>
      <sheetData sheetId="1" refreshError="1"/>
      <sheetData sheetId="2">
        <row r="1">
          <cell r="G1" t="str">
            <v>抑制率(%)</v>
          </cell>
        </row>
        <row r="2">
          <cell r="D2" t="str">
            <v>GSK2110183</v>
          </cell>
          <cell r="G2">
            <v>99.99</v>
          </cell>
        </row>
        <row r="3">
          <cell r="D3" t="str">
            <v>林西替尼</v>
          </cell>
          <cell r="G3">
            <v>99.563564653047365</v>
          </cell>
        </row>
        <row r="4">
          <cell r="D4" t="str">
            <v>培西达替尼</v>
          </cell>
          <cell r="G4">
            <v>79.479052450368954</v>
          </cell>
        </row>
        <row r="6">
          <cell r="G6" t="str">
            <v>抑制率(%)</v>
          </cell>
        </row>
        <row r="7">
          <cell r="D7" t="str">
            <v>GSK2110183+林西替尼</v>
          </cell>
          <cell r="G7">
            <v>99.99</v>
          </cell>
        </row>
        <row r="8">
          <cell r="D8" t="str">
            <v>GSK2110183+培西达替尼</v>
          </cell>
          <cell r="G8">
            <v>99.985452155101584</v>
          </cell>
        </row>
        <row r="9">
          <cell r="D9" t="str">
            <v>培西达替尼+林西替尼</v>
          </cell>
          <cell r="G9">
            <v>98.63856418158943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52"/>
  <sheetViews>
    <sheetView topLeftCell="A22" workbookViewId="0">
      <selection activeCell="D47" activeCellId="5" sqref="D31:L32 D35:L35 D38:L38 D40:L41 D44:L44 D47:L47"/>
    </sheetView>
  </sheetViews>
  <sheetFormatPr defaultColWidth="9" defaultRowHeight="13.5" x14ac:dyDescent="0.15"/>
  <cols>
    <col min="18" max="18" width="12.625"/>
  </cols>
  <sheetData>
    <row r="1" spans="1:24" x14ac:dyDescent="0.15">
      <c r="A1" t="s">
        <v>0</v>
      </c>
    </row>
    <row r="2" spans="1:24" x14ac:dyDescent="0.15">
      <c r="A2" t="s">
        <v>1</v>
      </c>
    </row>
    <row r="3" spans="1:24" x14ac:dyDescent="0.15">
      <c r="A3" t="s">
        <v>2</v>
      </c>
    </row>
    <row r="4" spans="1:24" x14ac:dyDescent="0.15">
      <c r="A4" t="s">
        <v>3</v>
      </c>
    </row>
    <row r="5" spans="1:24" x14ac:dyDescent="0.15">
      <c r="A5" t="s">
        <v>4</v>
      </c>
    </row>
    <row r="7" spans="1:24" x14ac:dyDescent="0.15">
      <c r="A7" t="s">
        <v>5</v>
      </c>
    </row>
    <row r="8" spans="1:24" x14ac:dyDescent="0.15">
      <c r="A8" t="s">
        <v>6</v>
      </c>
    </row>
    <row r="9" spans="1:24" x14ac:dyDescent="0.15">
      <c r="A9" t="s">
        <v>7</v>
      </c>
    </row>
    <row r="10" spans="1:24" x14ac:dyDescent="0.15">
      <c r="A10" t="s">
        <v>8</v>
      </c>
    </row>
    <row r="11" spans="1:24" x14ac:dyDescent="0.1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</row>
    <row r="12" spans="1:24" x14ac:dyDescent="0.15">
      <c r="A12" t="s">
        <v>9</v>
      </c>
      <c r="B12">
        <v>300</v>
      </c>
      <c r="C12">
        <v>531</v>
      </c>
      <c r="D12">
        <v>1576</v>
      </c>
      <c r="E12">
        <v>96835</v>
      </c>
      <c r="F12">
        <v>91661</v>
      </c>
      <c r="G12">
        <v>104065</v>
      </c>
      <c r="H12">
        <v>116745</v>
      </c>
      <c r="I12">
        <v>125849</v>
      </c>
      <c r="J12">
        <v>125457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>
        <v>11228</v>
      </c>
      <c r="S12">
        <v>19660</v>
      </c>
      <c r="T12">
        <v>30010</v>
      </c>
      <c r="U12">
        <v>27012</v>
      </c>
      <c r="V12">
        <v>26595</v>
      </c>
      <c r="W12">
        <v>26796</v>
      </c>
      <c r="X12" t="s">
        <v>10</v>
      </c>
    </row>
    <row r="13" spans="1:24" x14ac:dyDescent="0.15">
      <c r="A13" t="s">
        <v>9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 t="s">
        <v>10</v>
      </c>
    </row>
    <row r="14" spans="1:24" x14ac:dyDescent="0.15">
      <c r="A14" t="s">
        <v>9</v>
      </c>
      <c r="B14">
        <v>4198</v>
      </c>
      <c r="C14">
        <v>8138</v>
      </c>
      <c r="D14">
        <v>35553</v>
      </c>
      <c r="E14">
        <v>83481</v>
      </c>
      <c r="F14">
        <v>94663</v>
      </c>
      <c r="G14">
        <v>105949</v>
      </c>
      <c r="H14">
        <v>135764</v>
      </c>
      <c r="I14">
        <v>125867</v>
      </c>
      <c r="J14">
        <v>128469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>
        <v>15644</v>
      </c>
      <c r="S14">
        <v>20324</v>
      </c>
      <c r="T14">
        <v>30637</v>
      </c>
      <c r="U14">
        <v>27964</v>
      </c>
      <c r="V14">
        <v>29896</v>
      </c>
      <c r="W14">
        <v>31026</v>
      </c>
      <c r="X14" t="s">
        <v>10</v>
      </c>
    </row>
    <row r="15" spans="1:24" x14ac:dyDescent="0.15">
      <c r="A15" t="s">
        <v>9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  <c r="W15" t="s">
        <v>10</v>
      </c>
      <c r="X15" t="s">
        <v>10</v>
      </c>
    </row>
    <row r="16" spans="1:24" x14ac:dyDescent="0.15">
      <c r="A16" t="s">
        <v>9</v>
      </c>
      <c r="B16">
        <v>68625</v>
      </c>
      <c r="C16">
        <v>81533</v>
      </c>
      <c r="D16">
        <v>73593</v>
      </c>
      <c r="E16">
        <v>99199</v>
      </c>
      <c r="F16">
        <v>97867</v>
      </c>
      <c r="G16">
        <v>114350</v>
      </c>
      <c r="H16">
        <v>114759</v>
      </c>
      <c r="I16">
        <v>115237</v>
      </c>
      <c r="J16">
        <v>121476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>
        <v>7458</v>
      </c>
      <c r="S16">
        <v>15941</v>
      </c>
      <c r="T16">
        <v>26012</v>
      </c>
      <c r="U16">
        <v>20166</v>
      </c>
      <c r="V16">
        <v>23411</v>
      </c>
      <c r="W16">
        <v>29529</v>
      </c>
      <c r="X16" t="s">
        <v>10</v>
      </c>
    </row>
    <row r="17" spans="1:24" x14ac:dyDescent="0.15">
      <c r="A17" t="s">
        <v>9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</row>
    <row r="18" spans="1:24" x14ac:dyDescent="0.15">
      <c r="A18" t="s">
        <v>9</v>
      </c>
      <c r="B18">
        <v>22111</v>
      </c>
      <c r="C18">
        <v>54889</v>
      </c>
      <c r="D18">
        <v>51387</v>
      </c>
      <c r="E18">
        <v>88829</v>
      </c>
      <c r="F18">
        <v>93893</v>
      </c>
      <c r="G18">
        <v>95018</v>
      </c>
      <c r="H18">
        <v>118792</v>
      </c>
      <c r="I18">
        <v>128453</v>
      </c>
      <c r="J18">
        <v>125941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>
        <v>32699</v>
      </c>
      <c r="S18">
        <v>29927</v>
      </c>
      <c r="T18">
        <v>31438</v>
      </c>
      <c r="U18">
        <v>28840</v>
      </c>
      <c r="V18">
        <v>27218</v>
      </c>
      <c r="W18">
        <v>28051</v>
      </c>
      <c r="X18" t="s">
        <v>10</v>
      </c>
    </row>
    <row r="19" spans="1:24" x14ac:dyDescent="0.15">
      <c r="A19" t="s">
        <v>9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</row>
    <row r="20" spans="1:24" x14ac:dyDescent="0.15">
      <c r="A20" t="s">
        <v>9</v>
      </c>
      <c r="B20">
        <v>517</v>
      </c>
      <c r="C20">
        <v>800</v>
      </c>
      <c r="D20">
        <v>1889</v>
      </c>
      <c r="E20">
        <v>91188</v>
      </c>
      <c r="F20">
        <v>85623</v>
      </c>
      <c r="G20">
        <v>99350</v>
      </c>
      <c r="H20">
        <v>135217</v>
      </c>
      <c r="I20">
        <v>128364</v>
      </c>
      <c r="J20">
        <v>137439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>
        <v>24648</v>
      </c>
      <c r="S20">
        <v>23956</v>
      </c>
      <c r="T20">
        <v>23702</v>
      </c>
      <c r="U20">
        <v>21286</v>
      </c>
      <c r="V20">
        <v>696</v>
      </c>
      <c r="W20">
        <v>411</v>
      </c>
      <c r="X20" t="s">
        <v>10</v>
      </c>
    </row>
    <row r="21" spans="1:24" x14ac:dyDescent="0.15">
      <c r="A21" t="s">
        <v>9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10</v>
      </c>
      <c r="X21" t="s">
        <v>10</v>
      </c>
    </row>
    <row r="22" spans="1:24" x14ac:dyDescent="0.15">
      <c r="A22" t="s">
        <v>9</v>
      </c>
      <c r="B22">
        <v>906</v>
      </c>
      <c r="C22">
        <v>1212</v>
      </c>
      <c r="D22">
        <v>3470</v>
      </c>
      <c r="E22">
        <v>119234</v>
      </c>
      <c r="F22">
        <v>113769</v>
      </c>
      <c r="G22">
        <v>99470</v>
      </c>
      <c r="H22">
        <v>129462</v>
      </c>
      <c r="I22">
        <v>129854</v>
      </c>
      <c r="J22">
        <v>136953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>
        <v>595</v>
      </c>
      <c r="S22">
        <v>421</v>
      </c>
      <c r="T22">
        <v>346</v>
      </c>
      <c r="U22">
        <v>276</v>
      </c>
      <c r="V22">
        <v>187</v>
      </c>
      <c r="W22">
        <v>167</v>
      </c>
      <c r="X22" t="s">
        <v>10</v>
      </c>
    </row>
    <row r="23" spans="1:24" x14ac:dyDescent="0.15">
      <c r="A23" t="s">
        <v>9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</row>
    <row r="24" spans="1:24" x14ac:dyDescent="0.15">
      <c r="A24" t="s">
        <v>9</v>
      </c>
      <c r="B24">
        <v>134280</v>
      </c>
      <c r="C24">
        <v>123186</v>
      </c>
      <c r="D24">
        <v>122020</v>
      </c>
      <c r="E24">
        <v>126180</v>
      </c>
      <c r="F24">
        <v>111633</v>
      </c>
      <c r="G24">
        <v>106041</v>
      </c>
      <c r="H24">
        <v>121725</v>
      </c>
      <c r="I24">
        <v>128083</v>
      </c>
      <c r="J24">
        <v>130733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>
        <v>395</v>
      </c>
      <c r="S24">
        <v>253</v>
      </c>
      <c r="T24">
        <v>197</v>
      </c>
      <c r="U24">
        <v>161</v>
      </c>
      <c r="V24">
        <v>124</v>
      </c>
      <c r="W24">
        <v>105</v>
      </c>
      <c r="X24" t="s">
        <v>10</v>
      </c>
    </row>
    <row r="25" spans="1:24" x14ac:dyDescent="0.15">
      <c r="A25" t="s">
        <v>9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</row>
    <row r="26" spans="1:24" x14ac:dyDescent="0.15">
      <c r="A26" t="s">
        <v>9</v>
      </c>
      <c r="B26">
        <v>174812</v>
      </c>
      <c r="C26">
        <v>39375</v>
      </c>
      <c r="D26">
        <v>8163</v>
      </c>
      <c r="E26">
        <v>2442</v>
      </c>
      <c r="F26">
        <v>1615</v>
      </c>
      <c r="G26">
        <v>1355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10</v>
      </c>
      <c r="U26" t="s">
        <v>10</v>
      </c>
      <c r="V26" t="s">
        <v>10</v>
      </c>
      <c r="W26" t="s">
        <v>10</v>
      </c>
      <c r="X26" t="s">
        <v>10</v>
      </c>
    </row>
    <row r="29" spans="1:24" x14ac:dyDescent="0.15">
      <c r="R29">
        <v>1</v>
      </c>
      <c r="S29">
        <v>174812</v>
      </c>
    </row>
    <row r="30" spans="1:24" ht="15.75" x14ac:dyDescent="0.15">
      <c r="A30" s="1" t="s">
        <v>11</v>
      </c>
      <c r="B30" s="2" t="s">
        <v>12</v>
      </c>
      <c r="C30" s="3" t="s">
        <v>13</v>
      </c>
      <c r="D30" s="1" t="s">
        <v>14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22</v>
      </c>
      <c r="R30">
        <f>R29/4</f>
        <v>0.25</v>
      </c>
      <c r="S30">
        <v>39375</v>
      </c>
    </row>
    <row r="31" spans="1:24" ht="15.75" x14ac:dyDescent="0.15">
      <c r="A31" s="4"/>
      <c r="B31" s="2" t="s">
        <v>23</v>
      </c>
      <c r="C31" s="5" t="s">
        <v>24</v>
      </c>
      <c r="D31" s="6">
        <v>320</v>
      </c>
      <c r="E31" s="6">
        <v>80</v>
      </c>
      <c r="F31" s="7">
        <v>50</v>
      </c>
      <c r="G31" s="7">
        <v>10</v>
      </c>
      <c r="H31" s="7">
        <v>2</v>
      </c>
      <c r="I31" s="7">
        <v>0.4</v>
      </c>
      <c r="J31" s="7">
        <v>0.08</v>
      </c>
      <c r="K31" s="7">
        <v>1.6E-2</v>
      </c>
      <c r="L31" s="7">
        <v>3.2000000000000002E-3</v>
      </c>
      <c r="R31">
        <f>R30/4</f>
        <v>6.25E-2</v>
      </c>
      <c r="S31">
        <v>8163</v>
      </c>
    </row>
    <row r="32" spans="1:24" x14ac:dyDescent="0.15">
      <c r="A32" s="4"/>
      <c r="B32" s="2"/>
      <c r="C32" s="5"/>
      <c r="D32" s="8">
        <v>300</v>
      </c>
      <c r="E32" s="8">
        <v>531</v>
      </c>
      <c r="F32" s="8">
        <v>1576</v>
      </c>
      <c r="G32" s="8">
        <v>96835</v>
      </c>
      <c r="H32" s="8">
        <v>91661</v>
      </c>
      <c r="I32" s="8">
        <v>104065</v>
      </c>
      <c r="J32" s="8">
        <v>116745</v>
      </c>
      <c r="K32" s="8">
        <v>125849</v>
      </c>
      <c r="L32" s="8">
        <v>125457</v>
      </c>
      <c r="R32">
        <f>R31/4</f>
        <v>1.5625E-2</v>
      </c>
      <c r="S32">
        <v>2442</v>
      </c>
    </row>
    <row r="33" spans="1:19" ht="15.75" x14ac:dyDescent="0.15">
      <c r="A33" s="1" t="s">
        <v>11</v>
      </c>
      <c r="B33" s="2" t="s">
        <v>12</v>
      </c>
      <c r="C33" s="3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J33" s="1" t="s">
        <v>20</v>
      </c>
      <c r="K33" s="1" t="s">
        <v>21</v>
      </c>
      <c r="L33" s="1" t="s">
        <v>22</v>
      </c>
      <c r="R33">
        <f>R32/4</f>
        <v>3.90625E-3</v>
      </c>
      <c r="S33">
        <v>1615</v>
      </c>
    </row>
    <row r="34" spans="1:19" ht="15.75" x14ac:dyDescent="0.15">
      <c r="A34" s="4"/>
      <c r="B34" s="2">
        <v>308</v>
      </c>
      <c r="C34" s="5" t="s">
        <v>25</v>
      </c>
      <c r="D34" s="6">
        <v>320</v>
      </c>
      <c r="E34" s="6">
        <v>80</v>
      </c>
      <c r="F34" s="7">
        <v>50</v>
      </c>
      <c r="G34" s="7">
        <v>10</v>
      </c>
      <c r="H34" s="7">
        <v>2</v>
      </c>
      <c r="I34" s="7">
        <v>0.4</v>
      </c>
      <c r="J34" s="7">
        <v>0.08</v>
      </c>
      <c r="K34" s="7">
        <v>1.6E-2</v>
      </c>
      <c r="L34" s="7">
        <v>3.2000000000000002E-3</v>
      </c>
      <c r="R34">
        <f>R33/4</f>
        <v>9.765625E-4</v>
      </c>
      <c r="S34">
        <v>1355</v>
      </c>
    </row>
    <row r="35" spans="1:19" x14ac:dyDescent="0.15">
      <c r="A35" s="4"/>
      <c r="B35" s="2"/>
      <c r="C35" s="5"/>
      <c r="D35" s="8">
        <v>4198</v>
      </c>
      <c r="E35" s="8">
        <v>8138</v>
      </c>
      <c r="F35" s="8">
        <v>35553</v>
      </c>
      <c r="G35" s="8">
        <v>83481</v>
      </c>
      <c r="H35" s="8">
        <v>94663</v>
      </c>
      <c r="I35" s="8">
        <v>105949</v>
      </c>
      <c r="J35" s="8">
        <v>135764</v>
      </c>
      <c r="K35" s="8">
        <v>125867</v>
      </c>
      <c r="L35" s="8">
        <v>128469</v>
      </c>
    </row>
    <row r="36" spans="1:19" ht="15.75" x14ac:dyDescent="0.15">
      <c r="A36" s="1" t="s">
        <v>11</v>
      </c>
      <c r="B36" s="2" t="s">
        <v>12</v>
      </c>
      <c r="C36" s="3" t="s">
        <v>13</v>
      </c>
      <c r="D36" s="1" t="s">
        <v>14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21</v>
      </c>
      <c r="L36" s="1" t="s">
        <v>22</v>
      </c>
    </row>
    <row r="37" spans="1:19" ht="15.75" x14ac:dyDescent="0.15">
      <c r="A37" s="4"/>
      <c r="B37" s="2">
        <v>309</v>
      </c>
      <c r="C37" s="5" t="s">
        <v>26</v>
      </c>
      <c r="D37" s="6">
        <v>320</v>
      </c>
      <c r="E37" s="6">
        <v>80</v>
      </c>
      <c r="F37" s="7">
        <v>50</v>
      </c>
      <c r="G37" s="7">
        <v>10</v>
      </c>
      <c r="H37" s="7">
        <v>2</v>
      </c>
      <c r="I37" s="7">
        <v>0.4</v>
      </c>
      <c r="J37" s="7">
        <v>0.08</v>
      </c>
      <c r="K37" s="7">
        <v>1.6E-2</v>
      </c>
      <c r="L37" s="7">
        <v>3.2000000000000002E-3</v>
      </c>
    </row>
    <row r="38" spans="1:19" x14ac:dyDescent="0.15">
      <c r="A38" s="4"/>
      <c r="B38" s="2"/>
      <c r="C38" s="5"/>
      <c r="D38" s="8">
        <v>68625</v>
      </c>
      <c r="E38" s="8">
        <v>81533</v>
      </c>
      <c r="F38" s="8">
        <v>73593</v>
      </c>
      <c r="G38" s="8">
        <v>99199</v>
      </c>
      <c r="H38" s="8">
        <v>97867</v>
      </c>
      <c r="I38" s="8">
        <v>114350</v>
      </c>
      <c r="J38" s="8">
        <v>114759</v>
      </c>
      <c r="K38" s="8">
        <v>115237</v>
      </c>
      <c r="L38" s="8">
        <v>121476</v>
      </c>
    </row>
    <row r="39" spans="1:19" ht="15.75" x14ac:dyDescent="0.15">
      <c r="A39" s="1" t="s">
        <v>11</v>
      </c>
      <c r="B39" s="2" t="s">
        <v>12</v>
      </c>
      <c r="C39" s="3" t="s">
        <v>13</v>
      </c>
      <c r="D39" s="1" t="s">
        <v>14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J39" s="1" t="s">
        <v>20</v>
      </c>
      <c r="K39" s="1" t="s">
        <v>21</v>
      </c>
      <c r="L39" s="1" t="s">
        <v>22</v>
      </c>
    </row>
    <row r="40" spans="1:19" ht="15.75" x14ac:dyDescent="0.15">
      <c r="A40" s="4"/>
      <c r="B40" s="2" t="s">
        <v>27</v>
      </c>
      <c r="C40" s="5" t="s">
        <v>28</v>
      </c>
      <c r="D40" s="6" t="s">
        <v>29</v>
      </c>
      <c r="E40" s="6" t="s">
        <v>30</v>
      </c>
      <c r="F40" s="7" t="s">
        <v>31</v>
      </c>
      <c r="G40" s="7" t="s">
        <v>32</v>
      </c>
      <c r="H40" s="7" t="s">
        <v>33</v>
      </c>
      <c r="I40" s="7" t="s">
        <v>34</v>
      </c>
      <c r="J40" s="7" t="s">
        <v>35</v>
      </c>
      <c r="K40" s="7" t="s">
        <v>36</v>
      </c>
      <c r="L40" s="7" t="s">
        <v>37</v>
      </c>
    </row>
    <row r="41" spans="1:19" x14ac:dyDescent="0.15">
      <c r="A41" s="4"/>
      <c r="B41" s="2"/>
      <c r="C41" s="5"/>
      <c r="D41" s="8">
        <v>22111</v>
      </c>
      <c r="E41" s="8">
        <v>54889</v>
      </c>
      <c r="F41" s="8">
        <v>51387</v>
      </c>
      <c r="G41" s="8">
        <v>88829</v>
      </c>
      <c r="H41" s="8">
        <v>93893</v>
      </c>
      <c r="I41" s="8">
        <v>95018</v>
      </c>
      <c r="J41" s="8">
        <v>118792</v>
      </c>
      <c r="K41" s="8">
        <v>128453</v>
      </c>
      <c r="L41" s="8">
        <v>125941</v>
      </c>
    </row>
    <row r="42" spans="1:19" ht="15.75" x14ac:dyDescent="0.15">
      <c r="A42" s="1" t="s">
        <v>11</v>
      </c>
      <c r="B42" s="2" t="s">
        <v>12</v>
      </c>
      <c r="C42" s="3" t="s">
        <v>13</v>
      </c>
      <c r="D42" s="1" t="s">
        <v>14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19</v>
      </c>
      <c r="J42" s="1" t="s">
        <v>20</v>
      </c>
      <c r="K42" s="1" t="s">
        <v>21</v>
      </c>
      <c r="L42" s="1" t="s">
        <v>22</v>
      </c>
    </row>
    <row r="43" spans="1:19" ht="15.75" x14ac:dyDescent="0.15">
      <c r="A43" s="4"/>
      <c r="B43" s="2" t="s">
        <v>38</v>
      </c>
      <c r="C43" s="5" t="s">
        <v>39</v>
      </c>
      <c r="D43" s="6" t="s">
        <v>29</v>
      </c>
      <c r="E43" s="6" t="s">
        <v>30</v>
      </c>
      <c r="F43" s="7" t="s">
        <v>31</v>
      </c>
      <c r="G43" s="7" t="s">
        <v>32</v>
      </c>
      <c r="H43" s="7" t="s">
        <v>33</v>
      </c>
      <c r="I43" s="7" t="s">
        <v>34</v>
      </c>
      <c r="J43" s="7" t="s">
        <v>35</v>
      </c>
      <c r="K43" s="7" t="s">
        <v>36</v>
      </c>
      <c r="L43" s="7" t="s">
        <v>37</v>
      </c>
    </row>
    <row r="44" spans="1:19" x14ac:dyDescent="0.15">
      <c r="A44" s="4"/>
      <c r="B44" s="2"/>
      <c r="C44" s="5"/>
      <c r="D44" s="8">
        <v>517</v>
      </c>
      <c r="E44" s="8">
        <v>800</v>
      </c>
      <c r="F44" s="8">
        <v>1889</v>
      </c>
      <c r="G44" s="8">
        <v>91188</v>
      </c>
      <c r="H44" s="8">
        <v>85623</v>
      </c>
      <c r="I44" s="8">
        <v>99350</v>
      </c>
      <c r="J44" s="8">
        <v>135217</v>
      </c>
      <c r="K44" s="8">
        <v>128364</v>
      </c>
      <c r="L44" s="8">
        <v>137439</v>
      </c>
    </row>
    <row r="45" spans="1:19" ht="15.75" x14ac:dyDescent="0.15">
      <c r="A45" s="1" t="s">
        <v>11</v>
      </c>
      <c r="B45" s="2" t="s">
        <v>12</v>
      </c>
      <c r="C45" s="3" t="s">
        <v>13</v>
      </c>
      <c r="D45" s="1" t="s">
        <v>14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J45" s="1" t="s">
        <v>20</v>
      </c>
      <c r="K45" s="1" t="s">
        <v>21</v>
      </c>
      <c r="L45" s="1" t="s">
        <v>22</v>
      </c>
    </row>
    <row r="46" spans="1:19" ht="15.75" x14ac:dyDescent="0.15">
      <c r="A46" s="1"/>
      <c r="B46" s="2" t="s">
        <v>40</v>
      </c>
      <c r="C46" s="5" t="s">
        <v>41</v>
      </c>
      <c r="D46" s="6" t="s">
        <v>29</v>
      </c>
      <c r="E46" s="6" t="s">
        <v>30</v>
      </c>
      <c r="F46" s="7" t="s">
        <v>31</v>
      </c>
      <c r="G46" s="7" t="s">
        <v>32</v>
      </c>
      <c r="H46" s="7" t="s">
        <v>33</v>
      </c>
      <c r="I46" s="7" t="s">
        <v>34</v>
      </c>
      <c r="J46" s="7" t="s">
        <v>35</v>
      </c>
      <c r="K46" s="7" t="s">
        <v>36</v>
      </c>
      <c r="L46" s="7" t="s">
        <v>37</v>
      </c>
    </row>
    <row r="47" spans="1:19" ht="15.75" x14ac:dyDescent="0.15">
      <c r="A47" s="1"/>
      <c r="B47" s="2"/>
      <c r="C47" s="5"/>
      <c r="D47" s="8">
        <v>906</v>
      </c>
      <c r="E47" s="8">
        <v>1212</v>
      </c>
      <c r="F47" s="8">
        <v>3470</v>
      </c>
      <c r="G47" s="8">
        <v>119234</v>
      </c>
      <c r="H47" s="8">
        <v>113769</v>
      </c>
      <c r="I47" s="8">
        <v>99470</v>
      </c>
      <c r="J47" s="8">
        <v>129462</v>
      </c>
      <c r="K47" s="8">
        <v>129854</v>
      </c>
      <c r="L47" s="8">
        <v>136953</v>
      </c>
    </row>
    <row r="48" spans="1:19" x14ac:dyDescent="0.15">
      <c r="A48" s="11" t="s">
        <v>42</v>
      </c>
      <c r="B48" s="11"/>
      <c r="C48" s="11"/>
      <c r="D48" s="8">
        <v>134280</v>
      </c>
      <c r="E48" s="8">
        <v>123186</v>
      </c>
      <c r="F48" s="8">
        <v>122020</v>
      </c>
      <c r="G48" s="8">
        <v>126180</v>
      </c>
      <c r="H48" s="8">
        <v>111633</v>
      </c>
      <c r="I48" s="8">
        <v>106041</v>
      </c>
      <c r="J48" s="8">
        <v>121725</v>
      </c>
      <c r="K48" s="8">
        <v>128083</v>
      </c>
      <c r="L48" s="8">
        <v>130733</v>
      </c>
    </row>
    <row r="49" spans="1:14" x14ac:dyDescent="0.15">
      <c r="A49" s="11"/>
      <c r="B49" s="11"/>
      <c r="C49" s="11"/>
      <c r="D49" s="9"/>
      <c r="E49" s="9"/>
      <c r="F49" s="10"/>
      <c r="G49" s="10"/>
      <c r="H49" s="10"/>
      <c r="I49" s="10"/>
      <c r="J49" s="10"/>
      <c r="K49" s="10"/>
      <c r="L49" s="8"/>
      <c r="M49">
        <f>AVERAGE(E48:L49)</f>
        <v>121200.125</v>
      </c>
      <c r="N49">
        <f>STDEVP(E48:L49)</f>
        <v>7820.3993574097613</v>
      </c>
    </row>
    <row r="50" spans="1:14" x14ac:dyDescent="0.15">
      <c r="A50" s="11" t="s">
        <v>43</v>
      </c>
      <c r="B50" s="11"/>
      <c r="C50" s="11"/>
      <c r="D50" s="8">
        <v>395</v>
      </c>
      <c r="E50" s="8">
        <v>253</v>
      </c>
      <c r="F50" s="8">
        <v>197</v>
      </c>
      <c r="G50" s="8">
        <v>161</v>
      </c>
      <c r="H50" s="8">
        <v>124</v>
      </c>
      <c r="I50" s="8">
        <v>105</v>
      </c>
      <c r="J50" s="10"/>
      <c r="K50" s="10"/>
      <c r="L50" s="8"/>
      <c r="M50">
        <f>AVERAGE(E50:L50)</f>
        <v>168</v>
      </c>
      <c r="N50">
        <f>STDEVP(E50:L50)</f>
        <v>52.952809179494906</v>
      </c>
    </row>
    <row r="51" spans="1:14" x14ac:dyDescent="0.15">
      <c r="A51" s="11"/>
      <c r="B51" s="11"/>
      <c r="C51" s="11"/>
      <c r="D51" s="9"/>
      <c r="E51" s="9"/>
      <c r="F51" s="10"/>
      <c r="G51" s="10"/>
      <c r="H51" s="10"/>
      <c r="I51" s="10"/>
      <c r="J51" s="10"/>
      <c r="K51" s="10"/>
      <c r="L51" s="8"/>
      <c r="M51">
        <f>M49-M50</f>
        <v>121032.125</v>
      </c>
      <c r="N51">
        <f>N49+N50</f>
        <v>7873.3521665892558</v>
      </c>
    </row>
    <row r="52" spans="1:14" x14ac:dyDescent="0.15">
      <c r="M52">
        <f>1-3*N51/M51</f>
        <v>0.80484473440611104</v>
      </c>
    </row>
  </sheetData>
  <mergeCells count="2">
    <mergeCell ref="A48:C49"/>
    <mergeCell ref="A50:C51"/>
  </mergeCells>
  <phoneticPr fontId="7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7230-4B25-42B2-90AD-E62AA580278E}">
  <dimension ref="B1:L73"/>
  <sheetViews>
    <sheetView topLeftCell="A40" workbookViewId="0">
      <selection activeCell="B65" sqref="B65:H73"/>
    </sheetView>
  </sheetViews>
  <sheetFormatPr defaultColWidth="9" defaultRowHeight="13.5" x14ac:dyDescent="0.15"/>
  <cols>
    <col min="1" max="16384" width="9" style="14"/>
  </cols>
  <sheetData>
    <row r="1" spans="2:12" x14ac:dyDescent="0.15">
      <c r="B1" s="12" t="s">
        <v>42</v>
      </c>
      <c r="C1" s="12"/>
      <c r="D1" s="12"/>
      <c r="E1" s="13"/>
      <c r="F1" s="13"/>
      <c r="G1" s="13"/>
      <c r="H1" s="13"/>
      <c r="I1" s="13"/>
      <c r="J1" s="13"/>
    </row>
    <row r="2" spans="2:12" x14ac:dyDescent="0.15">
      <c r="B2" s="12"/>
      <c r="C2" s="12"/>
      <c r="D2" s="12"/>
      <c r="E2" s="13"/>
      <c r="F2" s="13"/>
      <c r="G2" s="13"/>
      <c r="H2" s="13"/>
      <c r="I2" s="13"/>
      <c r="J2" s="13"/>
    </row>
    <row r="3" spans="2:12" x14ac:dyDescent="0.15">
      <c r="B3" s="12"/>
      <c r="C3" s="12"/>
      <c r="D3" s="12"/>
      <c r="E3" s="13"/>
      <c r="F3" s="13"/>
      <c r="G3" s="13"/>
      <c r="H3" s="13"/>
      <c r="I3" s="13"/>
      <c r="J3" s="13"/>
    </row>
    <row r="4" spans="2:12" x14ac:dyDescent="0.15">
      <c r="B4" s="12"/>
      <c r="C4" s="12"/>
      <c r="D4" s="12"/>
      <c r="E4" s="8">
        <v>134280</v>
      </c>
      <c r="F4" s="8">
        <v>123186</v>
      </c>
      <c r="G4" s="8">
        <v>122020</v>
      </c>
      <c r="H4" s="8">
        <v>126180</v>
      </c>
      <c r="I4" s="8">
        <v>111633</v>
      </c>
      <c r="J4" s="8">
        <v>106041</v>
      </c>
    </row>
    <row r="5" spans="2:12" x14ac:dyDescent="0.15">
      <c r="B5" s="12"/>
      <c r="C5" s="12"/>
      <c r="D5" s="12"/>
      <c r="E5" s="8">
        <v>121725</v>
      </c>
      <c r="F5" s="8">
        <v>128083</v>
      </c>
      <c r="G5" s="8">
        <v>130733</v>
      </c>
      <c r="H5" s="10"/>
      <c r="I5" s="10"/>
      <c r="J5" s="10"/>
      <c r="K5" s="14">
        <f>AVERAGE(E1:J5)</f>
        <v>122653.44444444444</v>
      </c>
      <c r="L5" s="14">
        <f>STDEVP(E1:J5)</f>
        <v>8441.5839892115964</v>
      </c>
    </row>
    <row r="6" spans="2:12" ht="14.25" x14ac:dyDescent="0.15">
      <c r="B6" s="15" t="s">
        <v>43</v>
      </c>
      <c r="C6" s="16"/>
      <c r="D6" s="17"/>
      <c r="E6" s="8">
        <v>395</v>
      </c>
      <c r="F6" s="8">
        <v>253</v>
      </c>
      <c r="G6" s="8">
        <v>197</v>
      </c>
      <c r="H6" s="8">
        <v>161</v>
      </c>
      <c r="I6" s="8">
        <v>124</v>
      </c>
      <c r="J6" s="8">
        <v>105</v>
      </c>
    </row>
    <row r="7" spans="2:12" ht="14.25" x14ac:dyDescent="0.15">
      <c r="B7" s="18" t="s">
        <v>43</v>
      </c>
      <c r="C7" s="19"/>
      <c r="D7" s="20"/>
      <c r="E7" s="9"/>
      <c r="F7" s="9"/>
      <c r="G7" s="10"/>
      <c r="H7" s="10"/>
      <c r="I7" s="10"/>
      <c r="J7" s="10"/>
      <c r="K7" s="14">
        <f>AVERAGE(E6:J7)</f>
        <v>205.83333333333334</v>
      </c>
      <c r="L7" s="14">
        <f>STDEVP(E6:J7)</f>
        <v>97.434450900193525</v>
      </c>
    </row>
    <row r="8" spans="2:12" x14ac:dyDescent="0.15">
      <c r="K8" s="14">
        <f>K5-K7</f>
        <v>122447.61111111111</v>
      </c>
      <c r="L8" s="14">
        <f>L5+L7</f>
        <v>8539.0184401117895</v>
      </c>
    </row>
    <row r="9" spans="2:12" x14ac:dyDescent="0.15">
      <c r="K9" s="14">
        <f>1-3*L8/K8</f>
        <v>0.79079171012091032</v>
      </c>
    </row>
    <row r="11" spans="2:12" ht="15.75" x14ac:dyDescent="0.15">
      <c r="B11" s="3" t="s">
        <v>13</v>
      </c>
      <c r="C11" s="5" t="s">
        <v>24</v>
      </c>
      <c r="D11" s="5" t="s">
        <v>25</v>
      </c>
      <c r="E11" s="5" t="s">
        <v>26</v>
      </c>
      <c r="F11" s="3" t="s">
        <v>13</v>
      </c>
      <c r="G11" s="5" t="s">
        <v>28</v>
      </c>
      <c r="H11" s="5" t="s">
        <v>39</v>
      </c>
      <c r="I11" s="5" t="s">
        <v>41</v>
      </c>
    </row>
    <row r="12" spans="2:12" ht="15.75" x14ac:dyDescent="0.15">
      <c r="B12" s="6">
        <v>320</v>
      </c>
      <c r="C12" s="8">
        <v>300</v>
      </c>
      <c r="D12" s="8">
        <v>4198</v>
      </c>
      <c r="E12" s="8">
        <v>68625</v>
      </c>
      <c r="F12" s="6" t="s">
        <v>29</v>
      </c>
      <c r="G12" s="8">
        <v>22111</v>
      </c>
      <c r="H12" s="8">
        <v>517</v>
      </c>
      <c r="I12" s="8">
        <v>906</v>
      </c>
    </row>
    <row r="13" spans="2:12" ht="15.75" x14ac:dyDescent="0.15">
      <c r="B13" s="6">
        <v>80</v>
      </c>
      <c r="C13" s="8">
        <v>531</v>
      </c>
      <c r="D13" s="8">
        <v>8138</v>
      </c>
      <c r="E13" s="8">
        <v>81533</v>
      </c>
      <c r="F13" s="6" t="s">
        <v>30</v>
      </c>
      <c r="G13" s="8">
        <v>54889</v>
      </c>
      <c r="H13" s="8">
        <v>800</v>
      </c>
      <c r="I13" s="8">
        <v>1212</v>
      </c>
    </row>
    <row r="14" spans="2:12" ht="15.75" x14ac:dyDescent="0.15">
      <c r="B14" s="7">
        <v>50</v>
      </c>
      <c r="C14" s="8">
        <v>1576</v>
      </c>
      <c r="D14" s="8">
        <v>35553</v>
      </c>
      <c r="E14" s="8">
        <v>73593</v>
      </c>
      <c r="F14" s="7" t="s">
        <v>31</v>
      </c>
      <c r="G14" s="8">
        <v>51387</v>
      </c>
      <c r="H14" s="8">
        <v>1889</v>
      </c>
      <c r="I14" s="8">
        <v>3470</v>
      </c>
    </row>
    <row r="15" spans="2:12" ht="15.75" x14ac:dyDescent="0.15">
      <c r="B15" s="7">
        <v>10</v>
      </c>
      <c r="C15" s="8">
        <v>96835</v>
      </c>
      <c r="D15" s="8">
        <v>83481</v>
      </c>
      <c r="E15" s="8">
        <v>99199</v>
      </c>
      <c r="F15" s="7" t="s">
        <v>32</v>
      </c>
      <c r="G15" s="8">
        <v>88829</v>
      </c>
      <c r="H15" s="8">
        <v>91188</v>
      </c>
      <c r="I15" s="8">
        <v>119234</v>
      </c>
    </row>
    <row r="16" spans="2:12" ht="15.75" x14ac:dyDescent="0.15">
      <c r="B16" s="7">
        <v>2</v>
      </c>
      <c r="C16" s="8">
        <v>91661</v>
      </c>
      <c r="D16" s="8">
        <v>94663</v>
      </c>
      <c r="E16" s="8">
        <v>97867</v>
      </c>
      <c r="F16" s="7" t="s">
        <v>33</v>
      </c>
      <c r="G16" s="8">
        <v>93893</v>
      </c>
      <c r="H16" s="8">
        <v>85623</v>
      </c>
      <c r="I16" s="8">
        <v>113769</v>
      </c>
    </row>
    <row r="17" spans="2:10" ht="15.75" x14ac:dyDescent="0.15">
      <c r="B17" s="7">
        <v>0.4</v>
      </c>
      <c r="C17" s="8">
        <v>104065</v>
      </c>
      <c r="D17" s="8">
        <v>105949</v>
      </c>
      <c r="E17" s="8">
        <v>114350</v>
      </c>
      <c r="F17" s="7" t="s">
        <v>34</v>
      </c>
      <c r="G17" s="8">
        <v>95018</v>
      </c>
      <c r="H17" s="8">
        <v>99350</v>
      </c>
      <c r="I17" s="8">
        <v>99470</v>
      </c>
    </row>
    <row r="18" spans="2:10" ht="15.75" x14ac:dyDescent="0.15">
      <c r="B18" s="7">
        <v>0.08</v>
      </c>
      <c r="C18" s="8">
        <v>116745</v>
      </c>
      <c r="D18" s="8">
        <v>135764</v>
      </c>
      <c r="E18" s="8">
        <v>114759</v>
      </c>
      <c r="F18" s="7" t="s">
        <v>35</v>
      </c>
      <c r="G18" s="8">
        <v>118792</v>
      </c>
      <c r="H18" s="8">
        <v>135217</v>
      </c>
      <c r="I18" s="8">
        <v>129462</v>
      </c>
      <c r="J18" s="21"/>
    </row>
    <row r="19" spans="2:10" ht="15.75" x14ac:dyDescent="0.15">
      <c r="B19" s="7">
        <v>1.6E-2</v>
      </c>
      <c r="C19" s="8">
        <v>125849</v>
      </c>
      <c r="D19" s="8">
        <v>125867</v>
      </c>
      <c r="E19" s="8">
        <v>115237</v>
      </c>
      <c r="F19" s="7" t="s">
        <v>36</v>
      </c>
      <c r="G19" s="8">
        <v>128453</v>
      </c>
      <c r="H19" s="8">
        <v>128364</v>
      </c>
      <c r="I19" s="8">
        <v>129854</v>
      </c>
      <c r="J19" s="21"/>
    </row>
    <row r="20" spans="2:10" ht="15.75" x14ac:dyDescent="0.15">
      <c r="B20" s="7">
        <v>3.2000000000000002E-3</v>
      </c>
      <c r="C20" s="8">
        <v>125457</v>
      </c>
      <c r="D20" s="8">
        <v>128469</v>
      </c>
      <c r="E20" s="8">
        <v>121476</v>
      </c>
      <c r="F20" s="7" t="s">
        <v>37</v>
      </c>
      <c r="G20" s="8">
        <v>125941</v>
      </c>
      <c r="H20" s="8">
        <v>137439</v>
      </c>
      <c r="I20" s="8">
        <v>136953</v>
      </c>
      <c r="J20" s="21"/>
    </row>
    <row r="22" spans="2:10" x14ac:dyDescent="0.15">
      <c r="B22" s="22" t="s">
        <v>44</v>
      </c>
      <c r="C22" s="23"/>
      <c r="D22" s="23"/>
      <c r="E22" s="23"/>
      <c r="F22" s="23"/>
      <c r="G22" s="23"/>
      <c r="H22" s="23"/>
      <c r="I22" s="23"/>
    </row>
    <row r="23" spans="2:10" ht="15.75" x14ac:dyDescent="0.15">
      <c r="B23" s="43" t="s">
        <v>13</v>
      </c>
      <c r="C23" s="24" t="s">
        <v>24</v>
      </c>
      <c r="D23" s="24" t="s">
        <v>25</v>
      </c>
      <c r="E23" s="24" t="s">
        <v>26</v>
      </c>
      <c r="F23" s="43" t="s">
        <v>13</v>
      </c>
      <c r="G23" s="25" t="s">
        <v>28</v>
      </c>
      <c r="H23" s="25" t="s">
        <v>39</v>
      </c>
      <c r="I23" s="25" t="s">
        <v>41</v>
      </c>
    </row>
    <row r="24" spans="2:10" ht="15.75" x14ac:dyDescent="0.15">
      <c r="B24" s="44">
        <v>320</v>
      </c>
      <c r="C24" s="8">
        <v>300</v>
      </c>
      <c r="D24" s="8">
        <v>4198</v>
      </c>
      <c r="E24" s="8">
        <v>68625</v>
      </c>
      <c r="F24" s="44">
        <v>160</v>
      </c>
      <c r="G24" s="8">
        <v>22111</v>
      </c>
      <c r="H24" s="8">
        <v>517</v>
      </c>
      <c r="I24" s="8">
        <v>906</v>
      </c>
    </row>
    <row r="25" spans="2:10" ht="15.75" x14ac:dyDescent="0.15">
      <c r="B25" s="44">
        <v>80</v>
      </c>
      <c r="C25" s="8">
        <v>531</v>
      </c>
      <c r="D25" s="8">
        <v>8138</v>
      </c>
      <c r="E25" s="8">
        <v>81533</v>
      </c>
      <c r="F25" s="44">
        <v>40</v>
      </c>
      <c r="G25" s="8">
        <v>54889</v>
      </c>
      <c r="H25" s="8">
        <v>800</v>
      </c>
      <c r="I25" s="8">
        <v>1212</v>
      </c>
    </row>
    <row r="26" spans="2:10" ht="15.75" x14ac:dyDescent="0.15">
      <c r="B26" s="45">
        <v>50</v>
      </c>
      <c r="C26" s="8">
        <v>1576</v>
      </c>
      <c r="D26" s="8">
        <v>35553</v>
      </c>
      <c r="E26" s="8">
        <v>73593</v>
      </c>
      <c r="F26" s="46" t="s">
        <v>76</v>
      </c>
      <c r="G26" s="8">
        <v>51387</v>
      </c>
      <c r="H26" s="8">
        <v>1889</v>
      </c>
      <c r="I26" s="8">
        <v>3470</v>
      </c>
    </row>
    <row r="27" spans="2:10" ht="15.75" x14ac:dyDescent="0.15">
      <c r="B27" s="45">
        <v>10</v>
      </c>
      <c r="C27" s="8">
        <v>96835</v>
      </c>
      <c r="D27" s="8">
        <v>83481</v>
      </c>
      <c r="E27" s="8">
        <v>99199</v>
      </c>
      <c r="F27" s="46" t="s">
        <v>77</v>
      </c>
      <c r="G27" s="8">
        <v>88829</v>
      </c>
      <c r="H27" s="8">
        <v>91188</v>
      </c>
      <c r="I27" s="8">
        <v>119234</v>
      </c>
    </row>
    <row r="28" spans="2:10" ht="15.75" x14ac:dyDescent="0.15">
      <c r="B28" s="45">
        <v>2</v>
      </c>
      <c r="C28" s="8">
        <v>91661</v>
      </c>
      <c r="D28" s="8">
        <v>94663</v>
      </c>
      <c r="E28" s="8">
        <v>97867</v>
      </c>
      <c r="F28" s="46" t="s">
        <v>78</v>
      </c>
      <c r="G28" s="8">
        <v>93893</v>
      </c>
      <c r="H28" s="8">
        <v>85623</v>
      </c>
      <c r="I28" s="8">
        <v>113769</v>
      </c>
    </row>
    <row r="29" spans="2:10" ht="15.75" x14ac:dyDescent="0.15">
      <c r="B29" s="45">
        <v>0.4</v>
      </c>
      <c r="C29" s="8">
        <v>104065</v>
      </c>
      <c r="D29" s="8">
        <v>105949</v>
      </c>
      <c r="E29" s="8">
        <v>114350</v>
      </c>
      <c r="F29" s="46" t="s">
        <v>79</v>
      </c>
      <c r="G29" s="8">
        <v>95018</v>
      </c>
      <c r="H29" s="8">
        <v>99350</v>
      </c>
      <c r="I29" s="8">
        <v>99470</v>
      </c>
    </row>
    <row r="30" spans="2:10" ht="15.75" x14ac:dyDescent="0.15">
      <c r="B30" s="45">
        <v>0.08</v>
      </c>
      <c r="C30" s="8">
        <v>116745</v>
      </c>
      <c r="D30" s="8">
        <v>135764</v>
      </c>
      <c r="E30" s="8">
        <v>114759</v>
      </c>
      <c r="F30" s="46" t="s">
        <v>80</v>
      </c>
      <c r="G30" s="8">
        <v>118792</v>
      </c>
      <c r="H30" s="8">
        <v>135217</v>
      </c>
      <c r="I30" s="8">
        <v>129462</v>
      </c>
    </row>
    <row r="31" spans="2:10" ht="15.75" x14ac:dyDescent="0.15">
      <c r="B31" s="45">
        <v>1.6E-2</v>
      </c>
      <c r="C31" s="8">
        <v>125849</v>
      </c>
      <c r="D31" s="8">
        <v>125867</v>
      </c>
      <c r="E31" s="8">
        <v>115237</v>
      </c>
      <c r="F31" s="46" t="s">
        <v>81</v>
      </c>
      <c r="G31" s="8">
        <v>128453</v>
      </c>
      <c r="H31" s="8">
        <v>128364</v>
      </c>
      <c r="I31" s="8">
        <v>129854</v>
      </c>
    </row>
    <row r="32" spans="2:10" ht="15.75" x14ac:dyDescent="0.15">
      <c r="B32" s="45">
        <v>3.2000000000000002E-3</v>
      </c>
      <c r="C32" s="8">
        <v>125457</v>
      </c>
      <c r="D32" s="8">
        <v>128469</v>
      </c>
      <c r="E32" s="8">
        <v>121476</v>
      </c>
      <c r="F32" s="46" t="s">
        <v>82</v>
      </c>
      <c r="G32" s="8">
        <v>125941</v>
      </c>
      <c r="H32" s="8">
        <v>137439</v>
      </c>
      <c r="I32" s="8">
        <v>136953</v>
      </c>
    </row>
    <row r="34" spans="2:9" x14ac:dyDescent="0.15">
      <c r="B34" s="26" t="s">
        <v>45</v>
      </c>
      <c r="C34" s="27"/>
      <c r="D34" s="27"/>
      <c r="E34" s="27"/>
      <c r="F34" s="27"/>
      <c r="G34" s="27"/>
      <c r="H34" s="27"/>
      <c r="I34" s="27"/>
    </row>
    <row r="35" spans="2:9" ht="15.75" x14ac:dyDescent="0.15">
      <c r="B35" s="43" t="s">
        <v>13</v>
      </c>
      <c r="C35" s="24" t="s">
        <v>24</v>
      </c>
      <c r="D35" s="24" t="s">
        <v>25</v>
      </c>
      <c r="E35" s="24" t="s">
        <v>26</v>
      </c>
      <c r="F35" s="43" t="s">
        <v>13</v>
      </c>
      <c r="G35" s="25" t="s">
        <v>28</v>
      </c>
      <c r="H35" s="25" t="s">
        <v>39</v>
      </c>
      <c r="I35" s="25" t="s">
        <v>41</v>
      </c>
    </row>
    <row r="36" spans="2:9" ht="15.75" x14ac:dyDescent="0.15">
      <c r="B36" s="44">
        <v>320</v>
      </c>
      <c r="C36" s="13">
        <f t="shared" ref="C36:E44" si="0">(C24-$K$7)/$K$8*100</f>
        <v>7.6903637247131076E-2</v>
      </c>
      <c r="D36" s="13">
        <f t="shared" si="0"/>
        <v>3.2603058813814707</v>
      </c>
      <c r="E36" s="13">
        <f t="shared" si="0"/>
        <v>55.876277246913311</v>
      </c>
      <c r="F36" s="44">
        <v>160</v>
      </c>
      <c r="G36" s="13">
        <f t="shared" ref="G36:I44" si="1">(G24-$K$7)/$K$8*100</f>
        <v>17.88941937527024</v>
      </c>
      <c r="H36" s="13">
        <f t="shared" si="1"/>
        <v>0.25412228449627206</v>
      </c>
      <c r="I36" s="13">
        <f t="shared" si="1"/>
        <v>0.5718091682746862</v>
      </c>
    </row>
    <row r="37" spans="2:9" ht="15.75" x14ac:dyDescent="0.15">
      <c r="B37" s="44">
        <v>80</v>
      </c>
      <c r="C37" s="13">
        <f t="shared" si="0"/>
        <v>0.26555574560911988</v>
      </c>
      <c r="D37" s="13">
        <f t="shared" si="0"/>
        <v>6.4780085088543533</v>
      </c>
      <c r="E37" s="13">
        <f t="shared" si="0"/>
        <v>66.417928392958999</v>
      </c>
      <c r="F37" s="44">
        <v>40</v>
      </c>
      <c r="G37" s="13">
        <f t="shared" si="1"/>
        <v>44.658418543622055</v>
      </c>
      <c r="H37" s="13">
        <f t="shared" si="1"/>
        <v>0.48524153413455279</v>
      </c>
      <c r="I37" s="13">
        <f t="shared" si="1"/>
        <v>0.82171196116978817</v>
      </c>
    </row>
    <row r="38" spans="2:9" ht="15.75" x14ac:dyDescent="0.15">
      <c r="B38" s="45">
        <v>50</v>
      </c>
      <c r="C38" s="13">
        <f t="shared" si="0"/>
        <v>1.1189819501038314</v>
      </c>
      <c r="D38" s="13">
        <f t="shared" si="0"/>
        <v>28.867175395191687</v>
      </c>
      <c r="E38" s="13">
        <f t="shared" si="0"/>
        <v>59.933522590386737</v>
      </c>
      <c r="F38" s="46" t="s">
        <v>76</v>
      </c>
      <c r="G38" s="13">
        <f t="shared" si="1"/>
        <v>41.798419913822556</v>
      </c>
      <c r="H38" s="13">
        <f t="shared" si="1"/>
        <v>1.3746014735553573</v>
      </c>
      <c r="I38" s="13">
        <f t="shared" si="1"/>
        <v>2.6657659035133845</v>
      </c>
    </row>
    <row r="39" spans="2:9" ht="15.75" x14ac:dyDescent="0.15">
      <c r="B39" s="45">
        <v>10</v>
      </c>
      <c r="C39" s="13">
        <f t="shared" si="0"/>
        <v>78.914701389301641</v>
      </c>
      <c r="D39" s="13">
        <f t="shared" si="0"/>
        <v>68.008812839232377</v>
      </c>
      <c r="E39" s="13">
        <f t="shared" si="0"/>
        <v>80.845322965785371</v>
      </c>
      <c r="F39" s="46" t="s">
        <v>77</v>
      </c>
      <c r="G39" s="13">
        <f t="shared" si="1"/>
        <v>72.376394984340237</v>
      </c>
      <c r="H39" s="13">
        <f t="shared" si="1"/>
        <v>74.302933181855096</v>
      </c>
      <c r="I39" s="13">
        <f t="shared" si="1"/>
        <v>97.20742249406436</v>
      </c>
    </row>
    <row r="40" spans="2:9" ht="15.75" x14ac:dyDescent="0.15">
      <c r="B40" s="45">
        <v>2</v>
      </c>
      <c r="C40" s="13">
        <f t="shared" si="0"/>
        <v>74.689220832310596</v>
      </c>
      <c r="D40" s="13">
        <f t="shared" si="0"/>
        <v>77.140881565222685</v>
      </c>
      <c r="E40" s="13">
        <f t="shared" si="0"/>
        <v>79.757510808477278</v>
      </c>
      <c r="F40" s="46" t="s">
        <v>78</v>
      </c>
      <c r="G40" s="13">
        <f t="shared" si="1"/>
        <v>76.512041204016057</v>
      </c>
      <c r="H40" s="13">
        <f t="shared" si="1"/>
        <v>69.758132389498101</v>
      </c>
      <c r="I40" s="13">
        <f t="shared" si="1"/>
        <v>92.744289281084846</v>
      </c>
    </row>
    <row r="41" spans="2:9" ht="15.75" x14ac:dyDescent="0.15">
      <c r="B41" s="45">
        <v>0.4</v>
      </c>
      <c r="C41" s="13">
        <f t="shared" si="0"/>
        <v>84.819267378293759</v>
      </c>
      <c r="D41" s="13">
        <f t="shared" si="0"/>
        <v>86.35788457376556</v>
      </c>
      <c r="E41" s="13">
        <f t="shared" si="0"/>
        <v>93.218777917268028</v>
      </c>
      <c r="F41" s="46" t="s">
        <v>79</v>
      </c>
      <c r="G41" s="13">
        <f t="shared" si="1"/>
        <v>77.43080147201276</v>
      </c>
      <c r="H41" s="13">
        <f t="shared" si="1"/>
        <v>80.968641010645371</v>
      </c>
      <c r="I41" s="13">
        <f t="shared" si="1"/>
        <v>81.066642105898353</v>
      </c>
    </row>
    <row r="42" spans="2:9" ht="15.75" x14ac:dyDescent="0.15">
      <c r="B42" s="45">
        <v>0.08</v>
      </c>
      <c r="C42" s="13">
        <f t="shared" si="0"/>
        <v>95.174716443358776</v>
      </c>
      <c r="D42" s="13">
        <f t="shared" si="0"/>
        <v>110.7070733651625</v>
      </c>
      <c r="E42" s="13">
        <f t="shared" si="0"/>
        <v>93.552798316921937</v>
      </c>
      <c r="F42" s="46" t="s">
        <v>80</v>
      </c>
      <c r="G42" s="13">
        <f t="shared" si="1"/>
        <v>96.846451793215877</v>
      </c>
      <c r="H42" s="13">
        <f t="shared" si="1"/>
        <v>110.26035170596766</v>
      </c>
      <c r="I42" s="13">
        <f t="shared" si="1"/>
        <v>105.56038251279345</v>
      </c>
    </row>
    <row r="43" spans="2:9" ht="15.75" x14ac:dyDescent="0.15">
      <c r="B43" s="45">
        <v>1.6E-2</v>
      </c>
      <c r="C43" s="13">
        <f t="shared" si="0"/>
        <v>102.60973286988495</v>
      </c>
      <c r="D43" s="13">
        <f t="shared" si="0"/>
        <v>102.6244330341729</v>
      </c>
      <c r="E43" s="13">
        <f t="shared" si="0"/>
        <v>93.943169346346309</v>
      </c>
      <c r="F43" s="46" t="s">
        <v>81</v>
      </c>
      <c r="G43" s="13">
        <f t="shared" si="1"/>
        <v>104.73635663687463</v>
      </c>
      <c r="H43" s="13">
        <f t="shared" si="1"/>
        <v>104.66367249122868</v>
      </c>
      <c r="I43" s="13">
        <f t="shared" si="1"/>
        <v>105.8805194239532</v>
      </c>
    </row>
    <row r="44" spans="2:9" ht="15.75" x14ac:dyDescent="0.15">
      <c r="B44" s="45">
        <v>3.2000000000000002E-3</v>
      </c>
      <c r="C44" s="13">
        <f t="shared" si="0"/>
        <v>102.28959595872522</v>
      </c>
      <c r="D44" s="13">
        <f t="shared" si="0"/>
        <v>104.74942344957503</v>
      </c>
      <c r="E44" s="13">
        <f t="shared" si="0"/>
        <v>99.038409623707551</v>
      </c>
      <c r="F44" s="46" t="s">
        <v>82</v>
      </c>
      <c r="G44" s="13">
        <f t="shared" si="1"/>
        <v>102.68486704291224</v>
      </c>
      <c r="H44" s="13">
        <f t="shared" si="1"/>
        <v>112.07500531973538</v>
      </c>
      <c r="I44" s="13">
        <f t="shared" si="1"/>
        <v>111.67810088396079</v>
      </c>
    </row>
    <row r="46" spans="2:9" x14ac:dyDescent="0.15">
      <c r="B46" s="26" t="s">
        <v>45</v>
      </c>
      <c r="C46" s="27"/>
      <c r="D46" s="27"/>
      <c r="E46" s="27"/>
      <c r="F46" s="27"/>
      <c r="G46" s="27"/>
      <c r="H46" s="27"/>
      <c r="I46" s="27"/>
    </row>
    <row r="47" spans="2:9" ht="15.75" x14ac:dyDescent="0.15">
      <c r="B47" s="43" t="s">
        <v>13</v>
      </c>
      <c r="C47" s="24" t="s">
        <v>24</v>
      </c>
      <c r="D47" s="24" t="s">
        <v>25</v>
      </c>
      <c r="E47" s="24" t="s">
        <v>26</v>
      </c>
      <c r="F47" s="43" t="s">
        <v>13</v>
      </c>
      <c r="G47" s="25" t="s">
        <v>28</v>
      </c>
      <c r="H47" s="25" t="s">
        <v>39</v>
      </c>
      <c r="I47" s="25" t="s">
        <v>41</v>
      </c>
    </row>
    <row r="48" spans="2:9" ht="15.75" x14ac:dyDescent="0.15">
      <c r="B48" s="44">
        <v>320</v>
      </c>
      <c r="C48" s="13">
        <v>7.6903637247131076E-2</v>
      </c>
      <c r="D48" s="13">
        <v>3.2603058813814707</v>
      </c>
      <c r="E48" s="13">
        <v>55.876277246913311</v>
      </c>
      <c r="F48" s="44">
        <v>160</v>
      </c>
      <c r="G48" s="13">
        <v>17.88941937527024</v>
      </c>
      <c r="H48" s="13">
        <v>0.25412228449627206</v>
      </c>
      <c r="I48" s="13">
        <v>0.5718091682746862</v>
      </c>
    </row>
    <row r="49" spans="2:9" ht="15.75" x14ac:dyDescent="0.15">
      <c r="B49" s="44">
        <v>80</v>
      </c>
      <c r="C49" s="13">
        <v>0.26555574560911988</v>
      </c>
      <c r="D49" s="13">
        <v>6.4780085088543533</v>
      </c>
      <c r="E49" s="13">
        <v>66.417928392958999</v>
      </c>
      <c r="F49" s="44">
        <v>40</v>
      </c>
      <c r="G49" s="13">
        <v>44.658418543622055</v>
      </c>
      <c r="H49" s="13">
        <v>0.48524153413455279</v>
      </c>
      <c r="I49" s="13">
        <v>0.82171196116978817</v>
      </c>
    </row>
    <row r="50" spans="2:9" ht="15.75" x14ac:dyDescent="0.15">
      <c r="B50" s="45">
        <v>50</v>
      </c>
      <c r="C50" s="13">
        <v>1.1189819501038314</v>
      </c>
      <c r="D50" s="13">
        <v>28.867175395191687</v>
      </c>
      <c r="E50" s="13">
        <v>59.933522590386737</v>
      </c>
      <c r="F50" s="46" t="s">
        <v>46</v>
      </c>
      <c r="G50" s="13">
        <v>41.798419913822556</v>
      </c>
      <c r="H50" s="13">
        <v>1.3746014735553573</v>
      </c>
      <c r="I50" s="13">
        <v>2.6657659035133845</v>
      </c>
    </row>
    <row r="51" spans="2:9" ht="15.75" x14ac:dyDescent="0.15">
      <c r="B51" s="45">
        <v>10</v>
      </c>
      <c r="C51" s="13">
        <v>78.914701389301641</v>
      </c>
      <c r="D51" s="13">
        <v>68.008812839232377</v>
      </c>
      <c r="E51" s="13">
        <v>80.845322965785371</v>
      </c>
      <c r="F51" s="46" t="s">
        <v>47</v>
      </c>
      <c r="G51" s="13">
        <v>72.376394984340237</v>
      </c>
      <c r="H51" s="13">
        <v>74.302933181855096</v>
      </c>
      <c r="I51" s="13">
        <v>97.20742249406436</v>
      </c>
    </row>
    <row r="52" spans="2:9" ht="15.75" x14ac:dyDescent="0.15">
      <c r="B52" s="45">
        <v>2</v>
      </c>
      <c r="C52" s="13">
        <v>74.689220832310596</v>
      </c>
      <c r="D52" s="13">
        <v>77.140881565222685</v>
      </c>
      <c r="E52" s="13">
        <v>79.757510808477278</v>
      </c>
      <c r="F52" s="46" t="s">
        <v>48</v>
      </c>
      <c r="G52" s="13">
        <v>76.512041204016057</v>
      </c>
      <c r="H52" s="13">
        <v>69.758132389498101</v>
      </c>
      <c r="I52" s="13">
        <v>92.744289281084846</v>
      </c>
    </row>
    <row r="53" spans="2:9" ht="15.75" x14ac:dyDescent="0.15">
      <c r="B53" s="45">
        <v>0.4</v>
      </c>
      <c r="C53" s="13">
        <v>84.819267378293759</v>
      </c>
      <c r="D53" s="13">
        <v>86.35788457376556</v>
      </c>
      <c r="E53" s="13">
        <v>93.218777917268028</v>
      </c>
      <c r="F53" s="46" t="s">
        <v>49</v>
      </c>
      <c r="G53" s="13">
        <v>77.43080147201276</v>
      </c>
      <c r="H53" s="13">
        <v>80.968641010645371</v>
      </c>
      <c r="I53" s="13">
        <v>81.066642105898353</v>
      </c>
    </row>
    <row r="54" spans="2:9" ht="15.75" x14ac:dyDescent="0.15">
      <c r="B54" s="45">
        <v>0.08</v>
      </c>
      <c r="C54" s="13">
        <v>95.174716443358776</v>
      </c>
      <c r="D54" s="13">
        <v>110.7070733651625</v>
      </c>
      <c r="E54" s="13">
        <v>93.552798316921937</v>
      </c>
      <c r="F54" s="46" t="s">
        <v>50</v>
      </c>
      <c r="G54" s="13">
        <v>96.846451793215877</v>
      </c>
      <c r="H54" s="13">
        <v>110.26035170596766</v>
      </c>
      <c r="I54" s="13">
        <v>105.56038251279345</v>
      </c>
    </row>
    <row r="55" spans="2:9" ht="15.75" x14ac:dyDescent="0.15">
      <c r="B55" s="45">
        <v>1.6E-2</v>
      </c>
      <c r="C55" s="13">
        <v>102.60973286988495</v>
      </c>
      <c r="D55" s="13">
        <v>102.6244330341729</v>
      </c>
      <c r="E55" s="13">
        <v>93.943169346346309</v>
      </c>
      <c r="F55" s="46" t="s">
        <v>51</v>
      </c>
      <c r="G55" s="13">
        <v>104.73635663687463</v>
      </c>
      <c r="H55" s="13">
        <v>104.66367249122868</v>
      </c>
      <c r="I55" s="13">
        <v>105.8805194239532</v>
      </c>
    </row>
    <row r="56" spans="2:9" ht="15.75" x14ac:dyDescent="0.15">
      <c r="B56" s="45">
        <v>3.2000000000000002E-3</v>
      </c>
      <c r="C56" s="13">
        <v>102.28959595872522</v>
      </c>
      <c r="D56" s="13">
        <v>104.74942344957503</v>
      </c>
      <c r="E56" s="13">
        <v>99.038409623707551</v>
      </c>
      <c r="F56" s="46" t="s">
        <v>52</v>
      </c>
      <c r="G56" s="13">
        <v>102.68486704291224</v>
      </c>
      <c r="H56" s="13">
        <v>112.07500531973538</v>
      </c>
      <c r="I56" s="13">
        <v>111.67810088396079</v>
      </c>
    </row>
    <row r="58" spans="2:9" x14ac:dyDescent="0.15">
      <c r="B58" s="13" t="s">
        <v>53</v>
      </c>
      <c r="C58" s="13">
        <f>100-C48</f>
        <v>99.923096362752872</v>
      </c>
      <c r="D58" s="13">
        <f t="shared" ref="D58:I58" si="2">100-D48</f>
        <v>96.73969411861853</v>
      </c>
      <c r="E58" s="13">
        <f t="shared" si="2"/>
        <v>44.123722753086689</v>
      </c>
      <c r="F58" s="13"/>
      <c r="G58" s="13">
        <f t="shared" si="2"/>
        <v>82.110580624729764</v>
      </c>
      <c r="H58" s="13">
        <f t="shared" si="2"/>
        <v>99.745877715503724</v>
      </c>
      <c r="I58" s="13">
        <f t="shared" si="2"/>
        <v>99.428190831725317</v>
      </c>
    </row>
    <row r="60" spans="2:9" x14ac:dyDescent="0.2">
      <c r="B60" s="28" t="s">
        <v>54</v>
      </c>
      <c r="C60" s="28">
        <v>15.43</v>
      </c>
      <c r="D60" s="28">
        <v>14.78</v>
      </c>
      <c r="E60" s="28">
        <v>552.79999999999995</v>
      </c>
      <c r="F60" s="13"/>
      <c r="G60" s="28">
        <v>16.12</v>
      </c>
      <c r="H60" s="28">
        <v>7.4690000000000003</v>
      </c>
      <c r="I60" s="28">
        <v>11.15</v>
      </c>
    </row>
    <row r="61" spans="2:9" x14ac:dyDescent="0.2">
      <c r="B61" s="28" t="s">
        <v>55</v>
      </c>
      <c r="C61" s="28">
        <v>-2.9470000000000001</v>
      </c>
      <c r="D61" s="28">
        <v>-0.92390000000000005</v>
      </c>
      <c r="E61" s="28">
        <v>-0.29570000000000002</v>
      </c>
      <c r="F61" s="13"/>
      <c r="G61" s="28">
        <v>-0.48930000000000001</v>
      </c>
      <c r="H61" s="28">
        <v>-2.2850000000000001</v>
      </c>
      <c r="I61" s="28">
        <v>-4.4139999999999997</v>
      </c>
    </row>
    <row r="62" spans="2:9" x14ac:dyDescent="0.2">
      <c r="B62" s="28" t="s">
        <v>56</v>
      </c>
      <c r="C62" s="28">
        <v>1.1879999999999999</v>
      </c>
      <c r="D62" s="28">
        <v>1.17</v>
      </c>
      <c r="E62" s="28">
        <v>2.7429999999999999</v>
      </c>
      <c r="F62" s="13"/>
      <c r="G62" s="28">
        <v>1.2070000000000001</v>
      </c>
      <c r="H62" s="28">
        <v>0.87319999999999998</v>
      </c>
      <c r="I62" s="28">
        <v>1.0469999999999999</v>
      </c>
    </row>
    <row r="63" spans="2:9" x14ac:dyDescent="0.2">
      <c r="B63" s="28" t="s">
        <v>57</v>
      </c>
      <c r="C63" s="28">
        <v>2441</v>
      </c>
      <c r="D63" s="28">
        <v>4387</v>
      </c>
      <c r="E63" s="28">
        <v>20204</v>
      </c>
      <c r="F63" s="13"/>
      <c r="G63" s="28">
        <v>5920</v>
      </c>
      <c r="H63" s="28">
        <v>1183</v>
      </c>
      <c r="I63" s="28">
        <v>1577</v>
      </c>
    </row>
    <row r="65" spans="2:9" ht="15" x14ac:dyDescent="0.2">
      <c r="B65" s="29" t="s">
        <v>58</v>
      </c>
      <c r="C65" s="30" t="s">
        <v>12</v>
      </c>
      <c r="D65" s="30" t="s">
        <v>59</v>
      </c>
      <c r="E65" s="30" t="s">
        <v>60</v>
      </c>
      <c r="F65" s="31" t="s">
        <v>61</v>
      </c>
      <c r="G65" s="31" t="s">
        <v>62</v>
      </c>
      <c r="H65" s="32" t="s">
        <v>63</v>
      </c>
      <c r="I65" s="33" t="s">
        <v>57</v>
      </c>
    </row>
    <row r="66" spans="2:9" x14ac:dyDescent="0.2">
      <c r="B66" s="34" t="s">
        <v>64</v>
      </c>
      <c r="C66" s="35">
        <v>240</v>
      </c>
      <c r="D66" s="36" t="s">
        <v>65</v>
      </c>
      <c r="E66" s="37" t="s">
        <v>24</v>
      </c>
      <c r="F66" s="38" t="s">
        <v>66</v>
      </c>
      <c r="G66" s="39">
        <v>15.43</v>
      </c>
      <c r="H66" s="40">
        <v>99.923096362752872</v>
      </c>
      <c r="I66" s="28">
        <v>2441</v>
      </c>
    </row>
    <row r="67" spans="2:9" x14ac:dyDescent="0.2">
      <c r="B67" s="34" t="s">
        <v>64</v>
      </c>
      <c r="C67" s="35">
        <v>308</v>
      </c>
      <c r="D67" s="36" t="s">
        <v>67</v>
      </c>
      <c r="E67" s="37" t="s">
        <v>25</v>
      </c>
      <c r="F67" s="38" t="s">
        <v>68</v>
      </c>
      <c r="G67" s="39">
        <v>14.78</v>
      </c>
      <c r="H67" s="40">
        <v>96.73969411861853</v>
      </c>
      <c r="I67" s="28">
        <v>4387</v>
      </c>
    </row>
    <row r="68" spans="2:9" x14ac:dyDescent="0.2">
      <c r="B68" s="34" t="s">
        <v>64</v>
      </c>
      <c r="C68" s="35">
        <v>309</v>
      </c>
      <c r="D68" s="36" t="s">
        <v>69</v>
      </c>
      <c r="E68" s="37" t="s">
        <v>26</v>
      </c>
      <c r="F68" s="38" t="s">
        <v>70</v>
      </c>
      <c r="G68" s="39">
        <v>552.79999999999995</v>
      </c>
      <c r="H68" s="40">
        <v>44.123722753086689</v>
      </c>
      <c r="I68" s="28">
        <v>20204</v>
      </c>
    </row>
    <row r="70" spans="2:9" ht="15" x14ac:dyDescent="0.2">
      <c r="B70" s="29" t="s">
        <v>58</v>
      </c>
      <c r="C70" s="30" t="s">
        <v>12</v>
      </c>
      <c r="D70" s="30" t="s">
        <v>59</v>
      </c>
      <c r="E70" s="30" t="s">
        <v>60</v>
      </c>
      <c r="F70" s="31" t="s">
        <v>61</v>
      </c>
      <c r="G70" s="31" t="s">
        <v>62</v>
      </c>
      <c r="H70" s="32" t="s">
        <v>63</v>
      </c>
      <c r="I70" s="33" t="s">
        <v>57</v>
      </c>
    </row>
    <row r="71" spans="2:9" x14ac:dyDescent="0.2">
      <c r="B71" s="34" t="s">
        <v>71</v>
      </c>
      <c r="C71" s="35" t="s">
        <v>27</v>
      </c>
      <c r="D71" s="41" t="s">
        <v>72</v>
      </c>
      <c r="E71" s="42" t="s">
        <v>28</v>
      </c>
      <c r="F71" s="34" t="s">
        <v>73</v>
      </c>
      <c r="G71" s="39">
        <v>16.12</v>
      </c>
      <c r="H71" s="40">
        <v>82.110580624729764</v>
      </c>
      <c r="I71" s="28">
        <v>5920</v>
      </c>
    </row>
    <row r="72" spans="2:9" x14ac:dyDescent="0.2">
      <c r="B72" s="34" t="s">
        <v>71</v>
      </c>
      <c r="C72" s="35" t="s">
        <v>38</v>
      </c>
      <c r="D72" s="41" t="s">
        <v>74</v>
      </c>
      <c r="E72" s="42" t="s">
        <v>39</v>
      </c>
      <c r="F72" s="34" t="s">
        <v>73</v>
      </c>
      <c r="G72" s="39">
        <v>7.4690000000000003</v>
      </c>
      <c r="H72" s="40">
        <v>99.745877715503724</v>
      </c>
      <c r="I72" s="28">
        <v>1183</v>
      </c>
    </row>
    <row r="73" spans="2:9" x14ac:dyDescent="0.2">
      <c r="B73" s="34" t="s">
        <v>71</v>
      </c>
      <c r="C73" s="35" t="s">
        <v>40</v>
      </c>
      <c r="D73" s="41" t="s">
        <v>75</v>
      </c>
      <c r="E73" s="42" t="s">
        <v>41</v>
      </c>
      <c r="F73" s="34" t="s">
        <v>73</v>
      </c>
      <c r="G73" s="39">
        <v>11.15</v>
      </c>
      <c r="H73" s="40">
        <v>99.428190831725317</v>
      </c>
      <c r="I73" s="28">
        <v>1577</v>
      </c>
    </row>
  </sheetData>
  <mergeCells count="3">
    <mergeCell ref="B1:D5"/>
    <mergeCell ref="B6:D6"/>
    <mergeCell ref="B7:D7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01EA-0093-4949-895B-18538E7C1F15}">
  <dimension ref="A1:G9"/>
  <sheetViews>
    <sheetView tabSelected="1" workbookViewId="0">
      <selection activeCell="N28" sqref="N28"/>
    </sheetView>
  </sheetViews>
  <sheetFormatPr defaultRowHeight="13.5" x14ac:dyDescent="0.15"/>
  <cols>
    <col min="1" max="16384" width="9" style="14"/>
  </cols>
  <sheetData>
    <row r="1" spans="1:7" ht="15" x14ac:dyDescent="0.2">
      <c r="A1" s="29" t="s">
        <v>58</v>
      </c>
      <c r="B1" s="30" t="s">
        <v>12</v>
      </c>
      <c r="C1" s="30" t="s">
        <v>59</v>
      </c>
      <c r="D1" s="30" t="s">
        <v>60</v>
      </c>
      <c r="E1" s="31" t="s">
        <v>61</v>
      </c>
      <c r="F1" s="31" t="s">
        <v>62</v>
      </c>
      <c r="G1" s="32" t="s">
        <v>63</v>
      </c>
    </row>
    <row r="2" spans="1:7" x14ac:dyDescent="0.2">
      <c r="A2" s="34" t="s">
        <v>64</v>
      </c>
      <c r="B2" s="35">
        <v>240</v>
      </c>
      <c r="C2" s="36" t="s">
        <v>65</v>
      </c>
      <c r="D2" s="37" t="s">
        <v>24</v>
      </c>
      <c r="E2" s="38" t="s">
        <v>66</v>
      </c>
      <c r="F2" s="39">
        <v>15.43</v>
      </c>
      <c r="G2" s="40">
        <v>99.923096362752872</v>
      </c>
    </row>
    <row r="3" spans="1:7" x14ac:dyDescent="0.2">
      <c r="A3" s="34" t="s">
        <v>64</v>
      </c>
      <c r="B3" s="35">
        <v>308</v>
      </c>
      <c r="C3" s="36" t="s">
        <v>67</v>
      </c>
      <c r="D3" s="37" t="s">
        <v>25</v>
      </c>
      <c r="E3" s="38" t="s">
        <v>68</v>
      </c>
      <c r="F3" s="39">
        <v>14.78</v>
      </c>
      <c r="G3" s="40">
        <v>96.73969411861853</v>
      </c>
    </row>
    <row r="4" spans="1:7" x14ac:dyDescent="0.2">
      <c r="A4" s="34" t="s">
        <v>64</v>
      </c>
      <c r="B4" s="35">
        <v>309</v>
      </c>
      <c r="C4" s="36" t="s">
        <v>69</v>
      </c>
      <c r="D4" s="37" t="s">
        <v>26</v>
      </c>
      <c r="E4" s="38" t="s">
        <v>70</v>
      </c>
      <c r="F4" s="39">
        <v>552.79999999999995</v>
      </c>
      <c r="G4" s="40">
        <v>44.123722753086689</v>
      </c>
    </row>
    <row r="6" spans="1:7" ht="15" x14ac:dyDescent="0.2">
      <c r="A6" s="29" t="s">
        <v>58</v>
      </c>
      <c r="B6" s="30" t="s">
        <v>12</v>
      </c>
      <c r="C6" s="30" t="s">
        <v>59</v>
      </c>
      <c r="D6" s="30" t="s">
        <v>60</v>
      </c>
      <c r="E6" s="31" t="s">
        <v>61</v>
      </c>
      <c r="F6" s="31" t="s">
        <v>62</v>
      </c>
      <c r="G6" s="32" t="s">
        <v>63</v>
      </c>
    </row>
    <row r="7" spans="1:7" x14ac:dyDescent="0.2">
      <c r="A7" s="34" t="s">
        <v>71</v>
      </c>
      <c r="B7" s="35" t="s">
        <v>38</v>
      </c>
      <c r="C7" s="41" t="s">
        <v>74</v>
      </c>
      <c r="D7" s="42" t="s">
        <v>39</v>
      </c>
      <c r="E7" s="34" t="s">
        <v>73</v>
      </c>
      <c r="F7" s="39">
        <v>7.4690000000000003</v>
      </c>
      <c r="G7" s="40">
        <v>99.745877715503724</v>
      </c>
    </row>
    <row r="8" spans="1:7" x14ac:dyDescent="0.2">
      <c r="A8" s="34" t="s">
        <v>71</v>
      </c>
      <c r="B8" s="35" t="s">
        <v>40</v>
      </c>
      <c r="C8" s="41" t="s">
        <v>75</v>
      </c>
      <c r="D8" s="42" t="s">
        <v>41</v>
      </c>
      <c r="E8" s="34" t="s">
        <v>73</v>
      </c>
      <c r="F8" s="39">
        <v>11.15</v>
      </c>
      <c r="G8" s="40">
        <v>99.428190831725317</v>
      </c>
    </row>
    <row r="9" spans="1:7" x14ac:dyDescent="0.2">
      <c r="A9" s="34" t="s">
        <v>71</v>
      </c>
      <c r="B9" s="35" t="s">
        <v>27</v>
      </c>
      <c r="C9" s="41" t="s">
        <v>72</v>
      </c>
      <c r="D9" s="42" t="s">
        <v>28</v>
      </c>
      <c r="E9" s="34" t="s">
        <v>73</v>
      </c>
      <c r="F9" s="39">
        <v>16.12</v>
      </c>
      <c r="G9" s="40">
        <v>82.110580624729764</v>
      </c>
    </row>
  </sheetData>
  <autoFilter ref="A6:G9" xr:uid="{66DC01EA-0093-4949-895B-18538E7C1F15}">
    <sortState xmlns:xlrd2="http://schemas.microsoft.com/office/spreadsheetml/2017/richdata2" ref="A7:G9">
      <sortCondition descending="1" ref="G6:G9"/>
    </sortState>
  </autoFilter>
  <phoneticPr fontId="7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rism8.Document" shapeId="2051" r:id="rId4">
          <objectPr defaultSize="0" autoPict="0" altText="" r:id="rId5">
            <anchor moveWithCells="1">
              <from>
                <xdr:col>11</xdr:col>
                <xdr:colOff>9525</xdr:colOff>
                <xdr:row>0</xdr:row>
                <xdr:rowOff>57150</xdr:rowOff>
              </from>
              <to>
                <xdr:col>16</xdr:col>
                <xdr:colOff>409575</xdr:colOff>
                <xdr:row>20</xdr:row>
                <xdr:rowOff>114300</xdr:rowOff>
              </to>
            </anchor>
          </objectPr>
        </oleObject>
      </mc:Choice>
      <mc:Fallback>
        <oleObject progId="Prism8.Document" shapeId="2051" r:id="rId4"/>
      </mc:Fallback>
    </mc:AlternateContent>
    <mc:AlternateContent xmlns:mc="http://schemas.openxmlformats.org/markup-compatibility/2006">
      <mc:Choice Requires="x14">
        <oleObject progId="Prism8.Document" shapeId="2052" r:id="rId6">
          <objectPr defaultSize="0" autoPict="0" altText="" r:id="rId7">
            <anchor moveWithCells="1">
              <from>
                <xdr:col>17</xdr:col>
                <xdr:colOff>9525</xdr:colOff>
                <xdr:row>0</xdr:row>
                <xdr:rowOff>57150</xdr:rowOff>
              </from>
              <to>
                <xdr:col>22</xdr:col>
                <xdr:colOff>409575</xdr:colOff>
                <xdr:row>20</xdr:row>
                <xdr:rowOff>114300</xdr:rowOff>
              </to>
            </anchor>
          </objectPr>
        </oleObject>
      </mc:Choice>
      <mc:Fallback>
        <oleObject progId="Prism8.Document" shapeId="2052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0814</vt:lpstr>
      <vt:lpstr>Processed data</vt:lpstr>
      <vt:lpstr>IR&amp;IC50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xuxingpingxxp@163.com</cp:lastModifiedBy>
  <dcterms:created xsi:type="dcterms:W3CDTF">2024-06-11T06:33:00Z</dcterms:created>
  <dcterms:modified xsi:type="dcterms:W3CDTF">2024-06-12T03:11:04Z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EC6F729ACCB94B07841A48D2859BE01C</vt:lpwstr>
  </property>
  <property fmtid="{D5CDD505-2E9C-101B-9397-08002B2CF9AE}" pid="3" name="KSOProductBuildVer">
    <vt:lpwstr>2052-11.8.2.11019</vt:lpwstr>
  </property>
</Properties>
</file>