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6.5\临检所-报告组文件\资料审核\科研报告\张继-张珉翔\"/>
    </mc:Choice>
  </mc:AlternateContent>
  <xr:revisionPtr revIDLastSave="0" documentId="13_ncr:1_{CC389883-6C1E-4BD1-8507-EA853C4CCB7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532" sheetId="1" r:id="rId1"/>
    <sheet name="Processed data" sheetId="2" r:id="rId2"/>
    <sheet name="IR&amp;IC50" sheetId="3" r:id="rId3"/>
  </sheets>
  <externalReferences>
    <externalReference r:id="rId4"/>
  </externalReferences>
  <definedNames>
    <definedName name="_xlnm._FilterDatabase" localSheetId="2" hidden="1">'IR&amp;IC50'!$A$6:$G$9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H58" i="2"/>
  <c r="G58" i="2"/>
  <c r="E58" i="2"/>
  <c r="D58" i="2"/>
  <c r="C58" i="2"/>
  <c r="L7" i="2"/>
  <c r="K7" i="2"/>
  <c r="L5" i="2"/>
  <c r="K5" i="2"/>
  <c r="L8" i="2" l="1"/>
  <c r="K9" i="2" s="1"/>
  <c r="K8" i="2"/>
  <c r="C36" i="2" s="1"/>
  <c r="D39" i="2"/>
  <c r="D43" i="2"/>
  <c r="C37" i="2"/>
  <c r="C38" i="2"/>
  <c r="C39" i="2"/>
  <c r="C40" i="2"/>
  <c r="C41" i="2"/>
  <c r="C42" i="2"/>
  <c r="C43" i="2"/>
  <c r="C44" i="2"/>
  <c r="D37" i="2"/>
  <c r="D41" i="2"/>
  <c r="E36" i="2"/>
  <c r="E37" i="2"/>
  <c r="E38" i="2"/>
  <c r="E39" i="2"/>
  <c r="E40" i="2"/>
  <c r="E41" i="2"/>
  <c r="E42" i="2"/>
  <c r="E43" i="2"/>
  <c r="E44" i="2"/>
  <c r="G36" i="2"/>
  <c r="G37" i="2"/>
  <c r="G38" i="2"/>
  <c r="G39" i="2"/>
  <c r="G40" i="2"/>
  <c r="G41" i="2"/>
  <c r="G42" i="2"/>
  <c r="G43" i="2"/>
  <c r="G44" i="2"/>
  <c r="D36" i="2"/>
  <c r="D38" i="2"/>
  <c r="D40" i="2"/>
  <c r="D42" i="2"/>
  <c r="D44" i="2"/>
  <c r="H36" i="2"/>
  <c r="H37" i="2"/>
  <c r="H38" i="2"/>
  <c r="H39" i="2"/>
  <c r="H40" i="2"/>
  <c r="H41" i="2"/>
  <c r="H42" i="2"/>
  <c r="H43" i="2"/>
  <c r="H44" i="2"/>
  <c r="I36" i="2"/>
  <c r="I37" i="2"/>
  <c r="I38" i="2"/>
  <c r="I39" i="2"/>
  <c r="I40" i="2"/>
  <c r="I41" i="2"/>
  <c r="I42" i="2"/>
  <c r="I43" i="2"/>
  <c r="I44" i="2" l="1"/>
  <c r="N49" i="1"/>
  <c r="M49" i="1"/>
  <c r="N48" i="1"/>
  <c r="N50" i="1" s="1"/>
  <c r="M48" i="1"/>
  <c r="M50" i="1" s="1"/>
  <c r="R29" i="1"/>
  <c r="R30" i="1" s="1"/>
  <c r="R31" i="1" s="1"/>
  <c r="R32" i="1" s="1"/>
  <c r="R33" i="1" s="1"/>
  <c r="M51" i="1" l="1"/>
</calcChain>
</file>

<file path=xl/sharedStrings.xml><?xml version="1.0" encoding="utf-8"?>
<sst xmlns="http://schemas.openxmlformats.org/spreadsheetml/2006/main" count="586" uniqueCount="83">
  <si>
    <t>Testname: ADP-GLO-1</t>
  </si>
  <si>
    <t>Date: 2024-10-31  Time: 13:59:13 (UTC+8)</t>
  </si>
  <si>
    <t xml:space="preserve">ID1: 1532-2  ID2:   ID3: </t>
  </si>
  <si>
    <t>No. of Channels / Multichromatics: 1</t>
  </si>
  <si>
    <t>No. of Cycles: 1</t>
  </si>
  <si>
    <t>Chromatic: 1</t>
  </si>
  <si>
    <t>Cycle: 1</t>
  </si>
  <si>
    <t>Time [s]: 0</t>
  </si>
  <si>
    <t>T[°C]: 26.0</t>
  </si>
  <si>
    <t xml:space="preserve">       -</t>
  </si>
  <si>
    <t xml:space="preserve">        -</t>
  </si>
  <si>
    <t>类型</t>
  </si>
  <si>
    <t>编号</t>
  </si>
  <si>
    <t>μM</t>
  </si>
  <si>
    <t>浓度1</t>
  </si>
  <si>
    <t>浓度2</t>
  </si>
  <si>
    <t>浓度3</t>
  </si>
  <si>
    <t>浓度4</t>
  </si>
  <si>
    <t>浓度5</t>
  </si>
  <si>
    <t>浓度6</t>
  </si>
  <si>
    <t>浓度7</t>
  </si>
  <si>
    <t>浓度8</t>
  </si>
  <si>
    <t>浓度9</t>
  </si>
  <si>
    <t>240</t>
  </si>
  <si>
    <t>GSK2110183</t>
  </si>
  <si>
    <t>林西替尼</t>
  </si>
  <si>
    <t>培西达替尼</t>
  </si>
  <si>
    <t>309-308</t>
  </si>
  <si>
    <t>培西达替尼+林西替尼</t>
  </si>
  <si>
    <t>160+160</t>
  </si>
  <si>
    <t>40+40</t>
  </si>
  <si>
    <t>25+25</t>
  </si>
  <si>
    <t>5+5</t>
  </si>
  <si>
    <t>1+1</t>
  </si>
  <si>
    <t>0.2+0.2</t>
  </si>
  <si>
    <t>0.04+0.04</t>
  </si>
  <si>
    <t>0.008+0.008</t>
  </si>
  <si>
    <t>0.0016+0.0016</t>
  </si>
  <si>
    <t>240-308</t>
  </si>
  <si>
    <t>GSK2110183+林西替尼</t>
  </si>
  <si>
    <t>240-309</t>
  </si>
  <si>
    <t>GSK2110183+培西达替尼</t>
  </si>
  <si>
    <t>对照</t>
  </si>
  <si>
    <t>空白</t>
  </si>
  <si>
    <t>分类</t>
  </si>
  <si>
    <t>Drug name</t>
  </si>
  <si>
    <r>
      <rPr>
        <b/>
        <sz val="11"/>
        <color rgb="FF000000"/>
        <rFont val="宋体"/>
        <family val="3"/>
        <charset val="134"/>
      </rPr>
      <t>药物名称</t>
    </r>
  </si>
  <si>
    <r>
      <rPr>
        <b/>
        <sz val="11"/>
        <color rgb="FF000000"/>
        <rFont val="等线"/>
        <family val="3"/>
        <charset val="134"/>
      </rPr>
      <t>靶点</t>
    </r>
  </si>
  <si>
    <t xml:space="preserve">IC50 </t>
  </si>
  <si>
    <t>抑制率(%)</t>
  </si>
  <si>
    <t>靶向药</t>
  </si>
  <si>
    <t>Afuresertib</t>
  </si>
  <si>
    <t>ALK</t>
  </si>
  <si>
    <t>Linsitinib</t>
  </si>
  <si>
    <t>IGF1R,INSR</t>
  </si>
  <si>
    <t>Pexidartinib</t>
  </si>
  <si>
    <t>CSF1R,c-Kit,FLT3/1,KDR,LCK</t>
  </si>
  <si>
    <t>联合</t>
  </si>
  <si>
    <t>Afuresertib+Linsitinib</t>
  </si>
  <si>
    <t>/</t>
  </si>
  <si>
    <t>Afuresertib+Pexidartinib</t>
  </si>
  <si>
    <t>Pexidartinib+Linsitinib</t>
  </si>
  <si>
    <t>Optical density</t>
  </si>
  <si>
    <t>25</t>
    <phoneticPr fontId="8" type="noConversion"/>
  </si>
  <si>
    <t>5</t>
    <phoneticPr fontId="8" type="noConversion"/>
  </si>
  <si>
    <t>1</t>
    <phoneticPr fontId="8" type="noConversion"/>
  </si>
  <si>
    <t>0.2</t>
    <phoneticPr fontId="8" type="noConversion"/>
  </si>
  <si>
    <t>0.04</t>
    <phoneticPr fontId="8" type="noConversion"/>
  </si>
  <si>
    <t>0.008</t>
    <phoneticPr fontId="8" type="noConversion"/>
  </si>
  <si>
    <t>0.0016</t>
    <phoneticPr fontId="8" type="noConversion"/>
  </si>
  <si>
    <t>Cell viability(%)</t>
  </si>
  <si>
    <t>25</t>
  </si>
  <si>
    <t>5</t>
  </si>
  <si>
    <t>1</t>
  </si>
  <si>
    <t>0.2</t>
  </si>
  <si>
    <t>0.04</t>
  </si>
  <si>
    <t>0.008</t>
  </si>
  <si>
    <t>0.0016</t>
  </si>
  <si>
    <t>抑制率</t>
  </si>
  <si>
    <t>IC50</t>
  </si>
  <si>
    <t>HillSlope</t>
  </si>
  <si>
    <t>logIC50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</si>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</sst>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;[Red]\-0.00\ "/>
    <numFmt numFmtId="179" formatCode="0.00_);[Red]\(0.00\)"/>
  </numFmts>
  <fonts count="21" x14ac:knownFonts="1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1"/>
      <color theme="1"/>
      <name val="宋体"/>
      <charset val="134"/>
      <scheme val="major"/>
    </font>
    <font>
      <sz val="12"/>
      <color theme="4" tint="-0.249977111117893"/>
      <name val="等线"/>
      <charset val="134"/>
    </font>
    <font>
      <sz val="12"/>
      <color theme="4"/>
      <name val="等线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1"/>
      <color rgb="FF000000"/>
      <name val="Arial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b/>
      <sz val="10"/>
      <name val="Arial"/>
      <family val="2"/>
    </font>
    <font>
      <b/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sz val="10"/>
      <color rgb="FFFF0000"/>
      <name val="Arial"/>
      <family val="2"/>
    </font>
    <font>
      <sz val="11"/>
      <color rgb="FFFF0000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5B9BD5"/>
      <name val="等线"/>
      <family val="3"/>
      <charset val="134"/>
    </font>
    <font>
      <sz val="12"/>
      <color theme="4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6" fillId="0" borderId="0">
      <alignment vertical="center"/>
    </xf>
    <xf numFmtId="0" fontId="9" fillId="0" borderId="0">
      <alignment vertical="center"/>
    </xf>
  </cellStyleXfs>
  <cellXfs count="48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7" fillId="0" borderId="1" xfId="2" applyFont="1" applyBorder="1">
      <alignment vertical="center"/>
    </xf>
    <xf numFmtId="0" fontId="7" fillId="0" borderId="1" xfId="3" applyFont="1" applyBorder="1">
      <alignment vertical="center"/>
    </xf>
    <xf numFmtId="0" fontId="11" fillId="0" borderId="1" xfId="3" applyFont="1" applyBorder="1" applyAlignment="1">
      <alignment horizontal="left"/>
    </xf>
    <xf numFmtId="0" fontId="10" fillId="0" borderId="1" xfId="3" applyFont="1" applyBorder="1">
      <alignment vertical="center"/>
    </xf>
    <xf numFmtId="0" fontId="13" fillId="0" borderId="0" xfId="0" applyFont="1">
      <alignment vertical="center"/>
    </xf>
    <xf numFmtId="0" fontId="13" fillId="0" borderId="1" xfId="3" applyFont="1" applyBorder="1">
      <alignment vertical="center"/>
    </xf>
    <xf numFmtId="0" fontId="13" fillId="0" borderId="1" xfId="3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shrinkToFit="1"/>
    </xf>
    <xf numFmtId="0" fontId="15" fillId="0" borderId="1" xfId="3" applyFont="1" applyBorder="1" applyAlignment="1">
      <alignment horizontal="left" vertical="center"/>
    </xf>
    <xf numFmtId="0" fontId="15" fillId="0" borderId="1" xfId="3" applyFont="1" applyBorder="1">
      <alignment vertical="center"/>
    </xf>
    <xf numFmtId="178" fontId="16" fillId="0" borderId="1" xfId="0" applyNumberFormat="1" applyFont="1" applyBorder="1" applyAlignment="1"/>
    <xf numFmtId="179" fontId="13" fillId="0" borderId="1" xfId="0" applyNumberFormat="1" applyFont="1" applyBorder="1">
      <alignment vertical="center"/>
    </xf>
    <xf numFmtId="0" fontId="16" fillId="0" borderId="1" xfId="0" applyFont="1" applyBorder="1" applyAlignment="1">
      <alignment horizontal="left" vertical="center" shrinkToFit="1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4" fillId="0" borderId="1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3" fillId="2" borderId="8" xfId="0" applyFont="1" applyFill="1" applyBorder="1">
      <alignment vertical="center"/>
    </xf>
    <xf numFmtId="0" fontId="13" fillId="2" borderId="9" xfId="0" applyFont="1" applyFill="1" applyBorder="1">
      <alignment vertical="center"/>
    </xf>
    <xf numFmtId="0" fontId="15" fillId="0" borderId="8" xfId="0" applyFont="1" applyBorder="1">
      <alignment vertical="center"/>
    </xf>
    <xf numFmtId="0" fontId="13" fillId="0" borderId="8" xfId="0" applyFont="1" applyBorder="1">
      <alignment vertical="center"/>
    </xf>
    <xf numFmtId="49" fontId="20" fillId="0" borderId="1" xfId="1" applyNumberFormat="1" applyFont="1" applyBorder="1" applyAlignment="1">
      <alignment horizontal="center" vertical="center"/>
    </xf>
    <xf numFmtId="0" fontId="13" fillId="3" borderId="8" xfId="0" applyFont="1" applyFill="1" applyBorder="1">
      <alignment vertical="center"/>
    </xf>
    <xf numFmtId="0" fontId="13" fillId="3" borderId="9" xfId="0" applyFont="1" applyFill="1" applyBorder="1">
      <alignment vertical="center"/>
    </xf>
    <xf numFmtId="0" fontId="16" fillId="0" borderId="1" xfId="0" applyFont="1" applyBorder="1" applyAlignment="1"/>
    <xf numFmtId="0" fontId="16" fillId="0" borderId="1" xfId="0" applyFont="1" applyBorder="1" applyAlignment="1">
      <alignment horizontal="left"/>
    </xf>
  </cellXfs>
  <cellStyles count="4">
    <cellStyle name="常规" xfId="0" builtinId="0"/>
    <cellStyle name="常规 2" xfId="1" xr:uid="{00000000-0005-0000-0000-000031000000}"/>
    <cellStyle name="常规 2 2" xfId="3" xr:uid="{64465382-741A-4613-84A3-4C3BE6C5FCF1}"/>
    <cellStyle name="常规 2 4" xfId="2" xr:uid="{ABC4BC01-458A-4738-9A8B-2FE865044C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'1532'!$R$28:$R$33</c:f>
              <c:numCache>
                <c:formatCode>General</c:formatCode>
                <c:ptCount val="6"/>
                <c:pt idx="0">
                  <c:v>1</c:v>
                </c:pt>
                <c:pt idx="1">
                  <c:v>0.25</c:v>
                </c:pt>
                <c:pt idx="2">
                  <c:v>6.25E-2</c:v>
                </c:pt>
                <c:pt idx="3">
                  <c:v>1.5625E-2</c:v>
                </c:pt>
                <c:pt idx="4">
                  <c:v>3.90625E-3</c:v>
                </c:pt>
                <c:pt idx="5">
                  <c:v>9.765625E-4</c:v>
                </c:pt>
              </c:numCache>
            </c:numRef>
          </c:xVal>
          <c:yVal>
            <c:numRef>
              <c:f>'1532'!$S$28:$S$33</c:f>
              <c:numCache>
                <c:formatCode>General</c:formatCode>
                <c:ptCount val="6"/>
                <c:pt idx="0">
                  <c:v>101513</c:v>
                </c:pt>
                <c:pt idx="1">
                  <c:v>25821</c:v>
                </c:pt>
                <c:pt idx="2">
                  <c:v>6220</c:v>
                </c:pt>
                <c:pt idx="3">
                  <c:v>1720</c:v>
                </c:pt>
                <c:pt idx="4">
                  <c:v>533</c:v>
                </c:pt>
                <c:pt idx="5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5-49A3-A1D2-9C6F55CB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86760"/>
        <c:axId val="222062681"/>
      </c:scatterChart>
      <c:valAx>
        <c:axId val="27998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062681"/>
        <c:crosses val="autoZero"/>
        <c:crossBetween val="midCat"/>
      </c:valAx>
      <c:valAx>
        <c:axId val="2220626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98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86635553669901"/>
          <c:y val="0.13480689822686401"/>
          <c:w val="0.75167585914297796"/>
          <c:h val="0.590332766577605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3A6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'IR&amp;IC50'!$D$2:$D$4</c:f>
              <c:strCache>
                <c:ptCount val="3"/>
                <c:pt idx="0">
                  <c:v>GSK2110183</c:v>
                </c:pt>
                <c:pt idx="1">
                  <c:v>培西达替尼</c:v>
                </c:pt>
                <c:pt idx="2">
                  <c:v>林西替尼</c:v>
                </c:pt>
              </c:strCache>
            </c:strRef>
          </c:cat>
          <c:val>
            <c:numRef>
              <c:f>'IR&amp;IC50'!$G$2:$G$4</c:f>
              <c:numCache>
                <c:formatCode>0.00_);[Red]\(0.00\)</c:formatCode>
                <c:ptCount val="3"/>
                <c:pt idx="0">
                  <c:v>99.958534043344841</c:v>
                </c:pt>
                <c:pt idx="1">
                  <c:v>99.612475379588233</c:v>
                </c:pt>
                <c:pt idx="2">
                  <c:v>85.569259747509918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5-4621-A310-CBFBADD3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04352"/>
        <c:axId val="167205504"/>
      </c:barChart>
      <c:catAx>
        <c:axId val="167204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5504"/>
        <c:crosses val="autoZero"/>
        <c:auto val="1"/>
        <c:lblAlgn val="ctr"/>
        <c:lblOffset val="100"/>
        <c:noMultiLvlLbl val="0"/>
      </c:catAx>
      <c:valAx>
        <c:axId val="167205504"/>
        <c:scaling>
          <c:orientation val="minMax"/>
          <c:max val="100"/>
          <c:min val="0"/>
        </c:scaling>
        <c:delete val="0"/>
        <c:axPos val="l"/>
        <c:numFmt formatCode="0.00_);[Red]\(0.00\)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43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86631967614218"/>
          <c:y val="9.9512737378415955E-2"/>
          <c:w val="0.75167585914297796"/>
          <c:h val="0.547639734688336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3A6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'IR&amp;IC50'!$D$7:$D$9</c:f>
              <c:strCache>
                <c:ptCount val="3"/>
                <c:pt idx="0">
                  <c:v>GSK2110183+林西替尼</c:v>
                </c:pt>
                <c:pt idx="1">
                  <c:v>GSK2110183+培西达替尼</c:v>
                </c:pt>
                <c:pt idx="2">
                  <c:v>培西达替尼+林西替尼</c:v>
                </c:pt>
              </c:strCache>
            </c:strRef>
          </c:cat>
          <c:val>
            <c:numRef>
              <c:f>'IR&amp;IC50'!$G$7:$G$9</c:f>
              <c:numCache>
                <c:formatCode>0.00_);[Red]\(0.00\)</c:formatCode>
                <c:ptCount val="3"/>
                <c:pt idx="0">
                  <c:v>99.91836022698206</c:v>
                </c:pt>
                <c:pt idx="1">
                  <c:v>99.897216113106907</c:v>
                </c:pt>
                <c:pt idx="2">
                  <c:v>99.809820442422961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2-41C9-8D18-8E0D50CBA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04352"/>
        <c:axId val="167205504"/>
      </c:barChart>
      <c:catAx>
        <c:axId val="167204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5504"/>
        <c:crosses val="autoZero"/>
        <c:auto val="1"/>
        <c:lblAlgn val="ctr"/>
        <c:lblOffset val="100"/>
        <c:noMultiLvlLbl val="0"/>
      </c:catAx>
      <c:valAx>
        <c:axId val="167205504"/>
        <c:scaling>
          <c:orientation val="minMax"/>
          <c:max val="100"/>
          <c:min val="0"/>
        </c:scaling>
        <c:delete val="0"/>
        <c:axPos val="l"/>
        <c:numFmt formatCode="0.00_);[Red]\(0.00\)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43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15875</xdr:colOff>
      <xdr:row>36</xdr:row>
      <xdr:rowOff>53975</xdr:rowOff>
    </xdr:from>
    <xdr:to>
      <xdr:col>22</xdr:col>
      <xdr:colOff>196850</xdr:colOff>
      <xdr:row>50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142875</xdr:rowOff>
    </xdr:from>
    <xdr:to>
      <xdr:col>4</xdr:col>
      <xdr:colOff>250825</xdr:colOff>
      <xdr:row>28</xdr:row>
      <xdr:rowOff>13970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6AF392-E7D7-49E8-9F57-9D75C2B23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10</xdr:row>
      <xdr:rowOff>133350</xdr:rowOff>
    </xdr:from>
    <xdr:to>
      <xdr:col>9</xdr:col>
      <xdr:colOff>381000</xdr:colOff>
      <xdr:row>29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A2F08A-970F-499C-97E7-B6C0DC2ED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0</xdr:row>
          <xdr:rowOff>57150</xdr:rowOff>
        </xdr:from>
        <xdr:to>
          <xdr:col>16</xdr:col>
          <xdr:colOff>409575</xdr:colOff>
          <xdr:row>20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DF2E8F2-8B4A-4326-A8E7-75791350CA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0</xdr:row>
          <xdr:rowOff>57150</xdr:rowOff>
        </xdr:from>
        <xdr:to>
          <xdr:col>22</xdr:col>
          <xdr:colOff>409575</xdr:colOff>
          <xdr:row>20</xdr:row>
          <xdr:rowOff>152400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B90E743C-960B-4957-9871-668024677E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&#23457;&#26680;/1&#12289;&#24050;&#21457;&#20986;/2024&#24180;/6&#26376;/0112400767-&#40644;&#26691;&#26519;-&#33014;&#36136;&#30244;-&#20013;&#23665;&#22823;&#23398;&#32959;&#30244;&#38450;&#27835;&#20013;&#24515;/0112400767-&#40644;&#26691;&#26519;-&#33014;&#36136;&#30244;-&#20013;&#23665;&#22823;&#23398;&#32959;&#30244;&#38450;&#27835;&#20013;&#24515;-202406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67"/>
      <sheetName val="Processed data"/>
      <sheetName val="IR&amp;IC50"/>
    </sheetNames>
    <sheetDataSet>
      <sheetData sheetId="0" refreshError="1"/>
      <sheetData sheetId="1" refreshError="1"/>
      <sheetData sheetId="2">
        <row r="1">
          <cell r="G1" t="str">
            <v>抑制率(%)</v>
          </cell>
        </row>
        <row r="2">
          <cell r="D2" t="str">
            <v>GSK2110183</v>
          </cell>
          <cell r="G2">
            <v>99.99</v>
          </cell>
        </row>
        <row r="3">
          <cell r="D3" t="str">
            <v>林西替尼</v>
          </cell>
          <cell r="G3">
            <v>99.563564653047365</v>
          </cell>
        </row>
        <row r="4">
          <cell r="D4" t="str">
            <v>培西达替尼</v>
          </cell>
          <cell r="G4">
            <v>79.479052450368954</v>
          </cell>
        </row>
        <row r="6">
          <cell r="G6" t="str">
            <v>抑制率(%)</v>
          </cell>
        </row>
        <row r="7">
          <cell r="D7" t="str">
            <v>GSK2110183+林西替尼</v>
          </cell>
          <cell r="G7">
            <v>99.99</v>
          </cell>
        </row>
        <row r="8">
          <cell r="D8" t="str">
            <v>GSK2110183+培西达替尼</v>
          </cell>
          <cell r="G8">
            <v>99.985452155101584</v>
          </cell>
        </row>
        <row r="9">
          <cell r="D9" t="str">
            <v>培西达替尼+林西替尼</v>
          </cell>
          <cell r="G9">
            <v>98.63856418158943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51"/>
  <sheetViews>
    <sheetView topLeftCell="A25" workbookViewId="0">
      <selection activeCell="D46" activeCellId="5" sqref="D31:L31 D34:L34 D37:L37 D39:L40 D43:L43 D46:L46"/>
    </sheetView>
  </sheetViews>
  <sheetFormatPr defaultColWidth="9" defaultRowHeight="13.5" x14ac:dyDescent="0.15"/>
  <cols>
    <col min="18" max="18" width="12.625"/>
  </cols>
  <sheetData>
    <row r="1" spans="1:24" x14ac:dyDescent="0.15">
      <c r="A1" t="s">
        <v>0</v>
      </c>
    </row>
    <row r="2" spans="1:24" x14ac:dyDescent="0.15">
      <c r="A2" t="s">
        <v>1</v>
      </c>
    </row>
    <row r="3" spans="1:24" x14ac:dyDescent="0.15">
      <c r="A3" t="s">
        <v>2</v>
      </c>
    </row>
    <row r="4" spans="1:24" x14ac:dyDescent="0.15">
      <c r="A4" t="s">
        <v>3</v>
      </c>
    </row>
    <row r="5" spans="1:24" x14ac:dyDescent="0.15">
      <c r="A5" t="s">
        <v>4</v>
      </c>
    </row>
    <row r="7" spans="1:24" x14ac:dyDescent="0.15">
      <c r="A7" t="s">
        <v>5</v>
      </c>
    </row>
    <row r="8" spans="1:24" x14ac:dyDescent="0.15">
      <c r="A8" t="s">
        <v>6</v>
      </c>
    </row>
    <row r="9" spans="1:24" x14ac:dyDescent="0.15">
      <c r="A9" t="s">
        <v>7</v>
      </c>
    </row>
    <row r="10" spans="1:24" x14ac:dyDescent="0.15">
      <c r="A10" t="s">
        <v>8</v>
      </c>
    </row>
    <row r="11" spans="1:24" x14ac:dyDescent="0.15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</row>
    <row r="12" spans="1:24" x14ac:dyDescent="0.15">
      <c r="A12" t="s">
        <v>9</v>
      </c>
      <c r="B12">
        <v>134</v>
      </c>
      <c r="C12">
        <v>208</v>
      </c>
      <c r="D12">
        <v>444</v>
      </c>
      <c r="E12">
        <v>38919</v>
      </c>
      <c r="F12">
        <v>62542</v>
      </c>
      <c r="G12">
        <v>69945</v>
      </c>
      <c r="H12">
        <v>70866</v>
      </c>
      <c r="I12">
        <v>76222</v>
      </c>
      <c r="J12">
        <v>86651</v>
      </c>
      <c r="K12" t="s">
        <v>10</v>
      </c>
      <c r="L12" t="s">
        <v>10</v>
      </c>
      <c r="M12">
        <v>129</v>
      </c>
      <c r="N12">
        <v>95</v>
      </c>
      <c r="O12">
        <v>81</v>
      </c>
      <c r="P12">
        <v>67</v>
      </c>
      <c r="Q12">
        <v>39</v>
      </c>
      <c r="R12">
        <v>40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  <c r="X12" t="s">
        <v>10</v>
      </c>
    </row>
    <row r="13" spans="1:24" x14ac:dyDescent="0.15">
      <c r="A13" t="s">
        <v>9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  <c r="X13" t="s">
        <v>10</v>
      </c>
    </row>
    <row r="14" spans="1:24" x14ac:dyDescent="0.15">
      <c r="A14" t="s">
        <v>9</v>
      </c>
      <c r="B14">
        <v>20550</v>
      </c>
      <c r="C14">
        <v>68984</v>
      </c>
      <c r="D14">
        <v>80577</v>
      </c>
      <c r="E14">
        <v>121346</v>
      </c>
      <c r="F14">
        <v>155611</v>
      </c>
      <c r="G14">
        <v>153430</v>
      </c>
      <c r="H14">
        <v>172058</v>
      </c>
      <c r="I14">
        <v>168026</v>
      </c>
      <c r="J14">
        <v>157639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</row>
    <row r="15" spans="1:24" x14ac:dyDescent="0.15">
      <c r="A15" t="s">
        <v>9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  <c r="X15" t="s">
        <v>10</v>
      </c>
    </row>
    <row r="16" spans="1:24" x14ac:dyDescent="0.15">
      <c r="A16" t="s">
        <v>9</v>
      </c>
      <c r="B16">
        <v>625</v>
      </c>
      <c r="C16">
        <v>7391</v>
      </c>
      <c r="D16">
        <v>36702</v>
      </c>
      <c r="E16">
        <v>149151</v>
      </c>
      <c r="F16">
        <v>159831</v>
      </c>
      <c r="G16">
        <v>148426</v>
      </c>
      <c r="H16">
        <v>165869</v>
      </c>
      <c r="I16">
        <v>168739</v>
      </c>
      <c r="J16">
        <v>156730</v>
      </c>
      <c r="K16" t="s">
        <v>10</v>
      </c>
      <c r="L16" t="s">
        <v>10</v>
      </c>
      <c r="M16" t="s">
        <v>10</v>
      </c>
      <c r="N16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10</v>
      </c>
      <c r="T16" t="s">
        <v>10</v>
      </c>
      <c r="U16" t="s">
        <v>10</v>
      </c>
      <c r="V16" t="s">
        <v>10</v>
      </c>
      <c r="W16" t="s">
        <v>10</v>
      </c>
      <c r="X16" t="s">
        <v>10</v>
      </c>
    </row>
    <row r="17" spans="1:24" x14ac:dyDescent="0.15">
      <c r="A17" t="s">
        <v>9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</row>
    <row r="18" spans="1:24" x14ac:dyDescent="0.15">
      <c r="A18" t="s">
        <v>9</v>
      </c>
      <c r="B18">
        <v>345</v>
      </c>
      <c r="C18">
        <v>14962</v>
      </c>
      <c r="D18">
        <v>43979</v>
      </c>
      <c r="E18">
        <v>124906</v>
      </c>
      <c r="F18">
        <v>158412</v>
      </c>
      <c r="G18">
        <v>142449</v>
      </c>
      <c r="H18">
        <v>168991</v>
      </c>
      <c r="I18">
        <v>164018</v>
      </c>
      <c r="J18">
        <v>152471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  <c r="Q18" t="s">
        <v>10</v>
      </c>
      <c r="R18" t="s">
        <v>10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  <c r="X18" t="s">
        <v>10</v>
      </c>
    </row>
    <row r="19" spans="1:24" x14ac:dyDescent="0.15">
      <c r="A19" t="s">
        <v>9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10</v>
      </c>
      <c r="Q19" t="s">
        <v>10</v>
      </c>
      <c r="R19" t="s">
        <v>10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  <c r="X19" t="s">
        <v>10</v>
      </c>
    </row>
    <row r="20" spans="1:24" x14ac:dyDescent="0.15">
      <c r="A20" t="s">
        <v>9</v>
      </c>
      <c r="B20">
        <v>191</v>
      </c>
      <c r="C20">
        <v>306</v>
      </c>
      <c r="D20">
        <v>1248</v>
      </c>
      <c r="E20">
        <v>93724</v>
      </c>
      <c r="F20">
        <v>133736</v>
      </c>
      <c r="G20">
        <v>136892</v>
      </c>
      <c r="H20">
        <v>162772</v>
      </c>
      <c r="I20">
        <v>171624</v>
      </c>
      <c r="J20">
        <v>153432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  <c r="Q20" t="s">
        <v>10</v>
      </c>
      <c r="R20" t="s">
        <v>10</v>
      </c>
      <c r="S20" t="s">
        <v>10</v>
      </c>
      <c r="T20" t="s">
        <v>10</v>
      </c>
      <c r="U20" t="s">
        <v>10</v>
      </c>
      <c r="V20" t="s">
        <v>10</v>
      </c>
      <c r="W20" t="s">
        <v>10</v>
      </c>
      <c r="X20" t="s">
        <v>10</v>
      </c>
    </row>
    <row r="21" spans="1:24" x14ac:dyDescent="0.15">
      <c r="A21" t="s">
        <v>9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</row>
    <row r="22" spans="1:24" x14ac:dyDescent="0.15">
      <c r="A22" t="s">
        <v>9</v>
      </c>
      <c r="B22">
        <v>221</v>
      </c>
      <c r="C22">
        <v>304</v>
      </c>
      <c r="D22">
        <v>2111</v>
      </c>
      <c r="E22">
        <v>88286</v>
      </c>
      <c r="F22">
        <v>129779</v>
      </c>
      <c r="G22">
        <v>139581</v>
      </c>
      <c r="H22">
        <v>165475</v>
      </c>
      <c r="I22">
        <v>164637</v>
      </c>
      <c r="J22">
        <v>148449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  <c r="Q22" t="s">
        <v>10</v>
      </c>
      <c r="R22" t="s">
        <v>10</v>
      </c>
      <c r="S22" t="s">
        <v>10</v>
      </c>
      <c r="T22" t="s">
        <v>10</v>
      </c>
      <c r="U22" t="s">
        <v>10</v>
      </c>
      <c r="V22" t="s">
        <v>10</v>
      </c>
      <c r="W22" t="s">
        <v>10</v>
      </c>
      <c r="X22" t="s">
        <v>10</v>
      </c>
    </row>
    <row r="23" spans="1:24" x14ac:dyDescent="0.15">
      <c r="A23" t="s">
        <v>9</v>
      </c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10</v>
      </c>
      <c r="R23">
        <v>101513</v>
      </c>
      <c r="S23">
        <v>25821</v>
      </c>
      <c r="T23">
        <v>6220</v>
      </c>
      <c r="U23">
        <v>1720</v>
      </c>
      <c r="V23">
        <v>533</v>
      </c>
      <c r="W23">
        <v>207</v>
      </c>
      <c r="X23" t="s">
        <v>10</v>
      </c>
    </row>
    <row r="24" spans="1:24" x14ac:dyDescent="0.15">
      <c r="A24" t="s">
        <v>9</v>
      </c>
      <c r="B24">
        <v>94541</v>
      </c>
      <c r="C24">
        <v>137905</v>
      </c>
      <c r="D24">
        <v>134938</v>
      </c>
      <c r="E24">
        <v>153783</v>
      </c>
      <c r="F24">
        <v>148767</v>
      </c>
      <c r="G24">
        <v>132847</v>
      </c>
      <c r="H24">
        <v>157256</v>
      </c>
      <c r="I24">
        <v>146578</v>
      </c>
      <c r="J24">
        <v>123595</v>
      </c>
      <c r="K24" t="s">
        <v>10</v>
      </c>
      <c r="L24" t="s">
        <v>10</v>
      </c>
      <c r="M24" t="s">
        <v>10</v>
      </c>
      <c r="N24" t="s">
        <v>10</v>
      </c>
      <c r="O24" t="s">
        <v>10</v>
      </c>
      <c r="P24" t="s">
        <v>10</v>
      </c>
      <c r="Q24" t="s">
        <v>10</v>
      </c>
      <c r="R24" t="s">
        <v>10</v>
      </c>
      <c r="S24" t="s">
        <v>10</v>
      </c>
      <c r="T24" t="s">
        <v>10</v>
      </c>
      <c r="U24" t="s">
        <v>10</v>
      </c>
      <c r="V24" t="s">
        <v>10</v>
      </c>
      <c r="W24" t="s">
        <v>10</v>
      </c>
      <c r="X24" t="s">
        <v>10</v>
      </c>
    </row>
    <row r="25" spans="1:24" x14ac:dyDescent="0.15">
      <c r="A25" t="s">
        <v>9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N25" t="s">
        <v>10</v>
      </c>
      <c r="O25" t="s">
        <v>10</v>
      </c>
      <c r="P25" t="s">
        <v>10</v>
      </c>
      <c r="Q25" t="s">
        <v>10</v>
      </c>
      <c r="R25" t="s">
        <v>10</v>
      </c>
      <c r="S25" t="s">
        <v>10</v>
      </c>
      <c r="T25" t="s">
        <v>10</v>
      </c>
      <c r="U25" t="s">
        <v>10</v>
      </c>
      <c r="V25" t="s">
        <v>10</v>
      </c>
      <c r="W25" t="s">
        <v>10</v>
      </c>
      <c r="X25" t="s">
        <v>10</v>
      </c>
    </row>
    <row r="26" spans="1:24" x14ac:dyDescent="0.15">
      <c r="A26" t="s">
        <v>9</v>
      </c>
      <c r="B26" t="s">
        <v>10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</row>
    <row r="28" spans="1:24" x14ac:dyDescent="0.15">
      <c r="R28">
        <v>1</v>
      </c>
      <c r="S28">
        <v>101513</v>
      </c>
    </row>
    <row r="29" spans="1:24" ht="15.75" x14ac:dyDescent="0.15">
      <c r="A29" s="1" t="s">
        <v>11</v>
      </c>
      <c r="B29" s="2" t="s">
        <v>12</v>
      </c>
      <c r="C29" s="3" t="s">
        <v>13</v>
      </c>
      <c r="D29" s="1" t="s">
        <v>14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J29" s="1" t="s">
        <v>20</v>
      </c>
      <c r="K29" s="1" t="s">
        <v>21</v>
      </c>
      <c r="L29" s="1" t="s">
        <v>22</v>
      </c>
      <c r="R29">
        <f>R28/4</f>
        <v>0.25</v>
      </c>
      <c r="S29">
        <v>25821</v>
      </c>
    </row>
    <row r="30" spans="1:24" ht="15.75" x14ac:dyDescent="0.15">
      <c r="A30" s="4"/>
      <c r="B30" s="2" t="s">
        <v>23</v>
      </c>
      <c r="C30" s="5" t="s">
        <v>24</v>
      </c>
      <c r="D30" s="6">
        <v>320</v>
      </c>
      <c r="E30" s="6">
        <v>80</v>
      </c>
      <c r="F30" s="7">
        <v>50</v>
      </c>
      <c r="G30" s="7">
        <v>10</v>
      </c>
      <c r="H30" s="7">
        <v>2</v>
      </c>
      <c r="I30" s="7">
        <v>0.4</v>
      </c>
      <c r="J30" s="7">
        <v>0.08</v>
      </c>
      <c r="K30" s="7">
        <v>1.6E-2</v>
      </c>
      <c r="L30" s="7">
        <v>3.2000000000000002E-3</v>
      </c>
      <c r="R30">
        <f>R29/4</f>
        <v>6.25E-2</v>
      </c>
      <c r="S30">
        <v>6220</v>
      </c>
    </row>
    <row r="31" spans="1:24" x14ac:dyDescent="0.15">
      <c r="A31" s="4"/>
      <c r="B31" s="2"/>
      <c r="C31" s="5"/>
      <c r="D31" s="8">
        <v>134</v>
      </c>
      <c r="E31" s="8">
        <v>208</v>
      </c>
      <c r="F31" s="8">
        <v>444</v>
      </c>
      <c r="G31" s="8">
        <v>38919</v>
      </c>
      <c r="H31" s="8">
        <v>62542</v>
      </c>
      <c r="I31" s="8">
        <v>69945</v>
      </c>
      <c r="J31" s="8">
        <v>70866</v>
      </c>
      <c r="K31" s="8">
        <v>76222</v>
      </c>
      <c r="L31" s="8">
        <v>86651</v>
      </c>
      <c r="R31">
        <f>R30/4</f>
        <v>1.5625E-2</v>
      </c>
      <c r="S31">
        <v>1720</v>
      </c>
    </row>
    <row r="32" spans="1:24" ht="15.75" x14ac:dyDescent="0.15">
      <c r="A32" s="1" t="s">
        <v>11</v>
      </c>
      <c r="B32" s="2" t="s">
        <v>12</v>
      </c>
      <c r="C32" s="3" t="s">
        <v>13</v>
      </c>
      <c r="D32" s="1" t="s">
        <v>14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J32" s="1" t="s">
        <v>20</v>
      </c>
      <c r="K32" s="1" t="s">
        <v>21</v>
      </c>
      <c r="L32" s="1" t="s">
        <v>22</v>
      </c>
      <c r="R32">
        <f>R31/4</f>
        <v>3.90625E-3</v>
      </c>
      <c r="S32">
        <v>533</v>
      </c>
    </row>
    <row r="33" spans="1:19" ht="15.75" x14ac:dyDescent="0.15">
      <c r="A33" s="4"/>
      <c r="B33" s="2">
        <v>308</v>
      </c>
      <c r="C33" s="5" t="s">
        <v>25</v>
      </c>
      <c r="D33" s="6">
        <v>320</v>
      </c>
      <c r="E33" s="6">
        <v>80</v>
      </c>
      <c r="F33" s="7">
        <v>50</v>
      </c>
      <c r="G33" s="7">
        <v>10</v>
      </c>
      <c r="H33" s="7">
        <v>2</v>
      </c>
      <c r="I33" s="7">
        <v>0.4</v>
      </c>
      <c r="J33" s="7">
        <v>0.08</v>
      </c>
      <c r="K33" s="7">
        <v>1.6E-2</v>
      </c>
      <c r="L33" s="7">
        <v>3.2000000000000002E-3</v>
      </c>
      <c r="R33">
        <f>R32/4</f>
        <v>9.765625E-4</v>
      </c>
      <c r="S33">
        <v>207</v>
      </c>
    </row>
    <row r="34" spans="1:19" x14ac:dyDescent="0.15">
      <c r="A34" s="4"/>
      <c r="B34" s="2"/>
      <c r="C34" s="5"/>
      <c r="D34" s="8">
        <v>20550</v>
      </c>
      <c r="E34" s="8">
        <v>68984</v>
      </c>
      <c r="F34" s="8">
        <v>80577</v>
      </c>
      <c r="G34" s="8">
        <v>121346</v>
      </c>
      <c r="H34" s="8">
        <v>155611</v>
      </c>
      <c r="I34" s="8">
        <v>153430</v>
      </c>
      <c r="J34" s="8">
        <v>172058</v>
      </c>
      <c r="K34" s="8">
        <v>168026</v>
      </c>
      <c r="L34" s="8">
        <v>157639</v>
      </c>
    </row>
    <row r="35" spans="1:19" ht="15.75" x14ac:dyDescent="0.15">
      <c r="A35" s="1" t="s">
        <v>11</v>
      </c>
      <c r="B35" s="2" t="s">
        <v>12</v>
      </c>
      <c r="C35" s="3" t="s">
        <v>13</v>
      </c>
      <c r="D35" s="1" t="s">
        <v>14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J35" s="1" t="s">
        <v>20</v>
      </c>
      <c r="K35" s="1" t="s">
        <v>21</v>
      </c>
      <c r="L35" s="1" t="s">
        <v>22</v>
      </c>
    </row>
    <row r="36" spans="1:19" ht="15.75" x14ac:dyDescent="0.15">
      <c r="A36" s="4"/>
      <c r="B36" s="2">
        <v>309</v>
      </c>
      <c r="C36" s="5" t="s">
        <v>26</v>
      </c>
      <c r="D36" s="6">
        <v>320</v>
      </c>
      <c r="E36" s="6">
        <v>80</v>
      </c>
      <c r="F36" s="7">
        <v>50</v>
      </c>
      <c r="G36" s="7">
        <v>10</v>
      </c>
      <c r="H36" s="7">
        <v>2</v>
      </c>
      <c r="I36" s="7">
        <v>0.4</v>
      </c>
      <c r="J36" s="7">
        <v>0.08</v>
      </c>
      <c r="K36" s="7">
        <v>1.6E-2</v>
      </c>
      <c r="L36" s="7">
        <v>3.2000000000000002E-3</v>
      </c>
    </row>
    <row r="37" spans="1:19" x14ac:dyDescent="0.15">
      <c r="A37" s="4"/>
      <c r="B37" s="2"/>
      <c r="C37" s="5"/>
      <c r="D37" s="8">
        <v>625</v>
      </c>
      <c r="E37" s="8">
        <v>7391</v>
      </c>
      <c r="F37" s="8">
        <v>36702</v>
      </c>
      <c r="G37" s="8">
        <v>149151</v>
      </c>
      <c r="H37" s="8">
        <v>159831</v>
      </c>
      <c r="I37" s="8">
        <v>148426</v>
      </c>
      <c r="J37" s="8">
        <v>165869</v>
      </c>
      <c r="K37" s="8">
        <v>168739</v>
      </c>
      <c r="L37" s="8">
        <v>156730</v>
      </c>
    </row>
    <row r="38" spans="1:19" ht="15.75" x14ac:dyDescent="0.15">
      <c r="A38" s="1" t="s">
        <v>11</v>
      </c>
      <c r="B38" s="2" t="s">
        <v>12</v>
      </c>
      <c r="C38" s="3" t="s">
        <v>13</v>
      </c>
      <c r="D38" s="1" t="s">
        <v>14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J38" s="1" t="s">
        <v>20</v>
      </c>
      <c r="K38" s="1" t="s">
        <v>21</v>
      </c>
      <c r="L38" s="1" t="s">
        <v>22</v>
      </c>
    </row>
    <row r="39" spans="1:19" ht="15.75" x14ac:dyDescent="0.15">
      <c r="A39" s="4"/>
      <c r="B39" s="2" t="s">
        <v>27</v>
      </c>
      <c r="C39" s="5" t="s">
        <v>28</v>
      </c>
      <c r="D39" s="6" t="s">
        <v>29</v>
      </c>
      <c r="E39" s="6" t="s">
        <v>30</v>
      </c>
      <c r="F39" s="7" t="s">
        <v>31</v>
      </c>
      <c r="G39" s="7" t="s">
        <v>32</v>
      </c>
      <c r="H39" s="7" t="s">
        <v>33</v>
      </c>
      <c r="I39" s="7" t="s">
        <v>34</v>
      </c>
      <c r="J39" s="7" t="s">
        <v>35</v>
      </c>
      <c r="K39" s="7" t="s">
        <v>36</v>
      </c>
      <c r="L39" s="7" t="s">
        <v>37</v>
      </c>
    </row>
    <row r="40" spans="1:19" x14ac:dyDescent="0.15">
      <c r="A40" s="4"/>
      <c r="B40" s="2"/>
      <c r="C40" s="5"/>
      <c r="D40" s="8">
        <v>345</v>
      </c>
      <c r="E40" s="8">
        <v>14962</v>
      </c>
      <c r="F40" s="8">
        <v>43979</v>
      </c>
      <c r="G40" s="8">
        <v>124906</v>
      </c>
      <c r="H40" s="8">
        <v>158412</v>
      </c>
      <c r="I40" s="8">
        <v>142449</v>
      </c>
      <c r="J40" s="8">
        <v>168991</v>
      </c>
      <c r="K40" s="8">
        <v>164018</v>
      </c>
      <c r="L40" s="8">
        <v>152471</v>
      </c>
    </row>
    <row r="41" spans="1:19" ht="15.75" x14ac:dyDescent="0.15">
      <c r="A41" s="1" t="s">
        <v>11</v>
      </c>
      <c r="B41" s="2" t="s">
        <v>12</v>
      </c>
      <c r="C41" s="3" t="s">
        <v>13</v>
      </c>
      <c r="D41" s="1" t="s">
        <v>14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J41" s="1" t="s">
        <v>20</v>
      </c>
      <c r="K41" s="1" t="s">
        <v>21</v>
      </c>
      <c r="L41" s="1" t="s">
        <v>22</v>
      </c>
    </row>
    <row r="42" spans="1:19" ht="15.75" x14ac:dyDescent="0.15">
      <c r="A42" s="4"/>
      <c r="B42" s="2" t="s">
        <v>38</v>
      </c>
      <c r="C42" s="5" t="s">
        <v>39</v>
      </c>
      <c r="D42" s="6" t="s">
        <v>29</v>
      </c>
      <c r="E42" s="6" t="s">
        <v>30</v>
      </c>
      <c r="F42" s="7" t="s">
        <v>31</v>
      </c>
      <c r="G42" s="7" t="s">
        <v>32</v>
      </c>
      <c r="H42" s="7" t="s">
        <v>33</v>
      </c>
      <c r="I42" s="7" t="s">
        <v>34</v>
      </c>
      <c r="J42" s="7" t="s">
        <v>35</v>
      </c>
      <c r="K42" s="7" t="s">
        <v>36</v>
      </c>
      <c r="L42" s="7" t="s">
        <v>37</v>
      </c>
    </row>
    <row r="43" spans="1:19" x14ac:dyDescent="0.15">
      <c r="A43" s="4"/>
      <c r="B43" s="2"/>
      <c r="C43" s="5"/>
      <c r="D43" s="8">
        <v>191</v>
      </c>
      <c r="E43" s="8">
        <v>306</v>
      </c>
      <c r="F43" s="8">
        <v>1248</v>
      </c>
      <c r="G43" s="8">
        <v>93724</v>
      </c>
      <c r="H43" s="8">
        <v>133736</v>
      </c>
      <c r="I43" s="8">
        <v>136892</v>
      </c>
      <c r="J43" s="8">
        <v>162772</v>
      </c>
      <c r="K43" s="8">
        <v>171624</v>
      </c>
      <c r="L43" s="8">
        <v>153432</v>
      </c>
    </row>
    <row r="44" spans="1:19" ht="15.75" x14ac:dyDescent="0.15">
      <c r="A44" s="1" t="s">
        <v>11</v>
      </c>
      <c r="B44" s="2" t="s">
        <v>12</v>
      </c>
      <c r="C44" s="3" t="s">
        <v>13</v>
      </c>
      <c r="D44" s="1" t="s">
        <v>14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J44" s="1" t="s">
        <v>20</v>
      </c>
      <c r="K44" s="1" t="s">
        <v>21</v>
      </c>
      <c r="L44" s="1" t="s">
        <v>22</v>
      </c>
    </row>
    <row r="45" spans="1:19" ht="15.75" x14ac:dyDescent="0.15">
      <c r="A45" s="1"/>
      <c r="B45" s="2" t="s">
        <v>40</v>
      </c>
      <c r="C45" s="5" t="s">
        <v>41</v>
      </c>
      <c r="D45" s="6" t="s">
        <v>29</v>
      </c>
      <c r="E45" s="6" t="s">
        <v>30</v>
      </c>
      <c r="F45" s="7" t="s">
        <v>31</v>
      </c>
      <c r="G45" s="7" t="s">
        <v>32</v>
      </c>
      <c r="H45" s="7" t="s">
        <v>33</v>
      </c>
      <c r="I45" s="7" t="s">
        <v>34</v>
      </c>
      <c r="J45" s="7" t="s">
        <v>35</v>
      </c>
      <c r="K45" s="7" t="s">
        <v>36</v>
      </c>
      <c r="L45" s="7" t="s">
        <v>37</v>
      </c>
    </row>
    <row r="46" spans="1:19" ht="15.75" x14ac:dyDescent="0.15">
      <c r="A46" s="1"/>
      <c r="B46" s="2"/>
      <c r="C46" s="5"/>
      <c r="D46" s="8">
        <v>221</v>
      </c>
      <c r="E46" s="8">
        <v>304</v>
      </c>
      <c r="F46" s="8">
        <v>2111</v>
      </c>
      <c r="G46" s="8">
        <v>88286</v>
      </c>
      <c r="H46" s="8">
        <v>129779</v>
      </c>
      <c r="I46" s="8">
        <v>139581</v>
      </c>
      <c r="J46" s="8">
        <v>165475</v>
      </c>
      <c r="K46" s="8">
        <v>164637</v>
      </c>
      <c r="L46" s="8">
        <v>148449</v>
      </c>
    </row>
    <row r="47" spans="1:19" x14ac:dyDescent="0.15">
      <c r="A47" s="12" t="s">
        <v>42</v>
      </c>
      <c r="B47" s="12"/>
      <c r="C47" s="12"/>
      <c r="D47" s="8">
        <v>137905</v>
      </c>
      <c r="E47" s="8">
        <v>134938</v>
      </c>
      <c r="F47" s="8">
        <v>153783</v>
      </c>
      <c r="G47" s="8">
        <v>148767</v>
      </c>
      <c r="H47" s="8">
        <v>132847</v>
      </c>
      <c r="I47" s="8">
        <v>157256</v>
      </c>
      <c r="J47" s="8">
        <v>146578</v>
      </c>
      <c r="K47" s="8">
        <v>123595</v>
      </c>
      <c r="L47" s="11"/>
    </row>
    <row r="48" spans="1:19" x14ac:dyDescent="0.15">
      <c r="A48" s="12"/>
      <c r="B48" s="12"/>
      <c r="C48" s="12"/>
      <c r="D48" s="9"/>
      <c r="E48" s="9"/>
      <c r="F48" s="10"/>
      <c r="G48" s="10"/>
      <c r="H48" s="10"/>
      <c r="I48" s="10"/>
      <c r="J48" s="10"/>
      <c r="K48" s="10"/>
      <c r="L48" s="11"/>
      <c r="M48">
        <f>AVERAGE(G47:L48)</f>
        <v>141808.6</v>
      </c>
      <c r="N48">
        <f>STDEVP(G47:L48)</f>
        <v>12015.275054696001</v>
      </c>
    </row>
    <row r="49" spans="1:14" x14ac:dyDescent="0.15">
      <c r="A49" s="12" t="s">
        <v>43</v>
      </c>
      <c r="B49" s="12"/>
      <c r="C49" s="12"/>
      <c r="D49" s="8">
        <v>129</v>
      </c>
      <c r="E49" s="8">
        <v>95</v>
      </c>
      <c r="F49" s="8">
        <v>81</v>
      </c>
      <c r="G49" s="8">
        <v>67</v>
      </c>
      <c r="H49" s="8">
        <v>39</v>
      </c>
      <c r="I49" s="8">
        <v>40</v>
      </c>
      <c r="J49" s="10"/>
      <c r="K49" s="10"/>
      <c r="L49" s="11"/>
      <c r="M49">
        <f>AVERAGE(E49:L49)</f>
        <v>64.400000000000006</v>
      </c>
      <c r="N49">
        <f>STDEVP(F49:L49)</f>
        <v>17.949582167838894</v>
      </c>
    </row>
    <row r="50" spans="1:14" x14ac:dyDescent="0.15">
      <c r="A50" s="12"/>
      <c r="B50" s="12"/>
      <c r="C50" s="12"/>
      <c r="D50" s="9"/>
      <c r="E50" s="9"/>
      <c r="F50" s="10"/>
      <c r="G50" s="10"/>
      <c r="H50" s="10"/>
      <c r="I50" s="10"/>
      <c r="J50" s="10"/>
      <c r="K50" s="10"/>
      <c r="L50" s="11"/>
      <c r="M50">
        <f>M48-M49</f>
        <v>141744.20000000001</v>
      </c>
      <c r="N50">
        <f>N48+N49</f>
        <v>12033.224636863841</v>
      </c>
    </row>
    <row r="51" spans="1:14" x14ac:dyDescent="0.15">
      <c r="M51">
        <f>1-3*N50/M50</f>
        <v>0.74531815826967507</v>
      </c>
    </row>
  </sheetData>
  <mergeCells count="2">
    <mergeCell ref="A47:C48"/>
    <mergeCell ref="A49:C50"/>
  </mergeCells>
  <phoneticPr fontId="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89F2-C753-4D10-ACA0-3B8C052E3AE0}">
  <dimension ref="B1:L73"/>
  <sheetViews>
    <sheetView topLeftCell="A40" workbookViewId="0">
      <selection activeCell="B65" sqref="B65:H73"/>
    </sheetView>
  </sheetViews>
  <sheetFormatPr defaultColWidth="9" defaultRowHeight="13.5" x14ac:dyDescent="0.15"/>
  <cols>
    <col min="1" max="16384" width="9" style="17"/>
  </cols>
  <sheetData>
    <row r="1" spans="2:12" x14ac:dyDescent="0.15">
      <c r="B1" s="27" t="s">
        <v>42</v>
      </c>
      <c r="C1" s="27"/>
      <c r="D1" s="27"/>
      <c r="E1" s="28"/>
      <c r="F1" s="28"/>
      <c r="G1" s="28"/>
      <c r="H1" s="28"/>
      <c r="I1" s="28"/>
      <c r="J1" s="28"/>
    </row>
    <row r="2" spans="2:12" x14ac:dyDescent="0.15">
      <c r="B2" s="27"/>
      <c r="C2" s="27"/>
      <c r="D2" s="27"/>
      <c r="E2" s="28"/>
      <c r="F2" s="28"/>
      <c r="G2" s="28"/>
      <c r="H2" s="28"/>
      <c r="I2" s="28"/>
      <c r="J2" s="28"/>
    </row>
    <row r="3" spans="2:12" x14ac:dyDescent="0.15">
      <c r="B3" s="27"/>
      <c r="C3" s="27"/>
      <c r="D3" s="27"/>
      <c r="E3" s="28"/>
      <c r="F3" s="28"/>
      <c r="G3" s="28"/>
      <c r="H3" s="28"/>
      <c r="I3" s="28"/>
      <c r="J3" s="28"/>
    </row>
    <row r="4" spans="2:12" x14ac:dyDescent="0.15">
      <c r="B4" s="27"/>
      <c r="C4" s="27"/>
      <c r="D4" s="27"/>
      <c r="E4" s="11">
        <v>137905</v>
      </c>
      <c r="F4" s="11">
        <v>134938</v>
      </c>
      <c r="G4" s="11">
        <v>153783</v>
      </c>
      <c r="H4" s="11">
        <v>148767</v>
      </c>
      <c r="I4" s="11">
        <v>132847</v>
      </c>
      <c r="J4" s="11">
        <v>157256</v>
      </c>
    </row>
    <row r="5" spans="2:12" x14ac:dyDescent="0.15">
      <c r="B5" s="27"/>
      <c r="C5" s="27"/>
      <c r="D5" s="27"/>
      <c r="E5" s="11">
        <v>146578</v>
      </c>
      <c r="F5" s="11">
        <v>123595</v>
      </c>
      <c r="G5" s="10"/>
      <c r="H5" s="10"/>
      <c r="I5" s="10"/>
      <c r="J5" s="10"/>
      <c r="K5" s="17">
        <f>AVERAGE(E1:J5)</f>
        <v>141958.625</v>
      </c>
      <c r="L5" s="17">
        <f>STDEVP(E1:J5)</f>
        <v>10767.332572850855</v>
      </c>
    </row>
    <row r="6" spans="2:12" ht="14.25" x14ac:dyDescent="0.15">
      <c r="B6" s="29" t="s">
        <v>43</v>
      </c>
      <c r="C6" s="30"/>
      <c r="D6" s="31"/>
      <c r="E6" s="11">
        <v>129</v>
      </c>
      <c r="F6" s="11">
        <v>95</v>
      </c>
      <c r="G6" s="11">
        <v>81</v>
      </c>
      <c r="H6" s="11">
        <v>67</v>
      </c>
      <c r="I6" s="11">
        <v>39</v>
      </c>
      <c r="J6" s="11">
        <v>40</v>
      </c>
    </row>
    <row r="7" spans="2:12" ht="14.25" x14ac:dyDescent="0.15">
      <c r="B7" s="32" t="s">
        <v>43</v>
      </c>
      <c r="C7" s="33"/>
      <c r="D7" s="34"/>
      <c r="E7" s="11"/>
      <c r="F7" s="11"/>
      <c r="G7" s="11"/>
      <c r="H7" s="11"/>
      <c r="I7" s="11"/>
      <c r="J7" s="11"/>
      <c r="K7" s="17">
        <f>AVERAGE(E6:J7)</f>
        <v>75.166666666666671</v>
      </c>
      <c r="L7" s="17">
        <f>STDEVP(E6:J7)</f>
        <v>31.455877387576113</v>
      </c>
    </row>
    <row r="8" spans="2:12" x14ac:dyDescent="0.15">
      <c r="K8" s="17">
        <f>K5-K7</f>
        <v>141883.45833333334</v>
      </c>
      <c r="L8" s="17">
        <f>L5+L7</f>
        <v>10798.788450238431</v>
      </c>
    </row>
    <row r="9" spans="2:12" x14ac:dyDescent="0.15">
      <c r="K9" s="17">
        <f>1-3*L8/K8</f>
        <v>0.77166918729451162</v>
      </c>
    </row>
    <row r="11" spans="2:12" ht="15.75" x14ac:dyDescent="0.15">
      <c r="B11" s="35" t="s">
        <v>13</v>
      </c>
      <c r="C11" s="36" t="s">
        <v>24</v>
      </c>
      <c r="D11" s="36" t="s">
        <v>25</v>
      </c>
      <c r="E11" s="36" t="s">
        <v>26</v>
      </c>
      <c r="F11" s="35" t="s">
        <v>13</v>
      </c>
      <c r="G11" s="36" t="s">
        <v>28</v>
      </c>
      <c r="H11" s="36" t="s">
        <v>39</v>
      </c>
      <c r="I11" s="36" t="s">
        <v>41</v>
      </c>
    </row>
    <row r="12" spans="2:12" ht="15.75" x14ac:dyDescent="0.15">
      <c r="B12" s="37">
        <v>320</v>
      </c>
      <c r="C12" s="11">
        <v>134</v>
      </c>
      <c r="D12" s="11">
        <v>20550</v>
      </c>
      <c r="E12" s="11">
        <v>625</v>
      </c>
      <c r="F12" s="6" t="s">
        <v>29</v>
      </c>
      <c r="G12" s="11">
        <v>345</v>
      </c>
      <c r="H12" s="11">
        <v>191</v>
      </c>
      <c r="I12" s="11">
        <v>221</v>
      </c>
    </row>
    <row r="13" spans="2:12" ht="15.75" x14ac:dyDescent="0.15">
      <c r="B13" s="37">
        <v>80</v>
      </c>
      <c r="C13" s="11">
        <v>208</v>
      </c>
      <c r="D13" s="11">
        <v>68984</v>
      </c>
      <c r="E13" s="11">
        <v>7391</v>
      </c>
      <c r="F13" s="6" t="s">
        <v>30</v>
      </c>
      <c r="G13" s="11">
        <v>14962</v>
      </c>
      <c r="H13" s="11">
        <v>306</v>
      </c>
      <c r="I13" s="11">
        <v>304</v>
      </c>
    </row>
    <row r="14" spans="2:12" ht="15.75" x14ac:dyDescent="0.15">
      <c r="B14" s="7">
        <v>50</v>
      </c>
      <c r="C14" s="11">
        <v>444</v>
      </c>
      <c r="D14" s="11">
        <v>80577</v>
      </c>
      <c r="E14" s="11">
        <v>36702</v>
      </c>
      <c r="F14" s="7" t="s">
        <v>31</v>
      </c>
      <c r="G14" s="11">
        <v>43979</v>
      </c>
      <c r="H14" s="11">
        <v>1248</v>
      </c>
      <c r="I14" s="11">
        <v>2111</v>
      </c>
    </row>
    <row r="15" spans="2:12" ht="15.75" x14ac:dyDescent="0.15">
      <c r="B15" s="7">
        <v>10</v>
      </c>
      <c r="C15" s="11">
        <v>38919</v>
      </c>
      <c r="D15" s="11">
        <v>121346</v>
      </c>
      <c r="E15" s="11">
        <v>149151</v>
      </c>
      <c r="F15" s="7" t="s">
        <v>32</v>
      </c>
      <c r="G15" s="11">
        <v>124906</v>
      </c>
      <c r="H15" s="11">
        <v>93724</v>
      </c>
      <c r="I15" s="11">
        <v>88286</v>
      </c>
    </row>
    <row r="16" spans="2:12" ht="15.75" x14ac:dyDescent="0.15">
      <c r="B16" s="7">
        <v>2</v>
      </c>
      <c r="C16" s="11">
        <v>62542</v>
      </c>
      <c r="D16" s="11">
        <v>155611</v>
      </c>
      <c r="E16" s="11">
        <v>159831</v>
      </c>
      <c r="F16" s="7" t="s">
        <v>33</v>
      </c>
      <c r="G16" s="11">
        <v>158412</v>
      </c>
      <c r="H16" s="11">
        <v>133736</v>
      </c>
      <c r="I16" s="11">
        <v>129779</v>
      </c>
    </row>
    <row r="17" spans="2:10" ht="15.75" x14ac:dyDescent="0.15">
      <c r="B17" s="7">
        <v>0.4</v>
      </c>
      <c r="C17" s="11">
        <v>69945</v>
      </c>
      <c r="D17" s="11">
        <v>153430</v>
      </c>
      <c r="E17" s="11">
        <v>148426</v>
      </c>
      <c r="F17" s="7" t="s">
        <v>34</v>
      </c>
      <c r="G17" s="11">
        <v>142449</v>
      </c>
      <c r="H17" s="11">
        <v>136892</v>
      </c>
      <c r="I17" s="11">
        <v>139581</v>
      </c>
    </row>
    <row r="18" spans="2:10" ht="15.75" x14ac:dyDescent="0.15">
      <c r="B18" s="7">
        <v>0.08</v>
      </c>
      <c r="C18" s="11">
        <v>70866</v>
      </c>
      <c r="D18" s="11">
        <v>172058</v>
      </c>
      <c r="E18" s="11">
        <v>165869</v>
      </c>
      <c r="F18" s="7" t="s">
        <v>35</v>
      </c>
      <c r="G18" s="11">
        <v>168991</v>
      </c>
      <c r="H18" s="11">
        <v>162772</v>
      </c>
      <c r="I18" s="11">
        <v>165475</v>
      </c>
      <c r="J18" s="38"/>
    </row>
    <row r="19" spans="2:10" ht="15.75" x14ac:dyDescent="0.15">
      <c r="B19" s="7">
        <v>1.6E-2</v>
      </c>
      <c r="C19" s="11">
        <v>76222</v>
      </c>
      <c r="D19" s="11">
        <v>168026</v>
      </c>
      <c r="E19" s="11">
        <v>168739</v>
      </c>
      <c r="F19" s="7" t="s">
        <v>36</v>
      </c>
      <c r="G19" s="11">
        <v>164018</v>
      </c>
      <c r="H19" s="11">
        <v>171624</v>
      </c>
      <c r="I19" s="11">
        <v>164637</v>
      </c>
      <c r="J19" s="38"/>
    </row>
    <row r="20" spans="2:10" ht="15.75" x14ac:dyDescent="0.15">
      <c r="B20" s="7">
        <v>3.2000000000000002E-3</v>
      </c>
      <c r="C20" s="11">
        <v>86651</v>
      </c>
      <c r="D20" s="11">
        <v>157639</v>
      </c>
      <c r="E20" s="11">
        <v>156730</v>
      </c>
      <c r="F20" s="7" t="s">
        <v>37</v>
      </c>
      <c r="G20" s="11">
        <v>152471</v>
      </c>
      <c r="H20" s="11">
        <v>153432</v>
      </c>
      <c r="I20" s="11">
        <v>148449</v>
      </c>
      <c r="J20" s="38"/>
    </row>
    <row r="22" spans="2:10" x14ac:dyDescent="0.15">
      <c r="B22" s="39" t="s">
        <v>62</v>
      </c>
      <c r="C22" s="40"/>
      <c r="D22" s="40"/>
      <c r="E22" s="40"/>
      <c r="F22" s="40"/>
      <c r="G22" s="40"/>
      <c r="H22" s="40"/>
      <c r="I22" s="40"/>
    </row>
    <row r="23" spans="2:10" ht="15.75" x14ac:dyDescent="0.15">
      <c r="B23" s="35" t="s">
        <v>13</v>
      </c>
      <c r="C23" s="41" t="s">
        <v>24</v>
      </c>
      <c r="D23" s="41" t="s">
        <v>25</v>
      </c>
      <c r="E23" s="41" t="s">
        <v>26</v>
      </c>
      <c r="F23" s="35" t="s">
        <v>13</v>
      </c>
      <c r="G23" s="42" t="s">
        <v>28</v>
      </c>
      <c r="H23" s="42" t="s">
        <v>39</v>
      </c>
      <c r="I23" s="42" t="s">
        <v>41</v>
      </c>
    </row>
    <row r="24" spans="2:10" ht="15.75" x14ac:dyDescent="0.15">
      <c r="B24" s="37">
        <v>320</v>
      </c>
      <c r="C24" s="11">
        <v>134</v>
      </c>
      <c r="D24" s="11">
        <v>20550</v>
      </c>
      <c r="E24" s="11">
        <v>625</v>
      </c>
      <c r="F24" s="37">
        <v>160</v>
      </c>
      <c r="G24" s="11">
        <v>345</v>
      </c>
      <c r="H24" s="11">
        <v>191</v>
      </c>
      <c r="I24" s="11">
        <v>221</v>
      </c>
    </row>
    <row r="25" spans="2:10" ht="15.75" x14ac:dyDescent="0.15">
      <c r="B25" s="37">
        <v>80</v>
      </c>
      <c r="C25" s="11">
        <v>208</v>
      </c>
      <c r="D25" s="11">
        <v>68984</v>
      </c>
      <c r="E25" s="11">
        <v>7391</v>
      </c>
      <c r="F25" s="37">
        <v>40</v>
      </c>
      <c r="G25" s="11">
        <v>14962</v>
      </c>
      <c r="H25" s="11">
        <v>306</v>
      </c>
      <c r="I25" s="11">
        <v>304</v>
      </c>
    </row>
    <row r="26" spans="2:10" ht="15.75" x14ac:dyDescent="0.15">
      <c r="B26" s="7">
        <v>50</v>
      </c>
      <c r="C26" s="11">
        <v>444</v>
      </c>
      <c r="D26" s="11">
        <v>80577</v>
      </c>
      <c r="E26" s="11">
        <v>36702</v>
      </c>
      <c r="F26" s="43" t="s">
        <v>63</v>
      </c>
      <c r="G26" s="11">
        <v>43979</v>
      </c>
      <c r="H26" s="11">
        <v>1248</v>
      </c>
      <c r="I26" s="11">
        <v>2111</v>
      </c>
    </row>
    <row r="27" spans="2:10" ht="15.75" x14ac:dyDescent="0.15">
      <c r="B27" s="7">
        <v>10</v>
      </c>
      <c r="C27" s="11">
        <v>38919</v>
      </c>
      <c r="D27" s="11">
        <v>121346</v>
      </c>
      <c r="E27" s="11">
        <v>149151</v>
      </c>
      <c r="F27" s="43" t="s">
        <v>64</v>
      </c>
      <c r="G27" s="11">
        <v>124906</v>
      </c>
      <c r="H27" s="11">
        <v>93724</v>
      </c>
      <c r="I27" s="11">
        <v>88286</v>
      </c>
    </row>
    <row r="28" spans="2:10" ht="15.75" x14ac:dyDescent="0.15">
      <c r="B28" s="7">
        <v>2</v>
      </c>
      <c r="C28" s="11">
        <v>62542</v>
      </c>
      <c r="D28" s="11">
        <v>155611</v>
      </c>
      <c r="E28" s="11">
        <v>159831</v>
      </c>
      <c r="F28" s="43" t="s">
        <v>65</v>
      </c>
      <c r="G28" s="11">
        <v>158412</v>
      </c>
      <c r="H28" s="11">
        <v>133736</v>
      </c>
      <c r="I28" s="11">
        <v>129779</v>
      </c>
    </row>
    <row r="29" spans="2:10" ht="15.75" x14ac:dyDescent="0.15">
      <c r="B29" s="7">
        <v>0.4</v>
      </c>
      <c r="C29" s="11">
        <v>69945</v>
      </c>
      <c r="D29" s="11">
        <v>153430</v>
      </c>
      <c r="E29" s="11">
        <v>148426</v>
      </c>
      <c r="F29" s="43" t="s">
        <v>66</v>
      </c>
      <c r="G29" s="11">
        <v>142449</v>
      </c>
      <c r="H29" s="11">
        <v>136892</v>
      </c>
      <c r="I29" s="11">
        <v>139581</v>
      </c>
    </row>
    <row r="30" spans="2:10" ht="15.75" x14ac:dyDescent="0.15">
      <c r="B30" s="7">
        <v>0.08</v>
      </c>
      <c r="C30" s="11">
        <v>70866</v>
      </c>
      <c r="D30" s="11">
        <v>172058</v>
      </c>
      <c r="E30" s="11">
        <v>165869</v>
      </c>
      <c r="F30" s="43" t="s">
        <v>67</v>
      </c>
      <c r="G30" s="11">
        <v>168991</v>
      </c>
      <c r="H30" s="11">
        <v>162772</v>
      </c>
      <c r="I30" s="11">
        <v>165475</v>
      </c>
    </row>
    <row r="31" spans="2:10" ht="15.75" x14ac:dyDescent="0.15">
      <c r="B31" s="7">
        <v>1.6E-2</v>
      </c>
      <c r="C31" s="11">
        <v>76222</v>
      </c>
      <c r="D31" s="11">
        <v>168026</v>
      </c>
      <c r="E31" s="11">
        <v>168739</v>
      </c>
      <c r="F31" s="43" t="s">
        <v>68</v>
      </c>
      <c r="G31" s="11">
        <v>164018</v>
      </c>
      <c r="H31" s="11">
        <v>171624</v>
      </c>
      <c r="I31" s="11">
        <v>164637</v>
      </c>
    </row>
    <row r="32" spans="2:10" ht="15.75" x14ac:dyDescent="0.15">
      <c r="B32" s="7">
        <v>3.2000000000000002E-3</v>
      </c>
      <c r="C32" s="11">
        <v>86651</v>
      </c>
      <c r="D32" s="11">
        <v>157639</v>
      </c>
      <c r="E32" s="11">
        <v>156730</v>
      </c>
      <c r="F32" s="43" t="s">
        <v>69</v>
      </c>
      <c r="G32" s="11">
        <v>152471</v>
      </c>
      <c r="H32" s="11">
        <v>153432</v>
      </c>
      <c r="I32" s="11">
        <v>148449</v>
      </c>
    </row>
    <row r="34" spans="2:9" x14ac:dyDescent="0.15">
      <c r="B34" s="44" t="s">
        <v>70</v>
      </c>
      <c r="C34" s="45"/>
      <c r="D34" s="45"/>
      <c r="E34" s="45"/>
      <c r="F34" s="45"/>
      <c r="G34" s="45"/>
      <c r="H34" s="45"/>
      <c r="I34" s="45"/>
    </row>
    <row r="35" spans="2:9" ht="15.75" x14ac:dyDescent="0.15">
      <c r="B35" s="35" t="s">
        <v>13</v>
      </c>
      <c r="C35" s="41" t="s">
        <v>24</v>
      </c>
      <c r="D35" s="41" t="s">
        <v>25</v>
      </c>
      <c r="E35" s="41" t="s">
        <v>26</v>
      </c>
      <c r="F35" s="35" t="s">
        <v>13</v>
      </c>
      <c r="G35" s="42" t="s">
        <v>28</v>
      </c>
      <c r="H35" s="42" t="s">
        <v>39</v>
      </c>
      <c r="I35" s="42" t="s">
        <v>41</v>
      </c>
    </row>
    <row r="36" spans="2:9" ht="15.75" x14ac:dyDescent="0.15">
      <c r="B36" s="37">
        <v>320</v>
      </c>
      <c r="C36" s="28">
        <f t="shared" ref="C36:E44" si="0">(C24-$K$7)/$K$8*100</f>
        <v>4.1465956655153888E-2</v>
      </c>
      <c r="D36" s="28">
        <f t="shared" si="0"/>
        <v>14.430740252490084</v>
      </c>
      <c r="E36" s="28">
        <f t="shared" si="0"/>
        <v>0.387524620411764</v>
      </c>
      <c r="F36" s="37">
        <v>160</v>
      </c>
      <c r="G36" s="28">
        <f t="shared" ref="G36:I44" si="1">(G24-$K$7)/$K$8*100</f>
        <v>0.19017955757703722</v>
      </c>
      <c r="H36" s="28">
        <f t="shared" si="1"/>
        <v>8.1639773017937539E-2</v>
      </c>
      <c r="I36" s="28">
        <f t="shared" si="1"/>
        <v>0.10278388689308683</v>
      </c>
    </row>
    <row r="37" spans="2:9" ht="15.75" x14ac:dyDescent="0.15">
      <c r="B37" s="37">
        <v>80</v>
      </c>
      <c r="C37" s="28">
        <f t="shared" si="0"/>
        <v>9.3621437547188796E-2</v>
      </c>
      <c r="D37" s="28">
        <f t="shared" si="0"/>
        <v>48.567207300122774</v>
      </c>
      <c r="E37" s="28">
        <f t="shared" si="0"/>
        <v>5.1562271030537676</v>
      </c>
      <c r="F37" s="37">
        <v>40</v>
      </c>
      <c r="G37" s="28">
        <f t="shared" si="1"/>
        <v>10.492296641345611</v>
      </c>
      <c r="H37" s="28">
        <f t="shared" si="1"/>
        <v>0.16269220953934316</v>
      </c>
      <c r="I37" s="28">
        <f t="shared" si="1"/>
        <v>0.16128260194766653</v>
      </c>
    </row>
    <row r="38" spans="2:9" ht="15.75" x14ac:dyDescent="0.15">
      <c r="B38" s="7">
        <v>50</v>
      </c>
      <c r="C38" s="28">
        <f t="shared" si="0"/>
        <v>0.2599551333650299</v>
      </c>
      <c r="D38" s="28">
        <f t="shared" si="0"/>
        <v>56.7379977052763</v>
      </c>
      <c r="E38" s="28">
        <f t="shared" si="0"/>
        <v>25.814731162870462</v>
      </c>
      <c r="F38" s="43" t="s">
        <v>63</v>
      </c>
      <c r="G38" s="28">
        <f t="shared" si="1"/>
        <v>30.943588385185844</v>
      </c>
      <c r="H38" s="28">
        <f t="shared" si="1"/>
        <v>0.82661738521903094</v>
      </c>
      <c r="I38" s="28">
        <f t="shared" si="1"/>
        <v>1.4348630610274922</v>
      </c>
    </row>
    <row r="39" spans="2:9" ht="15.75" x14ac:dyDescent="0.15">
      <c r="B39" s="7">
        <v>10</v>
      </c>
      <c r="C39" s="28">
        <f t="shared" si="0"/>
        <v>27.377281178244001</v>
      </c>
      <c r="D39" s="28">
        <f t="shared" si="0"/>
        <v>85.472143657808346</v>
      </c>
      <c r="E39" s="28">
        <f t="shared" si="0"/>
        <v>105.06921320109257</v>
      </c>
      <c r="F39" s="43" t="s">
        <v>64</v>
      </c>
      <c r="G39" s="28">
        <f t="shared" si="1"/>
        <v>87.981245170992722</v>
      </c>
      <c r="H39" s="28">
        <f t="shared" si="1"/>
        <v>66.004053209162564</v>
      </c>
      <c r="I39" s="28">
        <f t="shared" si="1"/>
        <v>62.171330167393833</v>
      </c>
    </row>
    <row r="40" spans="2:9" ht="15.75" x14ac:dyDescent="0.15">
      <c r="B40" s="7">
        <v>2</v>
      </c>
      <c r="C40" s="28">
        <f t="shared" si="0"/>
        <v>44.026861247332391</v>
      </c>
      <c r="D40" s="28">
        <f t="shared" si="0"/>
        <v>109.62224572220805</v>
      </c>
      <c r="E40" s="28">
        <f t="shared" si="0"/>
        <v>112.59651774064572</v>
      </c>
      <c r="F40" s="43" t="s">
        <v>65</v>
      </c>
      <c r="G40" s="28">
        <f t="shared" si="1"/>
        <v>111.59640115435114</v>
      </c>
      <c r="H40" s="28">
        <f t="shared" si="1"/>
        <v>94.204662688245023</v>
      </c>
      <c r="I40" s="28">
        <f t="shared" si="1"/>
        <v>91.415754068112818</v>
      </c>
    </row>
    <row r="41" spans="2:9" ht="15.75" x14ac:dyDescent="0.15">
      <c r="B41" s="7">
        <v>0.4</v>
      </c>
      <c r="C41" s="28">
        <f t="shared" si="0"/>
        <v>49.244523747923388</v>
      </c>
      <c r="D41" s="28">
        <f t="shared" si="0"/>
        <v>108.08506864348469</v>
      </c>
      <c r="E41" s="28">
        <f t="shared" si="0"/>
        <v>104.55823044910979</v>
      </c>
      <c r="F41" s="43" t="s">
        <v>66</v>
      </c>
      <c r="G41" s="28">
        <f t="shared" si="1"/>
        <v>100.34561816138421</v>
      </c>
      <c r="H41" s="28">
        <f t="shared" si="1"/>
        <v>96.429023467910724</v>
      </c>
      <c r="I41" s="28">
        <f t="shared" si="1"/>
        <v>98.324240874919937</v>
      </c>
    </row>
    <row r="42" spans="2:9" ht="15.75" x14ac:dyDescent="0.15">
      <c r="B42" s="7">
        <v>0.08</v>
      </c>
      <c r="C42" s="28">
        <f t="shared" si="0"/>
        <v>49.893648043890479</v>
      </c>
      <c r="D42" s="28">
        <f t="shared" si="0"/>
        <v>121.21415375236073</v>
      </c>
      <c r="E42" s="28">
        <f t="shared" si="0"/>
        <v>116.85212305991743</v>
      </c>
      <c r="F42" s="43" t="s">
        <v>67</v>
      </c>
      <c r="G42" s="28">
        <f t="shared" si="1"/>
        <v>119.05252051052462</v>
      </c>
      <c r="H42" s="28">
        <f t="shared" si="1"/>
        <v>114.66934570420617</v>
      </c>
      <c r="I42" s="28">
        <f t="shared" si="1"/>
        <v>116.57443036435713</v>
      </c>
    </row>
    <row r="43" spans="2:9" ht="15.75" x14ac:dyDescent="0.15">
      <c r="B43" s="7">
        <v>1.6E-2</v>
      </c>
      <c r="C43" s="28">
        <f t="shared" si="0"/>
        <v>53.668577174400468</v>
      </c>
      <c r="D43" s="28">
        <f t="shared" si="0"/>
        <v>118.37238484754067</v>
      </c>
      <c r="E43" s="28">
        <f t="shared" si="0"/>
        <v>118.87490995397339</v>
      </c>
      <c r="F43" s="43" t="s">
        <v>68</v>
      </c>
      <c r="G43" s="28">
        <f t="shared" si="1"/>
        <v>115.54753123382071</v>
      </c>
      <c r="H43" s="28">
        <f t="shared" si="1"/>
        <v>120.90826890496689</v>
      </c>
      <c r="I43" s="28">
        <f t="shared" si="1"/>
        <v>115.98380478344464</v>
      </c>
    </row>
    <row r="44" spans="2:9" ht="15.75" x14ac:dyDescent="0.15">
      <c r="B44" s="7">
        <v>3.2000000000000002E-3</v>
      </c>
      <c r="C44" s="28">
        <f t="shared" si="0"/>
        <v>61.018975961198194</v>
      </c>
      <c r="D44" s="28">
        <f t="shared" si="0"/>
        <v>111.05158782016812</v>
      </c>
      <c r="E44" s="28">
        <f t="shared" si="0"/>
        <v>110.41092116975111</v>
      </c>
      <c r="F44" s="43" t="s">
        <v>69</v>
      </c>
      <c r="G44" s="28">
        <f t="shared" si="1"/>
        <v>107.40916180327575</v>
      </c>
      <c r="H44" s="28">
        <f t="shared" si="1"/>
        <v>108.08647825107636</v>
      </c>
      <c r="I44" s="28">
        <f t="shared" si="1"/>
        <v>104.57444093641406</v>
      </c>
    </row>
    <row r="46" spans="2:9" x14ac:dyDescent="0.15">
      <c r="B46" s="44" t="s">
        <v>70</v>
      </c>
      <c r="C46" s="45"/>
      <c r="D46" s="45"/>
      <c r="E46" s="45"/>
      <c r="F46" s="45"/>
      <c r="G46" s="45"/>
      <c r="H46" s="45"/>
      <c r="I46" s="45"/>
    </row>
    <row r="47" spans="2:9" ht="15.75" x14ac:dyDescent="0.15">
      <c r="B47" s="35" t="s">
        <v>13</v>
      </c>
      <c r="C47" s="41" t="s">
        <v>24</v>
      </c>
      <c r="D47" s="41" t="s">
        <v>25</v>
      </c>
      <c r="E47" s="41" t="s">
        <v>26</v>
      </c>
      <c r="F47" s="35" t="s">
        <v>13</v>
      </c>
      <c r="G47" s="42" t="s">
        <v>28</v>
      </c>
      <c r="H47" s="42" t="s">
        <v>39</v>
      </c>
      <c r="I47" s="42" t="s">
        <v>41</v>
      </c>
    </row>
    <row r="48" spans="2:9" ht="15.75" x14ac:dyDescent="0.15">
      <c r="B48" s="37">
        <v>320</v>
      </c>
      <c r="C48" s="28">
        <v>4.1465956655153888E-2</v>
      </c>
      <c r="D48" s="28">
        <v>14.430740252490084</v>
      </c>
      <c r="E48" s="28">
        <v>0.387524620411764</v>
      </c>
      <c r="F48" s="37">
        <v>160</v>
      </c>
      <c r="G48" s="28">
        <v>0.19017955757703722</v>
      </c>
      <c r="H48" s="28">
        <v>8.1639773017937539E-2</v>
      </c>
      <c r="I48" s="28">
        <v>0.10278388689308683</v>
      </c>
    </row>
    <row r="49" spans="2:9" ht="15.75" x14ac:dyDescent="0.15">
      <c r="B49" s="37">
        <v>80</v>
      </c>
      <c r="C49" s="28">
        <v>9.3621437547188796E-2</v>
      </c>
      <c r="D49" s="28">
        <v>48.567207300122774</v>
      </c>
      <c r="E49" s="28">
        <v>5.1562271030537676</v>
      </c>
      <c r="F49" s="37">
        <v>40</v>
      </c>
      <c r="G49" s="28">
        <v>10.492296641345611</v>
      </c>
      <c r="H49" s="28">
        <v>0.16269220953934316</v>
      </c>
      <c r="I49" s="28">
        <v>0.16128260194766653</v>
      </c>
    </row>
    <row r="50" spans="2:9" ht="15.75" x14ac:dyDescent="0.15">
      <c r="B50" s="7">
        <v>50</v>
      </c>
      <c r="C50" s="28">
        <v>0.2599551333650299</v>
      </c>
      <c r="D50" s="28">
        <v>56.7379977052763</v>
      </c>
      <c r="E50" s="28">
        <v>25.814731162870462</v>
      </c>
      <c r="F50" s="43" t="s">
        <v>71</v>
      </c>
      <c r="G50" s="28">
        <v>30.943588385185844</v>
      </c>
      <c r="H50" s="28">
        <v>0.82661738521903094</v>
      </c>
      <c r="I50" s="28">
        <v>1.4348630610274922</v>
      </c>
    </row>
    <row r="51" spans="2:9" ht="15.75" x14ac:dyDescent="0.15">
      <c r="B51" s="7">
        <v>10</v>
      </c>
      <c r="C51" s="28">
        <v>27.377281178244001</v>
      </c>
      <c r="D51" s="28">
        <v>85.472143657808346</v>
      </c>
      <c r="E51" s="28">
        <v>105.06921320109257</v>
      </c>
      <c r="F51" s="43" t="s">
        <v>72</v>
      </c>
      <c r="G51" s="28">
        <v>87.981245170992722</v>
      </c>
      <c r="H51" s="28">
        <v>66.004053209162564</v>
      </c>
      <c r="I51" s="28">
        <v>62.171330167393833</v>
      </c>
    </row>
    <row r="52" spans="2:9" ht="15.75" x14ac:dyDescent="0.15">
      <c r="B52" s="7">
        <v>2</v>
      </c>
      <c r="C52" s="28">
        <v>44.026861247332391</v>
      </c>
      <c r="D52" s="28">
        <v>109.62224572220805</v>
      </c>
      <c r="E52" s="28">
        <v>112.59651774064572</v>
      </c>
      <c r="F52" s="43" t="s">
        <v>73</v>
      </c>
      <c r="G52" s="28">
        <v>111.59640115435114</v>
      </c>
      <c r="H52" s="28">
        <v>94.204662688245023</v>
      </c>
      <c r="I52" s="28">
        <v>91.415754068112818</v>
      </c>
    </row>
    <row r="53" spans="2:9" ht="15.75" x14ac:dyDescent="0.15">
      <c r="B53" s="7">
        <v>0.4</v>
      </c>
      <c r="C53" s="28">
        <v>49.244523747923388</v>
      </c>
      <c r="D53" s="28">
        <v>108.08506864348469</v>
      </c>
      <c r="E53" s="28">
        <v>104.55823044910979</v>
      </c>
      <c r="F53" s="43" t="s">
        <v>74</v>
      </c>
      <c r="G53" s="28">
        <v>100.34561816138421</v>
      </c>
      <c r="H53" s="28">
        <v>96.429023467910724</v>
      </c>
      <c r="I53" s="28">
        <v>98.324240874919937</v>
      </c>
    </row>
    <row r="54" spans="2:9" ht="15.75" x14ac:dyDescent="0.15">
      <c r="B54" s="7">
        <v>0.08</v>
      </c>
      <c r="C54" s="28">
        <v>49.893648043890479</v>
      </c>
      <c r="D54" s="28">
        <v>121.21415375236073</v>
      </c>
      <c r="E54" s="28">
        <v>116.85212305991743</v>
      </c>
      <c r="F54" s="43" t="s">
        <v>75</v>
      </c>
      <c r="G54" s="28">
        <v>119.05252051052462</v>
      </c>
      <c r="H54" s="28">
        <v>114.66934570420617</v>
      </c>
      <c r="I54" s="28">
        <v>116.57443036435713</v>
      </c>
    </row>
    <row r="55" spans="2:9" ht="15.75" x14ac:dyDescent="0.15">
      <c r="B55" s="7">
        <v>1.6E-2</v>
      </c>
      <c r="C55" s="28">
        <v>53.668577174400468</v>
      </c>
      <c r="D55" s="28">
        <v>118.37238484754067</v>
      </c>
      <c r="E55" s="28">
        <v>118.87490995397339</v>
      </c>
      <c r="F55" s="43" t="s">
        <v>76</v>
      </c>
      <c r="G55" s="28">
        <v>115.54753123382071</v>
      </c>
      <c r="H55" s="28">
        <v>120.90826890496689</v>
      </c>
      <c r="I55" s="28">
        <v>115.98380478344464</v>
      </c>
    </row>
    <row r="56" spans="2:9" ht="15.75" x14ac:dyDescent="0.15">
      <c r="B56" s="7">
        <v>3.2000000000000002E-3</v>
      </c>
      <c r="C56" s="28">
        <v>61.018975961198194</v>
      </c>
      <c r="D56" s="28">
        <v>111.05158782016812</v>
      </c>
      <c r="E56" s="28">
        <v>110.41092116975111</v>
      </c>
      <c r="F56" s="43" t="s">
        <v>77</v>
      </c>
      <c r="G56" s="28">
        <v>107.40916180327575</v>
      </c>
      <c r="H56" s="28">
        <v>108.08647825107636</v>
      </c>
      <c r="I56" s="28">
        <v>104.57444093641406</v>
      </c>
    </row>
    <row r="58" spans="2:9" x14ac:dyDescent="0.15">
      <c r="B58" s="28" t="s">
        <v>78</v>
      </c>
      <c r="C58" s="28">
        <f>100-C48</f>
        <v>99.958534043344841</v>
      </c>
      <c r="D58" s="28">
        <f t="shared" ref="D58:I58" si="2">100-D48</f>
        <v>85.569259747509918</v>
      </c>
      <c r="E58" s="28">
        <f t="shared" si="2"/>
        <v>99.612475379588233</v>
      </c>
      <c r="F58" s="28"/>
      <c r="G58" s="28">
        <f t="shared" si="2"/>
        <v>99.809820442422961</v>
      </c>
      <c r="H58" s="28">
        <f t="shared" si="2"/>
        <v>99.91836022698206</v>
      </c>
      <c r="I58" s="28">
        <f t="shared" si="2"/>
        <v>99.897216113106907</v>
      </c>
    </row>
    <row r="60" spans="2:9" x14ac:dyDescent="0.2">
      <c r="B60" s="46" t="s">
        <v>79</v>
      </c>
      <c r="C60" s="46">
        <v>6.676E-2</v>
      </c>
      <c r="D60" s="46">
        <v>68.56</v>
      </c>
      <c r="E60" s="46">
        <v>39.57</v>
      </c>
      <c r="F60" s="28"/>
      <c r="G60" s="46">
        <v>15.64</v>
      </c>
      <c r="H60" s="46">
        <v>6.3220000000000001</v>
      </c>
      <c r="I60" s="46">
        <v>6.1109999999999998</v>
      </c>
    </row>
    <row r="61" spans="2:9" x14ac:dyDescent="0.2">
      <c r="B61" s="46" t="s">
        <v>80</v>
      </c>
      <c r="C61" s="46">
        <v>-0.26910000000000001</v>
      </c>
      <c r="D61" s="46">
        <v>-1.129</v>
      </c>
      <c r="E61" s="46">
        <v>-4.4509999999999996</v>
      </c>
      <c r="F61" s="28"/>
      <c r="G61" s="46">
        <v>-1.9770000000000001</v>
      </c>
      <c r="H61" s="46">
        <v>-2.7759999999999998</v>
      </c>
      <c r="I61" s="46">
        <v>-2.286</v>
      </c>
    </row>
    <row r="62" spans="2:9" x14ac:dyDescent="0.2">
      <c r="B62" s="46" t="s">
        <v>81</v>
      </c>
      <c r="C62" s="46">
        <v>-1.175</v>
      </c>
      <c r="D62" s="46">
        <v>1.8360000000000001</v>
      </c>
      <c r="E62" s="46">
        <v>1.597</v>
      </c>
      <c r="F62" s="28"/>
      <c r="G62" s="46">
        <v>1.194</v>
      </c>
      <c r="H62" s="46">
        <v>0.80089999999999995</v>
      </c>
      <c r="I62" s="46">
        <v>0.78610000000000002</v>
      </c>
    </row>
    <row r="63" spans="2:9" x14ac:dyDescent="0.2">
      <c r="B63" s="46" t="s">
        <v>82</v>
      </c>
      <c r="C63" s="46">
        <v>954.4</v>
      </c>
      <c r="D63" s="46">
        <v>12984</v>
      </c>
      <c r="E63" s="46">
        <v>4836</v>
      </c>
      <c r="F63" s="28"/>
      <c r="G63" s="46">
        <v>2647</v>
      </c>
      <c r="H63" s="46">
        <v>1108</v>
      </c>
      <c r="I63" s="46">
        <v>1069</v>
      </c>
    </row>
    <row r="65" spans="2:9" ht="15" x14ac:dyDescent="0.2">
      <c r="B65" s="13" t="s">
        <v>44</v>
      </c>
      <c r="C65" s="14" t="s">
        <v>12</v>
      </c>
      <c r="D65" s="14" t="s">
        <v>45</v>
      </c>
      <c r="E65" s="14" t="s">
        <v>46</v>
      </c>
      <c r="F65" s="15" t="s">
        <v>47</v>
      </c>
      <c r="G65" s="15" t="s">
        <v>48</v>
      </c>
      <c r="H65" s="16" t="s">
        <v>49</v>
      </c>
      <c r="I65" s="47" t="s">
        <v>82</v>
      </c>
    </row>
    <row r="66" spans="2:9" x14ac:dyDescent="0.2">
      <c r="B66" s="18" t="s">
        <v>50</v>
      </c>
      <c r="C66" s="19">
        <v>240</v>
      </c>
      <c r="D66" s="20" t="s">
        <v>51</v>
      </c>
      <c r="E66" s="21" t="s">
        <v>24</v>
      </c>
      <c r="F66" s="22" t="s">
        <v>52</v>
      </c>
      <c r="G66" s="23">
        <v>6.676E-2</v>
      </c>
      <c r="H66" s="24">
        <v>99.958534043344841</v>
      </c>
      <c r="I66" s="46">
        <v>954.4</v>
      </c>
    </row>
    <row r="67" spans="2:9" x14ac:dyDescent="0.2">
      <c r="B67" s="18" t="s">
        <v>50</v>
      </c>
      <c r="C67" s="19">
        <v>308</v>
      </c>
      <c r="D67" s="20" t="s">
        <v>53</v>
      </c>
      <c r="E67" s="21" t="s">
        <v>25</v>
      </c>
      <c r="F67" s="22" t="s">
        <v>54</v>
      </c>
      <c r="G67" s="23">
        <v>68.56</v>
      </c>
      <c r="H67" s="24">
        <v>85.569259747509918</v>
      </c>
      <c r="I67" s="46">
        <v>12984</v>
      </c>
    </row>
    <row r="68" spans="2:9" x14ac:dyDescent="0.2">
      <c r="B68" s="18" t="s">
        <v>50</v>
      </c>
      <c r="C68" s="19">
        <v>309</v>
      </c>
      <c r="D68" s="20" t="s">
        <v>55</v>
      </c>
      <c r="E68" s="21" t="s">
        <v>26</v>
      </c>
      <c r="F68" s="22" t="s">
        <v>56</v>
      </c>
      <c r="G68" s="23">
        <v>39.57</v>
      </c>
      <c r="H68" s="24">
        <v>99.612475379588233</v>
      </c>
      <c r="I68" s="46">
        <v>4836</v>
      </c>
    </row>
    <row r="70" spans="2:9" ht="15" x14ac:dyDescent="0.2">
      <c r="B70" s="13" t="s">
        <v>44</v>
      </c>
      <c r="C70" s="14" t="s">
        <v>12</v>
      </c>
      <c r="D70" s="14" t="s">
        <v>45</v>
      </c>
      <c r="E70" s="14" t="s">
        <v>46</v>
      </c>
      <c r="F70" s="15" t="s">
        <v>47</v>
      </c>
      <c r="G70" s="15" t="s">
        <v>48</v>
      </c>
      <c r="H70" s="16" t="s">
        <v>49</v>
      </c>
      <c r="I70" s="47" t="s">
        <v>82</v>
      </c>
    </row>
    <row r="71" spans="2:9" x14ac:dyDescent="0.2">
      <c r="B71" s="18" t="s">
        <v>57</v>
      </c>
      <c r="C71" s="19" t="s">
        <v>27</v>
      </c>
      <c r="D71" s="25" t="s">
        <v>61</v>
      </c>
      <c r="E71" s="26" t="s">
        <v>28</v>
      </c>
      <c r="F71" s="18" t="s">
        <v>59</v>
      </c>
      <c r="G71" s="23">
        <v>15.64</v>
      </c>
      <c r="H71" s="24">
        <v>99.809820442422961</v>
      </c>
      <c r="I71" s="46">
        <v>2647</v>
      </c>
    </row>
    <row r="72" spans="2:9" x14ac:dyDescent="0.2">
      <c r="B72" s="18" t="s">
        <v>57</v>
      </c>
      <c r="C72" s="19" t="s">
        <v>38</v>
      </c>
      <c r="D72" s="25" t="s">
        <v>58</v>
      </c>
      <c r="E72" s="26" t="s">
        <v>39</v>
      </c>
      <c r="F72" s="18" t="s">
        <v>59</v>
      </c>
      <c r="G72" s="23">
        <v>6.3220000000000001</v>
      </c>
      <c r="H72" s="24">
        <v>99.91836022698206</v>
      </c>
      <c r="I72" s="46">
        <v>1108</v>
      </c>
    </row>
    <row r="73" spans="2:9" x14ac:dyDescent="0.2">
      <c r="B73" s="18" t="s">
        <v>57</v>
      </c>
      <c r="C73" s="19" t="s">
        <v>40</v>
      </c>
      <c r="D73" s="25" t="s">
        <v>60</v>
      </c>
      <c r="E73" s="26" t="s">
        <v>41</v>
      </c>
      <c r="F73" s="18" t="s">
        <v>59</v>
      </c>
      <c r="G73" s="23">
        <v>6.1109999999999998</v>
      </c>
      <c r="H73" s="24">
        <v>99.897216113106907</v>
      </c>
      <c r="I73" s="46">
        <v>1069</v>
      </c>
    </row>
  </sheetData>
  <mergeCells count="3">
    <mergeCell ref="B1:D5"/>
    <mergeCell ref="B6:D6"/>
    <mergeCell ref="B7:D7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C721-AAEC-4AD8-B948-EBAF82FE98A1}">
  <dimension ref="A1:G9"/>
  <sheetViews>
    <sheetView tabSelected="1" workbookViewId="0">
      <selection activeCell="N32" sqref="N32"/>
    </sheetView>
  </sheetViews>
  <sheetFormatPr defaultRowHeight="13.5" x14ac:dyDescent="0.15"/>
  <cols>
    <col min="1" max="16384" width="9" style="17"/>
  </cols>
  <sheetData>
    <row r="1" spans="1:7" ht="15" x14ac:dyDescent="0.2">
      <c r="A1" s="13" t="s">
        <v>44</v>
      </c>
      <c r="B1" s="14" t="s">
        <v>12</v>
      </c>
      <c r="C1" s="14" t="s">
        <v>45</v>
      </c>
      <c r="D1" s="14" t="s">
        <v>46</v>
      </c>
      <c r="E1" s="15" t="s">
        <v>47</v>
      </c>
      <c r="F1" s="15" t="s">
        <v>48</v>
      </c>
      <c r="G1" s="16" t="s">
        <v>49</v>
      </c>
    </row>
    <row r="2" spans="1:7" x14ac:dyDescent="0.2">
      <c r="A2" s="18" t="s">
        <v>50</v>
      </c>
      <c r="B2" s="19">
        <v>240</v>
      </c>
      <c r="C2" s="20" t="s">
        <v>51</v>
      </c>
      <c r="D2" s="21" t="s">
        <v>24</v>
      </c>
      <c r="E2" s="22" t="s">
        <v>52</v>
      </c>
      <c r="F2" s="23">
        <v>6.676E-2</v>
      </c>
      <c r="G2" s="24">
        <v>99.958534043344841</v>
      </c>
    </row>
    <row r="3" spans="1:7" x14ac:dyDescent="0.2">
      <c r="A3" s="18" t="s">
        <v>50</v>
      </c>
      <c r="B3" s="19">
        <v>309</v>
      </c>
      <c r="C3" s="20" t="s">
        <v>55</v>
      </c>
      <c r="D3" s="21" t="s">
        <v>26</v>
      </c>
      <c r="E3" s="22" t="s">
        <v>56</v>
      </c>
      <c r="F3" s="23">
        <v>39.57</v>
      </c>
      <c r="G3" s="24">
        <v>99.612475379588233</v>
      </c>
    </row>
    <row r="4" spans="1:7" x14ac:dyDescent="0.2">
      <c r="A4" s="18" t="s">
        <v>50</v>
      </c>
      <c r="B4" s="19">
        <v>308</v>
      </c>
      <c r="C4" s="20" t="s">
        <v>53</v>
      </c>
      <c r="D4" s="21" t="s">
        <v>25</v>
      </c>
      <c r="E4" s="22" t="s">
        <v>54</v>
      </c>
      <c r="F4" s="23">
        <v>68.56</v>
      </c>
      <c r="G4" s="24">
        <v>85.569259747509918</v>
      </c>
    </row>
    <row r="6" spans="1:7" ht="15" x14ac:dyDescent="0.2">
      <c r="A6" s="13" t="s">
        <v>44</v>
      </c>
      <c r="B6" s="14" t="s">
        <v>12</v>
      </c>
      <c r="C6" s="14" t="s">
        <v>45</v>
      </c>
      <c r="D6" s="14" t="s">
        <v>46</v>
      </c>
      <c r="E6" s="15" t="s">
        <v>47</v>
      </c>
      <c r="F6" s="15" t="s">
        <v>48</v>
      </c>
      <c r="G6" s="16" t="s">
        <v>49</v>
      </c>
    </row>
    <row r="7" spans="1:7" x14ac:dyDescent="0.2">
      <c r="A7" s="18" t="s">
        <v>57</v>
      </c>
      <c r="B7" s="19" t="s">
        <v>38</v>
      </c>
      <c r="C7" s="25" t="s">
        <v>58</v>
      </c>
      <c r="D7" s="26" t="s">
        <v>39</v>
      </c>
      <c r="E7" s="18" t="s">
        <v>59</v>
      </c>
      <c r="F7" s="23">
        <v>6.3220000000000001</v>
      </c>
      <c r="G7" s="24">
        <v>99.91836022698206</v>
      </c>
    </row>
    <row r="8" spans="1:7" x14ac:dyDescent="0.2">
      <c r="A8" s="18" t="s">
        <v>57</v>
      </c>
      <c r="B8" s="19" t="s">
        <v>40</v>
      </c>
      <c r="C8" s="25" t="s">
        <v>60</v>
      </c>
      <c r="D8" s="26" t="s">
        <v>41</v>
      </c>
      <c r="E8" s="18" t="s">
        <v>59</v>
      </c>
      <c r="F8" s="23">
        <v>6.1109999999999998</v>
      </c>
      <c r="G8" s="24">
        <v>99.897216113106907</v>
      </c>
    </row>
    <row r="9" spans="1:7" x14ac:dyDescent="0.2">
      <c r="A9" s="18" t="s">
        <v>57</v>
      </c>
      <c r="B9" s="19" t="s">
        <v>27</v>
      </c>
      <c r="C9" s="25" t="s">
        <v>61</v>
      </c>
      <c r="D9" s="26" t="s">
        <v>28</v>
      </c>
      <c r="E9" s="18" t="s">
        <v>59</v>
      </c>
      <c r="F9" s="23">
        <v>15.64</v>
      </c>
      <c r="G9" s="24">
        <v>99.809820442422961</v>
      </c>
    </row>
  </sheetData>
  <autoFilter ref="A6:G9" xr:uid="{5506C721-AAEC-4AD8-B948-EBAF82FE98A1}">
    <sortState xmlns:xlrd2="http://schemas.microsoft.com/office/spreadsheetml/2017/richdata2" ref="A7:G9">
      <sortCondition descending="1" ref="G6:G9"/>
    </sortState>
  </autoFilter>
  <phoneticPr fontId="8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rism8.Document" shapeId="2049" r:id="rId4">
          <objectPr defaultSize="0" autoPict="0" altText="" r:id="rId5">
            <anchor moveWithCells="1">
              <from>
                <xdr:col>11</xdr:col>
                <xdr:colOff>9525</xdr:colOff>
                <xdr:row>0</xdr:row>
                <xdr:rowOff>57150</xdr:rowOff>
              </from>
              <to>
                <xdr:col>16</xdr:col>
                <xdr:colOff>409575</xdr:colOff>
                <xdr:row>20</xdr:row>
                <xdr:rowOff>152400</xdr:rowOff>
              </to>
            </anchor>
          </objectPr>
        </oleObject>
      </mc:Choice>
      <mc:Fallback>
        <oleObject progId="Prism8.Document" shapeId="2049" r:id="rId4"/>
      </mc:Fallback>
    </mc:AlternateContent>
    <mc:AlternateContent xmlns:mc="http://schemas.openxmlformats.org/markup-compatibility/2006">
      <mc:Choice Requires="x14">
        <oleObject progId="Prism8.Document" shapeId="2050" r:id="rId6">
          <objectPr defaultSize="0" autoPict="0" altText="" r:id="rId7">
            <anchor moveWithCells="1">
              <from>
                <xdr:col>17</xdr:col>
                <xdr:colOff>9525</xdr:colOff>
                <xdr:row>0</xdr:row>
                <xdr:rowOff>57150</xdr:rowOff>
              </from>
              <to>
                <xdr:col>22</xdr:col>
                <xdr:colOff>409575</xdr:colOff>
                <xdr:row>20</xdr:row>
                <xdr:rowOff>152400</xdr:rowOff>
              </to>
            </anchor>
          </objectPr>
        </oleObject>
      </mc:Choice>
      <mc:Fallback>
        <oleObject progId="Prism8.Document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1532</vt:lpstr>
      <vt:lpstr>Processed data</vt:lpstr>
      <vt:lpstr>IR&amp;IC50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2024-10-31T06:01:00Z</dcterms:created>
  <dcterms:modified xsi:type="dcterms:W3CDTF">2024-11-04T02:04:04Z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69B94E5E31CA416B85333C62D448A5A4</vt:lpwstr>
  </property>
  <property fmtid="{D5CDD505-2E9C-101B-9397-08002B2CF9AE}" pid="3" name="KSOProductBuildVer">
    <vt:lpwstr>2052-11.8.2.11019</vt:lpwstr>
  </property>
</Properties>
</file>