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chukkapalli_d_northeastern_edu/Documents/"/>
    </mc:Choice>
  </mc:AlternateContent>
  <xr:revisionPtr revIDLastSave="0" documentId="8_{456C8A9C-6498-4E46-82BD-EC09C7DD6227}" xr6:coauthVersionLast="47" xr6:coauthVersionMax="47" xr10:uidLastSave="{00000000-0000-0000-0000-000000000000}"/>
  <bookViews>
    <workbookView xWindow="0" yWindow="500" windowWidth="27580" windowHeight="15880" tabRatio="891" firstSheet="4" activeTab="4" xr2:uid="{00000000-000D-0000-FFFF-FFFF00000000}"/>
  </bookViews>
  <sheets>
    <sheet name="Mastersheet" sheetId="14" r:id="rId1"/>
    <sheet name="Assumptions" sheetId="1" r:id="rId2"/>
    <sheet name="Comparision House" sheetId="26" r:id="rId3"/>
    <sheet name="Comparision" sheetId="29" r:id="rId4"/>
    <sheet name="Comparision Car" sheetId="27" r:id="rId5"/>
    <sheet name="Comparision Investment" sheetId="28" r:id="rId6"/>
    <sheet name="Subcase 1" sheetId="2" r:id="rId7"/>
    <sheet name="Subcase 2" sheetId="11" r:id="rId8"/>
    <sheet name="Subcase 3" sheetId="16" r:id="rId9"/>
    <sheet name="Subcase 4" sheetId="18" r:id="rId10"/>
    <sheet name="Subcase 5" sheetId="19" r:id="rId11"/>
    <sheet name="Subcase 6" sheetId="17" r:id="rId12"/>
    <sheet name="Subcase 7" sheetId="12" r:id="rId13"/>
    <sheet name="Subcase 8" sheetId="1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8" l="1"/>
  <c r="M28" i="18" s="1"/>
  <c r="M40" i="18" s="1"/>
  <c r="M52" i="18" s="1"/>
  <c r="M64" i="18" s="1"/>
  <c r="M76" i="18" s="1"/>
  <c r="M88" i="18" s="1"/>
  <c r="M100" i="18" s="1"/>
  <c r="M112" i="18" s="1"/>
  <c r="M124" i="18" s="1"/>
  <c r="M136" i="18" s="1"/>
  <c r="M148" i="18" s="1"/>
  <c r="M160" i="18" s="1"/>
  <c r="M172" i="18" s="1"/>
  <c r="M184" i="18" s="1"/>
  <c r="M196" i="18" s="1"/>
  <c r="M208" i="18" s="1"/>
  <c r="M220" i="18" s="1"/>
  <c r="M232" i="18" s="1"/>
  <c r="M244" i="18" s="1"/>
  <c r="M256" i="18" s="1"/>
  <c r="M268" i="18" s="1"/>
  <c r="M280" i="18" s="1"/>
  <c r="M292" i="18" s="1"/>
  <c r="M304" i="18" s="1"/>
  <c r="M316" i="18" s="1"/>
  <c r="M328" i="18" s="1"/>
  <c r="M340" i="18" s="1"/>
  <c r="M352" i="18" s="1"/>
  <c r="M364" i="18" s="1"/>
  <c r="M376" i="18" s="1"/>
  <c r="M388" i="18" s="1"/>
  <c r="M400" i="18" s="1"/>
  <c r="M412" i="18" s="1"/>
  <c r="M17" i="18"/>
  <c r="M29" i="18" s="1"/>
  <c r="M18" i="18"/>
  <c r="M19" i="18"/>
  <c r="M20" i="18"/>
  <c r="M32" i="18" s="1"/>
  <c r="M44" i="18" s="1"/>
  <c r="M56" i="18" s="1"/>
  <c r="M68" i="18" s="1"/>
  <c r="M80" i="18" s="1"/>
  <c r="M92" i="18" s="1"/>
  <c r="M104" i="18" s="1"/>
  <c r="M116" i="18" s="1"/>
  <c r="M128" i="18" s="1"/>
  <c r="M140" i="18" s="1"/>
  <c r="M152" i="18" s="1"/>
  <c r="M164" i="18" s="1"/>
  <c r="M176" i="18" s="1"/>
  <c r="M188" i="18" s="1"/>
  <c r="M200" i="18" s="1"/>
  <c r="M212" i="18" s="1"/>
  <c r="M224" i="18" s="1"/>
  <c r="M236" i="18" s="1"/>
  <c r="M248" i="18" s="1"/>
  <c r="M260" i="18" s="1"/>
  <c r="M272" i="18" s="1"/>
  <c r="M284" i="18" s="1"/>
  <c r="M296" i="18" s="1"/>
  <c r="M308" i="18" s="1"/>
  <c r="M320" i="18" s="1"/>
  <c r="M332" i="18" s="1"/>
  <c r="M344" i="18" s="1"/>
  <c r="M356" i="18" s="1"/>
  <c r="M368" i="18" s="1"/>
  <c r="M380" i="18" s="1"/>
  <c r="M392" i="18" s="1"/>
  <c r="M404" i="18" s="1"/>
  <c r="M416" i="18" s="1"/>
  <c r="M21" i="18"/>
  <c r="M33" i="18" s="1"/>
  <c r="M45" i="18" s="1"/>
  <c r="M57" i="18" s="1"/>
  <c r="M69" i="18" s="1"/>
  <c r="M81" i="18" s="1"/>
  <c r="M93" i="18" s="1"/>
  <c r="M105" i="18" s="1"/>
  <c r="M117" i="18" s="1"/>
  <c r="M129" i="18" s="1"/>
  <c r="M141" i="18" s="1"/>
  <c r="M153" i="18" s="1"/>
  <c r="M165" i="18" s="1"/>
  <c r="M177" i="18" s="1"/>
  <c r="M189" i="18" s="1"/>
  <c r="M201" i="18" s="1"/>
  <c r="M213" i="18" s="1"/>
  <c r="M225" i="18" s="1"/>
  <c r="M237" i="18" s="1"/>
  <c r="M249" i="18" s="1"/>
  <c r="M261" i="18" s="1"/>
  <c r="M273" i="18" s="1"/>
  <c r="M285" i="18" s="1"/>
  <c r="M297" i="18" s="1"/>
  <c r="M309" i="18" s="1"/>
  <c r="M321" i="18" s="1"/>
  <c r="M333" i="18" s="1"/>
  <c r="M345" i="18" s="1"/>
  <c r="M357" i="18" s="1"/>
  <c r="M369" i="18" s="1"/>
  <c r="M381" i="18" s="1"/>
  <c r="M393" i="18" s="1"/>
  <c r="M405" i="18" s="1"/>
  <c r="M417" i="18" s="1"/>
  <c r="M22" i="18"/>
  <c r="M34" i="18" s="1"/>
  <c r="M46" i="18" s="1"/>
  <c r="M58" i="18" s="1"/>
  <c r="M70" i="18" s="1"/>
  <c r="M82" i="18" s="1"/>
  <c r="M94" i="18" s="1"/>
  <c r="M106" i="18" s="1"/>
  <c r="M118" i="18" s="1"/>
  <c r="M130" i="18" s="1"/>
  <c r="M142" i="18" s="1"/>
  <c r="M154" i="18" s="1"/>
  <c r="M166" i="18" s="1"/>
  <c r="M178" i="18" s="1"/>
  <c r="M190" i="18" s="1"/>
  <c r="M202" i="18" s="1"/>
  <c r="M214" i="18" s="1"/>
  <c r="M226" i="18" s="1"/>
  <c r="M238" i="18" s="1"/>
  <c r="M250" i="18" s="1"/>
  <c r="M262" i="18" s="1"/>
  <c r="M274" i="18" s="1"/>
  <c r="M286" i="18" s="1"/>
  <c r="M298" i="18" s="1"/>
  <c r="M310" i="18" s="1"/>
  <c r="M322" i="18" s="1"/>
  <c r="M334" i="18" s="1"/>
  <c r="M346" i="18" s="1"/>
  <c r="M358" i="18" s="1"/>
  <c r="M370" i="18" s="1"/>
  <c r="M382" i="18" s="1"/>
  <c r="M394" i="18" s="1"/>
  <c r="M406" i="18" s="1"/>
  <c r="M418" i="18" s="1"/>
  <c r="M23" i="18"/>
  <c r="M35" i="18" s="1"/>
  <c r="M47" i="18" s="1"/>
  <c r="M59" i="18" s="1"/>
  <c r="M71" i="18" s="1"/>
  <c r="M83" i="18" s="1"/>
  <c r="M95" i="18" s="1"/>
  <c r="M107" i="18" s="1"/>
  <c r="M119" i="18" s="1"/>
  <c r="M131" i="18" s="1"/>
  <c r="M143" i="18" s="1"/>
  <c r="M155" i="18" s="1"/>
  <c r="M167" i="18" s="1"/>
  <c r="M179" i="18" s="1"/>
  <c r="M191" i="18" s="1"/>
  <c r="M203" i="18" s="1"/>
  <c r="M215" i="18" s="1"/>
  <c r="M227" i="18" s="1"/>
  <c r="M239" i="18" s="1"/>
  <c r="M251" i="18" s="1"/>
  <c r="M263" i="18" s="1"/>
  <c r="M275" i="18" s="1"/>
  <c r="M287" i="18" s="1"/>
  <c r="M299" i="18" s="1"/>
  <c r="M311" i="18" s="1"/>
  <c r="M323" i="18" s="1"/>
  <c r="M335" i="18" s="1"/>
  <c r="M347" i="18" s="1"/>
  <c r="M359" i="18" s="1"/>
  <c r="M371" i="18" s="1"/>
  <c r="M383" i="18" s="1"/>
  <c r="M395" i="18" s="1"/>
  <c r="M407" i="18" s="1"/>
  <c r="M419" i="18" s="1"/>
  <c r="M24" i="18"/>
  <c r="M36" i="18" s="1"/>
  <c r="M48" i="18" s="1"/>
  <c r="M60" i="18" s="1"/>
  <c r="M72" i="18" s="1"/>
  <c r="M84" i="18" s="1"/>
  <c r="M96" i="18" s="1"/>
  <c r="M108" i="18" s="1"/>
  <c r="M120" i="18" s="1"/>
  <c r="M132" i="18" s="1"/>
  <c r="M144" i="18" s="1"/>
  <c r="M156" i="18" s="1"/>
  <c r="M168" i="18" s="1"/>
  <c r="M180" i="18" s="1"/>
  <c r="M192" i="18" s="1"/>
  <c r="M204" i="18" s="1"/>
  <c r="M216" i="18" s="1"/>
  <c r="M228" i="18" s="1"/>
  <c r="M240" i="18" s="1"/>
  <c r="M252" i="18" s="1"/>
  <c r="M264" i="18" s="1"/>
  <c r="M276" i="18" s="1"/>
  <c r="M288" i="18" s="1"/>
  <c r="M300" i="18" s="1"/>
  <c r="M312" i="18" s="1"/>
  <c r="M324" i="18" s="1"/>
  <c r="M336" i="18" s="1"/>
  <c r="M348" i="18" s="1"/>
  <c r="M360" i="18" s="1"/>
  <c r="M372" i="18" s="1"/>
  <c r="M384" i="18" s="1"/>
  <c r="M396" i="18" s="1"/>
  <c r="M408" i="18" s="1"/>
  <c r="M420" i="18" s="1"/>
  <c r="M25" i="18"/>
  <c r="M37" i="18" s="1"/>
  <c r="M49" i="18" s="1"/>
  <c r="M61" i="18" s="1"/>
  <c r="M73" i="18" s="1"/>
  <c r="M85" i="18" s="1"/>
  <c r="M97" i="18" s="1"/>
  <c r="M109" i="18" s="1"/>
  <c r="M121" i="18" s="1"/>
  <c r="M133" i="18" s="1"/>
  <c r="M145" i="18" s="1"/>
  <c r="M157" i="18" s="1"/>
  <c r="M169" i="18" s="1"/>
  <c r="M181" i="18" s="1"/>
  <c r="M193" i="18" s="1"/>
  <c r="M205" i="18" s="1"/>
  <c r="M217" i="18" s="1"/>
  <c r="M229" i="18" s="1"/>
  <c r="M241" i="18" s="1"/>
  <c r="M253" i="18" s="1"/>
  <c r="M265" i="18" s="1"/>
  <c r="M277" i="18" s="1"/>
  <c r="M289" i="18" s="1"/>
  <c r="M301" i="18" s="1"/>
  <c r="M313" i="18" s="1"/>
  <c r="M325" i="18" s="1"/>
  <c r="M337" i="18" s="1"/>
  <c r="M349" i="18" s="1"/>
  <c r="M361" i="18" s="1"/>
  <c r="M373" i="18" s="1"/>
  <c r="M385" i="18" s="1"/>
  <c r="M397" i="18" s="1"/>
  <c r="M409" i="18" s="1"/>
  <c r="M421" i="18" s="1"/>
  <c r="M26" i="18"/>
  <c r="M30" i="18"/>
  <c r="M42" i="18" s="1"/>
  <c r="M54" i="18" s="1"/>
  <c r="M66" i="18" s="1"/>
  <c r="M78" i="18" s="1"/>
  <c r="M90" i="18" s="1"/>
  <c r="M102" i="18" s="1"/>
  <c r="M114" i="18" s="1"/>
  <c r="M126" i="18" s="1"/>
  <c r="M138" i="18" s="1"/>
  <c r="M150" i="18" s="1"/>
  <c r="M162" i="18" s="1"/>
  <c r="M174" i="18" s="1"/>
  <c r="M186" i="18" s="1"/>
  <c r="M198" i="18" s="1"/>
  <c r="M210" i="18" s="1"/>
  <c r="M222" i="18" s="1"/>
  <c r="M234" i="18" s="1"/>
  <c r="M246" i="18" s="1"/>
  <c r="M258" i="18" s="1"/>
  <c r="M270" i="18" s="1"/>
  <c r="M282" i="18" s="1"/>
  <c r="M294" i="18" s="1"/>
  <c r="M306" i="18" s="1"/>
  <c r="M318" i="18" s="1"/>
  <c r="M330" i="18" s="1"/>
  <c r="M342" i="18" s="1"/>
  <c r="M354" i="18" s="1"/>
  <c r="M366" i="18" s="1"/>
  <c r="M378" i="18" s="1"/>
  <c r="M390" i="18" s="1"/>
  <c r="M402" i="18" s="1"/>
  <c r="M414" i="18" s="1"/>
  <c r="M31" i="18"/>
  <c r="M43" i="18" s="1"/>
  <c r="M55" i="18" s="1"/>
  <c r="M67" i="18" s="1"/>
  <c r="M79" i="18" s="1"/>
  <c r="M91" i="18" s="1"/>
  <c r="M103" i="18" s="1"/>
  <c r="M115" i="18" s="1"/>
  <c r="M127" i="18" s="1"/>
  <c r="M139" i="18" s="1"/>
  <c r="M151" i="18" s="1"/>
  <c r="M163" i="18" s="1"/>
  <c r="M175" i="18" s="1"/>
  <c r="M187" i="18" s="1"/>
  <c r="M199" i="18" s="1"/>
  <c r="M211" i="18" s="1"/>
  <c r="M223" i="18" s="1"/>
  <c r="M235" i="18" s="1"/>
  <c r="M247" i="18" s="1"/>
  <c r="M259" i="18" s="1"/>
  <c r="M271" i="18" s="1"/>
  <c r="M283" i="18" s="1"/>
  <c r="M295" i="18" s="1"/>
  <c r="M307" i="18" s="1"/>
  <c r="M319" i="18" s="1"/>
  <c r="M331" i="18" s="1"/>
  <c r="M343" i="18" s="1"/>
  <c r="M355" i="18" s="1"/>
  <c r="M367" i="18" s="1"/>
  <c r="M379" i="18" s="1"/>
  <c r="M391" i="18" s="1"/>
  <c r="M403" i="18" s="1"/>
  <c r="M415" i="18" s="1"/>
  <c r="M38" i="18"/>
  <c r="M50" i="18" s="1"/>
  <c r="M62" i="18" s="1"/>
  <c r="M74" i="18" s="1"/>
  <c r="M86" i="18" s="1"/>
  <c r="M98" i="18" s="1"/>
  <c r="M110" i="18" s="1"/>
  <c r="M122" i="18" s="1"/>
  <c r="M134" i="18" s="1"/>
  <c r="M146" i="18" s="1"/>
  <c r="M158" i="18" s="1"/>
  <c r="M170" i="18" s="1"/>
  <c r="M182" i="18" s="1"/>
  <c r="M194" i="18" s="1"/>
  <c r="M206" i="18" s="1"/>
  <c r="M218" i="18" s="1"/>
  <c r="M230" i="18" s="1"/>
  <c r="M242" i="18" s="1"/>
  <c r="M254" i="18" s="1"/>
  <c r="M266" i="18" s="1"/>
  <c r="M278" i="18" s="1"/>
  <c r="M290" i="18" s="1"/>
  <c r="M302" i="18" s="1"/>
  <c r="M314" i="18" s="1"/>
  <c r="M326" i="18" s="1"/>
  <c r="M338" i="18" s="1"/>
  <c r="M350" i="18" s="1"/>
  <c r="M362" i="18" s="1"/>
  <c r="M374" i="18" s="1"/>
  <c r="M386" i="18" s="1"/>
  <c r="M398" i="18" s="1"/>
  <c r="M410" i="18" s="1"/>
  <c r="M422" i="18" s="1"/>
  <c r="M41" i="18"/>
  <c r="M53" i="18" s="1"/>
  <c r="M65" i="18" s="1"/>
  <c r="M77" i="18" s="1"/>
  <c r="M89" i="18" s="1"/>
  <c r="M101" i="18" s="1"/>
  <c r="M113" i="18" s="1"/>
  <c r="M125" i="18" s="1"/>
  <c r="M137" i="18" s="1"/>
  <c r="M149" i="18" s="1"/>
  <c r="M161" i="18" s="1"/>
  <c r="M173" i="18" s="1"/>
  <c r="M185" i="18" s="1"/>
  <c r="M197" i="18" s="1"/>
  <c r="M209" i="18" s="1"/>
  <c r="M221" i="18" s="1"/>
  <c r="M233" i="18" s="1"/>
  <c r="M245" i="18" s="1"/>
  <c r="M257" i="18" s="1"/>
  <c r="M269" i="18" s="1"/>
  <c r="M281" i="18" s="1"/>
  <c r="M293" i="18" s="1"/>
  <c r="M305" i="18" s="1"/>
  <c r="M317" i="18" s="1"/>
  <c r="M329" i="18" s="1"/>
  <c r="M341" i="18" s="1"/>
  <c r="M353" i="18" s="1"/>
  <c r="M365" i="18" s="1"/>
  <c r="M377" i="18" s="1"/>
  <c r="M389" i="18" s="1"/>
  <c r="M401" i="18" s="1"/>
  <c r="M413" i="18" s="1"/>
  <c r="M15" i="18"/>
  <c r="M27" i="18" s="1"/>
  <c r="M39" i="18" s="1"/>
  <c r="M51" i="18" s="1"/>
  <c r="M63" i="18" s="1"/>
  <c r="M75" i="18" s="1"/>
  <c r="M87" i="18" s="1"/>
  <c r="M99" i="18" s="1"/>
  <c r="M111" i="18" s="1"/>
  <c r="M123" i="18" s="1"/>
  <c r="M135" i="18" s="1"/>
  <c r="M147" i="18" s="1"/>
  <c r="M159" i="18" s="1"/>
  <c r="M171" i="18" s="1"/>
  <c r="M183" i="18" s="1"/>
  <c r="M195" i="18" s="1"/>
  <c r="M207" i="18" s="1"/>
  <c r="M219" i="18" s="1"/>
  <c r="M231" i="18" s="1"/>
  <c r="M243" i="18" s="1"/>
  <c r="M255" i="18" s="1"/>
  <c r="M267" i="18" s="1"/>
  <c r="M279" i="18" s="1"/>
  <c r="M291" i="18" s="1"/>
  <c r="M303" i="18" s="1"/>
  <c r="M315" i="18" s="1"/>
  <c r="M327" i="18" s="1"/>
  <c r="M339" i="18" s="1"/>
  <c r="M351" i="18" s="1"/>
  <c r="M363" i="18" s="1"/>
  <c r="M375" i="18" s="1"/>
  <c r="M387" i="18" s="1"/>
  <c r="M399" i="18" s="1"/>
  <c r="M411" i="18" s="1"/>
  <c r="L15" i="16"/>
  <c r="L27" i="16" s="1"/>
  <c r="L39" i="16" s="1"/>
  <c r="L51" i="16" s="1"/>
  <c r="L63" i="16" s="1"/>
  <c r="L75" i="16" s="1"/>
  <c r="L87" i="16" s="1"/>
  <c r="L99" i="16" s="1"/>
  <c r="L111" i="16" s="1"/>
  <c r="L123" i="16" s="1"/>
  <c r="L135" i="16" s="1"/>
  <c r="L147" i="16" s="1"/>
  <c r="L159" i="16" s="1"/>
  <c r="L171" i="16" s="1"/>
  <c r="L183" i="16" s="1"/>
  <c r="L195" i="16" s="1"/>
  <c r="L207" i="16" s="1"/>
  <c r="L219" i="16" s="1"/>
  <c r="L231" i="16" s="1"/>
  <c r="L243" i="16" s="1"/>
  <c r="L255" i="16" s="1"/>
  <c r="L267" i="16" s="1"/>
  <c r="L279" i="16" s="1"/>
  <c r="L291" i="16" s="1"/>
  <c r="L303" i="16" s="1"/>
  <c r="L315" i="16" s="1"/>
  <c r="L327" i="16" s="1"/>
  <c r="L339" i="16" s="1"/>
  <c r="L351" i="16" s="1"/>
  <c r="L363" i="16" s="1"/>
  <c r="L375" i="16" s="1"/>
  <c r="L387" i="16" s="1"/>
  <c r="L399" i="16" s="1"/>
  <c r="L411" i="16" s="1"/>
  <c r="L16" i="16"/>
  <c r="L17" i="16"/>
  <c r="L18" i="16"/>
  <c r="L30" i="16" s="1"/>
  <c r="L42" i="16" s="1"/>
  <c r="L54" i="16" s="1"/>
  <c r="L66" i="16" s="1"/>
  <c r="L78" i="16" s="1"/>
  <c r="L90" i="16" s="1"/>
  <c r="L102" i="16" s="1"/>
  <c r="L114" i="16" s="1"/>
  <c r="L126" i="16" s="1"/>
  <c r="L138" i="16" s="1"/>
  <c r="L150" i="16" s="1"/>
  <c r="L162" i="16" s="1"/>
  <c r="L174" i="16" s="1"/>
  <c r="L186" i="16" s="1"/>
  <c r="L198" i="16" s="1"/>
  <c r="L210" i="16" s="1"/>
  <c r="L222" i="16" s="1"/>
  <c r="L234" i="16" s="1"/>
  <c r="L246" i="16" s="1"/>
  <c r="L258" i="16" s="1"/>
  <c r="L270" i="16" s="1"/>
  <c r="L282" i="16" s="1"/>
  <c r="L294" i="16" s="1"/>
  <c r="L306" i="16" s="1"/>
  <c r="L318" i="16" s="1"/>
  <c r="L330" i="16" s="1"/>
  <c r="L342" i="16" s="1"/>
  <c r="L354" i="16" s="1"/>
  <c r="L366" i="16" s="1"/>
  <c r="L378" i="16" s="1"/>
  <c r="L390" i="16" s="1"/>
  <c r="L402" i="16" s="1"/>
  <c r="L414" i="16" s="1"/>
  <c r="L19" i="16"/>
  <c r="L20" i="16"/>
  <c r="L32" i="16" s="1"/>
  <c r="L44" i="16" s="1"/>
  <c r="L56" i="16" s="1"/>
  <c r="L68" i="16" s="1"/>
  <c r="L80" i="16" s="1"/>
  <c r="L92" i="16" s="1"/>
  <c r="L104" i="16" s="1"/>
  <c r="L116" i="16" s="1"/>
  <c r="L128" i="16" s="1"/>
  <c r="L140" i="16" s="1"/>
  <c r="L152" i="16" s="1"/>
  <c r="L164" i="16" s="1"/>
  <c r="L176" i="16" s="1"/>
  <c r="L188" i="16" s="1"/>
  <c r="L200" i="16" s="1"/>
  <c r="L212" i="16" s="1"/>
  <c r="L224" i="16" s="1"/>
  <c r="L236" i="16" s="1"/>
  <c r="L248" i="16" s="1"/>
  <c r="L260" i="16" s="1"/>
  <c r="L272" i="16" s="1"/>
  <c r="L284" i="16" s="1"/>
  <c r="L296" i="16" s="1"/>
  <c r="L308" i="16" s="1"/>
  <c r="L320" i="16" s="1"/>
  <c r="L332" i="16" s="1"/>
  <c r="L344" i="16" s="1"/>
  <c r="L356" i="16" s="1"/>
  <c r="L368" i="16" s="1"/>
  <c r="L380" i="16" s="1"/>
  <c r="L392" i="16" s="1"/>
  <c r="L404" i="16" s="1"/>
  <c r="L416" i="16" s="1"/>
  <c r="L21" i="16"/>
  <c r="L33" i="16" s="1"/>
  <c r="L45" i="16" s="1"/>
  <c r="L57" i="16" s="1"/>
  <c r="L69" i="16" s="1"/>
  <c r="L81" i="16" s="1"/>
  <c r="L93" i="16" s="1"/>
  <c r="L105" i="16" s="1"/>
  <c r="L117" i="16" s="1"/>
  <c r="L129" i="16" s="1"/>
  <c r="L141" i="16" s="1"/>
  <c r="L153" i="16" s="1"/>
  <c r="L165" i="16" s="1"/>
  <c r="L177" i="16" s="1"/>
  <c r="L189" i="16" s="1"/>
  <c r="L201" i="16" s="1"/>
  <c r="L213" i="16" s="1"/>
  <c r="L225" i="16" s="1"/>
  <c r="L237" i="16" s="1"/>
  <c r="L249" i="16" s="1"/>
  <c r="L261" i="16" s="1"/>
  <c r="L273" i="16" s="1"/>
  <c r="L285" i="16" s="1"/>
  <c r="L297" i="16" s="1"/>
  <c r="L309" i="16" s="1"/>
  <c r="L321" i="16" s="1"/>
  <c r="L333" i="16" s="1"/>
  <c r="L345" i="16" s="1"/>
  <c r="L357" i="16" s="1"/>
  <c r="L369" i="16" s="1"/>
  <c r="L381" i="16" s="1"/>
  <c r="L393" i="16" s="1"/>
  <c r="L405" i="16" s="1"/>
  <c r="L417" i="16" s="1"/>
  <c r="L22" i="16"/>
  <c r="L34" i="16" s="1"/>
  <c r="L46" i="16" s="1"/>
  <c r="L58" i="16" s="1"/>
  <c r="L70" i="16" s="1"/>
  <c r="L82" i="16" s="1"/>
  <c r="L94" i="16" s="1"/>
  <c r="L106" i="16" s="1"/>
  <c r="L118" i="16" s="1"/>
  <c r="L130" i="16" s="1"/>
  <c r="L142" i="16" s="1"/>
  <c r="L154" i="16" s="1"/>
  <c r="L166" i="16" s="1"/>
  <c r="L178" i="16" s="1"/>
  <c r="L190" i="16" s="1"/>
  <c r="L202" i="16" s="1"/>
  <c r="L214" i="16" s="1"/>
  <c r="L226" i="16" s="1"/>
  <c r="L238" i="16" s="1"/>
  <c r="L250" i="16" s="1"/>
  <c r="L262" i="16" s="1"/>
  <c r="L274" i="16" s="1"/>
  <c r="L286" i="16" s="1"/>
  <c r="L298" i="16" s="1"/>
  <c r="L310" i="16" s="1"/>
  <c r="L322" i="16" s="1"/>
  <c r="L334" i="16" s="1"/>
  <c r="L346" i="16" s="1"/>
  <c r="L358" i="16" s="1"/>
  <c r="L370" i="16" s="1"/>
  <c r="L382" i="16" s="1"/>
  <c r="L394" i="16" s="1"/>
  <c r="L406" i="16" s="1"/>
  <c r="L418" i="16" s="1"/>
  <c r="L23" i="16"/>
  <c r="L35" i="16" s="1"/>
  <c r="L47" i="16" s="1"/>
  <c r="L59" i="16" s="1"/>
  <c r="L71" i="16" s="1"/>
  <c r="L83" i="16" s="1"/>
  <c r="L95" i="16" s="1"/>
  <c r="L107" i="16" s="1"/>
  <c r="L119" i="16" s="1"/>
  <c r="L131" i="16" s="1"/>
  <c r="L143" i="16" s="1"/>
  <c r="L155" i="16" s="1"/>
  <c r="L167" i="16" s="1"/>
  <c r="L179" i="16" s="1"/>
  <c r="L191" i="16" s="1"/>
  <c r="L203" i="16" s="1"/>
  <c r="L215" i="16" s="1"/>
  <c r="L227" i="16" s="1"/>
  <c r="L239" i="16" s="1"/>
  <c r="L251" i="16" s="1"/>
  <c r="L263" i="16" s="1"/>
  <c r="L275" i="16" s="1"/>
  <c r="L287" i="16" s="1"/>
  <c r="L299" i="16" s="1"/>
  <c r="L311" i="16" s="1"/>
  <c r="L323" i="16" s="1"/>
  <c r="L335" i="16" s="1"/>
  <c r="L347" i="16" s="1"/>
  <c r="L24" i="16"/>
  <c r="L25" i="16"/>
  <c r="L26" i="16"/>
  <c r="L38" i="16" s="1"/>
  <c r="L50" i="16" s="1"/>
  <c r="L62" i="16" s="1"/>
  <c r="L74" i="16" s="1"/>
  <c r="L86" i="16" s="1"/>
  <c r="L98" i="16" s="1"/>
  <c r="L110" i="16" s="1"/>
  <c r="L122" i="16" s="1"/>
  <c r="L134" i="16" s="1"/>
  <c r="L146" i="16" s="1"/>
  <c r="L158" i="16" s="1"/>
  <c r="L170" i="16" s="1"/>
  <c r="L182" i="16" s="1"/>
  <c r="L194" i="16" s="1"/>
  <c r="L206" i="16" s="1"/>
  <c r="L218" i="16" s="1"/>
  <c r="L230" i="16" s="1"/>
  <c r="L242" i="16" s="1"/>
  <c r="L254" i="16" s="1"/>
  <c r="L266" i="16" s="1"/>
  <c r="L278" i="16" s="1"/>
  <c r="L290" i="16" s="1"/>
  <c r="L302" i="16" s="1"/>
  <c r="L314" i="16" s="1"/>
  <c r="L326" i="16" s="1"/>
  <c r="L338" i="16" s="1"/>
  <c r="L350" i="16" s="1"/>
  <c r="L362" i="16" s="1"/>
  <c r="L374" i="16" s="1"/>
  <c r="L386" i="16" s="1"/>
  <c r="L398" i="16" s="1"/>
  <c r="L410" i="16" s="1"/>
  <c r="L422" i="16" s="1"/>
  <c r="L28" i="16"/>
  <c r="L40" i="16" s="1"/>
  <c r="L52" i="16" s="1"/>
  <c r="L64" i="16" s="1"/>
  <c r="L76" i="16" s="1"/>
  <c r="L88" i="16" s="1"/>
  <c r="L100" i="16" s="1"/>
  <c r="L112" i="16" s="1"/>
  <c r="L124" i="16" s="1"/>
  <c r="L136" i="16" s="1"/>
  <c r="L148" i="16" s="1"/>
  <c r="L160" i="16" s="1"/>
  <c r="L172" i="16" s="1"/>
  <c r="L184" i="16" s="1"/>
  <c r="L196" i="16" s="1"/>
  <c r="L208" i="16" s="1"/>
  <c r="L220" i="16" s="1"/>
  <c r="L232" i="16" s="1"/>
  <c r="L244" i="16" s="1"/>
  <c r="L256" i="16" s="1"/>
  <c r="L268" i="16" s="1"/>
  <c r="L280" i="16" s="1"/>
  <c r="L292" i="16" s="1"/>
  <c r="L304" i="16" s="1"/>
  <c r="L316" i="16" s="1"/>
  <c r="L328" i="16" s="1"/>
  <c r="L340" i="16" s="1"/>
  <c r="L352" i="16" s="1"/>
  <c r="L364" i="16" s="1"/>
  <c r="L376" i="16" s="1"/>
  <c r="L388" i="16" s="1"/>
  <c r="L400" i="16" s="1"/>
  <c r="L412" i="16" s="1"/>
  <c r="L29" i="16"/>
  <c r="L41" i="16" s="1"/>
  <c r="L53" i="16" s="1"/>
  <c r="L65" i="16" s="1"/>
  <c r="L77" i="16" s="1"/>
  <c r="L89" i="16" s="1"/>
  <c r="L101" i="16" s="1"/>
  <c r="L113" i="16" s="1"/>
  <c r="L125" i="16" s="1"/>
  <c r="L137" i="16" s="1"/>
  <c r="L149" i="16" s="1"/>
  <c r="L161" i="16" s="1"/>
  <c r="L173" i="16" s="1"/>
  <c r="L185" i="16" s="1"/>
  <c r="L197" i="16" s="1"/>
  <c r="L209" i="16" s="1"/>
  <c r="L221" i="16" s="1"/>
  <c r="L233" i="16" s="1"/>
  <c r="L245" i="16" s="1"/>
  <c r="L257" i="16" s="1"/>
  <c r="L269" i="16" s="1"/>
  <c r="L281" i="16" s="1"/>
  <c r="L293" i="16" s="1"/>
  <c r="L305" i="16" s="1"/>
  <c r="L317" i="16" s="1"/>
  <c r="L329" i="16" s="1"/>
  <c r="L341" i="16" s="1"/>
  <c r="L353" i="16" s="1"/>
  <c r="L365" i="16" s="1"/>
  <c r="L377" i="16" s="1"/>
  <c r="L389" i="16" s="1"/>
  <c r="L401" i="16" s="1"/>
  <c r="L413" i="16" s="1"/>
  <c r="L31" i="16"/>
  <c r="L43" i="16" s="1"/>
  <c r="L55" i="16" s="1"/>
  <c r="L67" i="16" s="1"/>
  <c r="L79" i="16" s="1"/>
  <c r="L91" i="16" s="1"/>
  <c r="L103" i="16" s="1"/>
  <c r="L115" i="16" s="1"/>
  <c r="L127" i="16" s="1"/>
  <c r="L139" i="16" s="1"/>
  <c r="L151" i="16" s="1"/>
  <c r="L163" i="16" s="1"/>
  <c r="L175" i="16" s="1"/>
  <c r="L187" i="16" s="1"/>
  <c r="L199" i="16" s="1"/>
  <c r="L211" i="16" s="1"/>
  <c r="L223" i="16" s="1"/>
  <c r="L235" i="16" s="1"/>
  <c r="L247" i="16" s="1"/>
  <c r="L259" i="16" s="1"/>
  <c r="L271" i="16" s="1"/>
  <c r="L283" i="16" s="1"/>
  <c r="L295" i="16" s="1"/>
  <c r="L307" i="16" s="1"/>
  <c r="L319" i="16" s="1"/>
  <c r="L331" i="16" s="1"/>
  <c r="L36" i="16"/>
  <c r="L48" i="16" s="1"/>
  <c r="L60" i="16" s="1"/>
  <c r="L72" i="16" s="1"/>
  <c r="L84" i="16" s="1"/>
  <c r="L96" i="16" s="1"/>
  <c r="L108" i="16" s="1"/>
  <c r="L120" i="16" s="1"/>
  <c r="L132" i="16" s="1"/>
  <c r="L144" i="16" s="1"/>
  <c r="L156" i="16" s="1"/>
  <c r="L168" i="16" s="1"/>
  <c r="L180" i="16" s="1"/>
  <c r="L192" i="16" s="1"/>
  <c r="L204" i="16" s="1"/>
  <c r="L216" i="16" s="1"/>
  <c r="L228" i="16" s="1"/>
  <c r="L240" i="16" s="1"/>
  <c r="L252" i="16" s="1"/>
  <c r="L264" i="16" s="1"/>
  <c r="L276" i="16" s="1"/>
  <c r="L288" i="16" s="1"/>
  <c r="L300" i="16" s="1"/>
  <c r="L312" i="16" s="1"/>
  <c r="L324" i="16" s="1"/>
  <c r="L336" i="16" s="1"/>
  <c r="L348" i="16" s="1"/>
  <c r="L360" i="16" s="1"/>
  <c r="L372" i="16" s="1"/>
  <c r="L384" i="16" s="1"/>
  <c r="L396" i="16" s="1"/>
  <c r="L408" i="16" s="1"/>
  <c r="L420" i="16" s="1"/>
  <c r="L37" i="16"/>
  <c r="L49" i="16" s="1"/>
  <c r="L61" i="16" s="1"/>
  <c r="L73" i="16" s="1"/>
  <c r="L85" i="16" s="1"/>
  <c r="L97" i="16" s="1"/>
  <c r="L109" i="16" s="1"/>
  <c r="L121" i="16" s="1"/>
  <c r="L133" i="16" s="1"/>
  <c r="L145" i="16" s="1"/>
  <c r="L157" i="16" s="1"/>
  <c r="L169" i="16" s="1"/>
  <c r="L181" i="16" s="1"/>
  <c r="L193" i="16" s="1"/>
  <c r="L205" i="16" s="1"/>
  <c r="L217" i="16" s="1"/>
  <c r="L229" i="16" s="1"/>
  <c r="L241" i="16" s="1"/>
  <c r="L253" i="16" s="1"/>
  <c r="L265" i="16" s="1"/>
  <c r="L277" i="16" s="1"/>
  <c r="L289" i="16" s="1"/>
  <c r="L301" i="16" s="1"/>
  <c r="L313" i="16" s="1"/>
  <c r="L325" i="16" s="1"/>
  <c r="L337" i="16" s="1"/>
  <c r="L349" i="16" s="1"/>
  <c r="L361" i="16" s="1"/>
  <c r="L373" i="16" s="1"/>
  <c r="L385" i="16" s="1"/>
  <c r="L397" i="16" s="1"/>
  <c r="L409" i="16" s="1"/>
  <c r="L421" i="16" s="1"/>
  <c r="L343" i="16"/>
  <c r="L355" i="16" s="1"/>
  <c r="L367" i="16" s="1"/>
  <c r="L379" i="16" s="1"/>
  <c r="L391" i="16" s="1"/>
  <c r="L403" i="16" s="1"/>
  <c r="L415" i="16" s="1"/>
  <c r="L359" i="16"/>
  <c r="L371" i="16" s="1"/>
  <c r="L383" i="16" s="1"/>
  <c r="L395" i="16" s="1"/>
  <c r="L407" i="16" s="1"/>
  <c r="L419" i="16" s="1"/>
  <c r="M16" i="11"/>
  <c r="M28" i="11" s="1"/>
  <c r="M40" i="11" s="1"/>
  <c r="M52" i="11" s="1"/>
  <c r="M64" i="11" s="1"/>
  <c r="M76" i="11" s="1"/>
  <c r="M88" i="11" s="1"/>
  <c r="M100" i="11" s="1"/>
  <c r="M112" i="11" s="1"/>
  <c r="M124" i="11" s="1"/>
  <c r="M136" i="11" s="1"/>
  <c r="M148" i="11" s="1"/>
  <c r="M160" i="11" s="1"/>
  <c r="M172" i="11" s="1"/>
  <c r="M184" i="11" s="1"/>
  <c r="M196" i="11" s="1"/>
  <c r="M208" i="11" s="1"/>
  <c r="M220" i="11" s="1"/>
  <c r="M232" i="11" s="1"/>
  <c r="M244" i="11" s="1"/>
  <c r="M256" i="11" s="1"/>
  <c r="M268" i="11" s="1"/>
  <c r="M280" i="11" s="1"/>
  <c r="M292" i="11" s="1"/>
  <c r="M304" i="11" s="1"/>
  <c r="M316" i="11" s="1"/>
  <c r="M328" i="11" s="1"/>
  <c r="M340" i="11" s="1"/>
  <c r="M352" i="11" s="1"/>
  <c r="M364" i="11" s="1"/>
  <c r="M376" i="11" s="1"/>
  <c r="M388" i="11" s="1"/>
  <c r="M400" i="11" s="1"/>
  <c r="M412" i="11" s="1"/>
  <c r="M17" i="11"/>
  <c r="M29" i="11" s="1"/>
  <c r="M41" i="11" s="1"/>
  <c r="M53" i="11" s="1"/>
  <c r="M65" i="11" s="1"/>
  <c r="M77" i="11" s="1"/>
  <c r="M89" i="11" s="1"/>
  <c r="M101" i="11" s="1"/>
  <c r="M113" i="11" s="1"/>
  <c r="M125" i="11" s="1"/>
  <c r="M137" i="11" s="1"/>
  <c r="M149" i="11" s="1"/>
  <c r="M161" i="11" s="1"/>
  <c r="M173" i="11" s="1"/>
  <c r="M185" i="11" s="1"/>
  <c r="M197" i="11" s="1"/>
  <c r="M209" i="11" s="1"/>
  <c r="M221" i="11" s="1"/>
  <c r="M233" i="11" s="1"/>
  <c r="M245" i="11" s="1"/>
  <c r="M257" i="11" s="1"/>
  <c r="M269" i="11" s="1"/>
  <c r="M281" i="11" s="1"/>
  <c r="M293" i="11" s="1"/>
  <c r="M305" i="11" s="1"/>
  <c r="M317" i="11" s="1"/>
  <c r="M329" i="11" s="1"/>
  <c r="M341" i="11" s="1"/>
  <c r="M353" i="11" s="1"/>
  <c r="M365" i="11" s="1"/>
  <c r="M377" i="11" s="1"/>
  <c r="M389" i="11" s="1"/>
  <c r="M401" i="11" s="1"/>
  <c r="M413" i="11" s="1"/>
  <c r="M18" i="11"/>
  <c r="M30" i="11" s="1"/>
  <c r="M42" i="11" s="1"/>
  <c r="M54" i="11" s="1"/>
  <c r="M66" i="11" s="1"/>
  <c r="M78" i="11" s="1"/>
  <c r="M90" i="11" s="1"/>
  <c r="M102" i="11" s="1"/>
  <c r="M114" i="11" s="1"/>
  <c r="M126" i="11" s="1"/>
  <c r="M138" i="11" s="1"/>
  <c r="M150" i="11" s="1"/>
  <c r="M162" i="11" s="1"/>
  <c r="M174" i="11" s="1"/>
  <c r="M186" i="11" s="1"/>
  <c r="M198" i="11" s="1"/>
  <c r="M210" i="11" s="1"/>
  <c r="M222" i="11" s="1"/>
  <c r="M234" i="11" s="1"/>
  <c r="M246" i="11" s="1"/>
  <c r="M258" i="11" s="1"/>
  <c r="M270" i="11" s="1"/>
  <c r="M282" i="11" s="1"/>
  <c r="M294" i="11" s="1"/>
  <c r="M306" i="11" s="1"/>
  <c r="M318" i="11" s="1"/>
  <c r="M330" i="11" s="1"/>
  <c r="M342" i="11" s="1"/>
  <c r="M354" i="11" s="1"/>
  <c r="M366" i="11" s="1"/>
  <c r="M378" i="11" s="1"/>
  <c r="M390" i="11" s="1"/>
  <c r="M402" i="11" s="1"/>
  <c r="M414" i="11" s="1"/>
  <c r="M19" i="11"/>
  <c r="M20" i="11"/>
  <c r="M32" i="11" s="1"/>
  <c r="M44" i="11" s="1"/>
  <c r="M56" i="11" s="1"/>
  <c r="M68" i="11" s="1"/>
  <c r="M80" i="11" s="1"/>
  <c r="M92" i="11" s="1"/>
  <c r="M104" i="11" s="1"/>
  <c r="M116" i="11" s="1"/>
  <c r="M128" i="11" s="1"/>
  <c r="M140" i="11" s="1"/>
  <c r="M152" i="11" s="1"/>
  <c r="M164" i="11" s="1"/>
  <c r="M176" i="11" s="1"/>
  <c r="M188" i="11" s="1"/>
  <c r="M200" i="11" s="1"/>
  <c r="M212" i="11" s="1"/>
  <c r="M224" i="11" s="1"/>
  <c r="M236" i="11" s="1"/>
  <c r="M248" i="11" s="1"/>
  <c r="M260" i="11" s="1"/>
  <c r="M272" i="11" s="1"/>
  <c r="M284" i="11" s="1"/>
  <c r="M296" i="11" s="1"/>
  <c r="M308" i="11" s="1"/>
  <c r="M320" i="11" s="1"/>
  <c r="M332" i="11" s="1"/>
  <c r="M344" i="11" s="1"/>
  <c r="M356" i="11" s="1"/>
  <c r="M368" i="11" s="1"/>
  <c r="M380" i="11" s="1"/>
  <c r="M392" i="11" s="1"/>
  <c r="M404" i="11" s="1"/>
  <c r="M416" i="11" s="1"/>
  <c r="M21" i="11"/>
  <c r="M33" i="11" s="1"/>
  <c r="M45" i="11" s="1"/>
  <c r="M57" i="11" s="1"/>
  <c r="M69" i="11" s="1"/>
  <c r="M81" i="11" s="1"/>
  <c r="M93" i="11" s="1"/>
  <c r="M105" i="11" s="1"/>
  <c r="M117" i="11" s="1"/>
  <c r="M129" i="11" s="1"/>
  <c r="M141" i="11" s="1"/>
  <c r="M153" i="11" s="1"/>
  <c r="M165" i="11" s="1"/>
  <c r="M177" i="11" s="1"/>
  <c r="M189" i="11" s="1"/>
  <c r="M201" i="11" s="1"/>
  <c r="M213" i="11" s="1"/>
  <c r="M225" i="11" s="1"/>
  <c r="M237" i="11" s="1"/>
  <c r="M249" i="11" s="1"/>
  <c r="M261" i="11" s="1"/>
  <c r="M273" i="11" s="1"/>
  <c r="M285" i="11" s="1"/>
  <c r="M297" i="11" s="1"/>
  <c r="M309" i="11" s="1"/>
  <c r="M321" i="11" s="1"/>
  <c r="M333" i="11" s="1"/>
  <c r="M345" i="11" s="1"/>
  <c r="M357" i="11" s="1"/>
  <c r="M369" i="11" s="1"/>
  <c r="M381" i="11" s="1"/>
  <c r="M393" i="11" s="1"/>
  <c r="M405" i="11" s="1"/>
  <c r="M417" i="11" s="1"/>
  <c r="M22" i="11"/>
  <c r="M34" i="11" s="1"/>
  <c r="M46" i="11" s="1"/>
  <c r="M58" i="11" s="1"/>
  <c r="M70" i="11" s="1"/>
  <c r="M82" i="11" s="1"/>
  <c r="M94" i="11" s="1"/>
  <c r="M106" i="11" s="1"/>
  <c r="M118" i="11" s="1"/>
  <c r="M130" i="11" s="1"/>
  <c r="M142" i="11" s="1"/>
  <c r="M154" i="11" s="1"/>
  <c r="M166" i="11" s="1"/>
  <c r="M178" i="11" s="1"/>
  <c r="M190" i="11" s="1"/>
  <c r="M202" i="11" s="1"/>
  <c r="M214" i="11" s="1"/>
  <c r="M226" i="11" s="1"/>
  <c r="M238" i="11" s="1"/>
  <c r="M250" i="11" s="1"/>
  <c r="M262" i="11" s="1"/>
  <c r="M274" i="11" s="1"/>
  <c r="M286" i="11" s="1"/>
  <c r="M298" i="11" s="1"/>
  <c r="M310" i="11" s="1"/>
  <c r="M322" i="11" s="1"/>
  <c r="M334" i="11" s="1"/>
  <c r="M346" i="11" s="1"/>
  <c r="M358" i="11" s="1"/>
  <c r="M370" i="11" s="1"/>
  <c r="M382" i="11" s="1"/>
  <c r="M394" i="11" s="1"/>
  <c r="M406" i="11" s="1"/>
  <c r="M418" i="11" s="1"/>
  <c r="M23" i="11"/>
  <c r="M35" i="11" s="1"/>
  <c r="M47" i="11" s="1"/>
  <c r="M59" i="11" s="1"/>
  <c r="M71" i="11" s="1"/>
  <c r="M83" i="11" s="1"/>
  <c r="M95" i="11" s="1"/>
  <c r="M107" i="11" s="1"/>
  <c r="M119" i="11" s="1"/>
  <c r="M131" i="11" s="1"/>
  <c r="M143" i="11" s="1"/>
  <c r="M155" i="11" s="1"/>
  <c r="M167" i="11" s="1"/>
  <c r="M179" i="11" s="1"/>
  <c r="M191" i="11" s="1"/>
  <c r="M203" i="11" s="1"/>
  <c r="M215" i="11" s="1"/>
  <c r="M227" i="11" s="1"/>
  <c r="M239" i="11" s="1"/>
  <c r="M251" i="11" s="1"/>
  <c r="M263" i="11" s="1"/>
  <c r="M275" i="11" s="1"/>
  <c r="M287" i="11" s="1"/>
  <c r="M299" i="11" s="1"/>
  <c r="M311" i="11" s="1"/>
  <c r="M323" i="11" s="1"/>
  <c r="M335" i="11" s="1"/>
  <c r="M347" i="11" s="1"/>
  <c r="M359" i="11" s="1"/>
  <c r="M371" i="11" s="1"/>
  <c r="M383" i="11" s="1"/>
  <c r="M395" i="11" s="1"/>
  <c r="M407" i="11" s="1"/>
  <c r="M419" i="11" s="1"/>
  <c r="M24" i="11"/>
  <c r="M36" i="11" s="1"/>
  <c r="M48" i="11" s="1"/>
  <c r="M60" i="11" s="1"/>
  <c r="M72" i="11" s="1"/>
  <c r="M84" i="11" s="1"/>
  <c r="M96" i="11" s="1"/>
  <c r="M108" i="11" s="1"/>
  <c r="M120" i="11" s="1"/>
  <c r="M132" i="11" s="1"/>
  <c r="M144" i="11" s="1"/>
  <c r="M156" i="11" s="1"/>
  <c r="M168" i="11" s="1"/>
  <c r="M180" i="11" s="1"/>
  <c r="M192" i="11" s="1"/>
  <c r="M204" i="11" s="1"/>
  <c r="M216" i="11" s="1"/>
  <c r="M228" i="11" s="1"/>
  <c r="M240" i="11" s="1"/>
  <c r="M252" i="11" s="1"/>
  <c r="M264" i="11" s="1"/>
  <c r="M276" i="11" s="1"/>
  <c r="M288" i="11" s="1"/>
  <c r="M300" i="11" s="1"/>
  <c r="M312" i="11" s="1"/>
  <c r="M324" i="11" s="1"/>
  <c r="M336" i="11" s="1"/>
  <c r="M348" i="11" s="1"/>
  <c r="M360" i="11" s="1"/>
  <c r="M372" i="11" s="1"/>
  <c r="M384" i="11" s="1"/>
  <c r="M396" i="11" s="1"/>
  <c r="M408" i="11" s="1"/>
  <c r="M420" i="11" s="1"/>
  <c r="M25" i="11"/>
  <c r="M26" i="11"/>
  <c r="M31" i="11"/>
  <c r="M43" i="11" s="1"/>
  <c r="M55" i="11" s="1"/>
  <c r="M67" i="11" s="1"/>
  <c r="M79" i="11" s="1"/>
  <c r="M91" i="11" s="1"/>
  <c r="M103" i="11" s="1"/>
  <c r="M115" i="11" s="1"/>
  <c r="M127" i="11" s="1"/>
  <c r="M139" i="11" s="1"/>
  <c r="M151" i="11" s="1"/>
  <c r="M163" i="11" s="1"/>
  <c r="M175" i="11" s="1"/>
  <c r="M187" i="11" s="1"/>
  <c r="M199" i="11" s="1"/>
  <c r="M211" i="11" s="1"/>
  <c r="M223" i="11" s="1"/>
  <c r="M235" i="11" s="1"/>
  <c r="M247" i="11" s="1"/>
  <c r="M259" i="11" s="1"/>
  <c r="M271" i="11" s="1"/>
  <c r="M283" i="11" s="1"/>
  <c r="M295" i="11" s="1"/>
  <c r="M307" i="11" s="1"/>
  <c r="M319" i="11" s="1"/>
  <c r="M331" i="11" s="1"/>
  <c r="M343" i="11" s="1"/>
  <c r="M355" i="11" s="1"/>
  <c r="M367" i="11" s="1"/>
  <c r="M379" i="11" s="1"/>
  <c r="M391" i="11" s="1"/>
  <c r="M403" i="11" s="1"/>
  <c r="M415" i="11" s="1"/>
  <c r="M37" i="11"/>
  <c r="M49" i="11" s="1"/>
  <c r="M61" i="11" s="1"/>
  <c r="M73" i="11" s="1"/>
  <c r="M85" i="11" s="1"/>
  <c r="M97" i="11" s="1"/>
  <c r="M109" i="11" s="1"/>
  <c r="M121" i="11" s="1"/>
  <c r="M133" i="11" s="1"/>
  <c r="M145" i="11" s="1"/>
  <c r="M157" i="11" s="1"/>
  <c r="M169" i="11" s="1"/>
  <c r="M181" i="11" s="1"/>
  <c r="M193" i="11" s="1"/>
  <c r="M205" i="11" s="1"/>
  <c r="M217" i="11" s="1"/>
  <c r="M229" i="11" s="1"/>
  <c r="M241" i="11" s="1"/>
  <c r="M253" i="11" s="1"/>
  <c r="M265" i="11" s="1"/>
  <c r="M277" i="11" s="1"/>
  <c r="M289" i="11" s="1"/>
  <c r="M301" i="11" s="1"/>
  <c r="M313" i="11" s="1"/>
  <c r="M325" i="11" s="1"/>
  <c r="M337" i="11" s="1"/>
  <c r="M349" i="11" s="1"/>
  <c r="M361" i="11" s="1"/>
  <c r="M373" i="11" s="1"/>
  <c r="M385" i="11" s="1"/>
  <c r="M397" i="11" s="1"/>
  <c r="M409" i="11" s="1"/>
  <c r="M421" i="11" s="1"/>
  <c r="M38" i="11"/>
  <c r="M50" i="11" s="1"/>
  <c r="M62" i="11" s="1"/>
  <c r="M74" i="11" s="1"/>
  <c r="M86" i="11" s="1"/>
  <c r="M98" i="11" s="1"/>
  <c r="M110" i="11" s="1"/>
  <c r="M122" i="11" s="1"/>
  <c r="M134" i="11" s="1"/>
  <c r="M146" i="11" s="1"/>
  <c r="M158" i="11" s="1"/>
  <c r="M170" i="11" s="1"/>
  <c r="M182" i="11" s="1"/>
  <c r="M194" i="11" s="1"/>
  <c r="M206" i="11" s="1"/>
  <c r="M218" i="11" s="1"/>
  <c r="M230" i="11" s="1"/>
  <c r="M242" i="11" s="1"/>
  <c r="M254" i="11" s="1"/>
  <c r="M266" i="11" s="1"/>
  <c r="M278" i="11" s="1"/>
  <c r="M290" i="11" s="1"/>
  <c r="M302" i="11" s="1"/>
  <c r="M314" i="11" s="1"/>
  <c r="M326" i="11" s="1"/>
  <c r="M338" i="11" s="1"/>
  <c r="M350" i="11" s="1"/>
  <c r="M362" i="11" s="1"/>
  <c r="M374" i="11" s="1"/>
  <c r="M386" i="11" s="1"/>
  <c r="M398" i="11" s="1"/>
  <c r="M410" i="11" s="1"/>
  <c r="M422" i="11" s="1"/>
  <c r="M15" i="11"/>
  <c r="M27" i="11" s="1"/>
  <c r="M39" i="11" s="1"/>
  <c r="M51" i="11" s="1"/>
  <c r="M63" i="11" s="1"/>
  <c r="M75" i="11" s="1"/>
  <c r="M87" i="11" s="1"/>
  <c r="M99" i="11" s="1"/>
  <c r="M111" i="11" s="1"/>
  <c r="M123" i="11" s="1"/>
  <c r="M135" i="11" s="1"/>
  <c r="M147" i="11" s="1"/>
  <c r="M159" i="11" s="1"/>
  <c r="M171" i="11" s="1"/>
  <c r="M183" i="11" s="1"/>
  <c r="M195" i="11" s="1"/>
  <c r="M207" i="11" s="1"/>
  <c r="M219" i="11" s="1"/>
  <c r="M231" i="11" s="1"/>
  <c r="M243" i="11" s="1"/>
  <c r="M255" i="11" s="1"/>
  <c r="M267" i="11" s="1"/>
  <c r="M279" i="11" s="1"/>
  <c r="M291" i="11" s="1"/>
  <c r="M303" i="11" s="1"/>
  <c r="M315" i="11" s="1"/>
  <c r="M327" i="11" s="1"/>
  <c r="M339" i="11" s="1"/>
  <c r="M351" i="11" s="1"/>
  <c r="M363" i="11" s="1"/>
  <c r="M375" i="11" s="1"/>
  <c r="M387" i="11" s="1"/>
  <c r="M399" i="11" s="1"/>
  <c r="M411" i="11" s="1"/>
  <c r="J18" i="2"/>
  <c r="J30" i="2" s="1"/>
  <c r="J42" i="2" s="1"/>
  <c r="J54" i="2" s="1"/>
  <c r="J66" i="2" s="1"/>
  <c r="J78" i="2" s="1"/>
  <c r="J90" i="2" s="1"/>
  <c r="J102" i="2" s="1"/>
  <c r="J114" i="2" s="1"/>
  <c r="J126" i="2" s="1"/>
  <c r="J138" i="2" s="1"/>
  <c r="J150" i="2" s="1"/>
  <c r="J162" i="2" s="1"/>
  <c r="J174" i="2" s="1"/>
  <c r="J186" i="2" s="1"/>
  <c r="J198" i="2" s="1"/>
  <c r="J210" i="2" s="1"/>
  <c r="J222" i="2" s="1"/>
  <c r="J234" i="2" s="1"/>
  <c r="J246" i="2" s="1"/>
  <c r="J258" i="2" s="1"/>
  <c r="J270" i="2" s="1"/>
  <c r="J282" i="2" s="1"/>
  <c r="J294" i="2" s="1"/>
  <c r="J306" i="2" s="1"/>
  <c r="J318" i="2" s="1"/>
  <c r="J330" i="2" s="1"/>
  <c r="J342" i="2" s="1"/>
  <c r="J354" i="2" s="1"/>
  <c r="J366" i="2" s="1"/>
  <c r="J378" i="2" s="1"/>
  <c r="J390" i="2" s="1"/>
  <c r="J402" i="2" s="1"/>
  <c r="J414" i="2" s="1"/>
  <c r="J16" i="2"/>
  <c r="J17" i="2"/>
  <c r="J29" i="2" s="1"/>
  <c r="J41" i="2" s="1"/>
  <c r="J53" i="2" s="1"/>
  <c r="J65" i="2" s="1"/>
  <c r="J77" i="2" s="1"/>
  <c r="J89" i="2" s="1"/>
  <c r="J101" i="2" s="1"/>
  <c r="J113" i="2" s="1"/>
  <c r="J125" i="2" s="1"/>
  <c r="J137" i="2" s="1"/>
  <c r="J149" i="2" s="1"/>
  <c r="J161" i="2" s="1"/>
  <c r="J173" i="2" s="1"/>
  <c r="J185" i="2" s="1"/>
  <c r="J197" i="2" s="1"/>
  <c r="J209" i="2" s="1"/>
  <c r="J221" i="2" s="1"/>
  <c r="J233" i="2" s="1"/>
  <c r="J245" i="2" s="1"/>
  <c r="J257" i="2" s="1"/>
  <c r="J269" i="2" s="1"/>
  <c r="J281" i="2" s="1"/>
  <c r="J293" i="2" s="1"/>
  <c r="J305" i="2" s="1"/>
  <c r="J317" i="2" s="1"/>
  <c r="J329" i="2" s="1"/>
  <c r="J341" i="2" s="1"/>
  <c r="J353" i="2" s="1"/>
  <c r="J365" i="2" s="1"/>
  <c r="J377" i="2" s="1"/>
  <c r="J389" i="2" s="1"/>
  <c r="J401" i="2" s="1"/>
  <c r="J413" i="2" s="1"/>
  <c r="J19" i="2"/>
  <c r="J20" i="2"/>
  <c r="J32" i="2" s="1"/>
  <c r="J44" i="2" s="1"/>
  <c r="J56" i="2" s="1"/>
  <c r="J68" i="2" s="1"/>
  <c r="J80" i="2" s="1"/>
  <c r="J92" i="2" s="1"/>
  <c r="J104" i="2" s="1"/>
  <c r="J116" i="2" s="1"/>
  <c r="J128" i="2" s="1"/>
  <c r="J140" i="2" s="1"/>
  <c r="J152" i="2" s="1"/>
  <c r="J164" i="2" s="1"/>
  <c r="J176" i="2" s="1"/>
  <c r="J188" i="2" s="1"/>
  <c r="J200" i="2" s="1"/>
  <c r="J212" i="2" s="1"/>
  <c r="J224" i="2" s="1"/>
  <c r="J236" i="2" s="1"/>
  <c r="J248" i="2" s="1"/>
  <c r="J260" i="2" s="1"/>
  <c r="J272" i="2" s="1"/>
  <c r="J284" i="2" s="1"/>
  <c r="J296" i="2" s="1"/>
  <c r="J308" i="2" s="1"/>
  <c r="J320" i="2" s="1"/>
  <c r="J332" i="2" s="1"/>
  <c r="J344" i="2" s="1"/>
  <c r="J356" i="2" s="1"/>
  <c r="J368" i="2" s="1"/>
  <c r="J380" i="2" s="1"/>
  <c r="J392" i="2" s="1"/>
  <c r="J404" i="2" s="1"/>
  <c r="J416" i="2" s="1"/>
  <c r="J21" i="2"/>
  <c r="J33" i="2" s="1"/>
  <c r="J45" i="2" s="1"/>
  <c r="J57" i="2" s="1"/>
  <c r="J69" i="2" s="1"/>
  <c r="J81" i="2" s="1"/>
  <c r="J93" i="2" s="1"/>
  <c r="J105" i="2" s="1"/>
  <c r="J117" i="2" s="1"/>
  <c r="J129" i="2" s="1"/>
  <c r="J141" i="2" s="1"/>
  <c r="J153" i="2" s="1"/>
  <c r="J165" i="2" s="1"/>
  <c r="J177" i="2" s="1"/>
  <c r="J189" i="2" s="1"/>
  <c r="J201" i="2" s="1"/>
  <c r="J213" i="2" s="1"/>
  <c r="J225" i="2" s="1"/>
  <c r="J237" i="2" s="1"/>
  <c r="J249" i="2" s="1"/>
  <c r="J261" i="2" s="1"/>
  <c r="J273" i="2" s="1"/>
  <c r="J285" i="2" s="1"/>
  <c r="J297" i="2" s="1"/>
  <c r="J309" i="2" s="1"/>
  <c r="J321" i="2" s="1"/>
  <c r="J333" i="2" s="1"/>
  <c r="J345" i="2" s="1"/>
  <c r="J357" i="2" s="1"/>
  <c r="J369" i="2" s="1"/>
  <c r="J381" i="2" s="1"/>
  <c r="J393" i="2" s="1"/>
  <c r="J405" i="2" s="1"/>
  <c r="J417" i="2" s="1"/>
  <c r="J22" i="2"/>
  <c r="J34" i="2" s="1"/>
  <c r="J23" i="2"/>
  <c r="J35" i="2" s="1"/>
  <c r="J24" i="2"/>
  <c r="J25" i="2"/>
  <c r="J37" i="2" s="1"/>
  <c r="J49" i="2" s="1"/>
  <c r="J61" i="2" s="1"/>
  <c r="J73" i="2" s="1"/>
  <c r="J85" i="2" s="1"/>
  <c r="J97" i="2" s="1"/>
  <c r="J109" i="2" s="1"/>
  <c r="J121" i="2" s="1"/>
  <c r="J133" i="2" s="1"/>
  <c r="J145" i="2" s="1"/>
  <c r="J157" i="2" s="1"/>
  <c r="J169" i="2" s="1"/>
  <c r="J181" i="2" s="1"/>
  <c r="J193" i="2" s="1"/>
  <c r="J205" i="2" s="1"/>
  <c r="J217" i="2" s="1"/>
  <c r="J229" i="2" s="1"/>
  <c r="J241" i="2" s="1"/>
  <c r="J253" i="2" s="1"/>
  <c r="J265" i="2" s="1"/>
  <c r="J277" i="2" s="1"/>
  <c r="J289" i="2" s="1"/>
  <c r="J301" i="2" s="1"/>
  <c r="J313" i="2" s="1"/>
  <c r="J325" i="2" s="1"/>
  <c r="J337" i="2" s="1"/>
  <c r="J349" i="2" s="1"/>
  <c r="J361" i="2" s="1"/>
  <c r="J373" i="2" s="1"/>
  <c r="J385" i="2" s="1"/>
  <c r="J397" i="2" s="1"/>
  <c r="J409" i="2" s="1"/>
  <c r="J421" i="2" s="1"/>
  <c r="J26" i="2"/>
  <c r="J38" i="2" s="1"/>
  <c r="J50" i="2" s="1"/>
  <c r="J62" i="2" s="1"/>
  <c r="J74" i="2" s="1"/>
  <c r="J86" i="2" s="1"/>
  <c r="J98" i="2" s="1"/>
  <c r="J110" i="2" s="1"/>
  <c r="J122" i="2" s="1"/>
  <c r="J134" i="2" s="1"/>
  <c r="J146" i="2" s="1"/>
  <c r="J158" i="2" s="1"/>
  <c r="J170" i="2" s="1"/>
  <c r="J182" i="2" s="1"/>
  <c r="J194" i="2" s="1"/>
  <c r="J206" i="2" s="1"/>
  <c r="J218" i="2" s="1"/>
  <c r="J230" i="2" s="1"/>
  <c r="J242" i="2" s="1"/>
  <c r="J254" i="2" s="1"/>
  <c r="J266" i="2" s="1"/>
  <c r="J278" i="2" s="1"/>
  <c r="J290" i="2" s="1"/>
  <c r="J302" i="2" s="1"/>
  <c r="J314" i="2" s="1"/>
  <c r="J326" i="2" s="1"/>
  <c r="J338" i="2" s="1"/>
  <c r="J350" i="2" s="1"/>
  <c r="J362" i="2" s="1"/>
  <c r="J374" i="2" s="1"/>
  <c r="J386" i="2" s="1"/>
  <c r="J398" i="2" s="1"/>
  <c r="J410" i="2" s="1"/>
  <c r="J422" i="2" s="1"/>
  <c r="J28" i="2"/>
  <c r="J40" i="2" s="1"/>
  <c r="J52" i="2" s="1"/>
  <c r="J64" i="2" s="1"/>
  <c r="J76" i="2" s="1"/>
  <c r="J88" i="2" s="1"/>
  <c r="J100" i="2" s="1"/>
  <c r="J112" i="2" s="1"/>
  <c r="J124" i="2" s="1"/>
  <c r="J136" i="2" s="1"/>
  <c r="J148" i="2" s="1"/>
  <c r="J160" i="2" s="1"/>
  <c r="J172" i="2" s="1"/>
  <c r="J184" i="2" s="1"/>
  <c r="J196" i="2" s="1"/>
  <c r="J208" i="2" s="1"/>
  <c r="J220" i="2" s="1"/>
  <c r="J232" i="2" s="1"/>
  <c r="J244" i="2" s="1"/>
  <c r="J256" i="2" s="1"/>
  <c r="J268" i="2" s="1"/>
  <c r="J280" i="2" s="1"/>
  <c r="J292" i="2" s="1"/>
  <c r="J304" i="2" s="1"/>
  <c r="J316" i="2" s="1"/>
  <c r="J328" i="2" s="1"/>
  <c r="J340" i="2" s="1"/>
  <c r="J352" i="2" s="1"/>
  <c r="J364" i="2" s="1"/>
  <c r="J376" i="2" s="1"/>
  <c r="J388" i="2" s="1"/>
  <c r="J400" i="2" s="1"/>
  <c r="J412" i="2" s="1"/>
  <c r="J31" i="2"/>
  <c r="J43" i="2" s="1"/>
  <c r="J55" i="2" s="1"/>
  <c r="J67" i="2" s="1"/>
  <c r="J79" i="2" s="1"/>
  <c r="J91" i="2" s="1"/>
  <c r="J103" i="2" s="1"/>
  <c r="J115" i="2" s="1"/>
  <c r="J127" i="2" s="1"/>
  <c r="J139" i="2" s="1"/>
  <c r="J151" i="2" s="1"/>
  <c r="J163" i="2" s="1"/>
  <c r="J175" i="2" s="1"/>
  <c r="J187" i="2" s="1"/>
  <c r="J199" i="2" s="1"/>
  <c r="J211" i="2" s="1"/>
  <c r="J223" i="2" s="1"/>
  <c r="J235" i="2" s="1"/>
  <c r="J247" i="2" s="1"/>
  <c r="J259" i="2" s="1"/>
  <c r="J271" i="2" s="1"/>
  <c r="J283" i="2" s="1"/>
  <c r="J295" i="2" s="1"/>
  <c r="J307" i="2" s="1"/>
  <c r="J319" i="2" s="1"/>
  <c r="J331" i="2" s="1"/>
  <c r="J343" i="2" s="1"/>
  <c r="J355" i="2" s="1"/>
  <c r="J367" i="2" s="1"/>
  <c r="J379" i="2" s="1"/>
  <c r="J391" i="2" s="1"/>
  <c r="J403" i="2" s="1"/>
  <c r="J415" i="2" s="1"/>
  <c r="J36" i="2"/>
  <c r="J48" i="2" s="1"/>
  <c r="J60" i="2" s="1"/>
  <c r="J72" i="2" s="1"/>
  <c r="J84" i="2" s="1"/>
  <c r="J96" i="2" s="1"/>
  <c r="J108" i="2" s="1"/>
  <c r="J120" i="2" s="1"/>
  <c r="J132" i="2" s="1"/>
  <c r="J144" i="2" s="1"/>
  <c r="J156" i="2" s="1"/>
  <c r="J168" i="2" s="1"/>
  <c r="J180" i="2" s="1"/>
  <c r="J192" i="2" s="1"/>
  <c r="J204" i="2" s="1"/>
  <c r="J216" i="2" s="1"/>
  <c r="J228" i="2" s="1"/>
  <c r="J240" i="2" s="1"/>
  <c r="J252" i="2" s="1"/>
  <c r="J264" i="2" s="1"/>
  <c r="J276" i="2" s="1"/>
  <c r="J288" i="2" s="1"/>
  <c r="J300" i="2" s="1"/>
  <c r="J312" i="2" s="1"/>
  <c r="J324" i="2" s="1"/>
  <c r="J336" i="2" s="1"/>
  <c r="J348" i="2" s="1"/>
  <c r="J360" i="2" s="1"/>
  <c r="J372" i="2" s="1"/>
  <c r="J384" i="2" s="1"/>
  <c r="J396" i="2" s="1"/>
  <c r="J408" i="2" s="1"/>
  <c r="J420" i="2" s="1"/>
  <c r="J46" i="2"/>
  <c r="J58" i="2" s="1"/>
  <c r="J70" i="2" s="1"/>
  <c r="J82" i="2" s="1"/>
  <c r="J94" i="2" s="1"/>
  <c r="J106" i="2" s="1"/>
  <c r="J118" i="2" s="1"/>
  <c r="J130" i="2" s="1"/>
  <c r="J142" i="2" s="1"/>
  <c r="J154" i="2" s="1"/>
  <c r="J166" i="2" s="1"/>
  <c r="J178" i="2" s="1"/>
  <c r="J190" i="2" s="1"/>
  <c r="J202" i="2" s="1"/>
  <c r="J214" i="2" s="1"/>
  <c r="J226" i="2" s="1"/>
  <c r="J238" i="2" s="1"/>
  <c r="J250" i="2" s="1"/>
  <c r="J262" i="2" s="1"/>
  <c r="J274" i="2" s="1"/>
  <c r="J286" i="2" s="1"/>
  <c r="J298" i="2" s="1"/>
  <c r="J310" i="2" s="1"/>
  <c r="J322" i="2" s="1"/>
  <c r="J334" i="2" s="1"/>
  <c r="J346" i="2" s="1"/>
  <c r="J358" i="2" s="1"/>
  <c r="J370" i="2" s="1"/>
  <c r="J382" i="2" s="1"/>
  <c r="J394" i="2" s="1"/>
  <c r="J406" i="2" s="1"/>
  <c r="J418" i="2" s="1"/>
  <c r="J47" i="2"/>
  <c r="J59" i="2" s="1"/>
  <c r="J71" i="2" s="1"/>
  <c r="J83" i="2" s="1"/>
  <c r="J95" i="2" s="1"/>
  <c r="J107" i="2" s="1"/>
  <c r="J119" i="2" s="1"/>
  <c r="J131" i="2" s="1"/>
  <c r="J143" i="2" s="1"/>
  <c r="J155" i="2" s="1"/>
  <c r="J167" i="2" s="1"/>
  <c r="J179" i="2" s="1"/>
  <c r="J191" i="2" s="1"/>
  <c r="J203" i="2" s="1"/>
  <c r="J215" i="2" s="1"/>
  <c r="J227" i="2" s="1"/>
  <c r="J239" i="2" s="1"/>
  <c r="J251" i="2" s="1"/>
  <c r="J263" i="2" s="1"/>
  <c r="J275" i="2" s="1"/>
  <c r="J287" i="2" s="1"/>
  <c r="J299" i="2" s="1"/>
  <c r="J311" i="2" s="1"/>
  <c r="J323" i="2" s="1"/>
  <c r="J335" i="2" s="1"/>
  <c r="J347" i="2" s="1"/>
  <c r="J359" i="2" s="1"/>
  <c r="J371" i="2" s="1"/>
  <c r="J383" i="2" s="1"/>
  <c r="J395" i="2" s="1"/>
  <c r="J407" i="2" s="1"/>
  <c r="J419" i="2" s="1"/>
  <c r="J15" i="2"/>
  <c r="J27" i="2" s="1"/>
  <c r="J39" i="2" s="1"/>
  <c r="J51" i="2" s="1"/>
  <c r="J63" i="2" s="1"/>
  <c r="J75" i="2" s="1"/>
  <c r="J87" i="2" s="1"/>
  <c r="J99" i="2" s="1"/>
  <c r="J111" i="2" s="1"/>
  <c r="J123" i="2" s="1"/>
  <c r="J135" i="2" s="1"/>
  <c r="J147" i="2" s="1"/>
  <c r="J159" i="2" s="1"/>
  <c r="J171" i="2" s="1"/>
  <c r="J183" i="2" s="1"/>
  <c r="J195" i="2" s="1"/>
  <c r="J207" i="2" s="1"/>
  <c r="J219" i="2" s="1"/>
  <c r="J231" i="2" s="1"/>
  <c r="J243" i="2" s="1"/>
  <c r="J255" i="2" s="1"/>
  <c r="J267" i="2" s="1"/>
  <c r="J279" i="2" s="1"/>
  <c r="J291" i="2" s="1"/>
  <c r="J303" i="2" s="1"/>
  <c r="J315" i="2" s="1"/>
  <c r="J327" i="2" s="1"/>
  <c r="J339" i="2" s="1"/>
  <c r="J351" i="2" s="1"/>
  <c r="J363" i="2" s="1"/>
  <c r="J375" i="2" s="1"/>
  <c r="J387" i="2" s="1"/>
  <c r="J399" i="2" s="1"/>
  <c r="J411" i="2" s="1"/>
  <c r="D26" i="11"/>
  <c r="D38" i="11"/>
  <c r="D50" i="11" s="1"/>
  <c r="D62" i="11" s="1"/>
  <c r="D74" i="11" s="1"/>
  <c r="D86" i="11" s="1"/>
  <c r="D98" i="11" s="1"/>
  <c r="D110" i="11" s="1"/>
  <c r="D122" i="11" s="1"/>
  <c r="D134" i="11" s="1"/>
  <c r="D146" i="11" s="1"/>
  <c r="D158" i="11" s="1"/>
  <c r="D170" i="11" s="1"/>
  <c r="D182" i="11" s="1"/>
  <c r="D194" i="11" s="1"/>
  <c r="D206" i="11" s="1"/>
  <c r="D218" i="11" s="1"/>
  <c r="D230" i="11" s="1"/>
  <c r="D242" i="11" s="1"/>
  <c r="D254" i="11" s="1"/>
  <c r="D266" i="11" s="1"/>
  <c r="D278" i="11" s="1"/>
  <c r="D290" i="11" s="1"/>
  <c r="D302" i="11" s="1"/>
  <c r="D314" i="11" s="1"/>
  <c r="D326" i="11" s="1"/>
  <c r="D338" i="11" s="1"/>
  <c r="D350" i="11" s="1"/>
  <c r="D362" i="11" s="1"/>
  <c r="D374" i="11" s="1"/>
  <c r="D386" i="11" s="1"/>
  <c r="D398" i="11" s="1"/>
  <c r="D410" i="11" s="1"/>
  <c r="D422" i="11" s="1"/>
  <c r="D16" i="18"/>
  <c r="D17" i="18"/>
  <c r="D18" i="18"/>
  <c r="D30" i="18" s="1"/>
  <c r="D42" i="18" s="1"/>
  <c r="D19" i="18"/>
  <c r="D20" i="18"/>
  <c r="D32" i="18" s="1"/>
  <c r="D21" i="18"/>
  <c r="D33" i="18" s="1"/>
  <c r="D22" i="18"/>
  <c r="D34" i="18" s="1"/>
  <c r="D23" i="18"/>
  <c r="D35" i="18" s="1"/>
  <c r="E35" i="18" s="1"/>
  <c r="D24" i="18"/>
  <c r="D25" i="18"/>
  <c r="D26" i="18"/>
  <c r="D38" i="18" s="1"/>
  <c r="D50" i="18" s="1"/>
  <c r="D28" i="18"/>
  <c r="D40" i="18" s="1"/>
  <c r="D29" i="18"/>
  <c r="D41" i="18" s="1"/>
  <c r="D31" i="18"/>
  <c r="D43" i="18" s="1"/>
  <c r="D36" i="18"/>
  <c r="D48" i="18" s="1"/>
  <c r="D37" i="18"/>
  <c r="D49" i="18" s="1"/>
  <c r="D15" i="18"/>
  <c r="D27" i="18" s="1"/>
  <c r="D39" i="18" s="1"/>
  <c r="D16" i="12"/>
  <c r="D17" i="12"/>
  <c r="D18" i="12"/>
  <c r="D30" i="12" s="1"/>
  <c r="D19" i="12"/>
  <c r="D20" i="12"/>
  <c r="D32" i="12" s="1"/>
  <c r="D21" i="12"/>
  <c r="D33" i="12" s="1"/>
  <c r="E33" i="12" s="1"/>
  <c r="D22" i="12"/>
  <c r="D23" i="12"/>
  <c r="D24" i="12"/>
  <c r="D25" i="12"/>
  <c r="D26" i="12"/>
  <c r="D38" i="12" s="1"/>
  <c r="D50" i="12" s="1"/>
  <c r="E50" i="12" s="1"/>
  <c r="D28" i="12"/>
  <c r="D40" i="12" s="1"/>
  <c r="D29" i="12"/>
  <c r="D41" i="12" s="1"/>
  <c r="D31" i="12"/>
  <c r="D36" i="12"/>
  <c r="D37" i="12"/>
  <c r="D49" i="12" s="1"/>
  <c r="E49" i="12" s="1"/>
  <c r="D45" i="12"/>
  <c r="D57" i="12" s="1"/>
  <c r="E57" i="12" s="1"/>
  <c r="D48" i="12"/>
  <c r="D61" i="12"/>
  <c r="D73" i="12" s="1"/>
  <c r="D85" i="12" s="1"/>
  <c r="D62" i="12"/>
  <c r="D15" i="12"/>
  <c r="D27" i="12" s="1"/>
  <c r="D39" i="12" s="1"/>
  <c r="D51" i="12" s="1"/>
  <c r="D63" i="12" s="1"/>
  <c r="D75" i="12" s="1"/>
  <c r="D87" i="12" s="1"/>
  <c r="D99" i="12" s="1"/>
  <c r="D111" i="12" s="1"/>
  <c r="D123" i="12" s="1"/>
  <c r="D135" i="12" s="1"/>
  <c r="D147" i="12" s="1"/>
  <c r="D159" i="12" s="1"/>
  <c r="D171" i="12" s="1"/>
  <c r="D183" i="12" s="1"/>
  <c r="D195" i="12" s="1"/>
  <c r="D207" i="12" s="1"/>
  <c r="D219" i="12" s="1"/>
  <c r="D231" i="12" s="1"/>
  <c r="D243" i="12" s="1"/>
  <c r="D255" i="12" s="1"/>
  <c r="D267" i="12" s="1"/>
  <c r="D279" i="12" s="1"/>
  <c r="D291" i="12" s="1"/>
  <c r="D303" i="12" s="1"/>
  <c r="D315" i="12" s="1"/>
  <c r="D327" i="12" s="1"/>
  <c r="D339" i="12" s="1"/>
  <c r="D351" i="12" s="1"/>
  <c r="D363" i="12" s="1"/>
  <c r="D375" i="12" s="1"/>
  <c r="D387" i="12" s="1"/>
  <c r="D399" i="12" s="1"/>
  <c r="D411" i="12" s="1"/>
  <c r="D16" i="19"/>
  <c r="D28" i="19" s="1"/>
  <c r="D17" i="19"/>
  <c r="D18" i="19"/>
  <c r="D30" i="19" s="1"/>
  <c r="D42" i="19" s="1"/>
  <c r="D19" i="19"/>
  <c r="D31" i="19" s="1"/>
  <c r="D20" i="19"/>
  <c r="D21" i="19"/>
  <c r="D33" i="19" s="1"/>
  <c r="D22" i="19"/>
  <c r="D34" i="19" s="1"/>
  <c r="D23" i="19"/>
  <c r="D35" i="19" s="1"/>
  <c r="D47" i="19" s="1"/>
  <c r="D59" i="19" s="1"/>
  <c r="D71" i="19" s="1"/>
  <c r="D83" i="19" s="1"/>
  <c r="D95" i="19" s="1"/>
  <c r="D24" i="19"/>
  <c r="D36" i="19" s="1"/>
  <c r="D25" i="19"/>
  <c r="D37" i="19" s="1"/>
  <c r="D49" i="19" s="1"/>
  <c r="D26" i="19"/>
  <c r="D38" i="19" s="1"/>
  <c r="D29" i="19"/>
  <c r="D41" i="19" s="1"/>
  <c r="D32" i="19"/>
  <c r="D44" i="19" s="1"/>
  <c r="D50" i="19"/>
  <c r="D62" i="19" s="1"/>
  <c r="D74" i="19" s="1"/>
  <c r="D54" i="19"/>
  <c r="D66" i="19" s="1"/>
  <c r="D15" i="19"/>
  <c r="D27" i="19" s="1"/>
  <c r="M3" i="15"/>
  <c r="C21" i="14"/>
  <c r="C34" i="14"/>
  <c r="S427" i="11"/>
  <c r="Q422" i="15"/>
  <c r="P422" i="17"/>
  <c r="S422" i="18"/>
  <c r="S422" i="11"/>
  <c r="L4" i="12"/>
  <c r="G3" i="2"/>
  <c r="G4" i="2"/>
  <c r="G14" i="2"/>
  <c r="E3" i="2"/>
  <c r="E14" i="2"/>
  <c r="D2" i="2"/>
  <c r="G2" i="2" s="1"/>
  <c r="D26" i="2"/>
  <c r="E26" i="2" s="1"/>
  <c r="K15" i="2"/>
  <c r="K27" i="2" s="1"/>
  <c r="K39" i="2" s="1"/>
  <c r="K51" i="2" s="1"/>
  <c r="K63" i="2" s="1"/>
  <c r="K75" i="2" s="1"/>
  <c r="K87" i="2" s="1"/>
  <c r="K99" i="2" s="1"/>
  <c r="K111" i="2" s="1"/>
  <c r="K123" i="2" s="1"/>
  <c r="K135" i="2" s="1"/>
  <c r="K147" i="2" s="1"/>
  <c r="K159" i="2" s="1"/>
  <c r="K171" i="2" s="1"/>
  <c r="K183" i="2" s="1"/>
  <c r="K195" i="2" s="1"/>
  <c r="K207" i="2" s="1"/>
  <c r="K219" i="2" s="1"/>
  <c r="K231" i="2" s="1"/>
  <c r="K243" i="2" s="1"/>
  <c r="K255" i="2" s="1"/>
  <c r="K267" i="2" s="1"/>
  <c r="K279" i="2" s="1"/>
  <c r="K291" i="2" s="1"/>
  <c r="K303" i="2" s="1"/>
  <c r="K315" i="2" s="1"/>
  <c r="K327" i="2" s="1"/>
  <c r="K339" i="2" s="1"/>
  <c r="K351" i="2" s="1"/>
  <c r="K363" i="2" s="1"/>
  <c r="K375" i="2" s="1"/>
  <c r="K387" i="2" s="1"/>
  <c r="K399" i="2" s="1"/>
  <c r="K411" i="2" s="1"/>
  <c r="D3" i="2"/>
  <c r="D15" i="2" s="1"/>
  <c r="G15" i="2" s="1"/>
  <c r="I15" i="2"/>
  <c r="I27" i="2" s="1"/>
  <c r="I39" i="2" s="1"/>
  <c r="I51" i="2" s="1"/>
  <c r="I63" i="2" s="1"/>
  <c r="I75" i="2" s="1"/>
  <c r="I87" i="2" s="1"/>
  <c r="I99" i="2" s="1"/>
  <c r="I111" i="2" s="1"/>
  <c r="I123" i="2" s="1"/>
  <c r="I135" i="2" s="1"/>
  <c r="I147" i="2" s="1"/>
  <c r="I159" i="2" s="1"/>
  <c r="I171" i="2" s="1"/>
  <c r="I183" i="2" s="1"/>
  <c r="I195" i="2" s="1"/>
  <c r="I207" i="2" s="1"/>
  <c r="I219" i="2" s="1"/>
  <c r="I231" i="2" s="1"/>
  <c r="I243" i="2" s="1"/>
  <c r="I255" i="2" s="1"/>
  <c r="I267" i="2" s="1"/>
  <c r="I279" i="2" s="1"/>
  <c r="I291" i="2" s="1"/>
  <c r="I303" i="2" s="1"/>
  <c r="I315" i="2" s="1"/>
  <c r="I327" i="2" s="1"/>
  <c r="I339" i="2" s="1"/>
  <c r="I351" i="2" s="1"/>
  <c r="I363" i="2" s="1"/>
  <c r="I375" i="2" s="1"/>
  <c r="I387" i="2" s="1"/>
  <c r="I399" i="2" s="1"/>
  <c r="I411" i="2" s="1"/>
  <c r="H3" i="2"/>
  <c r="I16" i="11"/>
  <c r="I28" i="11" s="1"/>
  <c r="I40" i="11" s="1"/>
  <c r="I52" i="11" s="1"/>
  <c r="I64" i="11" s="1"/>
  <c r="I76" i="11" s="1"/>
  <c r="I88" i="11" s="1"/>
  <c r="I100" i="11" s="1"/>
  <c r="I112" i="11" s="1"/>
  <c r="I124" i="11" s="1"/>
  <c r="I136" i="11" s="1"/>
  <c r="I148" i="11" s="1"/>
  <c r="I160" i="11" s="1"/>
  <c r="I172" i="11" s="1"/>
  <c r="I184" i="11" s="1"/>
  <c r="I196" i="11" s="1"/>
  <c r="I208" i="11" s="1"/>
  <c r="I220" i="11" s="1"/>
  <c r="I232" i="11" s="1"/>
  <c r="I244" i="11" s="1"/>
  <c r="I256" i="11" s="1"/>
  <c r="I268" i="11" s="1"/>
  <c r="I280" i="11" s="1"/>
  <c r="I292" i="11" s="1"/>
  <c r="I304" i="11" s="1"/>
  <c r="I316" i="11" s="1"/>
  <c r="I328" i="11" s="1"/>
  <c r="I340" i="11" s="1"/>
  <c r="I352" i="11" s="1"/>
  <c r="I364" i="11" s="1"/>
  <c r="I376" i="11" s="1"/>
  <c r="I388" i="11" s="1"/>
  <c r="I400" i="11" s="1"/>
  <c r="I412" i="11" s="1"/>
  <c r="I17" i="11"/>
  <c r="I18" i="11"/>
  <c r="I30" i="11" s="1"/>
  <c r="I42" i="11" s="1"/>
  <c r="I54" i="11" s="1"/>
  <c r="I66" i="11" s="1"/>
  <c r="I78" i="11" s="1"/>
  <c r="I90" i="11" s="1"/>
  <c r="I102" i="11" s="1"/>
  <c r="I114" i="11" s="1"/>
  <c r="I126" i="11" s="1"/>
  <c r="I138" i="11" s="1"/>
  <c r="I150" i="11" s="1"/>
  <c r="I162" i="11" s="1"/>
  <c r="I174" i="11" s="1"/>
  <c r="I186" i="11" s="1"/>
  <c r="I198" i="11" s="1"/>
  <c r="I210" i="11" s="1"/>
  <c r="I222" i="11" s="1"/>
  <c r="I234" i="11" s="1"/>
  <c r="I246" i="11" s="1"/>
  <c r="I258" i="11" s="1"/>
  <c r="I270" i="11" s="1"/>
  <c r="I282" i="11" s="1"/>
  <c r="I294" i="11" s="1"/>
  <c r="I306" i="11" s="1"/>
  <c r="I318" i="11" s="1"/>
  <c r="I330" i="11" s="1"/>
  <c r="I342" i="11" s="1"/>
  <c r="I354" i="11" s="1"/>
  <c r="I366" i="11" s="1"/>
  <c r="I378" i="11" s="1"/>
  <c r="I390" i="11" s="1"/>
  <c r="I402" i="11" s="1"/>
  <c r="I414" i="11" s="1"/>
  <c r="I19" i="11"/>
  <c r="I31" i="11" s="1"/>
  <c r="I43" i="11" s="1"/>
  <c r="I55" i="11" s="1"/>
  <c r="I67" i="11" s="1"/>
  <c r="I79" i="11" s="1"/>
  <c r="I91" i="11" s="1"/>
  <c r="I103" i="11" s="1"/>
  <c r="I115" i="11" s="1"/>
  <c r="I127" i="11" s="1"/>
  <c r="I139" i="11" s="1"/>
  <c r="I151" i="11" s="1"/>
  <c r="I163" i="11" s="1"/>
  <c r="I175" i="11" s="1"/>
  <c r="I187" i="11" s="1"/>
  <c r="I199" i="11" s="1"/>
  <c r="I211" i="11" s="1"/>
  <c r="I223" i="11" s="1"/>
  <c r="I235" i="11" s="1"/>
  <c r="I247" i="11" s="1"/>
  <c r="I259" i="11" s="1"/>
  <c r="I271" i="11" s="1"/>
  <c r="I283" i="11" s="1"/>
  <c r="I295" i="11" s="1"/>
  <c r="I307" i="11" s="1"/>
  <c r="I319" i="11" s="1"/>
  <c r="I331" i="11" s="1"/>
  <c r="I343" i="11" s="1"/>
  <c r="I355" i="11" s="1"/>
  <c r="I367" i="11" s="1"/>
  <c r="I379" i="11" s="1"/>
  <c r="I391" i="11" s="1"/>
  <c r="I403" i="11" s="1"/>
  <c r="I415" i="11" s="1"/>
  <c r="I20" i="11"/>
  <c r="I32" i="11" s="1"/>
  <c r="I44" i="11" s="1"/>
  <c r="I56" i="11" s="1"/>
  <c r="I68" i="11" s="1"/>
  <c r="I80" i="11" s="1"/>
  <c r="I92" i="11" s="1"/>
  <c r="I104" i="11" s="1"/>
  <c r="I116" i="11" s="1"/>
  <c r="I128" i="11" s="1"/>
  <c r="I140" i="11" s="1"/>
  <c r="I152" i="11" s="1"/>
  <c r="I164" i="11" s="1"/>
  <c r="I176" i="11" s="1"/>
  <c r="I188" i="11" s="1"/>
  <c r="I200" i="11" s="1"/>
  <c r="I212" i="11" s="1"/>
  <c r="I224" i="11" s="1"/>
  <c r="I236" i="11" s="1"/>
  <c r="I248" i="11" s="1"/>
  <c r="I260" i="11" s="1"/>
  <c r="I272" i="11" s="1"/>
  <c r="I284" i="11" s="1"/>
  <c r="I296" i="11" s="1"/>
  <c r="I308" i="11" s="1"/>
  <c r="I320" i="11" s="1"/>
  <c r="I332" i="11" s="1"/>
  <c r="I344" i="11" s="1"/>
  <c r="I356" i="11" s="1"/>
  <c r="I368" i="11" s="1"/>
  <c r="I380" i="11" s="1"/>
  <c r="I392" i="11" s="1"/>
  <c r="I404" i="11" s="1"/>
  <c r="I416" i="11" s="1"/>
  <c r="I21" i="11"/>
  <c r="I33" i="11" s="1"/>
  <c r="I45" i="11" s="1"/>
  <c r="I57" i="11" s="1"/>
  <c r="I69" i="11" s="1"/>
  <c r="I81" i="11" s="1"/>
  <c r="I93" i="11" s="1"/>
  <c r="I105" i="11" s="1"/>
  <c r="I117" i="11" s="1"/>
  <c r="I129" i="11" s="1"/>
  <c r="I141" i="11" s="1"/>
  <c r="I153" i="11" s="1"/>
  <c r="I165" i="11" s="1"/>
  <c r="I177" i="11" s="1"/>
  <c r="I189" i="11" s="1"/>
  <c r="I201" i="11" s="1"/>
  <c r="I213" i="11" s="1"/>
  <c r="I225" i="11" s="1"/>
  <c r="I237" i="11" s="1"/>
  <c r="I249" i="11" s="1"/>
  <c r="I261" i="11" s="1"/>
  <c r="I273" i="11" s="1"/>
  <c r="I285" i="11" s="1"/>
  <c r="I297" i="11" s="1"/>
  <c r="I309" i="11" s="1"/>
  <c r="I321" i="11" s="1"/>
  <c r="I333" i="11" s="1"/>
  <c r="I345" i="11" s="1"/>
  <c r="I357" i="11" s="1"/>
  <c r="I369" i="11" s="1"/>
  <c r="I381" i="11" s="1"/>
  <c r="I393" i="11" s="1"/>
  <c r="I405" i="11" s="1"/>
  <c r="I417" i="11" s="1"/>
  <c r="I22" i="11"/>
  <c r="I34" i="11" s="1"/>
  <c r="I46" i="11" s="1"/>
  <c r="I58" i="11" s="1"/>
  <c r="I70" i="11" s="1"/>
  <c r="I82" i="11" s="1"/>
  <c r="I94" i="11" s="1"/>
  <c r="I106" i="11" s="1"/>
  <c r="I118" i="11" s="1"/>
  <c r="I130" i="11" s="1"/>
  <c r="I142" i="11" s="1"/>
  <c r="I154" i="11" s="1"/>
  <c r="I166" i="11" s="1"/>
  <c r="I178" i="11" s="1"/>
  <c r="I190" i="11" s="1"/>
  <c r="I202" i="11" s="1"/>
  <c r="I214" i="11" s="1"/>
  <c r="I226" i="11" s="1"/>
  <c r="I238" i="11" s="1"/>
  <c r="I250" i="11" s="1"/>
  <c r="I262" i="11" s="1"/>
  <c r="I274" i="11" s="1"/>
  <c r="I286" i="11" s="1"/>
  <c r="I298" i="11" s="1"/>
  <c r="I310" i="11" s="1"/>
  <c r="I322" i="11" s="1"/>
  <c r="I334" i="11" s="1"/>
  <c r="I346" i="11" s="1"/>
  <c r="I358" i="11" s="1"/>
  <c r="I370" i="11" s="1"/>
  <c r="I382" i="11" s="1"/>
  <c r="I394" i="11" s="1"/>
  <c r="I406" i="11" s="1"/>
  <c r="I418" i="11" s="1"/>
  <c r="I23" i="11"/>
  <c r="I24" i="11"/>
  <c r="I36" i="11" s="1"/>
  <c r="I48" i="11" s="1"/>
  <c r="I60" i="11" s="1"/>
  <c r="I72" i="11" s="1"/>
  <c r="I84" i="11" s="1"/>
  <c r="I96" i="11" s="1"/>
  <c r="I108" i="11" s="1"/>
  <c r="I120" i="11" s="1"/>
  <c r="I132" i="11" s="1"/>
  <c r="I144" i="11" s="1"/>
  <c r="I156" i="11" s="1"/>
  <c r="I168" i="11" s="1"/>
  <c r="I180" i="11" s="1"/>
  <c r="I192" i="11" s="1"/>
  <c r="I204" i="11" s="1"/>
  <c r="I216" i="11" s="1"/>
  <c r="I228" i="11" s="1"/>
  <c r="I240" i="11" s="1"/>
  <c r="I252" i="11" s="1"/>
  <c r="I264" i="11" s="1"/>
  <c r="I276" i="11" s="1"/>
  <c r="I288" i="11" s="1"/>
  <c r="I300" i="11" s="1"/>
  <c r="I312" i="11" s="1"/>
  <c r="I324" i="11" s="1"/>
  <c r="I336" i="11" s="1"/>
  <c r="I348" i="11" s="1"/>
  <c r="I360" i="11" s="1"/>
  <c r="I372" i="11" s="1"/>
  <c r="I384" i="11" s="1"/>
  <c r="I396" i="11" s="1"/>
  <c r="I408" i="11" s="1"/>
  <c r="I420" i="11" s="1"/>
  <c r="I25" i="11"/>
  <c r="I26" i="11"/>
  <c r="I29" i="11"/>
  <c r="I41" i="11" s="1"/>
  <c r="I53" i="11" s="1"/>
  <c r="I65" i="11" s="1"/>
  <c r="I77" i="11" s="1"/>
  <c r="I89" i="11" s="1"/>
  <c r="I101" i="11" s="1"/>
  <c r="I113" i="11" s="1"/>
  <c r="I125" i="11" s="1"/>
  <c r="I137" i="11" s="1"/>
  <c r="I149" i="11" s="1"/>
  <c r="I161" i="11" s="1"/>
  <c r="I173" i="11" s="1"/>
  <c r="I185" i="11" s="1"/>
  <c r="I197" i="11" s="1"/>
  <c r="I209" i="11" s="1"/>
  <c r="I221" i="11" s="1"/>
  <c r="I233" i="11" s="1"/>
  <c r="I245" i="11" s="1"/>
  <c r="I257" i="11" s="1"/>
  <c r="I269" i="11" s="1"/>
  <c r="I281" i="11" s="1"/>
  <c r="I293" i="11" s="1"/>
  <c r="I305" i="11" s="1"/>
  <c r="I317" i="11" s="1"/>
  <c r="I329" i="11" s="1"/>
  <c r="I341" i="11" s="1"/>
  <c r="I353" i="11" s="1"/>
  <c r="I365" i="11" s="1"/>
  <c r="I377" i="11" s="1"/>
  <c r="I389" i="11" s="1"/>
  <c r="I401" i="11" s="1"/>
  <c r="I413" i="11" s="1"/>
  <c r="I35" i="11"/>
  <c r="I47" i="11" s="1"/>
  <c r="I59" i="11" s="1"/>
  <c r="I71" i="11" s="1"/>
  <c r="I83" i="11" s="1"/>
  <c r="I95" i="11" s="1"/>
  <c r="I107" i="11" s="1"/>
  <c r="I119" i="11" s="1"/>
  <c r="I131" i="11" s="1"/>
  <c r="I143" i="11" s="1"/>
  <c r="I155" i="11" s="1"/>
  <c r="I167" i="11" s="1"/>
  <c r="I179" i="11" s="1"/>
  <c r="I191" i="11" s="1"/>
  <c r="I203" i="11" s="1"/>
  <c r="I215" i="11" s="1"/>
  <c r="I227" i="11" s="1"/>
  <c r="I239" i="11" s="1"/>
  <c r="I251" i="11" s="1"/>
  <c r="I263" i="11" s="1"/>
  <c r="I275" i="11" s="1"/>
  <c r="I287" i="11" s="1"/>
  <c r="I299" i="11" s="1"/>
  <c r="I311" i="11" s="1"/>
  <c r="I323" i="11" s="1"/>
  <c r="I335" i="11" s="1"/>
  <c r="I347" i="11" s="1"/>
  <c r="I359" i="11" s="1"/>
  <c r="I371" i="11" s="1"/>
  <c r="I383" i="11" s="1"/>
  <c r="I395" i="11" s="1"/>
  <c r="I407" i="11" s="1"/>
  <c r="I419" i="11" s="1"/>
  <c r="I37" i="11"/>
  <c r="I49" i="11" s="1"/>
  <c r="I61" i="11" s="1"/>
  <c r="I73" i="11" s="1"/>
  <c r="I85" i="11" s="1"/>
  <c r="I97" i="11" s="1"/>
  <c r="I109" i="11" s="1"/>
  <c r="I121" i="11" s="1"/>
  <c r="I133" i="11" s="1"/>
  <c r="I145" i="11" s="1"/>
  <c r="I157" i="11" s="1"/>
  <c r="I169" i="11" s="1"/>
  <c r="I181" i="11" s="1"/>
  <c r="I193" i="11" s="1"/>
  <c r="I205" i="11" s="1"/>
  <c r="I217" i="11" s="1"/>
  <c r="I229" i="11" s="1"/>
  <c r="I241" i="11" s="1"/>
  <c r="I253" i="11" s="1"/>
  <c r="I265" i="11" s="1"/>
  <c r="I277" i="11" s="1"/>
  <c r="I289" i="11" s="1"/>
  <c r="I301" i="11" s="1"/>
  <c r="I313" i="11" s="1"/>
  <c r="I325" i="11" s="1"/>
  <c r="I337" i="11" s="1"/>
  <c r="I349" i="11" s="1"/>
  <c r="I361" i="11" s="1"/>
  <c r="I373" i="11" s="1"/>
  <c r="I385" i="11" s="1"/>
  <c r="I397" i="11" s="1"/>
  <c r="I409" i="11" s="1"/>
  <c r="I421" i="11" s="1"/>
  <c r="I15" i="11"/>
  <c r="I27" i="11" s="1"/>
  <c r="I39" i="11" s="1"/>
  <c r="I51" i="11" s="1"/>
  <c r="I63" i="11" s="1"/>
  <c r="I75" i="11" s="1"/>
  <c r="I87" i="11" s="1"/>
  <c r="I99" i="11" s="1"/>
  <c r="I111" i="11" s="1"/>
  <c r="I123" i="11" s="1"/>
  <c r="I135" i="11" s="1"/>
  <c r="I147" i="11" s="1"/>
  <c r="I159" i="11" s="1"/>
  <c r="I171" i="11" s="1"/>
  <c r="I183" i="11" s="1"/>
  <c r="I195" i="11" s="1"/>
  <c r="I207" i="11" s="1"/>
  <c r="I219" i="11" s="1"/>
  <c r="I231" i="11" s="1"/>
  <c r="I243" i="11" s="1"/>
  <c r="I255" i="11" s="1"/>
  <c r="I267" i="11" s="1"/>
  <c r="I279" i="11" s="1"/>
  <c r="I291" i="11" s="1"/>
  <c r="I303" i="11" s="1"/>
  <c r="I315" i="11" s="1"/>
  <c r="I327" i="11" s="1"/>
  <c r="I339" i="11" s="1"/>
  <c r="I351" i="11" s="1"/>
  <c r="I363" i="11" s="1"/>
  <c r="I375" i="11" s="1"/>
  <c r="I387" i="11" s="1"/>
  <c r="I399" i="11" s="1"/>
  <c r="I411" i="11" s="1"/>
  <c r="I16" i="2"/>
  <c r="I28" i="2" s="1"/>
  <c r="I40" i="2" s="1"/>
  <c r="I52" i="2" s="1"/>
  <c r="I64" i="2" s="1"/>
  <c r="I76" i="2" s="1"/>
  <c r="I88" i="2" s="1"/>
  <c r="I100" i="2" s="1"/>
  <c r="I112" i="2" s="1"/>
  <c r="I124" i="2" s="1"/>
  <c r="I136" i="2" s="1"/>
  <c r="I148" i="2" s="1"/>
  <c r="I160" i="2" s="1"/>
  <c r="I172" i="2" s="1"/>
  <c r="I184" i="2" s="1"/>
  <c r="I196" i="2" s="1"/>
  <c r="I208" i="2" s="1"/>
  <c r="I220" i="2" s="1"/>
  <c r="I232" i="2" s="1"/>
  <c r="I244" i="2" s="1"/>
  <c r="I256" i="2" s="1"/>
  <c r="I268" i="2" s="1"/>
  <c r="I280" i="2" s="1"/>
  <c r="I292" i="2" s="1"/>
  <c r="I304" i="2" s="1"/>
  <c r="I316" i="2" s="1"/>
  <c r="I328" i="2" s="1"/>
  <c r="I340" i="2" s="1"/>
  <c r="I352" i="2" s="1"/>
  <c r="I364" i="2" s="1"/>
  <c r="I376" i="2" s="1"/>
  <c r="I388" i="2" s="1"/>
  <c r="I400" i="2" s="1"/>
  <c r="I412" i="2" s="1"/>
  <c r="I17" i="2"/>
  <c r="I29" i="2" s="1"/>
  <c r="I41" i="2" s="1"/>
  <c r="I53" i="2" s="1"/>
  <c r="I65" i="2" s="1"/>
  <c r="I77" i="2" s="1"/>
  <c r="I89" i="2" s="1"/>
  <c r="I101" i="2" s="1"/>
  <c r="I113" i="2" s="1"/>
  <c r="I125" i="2" s="1"/>
  <c r="I137" i="2" s="1"/>
  <c r="I149" i="2" s="1"/>
  <c r="I161" i="2" s="1"/>
  <c r="I173" i="2" s="1"/>
  <c r="I185" i="2" s="1"/>
  <c r="I197" i="2" s="1"/>
  <c r="I209" i="2" s="1"/>
  <c r="I221" i="2" s="1"/>
  <c r="I233" i="2" s="1"/>
  <c r="I245" i="2" s="1"/>
  <c r="I257" i="2" s="1"/>
  <c r="I269" i="2" s="1"/>
  <c r="I281" i="2" s="1"/>
  <c r="I293" i="2" s="1"/>
  <c r="I305" i="2" s="1"/>
  <c r="I317" i="2" s="1"/>
  <c r="I329" i="2" s="1"/>
  <c r="I341" i="2" s="1"/>
  <c r="I353" i="2" s="1"/>
  <c r="I365" i="2" s="1"/>
  <c r="I377" i="2" s="1"/>
  <c r="I389" i="2" s="1"/>
  <c r="I401" i="2" s="1"/>
  <c r="I413" i="2" s="1"/>
  <c r="I18" i="2"/>
  <c r="I30" i="2" s="1"/>
  <c r="I42" i="2" s="1"/>
  <c r="I54" i="2" s="1"/>
  <c r="I66" i="2" s="1"/>
  <c r="I78" i="2" s="1"/>
  <c r="I90" i="2" s="1"/>
  <c r="I102" i="2" s="1"/>
  <c r="I114" i="2" s="1"/>
  <c r="I126" i="2" s="1"/>
  <c r="I138" i="2" s="1"/>
  <c r="I150" i="2" s="1"/>
  <c r="I162" i="2" s="1"/>
  <c r="I174" i="2" s="1"/>
  <c r="I186" i="2" s="1"/>
  <c r="I198" i="2" s="1"/>
  <c r="I210" i="2" s="1"/>
  <c r="I222" i="2" s="1"/>
  <c r="I234" i="2" s="1"/>
  <c r="I246" i="2" s="1"/>
  <c r="I258" i="2" s="1"/>
  <c r="I270" i="2" s="1"/>
  <c r="I282" i="2" s="1"/>
  <c r="I294" i="2" s="1"/>
  <c r="I306" i="2" s="1"/>
  <c r="I318" i="2" s="1"/>
  <c r="I330" i="2" s="1"/>
  <c r="I342" i="2" s="1"/>
  <c r="I354" i="2" s="1"/>
  <c r="I366" i="2" s="1"/>
  <c r="I378" i="2" s="1"/>
  <c r="I390" i="2" s="1"/>
  <c r="I402" i="2" s="1"/>
  <c r="I414" i="2" s="1"/>
  <c r="I19" i="2"/>
  <c r="I31" i="2" s="1"/>
  <c r="I43" i="2" s="1"/>
  <c r="I55" i="2" s="1"/>
  <c r="I67" i="2" s="1"/>
  <c r="I79" i="2" s="1"/>
  <c r="I91" i="2" s="1"/>
  <c r="I103" i="2" s="1"/>
  <c r="I115" i="2" s="1"/>
  <c r="I127" i="2" s="1"/>
  <c r="I139" i="2" s="1"/>
  <c r="I151" i="2" s="1"/>
  <c r="I163" i="2" s="1"/>
  <c r="I175" i="2" s="1"/>
  <c r="I187" i="2" s="1"/>
  <c r="I199" i="2" s="1"/>
  <c r="I211" i="2" s="1"/>
  <c r="I223" i="2" s="1"/>
  <c r="I235" i="2" s="1"/>
  <c r="I247" i="2" s="1"/>
  <c r="I259" i="2" s="1"/>
  <c r="I271" i="2" s="1"/>
  <c r="I283" i="2" s="1"/>
  <c r="I295" i="2" s="1"/>
  <c r="I307" i="2" s="1"/>
  <c r="I319" i="2" s="1"/>
  <c r="I331" i="2" s="1"/>
  <c r="I343" i="2" s="1"/>
  <c r="I355" i="2" s="1"/>
  <c r="I367" i="2" s="1"/>
  <c r="I379" i="2" s="1"/>
  <c r="I391" i="2" s="1"/>
  <c r="I403" i="2" s="1"/>
  <c r="I415" i="2" s="1"/>
  <c r="I20" i="2"/>
  <c r="I32" i="2" s="1"/>
  <c r="I44" i="2" s="1"/>
  <c r="I56" i="2" s="1"/>
  <c r="I68" i="2" s="1"/>
  <c r="I80" i="2" s="1"/>
  <c r="I92" i="2" s="1"/>
  <c r="I104" i="2" s="1"/>
  <c r="I116" i="2" s="1"/>
  <c r="I128" i="2" s="1"/>
  <c r="I140" i="2" s="1"/>
  <c r="I152" i="2" s="1"/>
  <c r="I164" i="2" s="1"/>
  <c r="I176" i="2" s="1"/>
  <c r="I188" i="2" s="1"/>
  <c r="I200" i="2" s="1"/>
  <c r="I212" i="2" s="1"/>
  <c r="I224" i="2" s="1"/>
  <c r="I236" i="2" s="1"/>
  <c r="I248" i="2" s="1"/>
  <c r="I260" i="2" s="1"/>
  <c r="I272" i="2" s="1"/>
  <c r="I284" i="2" s="1"/>
  <c r="I296" i="2" s="1"/>
  <c r="I308" i="2" s="1"/>
  <c r="I320" i="2" s="1"/>
  <c r="I332" i="2" s="1"/>
  <c r="I344" i="2" s="1"/>
  <c r="I356" i="2" s="1"/>
  <c r="I368" i="2" s="1"/>
  <c r="I380" i="2" s="1"/>
  <c r="I392" i="2" s="1"/>
  <c r="I404" i="2" s="1"/>
  <c r="I416" i="2" s="1"/>
  <c r="I21" i="2"/>
  <c r="I33" i="2" s="1"/>
  <c r="I45" i="2" s="1"/>
  <c r="I57" i="2" s="1"/>
  <c r="I69" i="2" s="1"/>
  <c r="I81" i="2" s="1"/>
  <c r="I93" i="2" s="1"/>
  <c r="I105" i="2" s="1"/>
  <c r="I117" i="2" s="1"/>
  <c r="I129" i="2" s="1"/>
  <c r="I141" i="2" s="1"/>
  <c r="I153" i="2" s="1"/>
  <c r="I165" i="2" s="1"/>
  <c r="I177" i="2" s="1"/>
  <c r="I189" i="2" s="1"/>
  <c r="I201" i="2" s="1"/>
  <c r="I213" i="2" s="1"/>
  <c r="I225" i="2" s="1"/>
  <c r="I237" i="2" s="1"/>
  <c r="I249" i="2" s="1"/>
  <c r="I261" i="2" s="1"/>
  <c r="I273" i="2" s="1"/>
  <c r="I285" i="2" s="1"/>
  <c r="I297" i="2" s="1"/>
  <c r="I309" i="2" s="1"/>
  <c r="I321" i="2" s="1"/>
  <c r="I333" i="2" s="1"/>
  <c r="I345" i="2" s="1"/>
  <c r="I357" i="2" s="1"/>
  <c r="I369" i="2" s="1"/>
  <c r="I381" i="2" s="1"/>
  <c r="I393" i="2" s="1"/>
  <c r="I405" i="2" s="1"/>
  <c r="I417" i="2" s="1"/>
  <c r="I22" i="2"/>
  <c r="I23" i="2"/>
  <c r="I24" i="2"/>
  <c r="I36" i="2" s="1"/>
  <c r="I48" i="2" s="1"/>
  <c r="I60" i="2" s="1"/>
  <c r="I72" i="2" s="1"/>
  <c r="I84" i="2" s="1"/>
  <c r="I96" i="2" s="1"/>
  <c r="I108" i="2" s="1"/>
  <c r="I120" i="2" s="1"/>
  <c r="I132" i="2" s="1"/>
  <c r="I144" i="2" s="1"/>
  <c r="I156" i="2" s="1"/>
  <c r="I168" i="2" s="1"/>
  <c r="I180" i="2" s="1"/>
  <c r="I192" i="2" s="1"/>
  <c r="I204" i="2" s="1"/>
  <c r="I216" i="2" s="1"/>
  <c r="I228" i="2" s="1"/>
  <c r="I240" i="2" s="1"/>
  <c r="I252" i="2" s="1"/>
  <c r="I264" i="2" s="1"/>
  <c r="I276" i="2" s="1"/>
  <c r="I288" i="2" s="1"/>
  <c r="I300" i="2" s="1"/>
  <c r="I312" i="2" s="1"/>
  <c r="I324" i="2" s="1"/>
  <c r="I336" i="2" s="1"/>
  <c r="I348" i="2" s="1"/>
  <c r="I360" i="2" s="1"/>
  <c r="I372" i="2" s="1"/>
  <c r="I384" i="2" s="1"/>
  <c r="I396" i="2" s="1"/>
  <c r="I408" i="2" s="1"/>
  <c r="I420" i="2" s="1"/>
  <c r="I25" i="2"/>
  <c r="I37" i="2" s="1"/>
  <c r="I49" i="2" s="1"/>
  <c r="I61" i="2" s="1"/>
  <c r="I73" i="2" s="1"/>
  <c r="I85" i="2" s="1"/>
  <c r="I97" i="2" s="1"/>
  <c r="I109" i="2" s="1"/>
  <c r="I121" i="2" s="1"/>
  <c r="I133" i="2" s="1"/>
  <c r="I145" i="2" s="1"/>
  <c r="I157" i="2" s="1"/>
  <c r="I169" i="2" s="1"/>
  <c r="I181" i="2" s="1"/>
  <c r="I193" i="2" s="1"/>
  <c r="I205" i="2" s="1"/>
  <c r="I217" i="2" s="1"/>
  <c r="I229" i="2" s="1"/>
  <c r="I241" i="2" s="1"/>
  <c r="I253" i="2" s="1"/>
  <c r="I265" i="2" s="1"/>
  <c r="I277" i="2" s="1"/>
  <c r="I289" i="2" s="1"/>
  <c r="I301" i="2" s="1"/>
  <c r="I313" i="2" s="1"/>
  <c r="I325" i="2" s="1"/>
  <c r="I337" i="2" s="1"/>
  <c r="I349" i="2" s="1"/>
  <c r="I361" i="2" s="1"/>
  <c r="I373" i="2" s="1"/>
  <c r="I385" i="2" s="1"/>
  <c r="I397" i="2" s="1"/>
  <c r="I409" i="2" s="1"/>
  <c r="I421" i="2" s="1"/>
  <c r="I26" i="2"/>
  <c r="I38" i="2" s="1"/>
  <c r="I50" i="2" s="1"/>
  <c r="I62" i="2" s="1"/>
  <c r="I74" i="2" s="1"/>
  <c r="I86" i="2" s="1"/>
  <c r="I98" i="2" s="1"/>
  <c r="I110" i="2" s="1"/>
  <c r="I122" i="2" s="1"/>
  <c r="I134" i="2" s="1"/>
  <c r="I146" i="2" s="1"/>
  <c r="I158" i="2" s="1"/>
  <c r="I170" i="2" s="1"/>
  <c r="I182" i="2" s="1"/>
  <c r="I194" i="2" s="1"/>
  <c r="I206" i="2" s="1"/>
  <c r="I218" i="2" s="1"/>
  <c r="I230" i="2" s="1"/>
  <c r="I242" i="2" s="1"/>
  <c r="I254" i="2" s="1"/>
  <c r="I266" i="2" s="1"/>
  <c r="I278" i="2" s="1"/>
  <c r="I290" i="2" s="1"/>
  <c r="I302" i="2" s="1"/>
  <c r="I314" i="2" s="1"/>
  <c r="I326" i="2" s="1"/>
  <c r="I338" i="2" s="1"/>
  <c r="I350" i="2" s="1"/>
  <c r="I362" i="2" s="1"/>
  <c r="I374" i="2" s="1"/>
  <c r="I386" i="2" s="1"/>
  <c r="I398" i="2" s="1"/>
  <c r="I410" i="2" s="1"/>
  <c r="I422" i="2" s="1"/>
  <c r="I35" i="2"/>
  <c r="I47" i="2" s="1"/>
  <c r="I59" i="2" s="1"/>
  <c r="I71" i="2" s="1"/>
  <c r="I83" i="2" s="1"/>
  <c r="I95" i="2" s="1"/>
  <c r="I107" i="2" s="1"/>
  <c r="I119" i="2" s="1"/>
  <c r="I131" i="2" s="1"/>
  <c r="I143" i="2" s="1"/>
  <c r="I155" i="2" s="1"/>
  <c r="I167" i="2" s="1"/>
  <c r="I179" i="2" s="1"/>
  <c r="I191" i="2" s="1"/>
  <c r="I203" i="2" s="1"/>
  <c r="I215" i="2" s="1"/>
  <c r="I227" i="2" s="1"/>
  <c r="I239" i="2" s="1"/>
  <c r="I251" i="2" s="1"/>
  <c r="I263" i="2" s="1"/>
  <c r="I275" i="2" s="1"/>
  <c r="I287" i="2" s="1"/>
  <c r="I299" i="2" s="1"/>
  <c r="I311" i="2" s="1"/>
  <c r="I323" i="2" s="1"/>
  <c r="I335" i="2" s="1"/>
  <c r="I347" i="2" s="1"/>
  <c r="I359" i="2" s="1"/>
  <c r="I371" i="2" s="1"/>
  <c r="I383" i="2" s="1"/>
  <c r="I395" i="2" s="1"/>
  <c r="I407" i="2" s="1"/>
  <c r="I419" i="2" s="1"/>
  <c r="K16" i="2"/>
  <c r="K28" i="2" s="1"/>
  <c r="K40" i="2" s="1"/>
  <c r="K52" i="2" s="1"/>
  <c r="K64" i="2" s="1"/>
  <c r="K76" i="2" s="1"/>
  <c r="K88" i="2" s="1"/>
  <c r="K100" i="2" s="1"/>
  <c r="K112" i="2" s="1"/>
  <c r="K124" i="2" s="1"/>
  <c r="K136" i="2" s="1"/>
  <c r="K148" i="2" s="1"/>
  <c r="K160" i="2" s="1"/>
  <c r="K172" i="2" s="1"/>
  <c r="K184" i="2" s="1"/>
  <c r="K196" i="2" s="1"/>
  <c r="K208" i="2" s="1"/>
  <c r="K220" i="2" s="1"/>
  <c r="K232" i="2" s="1"/>
  <c r="K244" i="2" s="1"/>
  <c r="K256" i="2" s="1"/>
  <c r="K268" i="2" s="1"/>
  <c r="K280" i="2" s="1"/>
  <c r="K292" i="2" s="1"/>
  <c r="K304" i="2" s="1"/>
  <c r="K316" i="2" s="1"/>
  <c r="K328" i="2" s="1"/>
  <c r="K340" i="2" s="1"/>
  <c r="K352" i="2" s="1"/>
  <c r="K364" i="2" s="1"/>
  <c r="K376" i="2" s="1"/>
  <c r="K388" i="2" s="1"/>
  <c r="K400" i="2" s="1"/>
  <c r="K412" i="2" s="1"/>
  <c r="P16" i="12"/>
  <c r="P28" i="12" s="1"/>
  <c r="P40" i="12" s="1"/>
  <c r="P52" i="12" s="1"/>
  <c r="P64" i="12" s="1"/>
  <c r="P76" i="12" s="1"/>
  <c r="P88" i="12" s="1"/>
  <c r="P100" i="12" s="1"/>
  <c r="P112" i="12" s="1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P244" i="12" s="1"/>
  <c r="P256" i="12" s="1"/>
  <c r="P268" i="12" s="1"/>
  <c r="P280" i="12" s="1"/>
  <c r="P292" i="12" s="1"/>
  <c r="P304" i="12" s="1"/>
  <c r="P316" i="12" s="1"/>
  <c r="P328" i="12" s="1"/>
  <c r="P340" i="12" s="1"/>
  <c r="P352" i="12" s="1"/>
  <c r="P364" i="12" s="1"/>
  <c r="P376" i="12" s="1"/>
  <c r="P388" i="12" s="1"/>
  <c r="P400" i="12" s="1"/>
  <c r="P412" i="12" s="1"/>
  <c r="P17" i="12"/>
  <c r="P29" i="12" s="1"/>
  <c r="P41" i="12" s="1"/>
  <c r="P53" i="12" s="1"/>
  <c r="P65" i="12" s="1"/>
  <c r="P77" i="12" s="1"/>
  <c r="P89" i="12" s="1"/>
  <c r="P101" i="12" s="1"/>
  <c r="P113" i="12" s="1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P245" i="12" s="1"/>
  <c r="P257" i="12" s="1"/>
  <c r="P269" i="12" s="1"/>
  <c r="P281" i="12" s="1"/>
  <c r="P293" i="12" s="1"/>
  <c r="P305" i="12" s="1"/>
  <c r="P317" i="12" s="1"/>
  <c r="P329" i="12" s="1"/>
  <c r="P341" i="12" s="1"/>
  <c r="P353" i="12" s="1"/>
  <c r="P365" i="12" s="1"/>
  <c r="P377" i="12" s="1"/>
  <c r="P389" i="12" s="1"/>
  <c r="P401" i="12" s="1"/>
  <c r="P413" i="12" s="1"/>
  <c r="P18" i="12"/>
  <c r="P30" i="12" s="1"/>
  <c r="P42" i="12" s="1"/>
  <c r="P54" i="12" s="1"/>
  <c r="P66" i="12" s="1"/>
  <c r="P78" i="12" s="1"/>
  <c r="P90" i="12" s="1"/>
  <c r="P102" i="12" s="1"/>
  <c r="P114" i="12" s="1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P246" i="12" s="1"/>
  <c r="P258" i="12" s="1"/>
  <c r="P270" i="12" s="1"/>
  <c r="P282" i="12" s="1"/>
  <c r="P294" i="12" s="1"/>
  <c r="P306" i="12" s="1"/>
  <c r="P318" i="12" s="1"/>
  <c r="P330" i="12" s="1"/>
  <c r="P342" i="12" s="1"/>
  <c r="P354" i="12" s="1"/>
  <c r="P366" i="12" s="1"/>
  <c r="P378" i="12" s="1"/>
  <c r="P390" i="12" s="1"/>
  <c r="P402" i="12" s="1"/>
  <c r="P414" i="12" s="1"/>
  <c r="P19" i="12"/>
  <c r="P31" i="12" s="1"/>
  <c r="P43" i="12" s="1"/>
  <c r="P55" i="12" s="1"/>
  <c r="P67" i="12" s="1"/>
  <c r="P79" i="12" s="1"/>
  <c r="P91" i="12" s="1"/>
  <c r="P103" i="12" s="1"/>
  <c r="P115" i="12" s="1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P247" i="12" s="1"/>
  <c r="P259" i="12" s="1"/>
  <c r="P271" i="12" s="1"/>
  <c r="P283" i="12" s="1"/>
  <c r="P295" i="12" s="1"/>
  <c r="P307" i="12" s="1"/>
  <c r="P319" i="12" s="1"/>
  <c r="P331" i="12" s="1"/>
  <c r="P343" i="12" s="1"/>
  <c r="P355" i="12" s="1"/>
  <c r="P367" i="12" s="1"/>
  <c r="P379" i="12" s="1"/>
  <c r="P391" i="12" s="1"/>
  <c r="P403" i="12" s="1"/>
  <c r="P415" i="12" s="1"/>
  <c r="P20" i="12"/>
  <c r="P32" i="12" s="1"/>
  <c r="P44" i="12" s="1"/>
  <c r="P56" i="12" s="1"/>
  <c r="P68" i="12" s="1"/>
  <c r="P80" i="12" s="1"/>
  <c r="P92" i="12" s="1"/>
  <c r="P104" i="12" s="1"/>
  <c r="P116" i="12" s="1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P248" i="12" s="1"/>
  <c r="P260" i="12" s="1"/>
  <c r="P272" i="12" s="1"/>
  <c r="P284" i="12" s="1"/>
  <c r="P296" i="12" s="1"/>
  <c r="P308" i="12" s="1"/>
  <c r="P320" i="12" s="1"/>
  <c r="P332" i="12" s="1"/>
  <c r="P344" i="12" s="1"/>
  <c r="P356" i="12" s="1"/>
  <c r="P368" i="12" s="1"/>
  <c r="P380" i="12" s="1"/>
  <c r="P392" i="12" s="1"/>
  <c r="P404" i="12" s="1"/>
  <c r="P416" i="12" s="1"/>
  <c r="P21" i="12"/>
  <c r="P33" i="12" s="1"/>
  <c r="P45" i="12" s="1"/>
  <c r="P57" i="12" s="1"/>
  <c r="P69" i="12" s="1"/>
  <c r="P81" i="12" s="1"/>
  <c r="P93" i="12" s="1"/>
  <c r="P105" i="12" s="1"/>
  <c r="P117" i="12" s="1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P249" i="12" s="1"/>
  <c r="P261" i="12" s="1"/>
  <c r="P273" i="12" s="1"/>
  <c r="P285" i="12" s="1"/>
  <c r="P297" i="12" s="1"/>
  <c r="P309" i="12" s="1"/>
  <c r="P321" i="12" s="1"/>
  <c r="P333" i="12" s="1"/>
  <c r="P345" i="12" s="1"/>
  <c r="P357" i="12" s="1"/>
  <c r="P369" i="12" s="1"/>
  <c r="P381" i="12" s="1"/>
  <c r="P393" i="12" s="1"/>
  <c r="P405" i="12" s="1"/>
  <c r="P417" i="12" s="1"/>
  <c r="P22" i="12"/>
  <c r="P34" i="12" s="1"/>
  <c r="P46" i="12" s="1"/>
  <c r="P58" i="12" s="1"/>
  <c r="P70" i="12" s="1"/>
  <c r="P82" i="12" s="1"/>
  <c r="P94" i="12" s="1"/>
  <c r="P106" i="12" s="1"/>
  <c r="P118" i="12" s="1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P250" i="12" s="1"/>
  <c r="P262" i="12" s="1"/>
  <c r="P274" i="12" s="1"/>
  <c r="P286" i="12" s="1"/>
  <c r="P298" i="12" s="1"/>
  <c r="P310" i="12" s="1"/>
  <c r="P322" i="12" s="1"/>
  <c r="P334" i="12" s="1"/>
  <c r="P346" i="12" s="1"/>
  <c r="P358" i="12" s="1"/>
  <c r="P370" i="12" s="1"/>
  <c r="P382" i="12" s="1"/>
  <c r="P394" i="12" s="1"/>
  <c r="P406" i="12" s="1"/>
  <c r="P418" i="12" s="1"/>
  <c r="P23" i="12"/>
  <c r="P35" i="12" s="1"/>
  <c r="P47" i="12" s="1"/>
  <c r="P59" i="12" s="1"/>
  <c r="P71" i="12" s="1"/>
  <c r="P83" i="12" s="1"/>
  <c r="P95" i="12" s="1"/>
  <c r="P107" i="12" s="1"/>
  <c r="P119" i="12" s="1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P251" i="12" s="1"/>
  <c r="P263" i="12" s="1"/>
  <c r="P275" i="12" s="1"/>
  <c r="P287" i="12" s="1"/>
  <c r="P299" i="12" s="1"/>
  <c r="P311" i="12" s="1"/>
  <c r="P323" i="12" s="1"/>
  <c r="P335" i="12" s="1"/>
  <c r="P347" i="12" s="1"/>
  <c r="P359" i="12" s="1"/>
  <c r="P371" i="12" s="1"/>
  <c r="P383" i="12" s="1"/>
  <c r="P395" i="12" s="1"/>
  <c r="P407" i="12" s="1"/>
  <c r="P419" i="12" s="1"/>
  <c r="P24" i="12"/>
  <c r="P36" i="12" s="1"/>
  <c r="P48" i="12" s="1"/>
  <c r="P60" i="12" s="1"/>
  <c r="P72" i="12" s="1"/>
  <c r="P84" i="12" s="1"/>
  <c r="P96" i="12" s="1"/>
  <c r="P108" i="12" s="1"/>
  <c r="P120" i="12" s="1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P252" i="12" s="1"/>
  <c r="P264" i="12" s="1"/>
  <c r="P276" i="12" s="1"/>
  <c r="P288" i="12" s="1"/>
  <c r="P300" i="12" s="1"/>
  <c r="P312" i="12" s="1"/>
  <c r="P324" i="12" s="1"/>
  <c r="P336" i="12" s="1"/>
  <c r="P348" i="12" s="1"/>
  <c r="P360" i="12" s="1"/>
  <c r="P372" i="12" s="1"/>
  <c r="P384" i="12" s="1"/>
  <c r="P396" i="12" s="1"/>
  <c r="P408" i="12" s="1"/>
  <c r="P420" i="12" s="1"/>
  <c r="P25" i="12"/>
  <c r="P37" i="12" s="1"/>
  <c r="P49" i="12" s="1"/>
  <c r="P61" i="12" s="1"/>
  <c r="P73" i="12" s="1"/>
  <c r="P85" i="12" s="1"/>
  <c r="P97" i="12" s="1"/>
  <c r="P109" i="12" s="1"/>
  <c r="P121" i="12" s="1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253" i="12" s="1"/>
  <c r="P265" i="12" s="1"/>
  <c r="P277" i="12" s="1"/>
  <c r="P289" i="12" s="1"/>
  <c r="P301" i="12" s="1"/>
  <c r="P313" i="12" s="1"/>
  <c r="P325" i="12" s="1"/>
  <c r="P337" i="12" s="1"/>
  <c r="P349" i="12" s="1"/>
  <c r="P361" i="12" s="1"/>
  <c r="P373" i="12" s="1"/>
  <c r="P385" i="12" s="1"/>
  <c r="P397" i="12" s="1"/>
  <c r="P409" i="12" s="1"/>
  <c r="P421" i="12" s="1"/>
  <c r="P26" i="12"/>
  <c r="P38" i="12" s="1"/>
  <c r="P50" i="12" s="1"/>
  <c r="P62" i="12" s="1"/>
  <c r="P74" i="12" s="1"/>
  <c r="P86" i="12" s="1"/>
  <c r="P98" i="12" s="1"/>
  <c r="P110" i="12" s="1"/>
  <c r="P122" i="12" s="1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P254" i="12" s="1"/>
  <c r="P266" i="12" s="1"/>
  <c r="P278" i="12" s="1"/>
  <c r="P290" i="12" s="1"/>
  <c r="P302" i="12" s="1"/>
  <c r="P314" i="12" s="1"/>
  <c r="P326" i="12" s="1"/>
  <c r="P338" i="12" s="1"/>
  <c r="P350" i="12" s="1"/>
  <c r="P362" i="12" s="1"/>
  <c r="P374" i="12" s="1"/>
  <c r="P386" i="12" s="1"/>
  <c r="P398" i="12" s="1"/>
  <c r="P410" i="12" s="1"/>
  <c r="P422" i="12" s="1"/>
  <c r="P15" i="12"/>
  <c r="P27" i="12" s="1"/>
  <c r="P39" i="12" s="1"/>
  <c r="P51" i="12" s="1"/>
  <c r="P63" i="12" s="1"/>
  <c r="P75" i="12" s="1"/>
  <c r="P87" i="12" s="1"/>
  <c r="P99" i="12" s="1"/>
  <c r="P111" i="12" s="1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P243" i="12" s="1"/>
  <c r="P255" i="12" s="1"/>
  <c r="P267" i="12" s="1"/>
  <c r="P279" i="12" s="1"/>
  <c r="P291" i="12" s="1"/>
  <c r="P303" i="12" s="1"/>
  <c r="P315" i="12" s="1"/>
  <c r="P327" i="12" s="1"/>
  <c r="P339" i="12" s="1"/>
  <c r="P351" i="12" s="1"/>
  <c r="P363" i="12" s="1"/>
  <c r="P375" i="12" s="1"/>
  <c r="P387" i="12" s="1"/>
  <c r="P399" i="12" s="1"/>
  <c r="P411" i="12" s="1"/>
  <c r="K17" i="2"/>
  <c r="K29" i="2" s="1"/>
  <c r="K41" i="2" s="1"/>
  <c r="K53" i="2" s="1"/>
  <c r="K65" i="2" s="1"/>
  <c r="K77" i="2" s="1"/>
  <c r="K89" i="2" s="1"/>
  <c r="K101" i="2" s="1"/>
  <c r="K113" i="2" s="1"/>
  <c r="K125" i="2" s="1"/>
  <c r="K137" i="2" s="1"/>
  <c r="K149" i="2" s="1"/>
  <c r="K161" i="2" s="1"/>
  <c r="K173" i="2" s="1"/>
  <c r="K185" i="2" s="1"/>
  <c r="K197" i="2" s="1"/>
  <c r="K209" i="2" s="1"/>
  <c r="K221" i="2" s="1"/>
  <c r="K233" i="2" s="1"/>
  <c r="K245" i="2" s="1"/>
  <c r="K257" i="2" s="1"/>
  <c r="K269" i="2" s="1"/>
  <c r="K281" i="2" s="1"/>
  <c r="K293" i="2" s="1"/>
  <c r="K305" i="2" s="1"/>
  <c r="K317" i="2" s="1"/>
  <c r="K329" i="2" s="1"/>
  <c r="K341" i="2" s="1"/>
  <c r="K353" i="2" s="1"/>
  <c r="K365" i="2" s="1"/>
  <c r="K377" i="2" s="1"/>
  <c r="K389" i="2" s="1"/>
  <c r="K401" i="2" s="1"/>
  <c r="K413" i="2" s="1"/>
  <c r="K18" i="2"/>
  <c r="K30" i="2" s="1"/>
  <c r="K42" i="2" s="1"/>
  <c r="K54" i="2" s="1"/>
  <c r="K66" i="2" s="1"/>
  <c r="K78" i="2" s="1"/>
  <c r="K90" i="2" s="1"/>
  <c r="K102" i="2" s="1"/>
  <c r="K114" i="2" s="1"/>
  <c r="K126" i="2" s="1"/>
  <c r="K138" i="2" s="1"/>
  <c r="K150" i="2" s="1"/>
  <c r="K162" i="2" s="1"/>
  <c r="K174" i="2" s="1"/>
  <c r="K186" i="2" s="1"/>
  <c r="K198" i="2" s="1"/>
  <c r="K210" i="2" s="1"/>
  <c r="K222" i="2" s="1"/>
  <c r="K234" i="2" s="1"/>
  <c r="K246" i="2" s="1"/>
  <c r="K258" i="2" s="1"/>
  <c r="K270" i="2" s="1"/>
  <c r="K282" i="2" s="1"/>
  <c r="K294" i="2" s="1"/>
  <c r="K306" i="2" s="1"/>
  <c r="K318" i="2" s="1"/>
  <c r="K330" i="2" s="1"/>
  <c r="K342" i="2" s="1"/>
  <c r="K354" i="2" s="1"/>
  <c r="K366" i="2" s="1"/>
  <c r="K378" i="2" s="1"/>
  <c r="K390" i="2" s="1"/>
  <c r="K402" i="2" s="1"/>
  <c r="K414" i="2" s="1"/>
  <c r="K19" i="2"/>
  <c r="K31" i="2" s="1"/>
  <c r="K43" i="2" s="1"/>
  <c r="K55" i="2" s="1"/>
  <c r="K67" i="2" s="1"/>
  <c r="K79" i="2" s="1"/>
  <c r="K91" i="2" s="1"/>
  <c r="K103" i="2" s="1"/>
  <c r="K115" i="2" s="1"/>
  <c r="K127" i="2" s="1"/>
  <c r="K139" i="2" s="1"/>
  <c r="K151" i="2" s="1"/>
  <c r="K163" i="2" s="1"/>
  <c r="K175" i="2" s="1"/>
  <c r="K187" i="2" s="1"/>
  <c r="K199" i="2" s="1"/>
  <c r="K211" i="2" s="1"/>
  <c r="K223" i="2" s="1"/>
  <c r="K235" i="2" s="1"/>
  <c r="K247" i="2" s="1"/>
  <c r="K259" i="2" s="1"/>
  <c r="K271" i="2" s="1"/>
  <c r="K283" i="2" s="1"/>
  <c r="K295" i="2" s="1"/>
  <c r="K307" i="2" s="1"/>
  <c r="K319" i="2" s="1"/>
  <c r="K331" i="2" s="1"/>
  <c r="K343" i="2" s="1"/>
  <c r="K355" i="2" s="1"/>
  <c r="K367" i="2" s="1"/>
  <c r="K379" i="2" s="1"/>
  <c r="K391" i="2" s="1"/>
  <c r="K403" i="2" s="1"/>
  <c r="K415" i="2" s="1"/>
  <c r="K20" i="2"/>
  <c r="K32" i="2" s="1"/>
  <c r="K44" i="2" s="1"/>
  <c r="K56" i="2" s="1"/>
  <c r="K68" i="2" s="1"/>
  <c r="K80" i="2" s="1"/>
  <c r="K92" i="2" s="1"/>
  <c r="K104" i="2" s="1"/>
  <c r="K116" i="2" s="1"/>
  <c r="K128" i="2" s="1"/>
  <c r="K140" i="2" s="1"/>
  <c r="K152" i="2" s="1"/>
  <c r="K164" i="2" s="1"/>
  <c r="K176" i="2" s="1"/>
  <c r="K188" i="2" s="1"/>
  <c r="K200" i="2" s="1"/>
  <c r="K212" i="2" s="1"/>
  <c r="K224" i="2" s="1"/>
  <c r="K236" i="2" s="1"/>
  <c r="K248" i="2" s="1"/>
  <c r="K260" i="2" s="1"/>
  <c r="K272" i="2" s="1"/>
  <c r="K284" i="2" s="1"/>
  <c r="K296" i="2" s="1"/>
  <c r="K308" i="2" s="1"/>
  <c r="K320" i="2" s="1"/>
  <c r="K332" i="2" s="1"/>
  <c r="K344" i="2" s="1"/>
  <c r="K356" i="2" s="1"/>
  <c r="K368" i="2" s="1"/>
  <c r="K380" i="2" s="1"/>
  <c r="K392" i="2" s="1"/>
  <c r="K404" i="2" s="1"/>
  <c r="K416" i="2" s="1"/>
  <c r="K21" i="2"/>
  <c r="K33" i="2" s="1"/>
  <c r="K45" i="2" s="1"/>
  <c r="K57" i="2" s="1"/>
  <c r="K69" i="2" s="1"/>
  <c r="K81" i="2" s="1"/>
  <c r="K93" i="2" s="1"/>
  <c r="K105" i="2" s="1"/>
  <c r="K117" i="2" s="1"/>
  <c r="K129" i="2" s="1"/>
  <c r="K141" i="2" s="1"/>
  <c r="K153" i="2" s="1"/>
  <c r="K165" i="2" s="1"/>
  <c r="K177" i="2" s="1"/>
  <c r="K189" i="2" s="1"/>
  <c r="K201" i="2" s="1"/>
  <c r="K213" i="2" s="1"/>
  <c r="K225" i="2" s="1"/>
  <c r="K237" i="2" s="1"/>
  <c r="K249" i="2" s="1"/>
  <c r="K261" i="2" s="1"/>
  <c r="K273" i="2" s="1"/>
  <c r="K285" i="2" s="1"/>
  <c r="K297" i="2" s="1"/>
  <c r="K309" i="2" s="1"/>
  <c r="K321" i="2" s="1"/>
  <c r="K333" i="2" s="1"/>
  <c r="K345" i="2" s="1"/>
  <c r="K357" i="2" s="1"/>
  <c r="K369" i="2" s="1"/>
  <c r="K381" i="2" s="1"/>
  <c r="K393" i="2" s="1"/>
  <c r="K405" i="2" s="1"/>
  <c r="K417" i="2" s="1"/>
  <c r="K22" i="2"/>
  <c r="K34" i="2" s="1"/>
  <c r="K46" i="2" s="1"/>
  <c r="K58" i="2" s="1"/>
  <c r="K70" i="2" s="1"/>
  <c r="K82" i="2" s="1"/>
  <c r="K94" i="2" s="1"/>
  <c r="K106" i="2" s="1"/>
  <c r="K118" i="2" s="1"/>
  <c r="K130" i="2" s="1"/>
  <c r="K142" i="2" s="1"/>
  <c r="K154" i="2" s="1"/>
  <c r="K166" i="2" s="1"/>
  <c r="K178" i="2" s="1"/>
  <c r="K190" i="2" s="1"/>
  <c r="K202" i="2" s="1"/>
  <c r="K214" i="2" s="1"/>
  <c r="K226" i="2" s="1"/>
  <c r="K238" i="2" s="1"/>
  <c r="K250" i="2" s="1"/>
  <c r="K262" i="2" s="1"/>
  <c r="K274" i="2" s="1"/>
  <c r="K286" i="2" s="1"/>
  <c r="K298" i="2" s="1"/>
  <c r="K310" i="2" s="1"/>
  <c r="K322" i="2" s="1"/>
  <c r="K334" i="2" s="1"/>
  <c r="K346" i="2" s="1"/>
  <c r="K358" i="2" s="1"/>
  <c r="K370" i="2" s="1"/>
  <c r="K382" i="2" s="1"/>
  <c r="K394" i="2" s="1"/>
  <c r="K406" i="2" s="1"/>
  <c r="K418" i="2" s="1"/>
  <c r="K23" i="2"/>
  <c r="K35" i="2" s="1"/>
  <c r="K47" i="2" s="1"/>
  <c r="K59" i="2" s="1"/>
  <c r="K71" i="2" s="1"/>
  <c r="K83" i="2" s="1"/>
  <c r="K95" i="2" s="1"/>
  <c r="K107" i="2" s="1"/>
  <c r="K119" i="2" s="1"/>
  <c r="K131" i="2" s="1"/>
  <c r="K143" i="2" s="1"/>
  <c r="K155" i="2" s="1"/>
  <c r="K167" i="2" s="1"/>
  <c r="K179" i="2" s="1"/>
  <c r="K191" i="2" s="1"/>
  <c r="K203" i="2" s="1"/>
  <c r="K215" i="2" s="1"/>
  <c r="K227" i="2" s="1"/>
  <c r="K239" i="2" s="1"/>
  <c r="K251" i="2" s="1"/>
  <c r="K263" i="2" s="1"/>
  <c r="K275" i="2" s="1"/>
  <c r="K287" i="2" s="1"/>
  <c r="K299" i="2" s="1"/>
  <c r="K311" i="2" s="1"/>
  <c r="K323" i="2" s="1"/>
  <c r="K335" i="2" s="1"/>
  <c r="K347" i="2" s="1"/>
  <c r="K359" i="2" s="1"/>
  <c r="K371" i="2" s="1"/>
  <c r="K383" i="2" s="1"/>
  <c r="K395" i="2" s="1"/>
  <c r="K407" i="2" s="1"/>
  <c r="K419" i="2" s="1"/>
  <c r="K24" i="2"/>
  <c r="K36" i="2" s="1"/>
  <c r="K48" i="2" s="1"/>
  <c r="K60" i="2" s="1"/>
  <c r="K72" i="2" s="1"/>
  <c r="K84" i="2" s="1"/>
  <c r="K96" i="2" s="1"/>
  <c r="K108" i="2" s="1"/>
  <c r="K120" i="2" s="1"/>
  <c r="K132" i="2" s="1"/>
  <c r="K144" i="2" s="1"/>
  <c r="K156" i="2" s="1"/>
  <c r="K168" i="2" s="1"/>
  <c r="K180" i="2" s="1"/>
  <c r="K192" i="2" s="1"/>
  <c r="K204" i="2" s="1"/>
  <c r="K216" i="2" s="1"/>
  <c r="K228" i="2" s="1"/>
  <c r="K240" i="2" s="1"/>
  <c r="K252" i="2" s="1"/>
  <c r="K264" i="2" s="1"/>
  <c r="K276" i="2" s="1"/>
  <c r="K288" i="2" s="1"/>
  <c r="K300" i="2" s="1"/>
  <c r="K312" i="2" s="1"/>
  <c r="K324" i="2" s="1"/>
  <c r="K336" i="2" s="1"/>
  <c r="K348" i="2" s="1"/>
  <c r="K360" i="2" s="1"/>
  <c r="K372" i="2" s="1"/>
  <c r="K384" i="2" s="1"/>
  <c r="K396" i="2" s="1"/>
  <c r="K408" i="2" s="1"/>
  <c r="K420" i="2" s="1"/>
  <c r="K25" i="2"/>
  <c r="K37" i="2" s="1"/>
  <c r="K49" i="2" s="1"/>
  <c r="K61" i="2" s="1"/>
  <c r="K73" i="2" s="1"/>
  <c r="K85" i="2" s="1"/>
  <c r="K97" i="2" s="1"/>
  <c r="K109" i="2" s="1"/>
  <c r="K121" i="2" s="1"/>
  <c r="K133" i="2" s="1"/>
  <c r="K145" i="2" s="1"/>
  <c r="K157" i="2" s="1"/>
  <c r="K169" i="2" s="1"/>
  <c r="K181" i="2" s="1"/>
  <c r="K193" i="2" s="1"/>
  <c r="K205" i="2" s="1"/>
  <c r="K217" i="2" s="1"/>
  <c r="K229" i="2" s="1"/>
  <c r="K241" i="2" s="1"/>
  <c r="K253" i="2" s="1"/>
  <c r="K265" i="2" s="1"/>
  <c r="K277" i="2" s="1"/>
  <c r="K289" i="2" s="1"/>
  <c r="K301" i="2" s="1"/>
  <c r="K313" i="2" s="1"/>
  <c r="K325" i="2" s="1"/>
  <c r="K337" i="2" s="1"/>
  <c r="K349" i="2" s="1"/>
  <c r="K361" i="2" s="1"/>
  <c r="K373" i="2" s="1"/>
  <c r="K385" i="2" s="1"/>
  <c r="K397" i="2" s="1"/>
  <c r="K409" i="2" s="1"/>
  <c r="K421" i="2" s="1"/>
  <c r="K26" i="2"/>
  <c r="K38" i="2" s="1"/>
  <c r="K50" i="2" s="1"/>
  <c r="K62" i="2" s="1"/>
  <c r="K74" i="2" s="1"/>
  <c r="K86" i="2" s="1"/>
  <c r="K98" i="2" s="1"/>
  <c r="K110" i="2" s="1"/>
  <c r="K122" i="2" s="1"/>
  <c r="K134" i="2" s="1"/>
  <c r="K146" i="2" s="1"/>
  <c r="K158" i="2" s="1"/>
  <c r="K170" i="2" s="1"/>
  <c r="K182" i="2" s="1"/>
  <c r="K194" i="2" s="1"/>
  <c r="K206" i="2" s="1"/>
  <c r="K218" i="2" s="1"/>
  <c r="K230" i="2" s="1"/>
  <c r="K242" i="2" s="1"/>
  <c r="K254" i="2" s="1"/>
  <c r="K266" i="2" s="1"/>
  <c r="K278" i="2" s="1"/>
  <c r="K290" i="2" s="1"/>
  <c r="K302" i="2" s="1"/>
  <c r="K314" i="2" s="1"/>
  <c r="K326" i="2" s="1"/>
  <c r="K338" i="2" s="1"/>
  <c r="K350" i="2" s="1"/>
  <c r="K362" i="2" s="1"/>
  <c r="K374" i="2" s="1"/>
  <c r="K386" i="2" s="1"/>
  <c r="K398" i="2" s="1"/>
  <c r="K410" i="2" s="1"/>
  <c r="K422" i="2" s="1"/>
  <c r="Q16" i="11"/>
  <c r="Q28" i="11" s="1"/>
  <c r="Q40" i="11" s="1"/>
  <c r="Q52" i="11" s="1"/>
  <c r="Q64" i="11" s="1"/>
  <c r="Q76" i="11" s="1"/>
  <c r="Q88" i="11" s="1"/>
  <c r="Q100" i="11" s="1"/>
  <c r="Q112" i="11" s="1"/>
  <c r="Q124" i="11" s="1"/>
  <c r="Q136" i="11" s="1"/>
  <c r="Q148" i="11" s="1"/>
  <c r="Q160" i="11" s="1"/>
  <c r="Q172" i="11" s="1"/>
  <c r="Q184" i="11" s="1"/>
  <c r="Q196" i="11" s="1"/>
  <c r="Q208" i="11" s="1"/>
  <c r="Q220" i="11" s="1"/>
  <c r="Q232" i="11" s="1"/>
  <c r="Q244" i="11" s="1"/>
  <c r="Q256" i="11" s="1"/>
  <c r="Q268" i="11" s="1"/>
  <c r="Q280" i="11" s="1"/>
  <c r="Q292" i="11" s="1"/>
  <c r="Q304" i="11" s="1"/>
  <c r="Q316" i="11" s="1"/>
  <c r="Q328" i="11" s="1"/>
  <c r="Q340" i="11" s="1"/>
  <c r="Q352" i="11" s="1"/>
  <c r="Q364" i="11" s="1"/>
  <c r="Q376" i="11" s="1"/>
  <c r="Q388" i="11" s="1"/>
  <c r="Q400" i="11" s="1"/>
  <c r="Q412" i="11" s="1"/>
  <c r="Q17" i="11"/>
  <c r="Q29" i="11" s="1"/>
  <c r="Q41" i="11" s="1"/>
  <c r="Q53" i="11" s="1"/>
  <c r="Q65" i="11" s="1"/>
  <c r="Q77" i="11" s="1"/>
  <c r="Q89" i="11" s="1"/>
  <c r="Q101" i="11" s="1"/>
  <c r="Q113" i="11" s="1"/>
  <c r="Q125" i="11" s="1"/>
  <c r="Q137" i="11" s="1"/>
  <c r="Q149" i="11" s="1"/>
  <c r="Q161" i="11" s="1"/>
  <c r="Q173" i="11" s="1"/>
  <c r="Q185" i="11" s="1"/>
  <c r="Q197" i="11" s="1"/>
  <c r="Q209" i="11" s="1"/>
  <c r="Q221" i="11" s="1"/>
  <c r="Q233" i="11" s="1"/>
  <c r="Q245" i="11" s="1"/>
  <c r="Q257" i="11" s="1"/>
  <c r="Q269" i="11" s="1"/>
  <c r="Q281" i="11" s="1"/>
  <c r="Q293" i="11" s="1"/>
  <c r="Q305" i="11" s="1"/>
  <c r="Q317" i="11" s="1"/>
  <c r="Q329" i="11" s="1"/>
  <c r="Q341" i="11" s="1"/>
  <c r="Q353" i="11" s="1"/>
  <c r="Q365" i="11" s="1"/>
  <c r="Q377" i="11" s="1"/>
  <c r="Q389" i="11" s="1"/>
  <c r="Q401" i="11" s="1"/>
  <c r="Q413" i="11" s="1"/>
  <c r="Q18" i="11"/>
  <c r="Q30" i="11" s="1"/>
  <c r="Q42" i="11" s="1"/>
  <c r="Q54" i="11" s="1"/>
  <c r="Q66" i="11" s="1"/>
  <c r="Q78" i="11" s="1"/>
  <c r="Q90" i="11" s="1"/>
  <c r="Q102" i="11" s="1"/>
  <c r="Q114" i="11" s="1"/>
  <c r="Q126" i="11" s="1"/>
  <c r="Q138" i="11" s="1"/>
  <c r="Q150" i="11" s="1"/>
  <c r="Q162" i="11" s="1"/>
  <c r="Q174" i="11" s="1"/>
  <c r="Q186" i="11" s="1"/>
  <c r="Q198" i="11" s="1"/>
  <c r="Q210" i="11" s="1"/>
  <c r="Q222" i="11" s="1"/>
  <c r="Q234" i="11" s="1"/>
  <c r="Q246" i="11" s="1"/>
  <c r="Q258" i="11" s="1"/>
  <c r="Q270" i="11" s="1"/>
  <c r="Q282" i="11" s="1"/>
  <c r="Q294" i="11" s="1"/>
  <c r="Q306" i="11" s="1"/>
  <c r="Q318" i="11" s="1"/>
  <c r="Q330" i="11" s="1"/>
  <c r="Q342" i="11" s="1"/>
  <c r="Q354" i="11" s="1"/>
  <c r="Q366" i="11" s="1"/>
  <c r="Q378" i="11" s="1"/>
  <c r="Q390" i="11" s="1"/>
  <c r="Q402" i="11" s="1"/>
  <c r="Q414" i="11" s="1"/>
  <c r="Q19" i="11"/>
  <c r="Q31" i="11" s="1"/>
  <c r="Q43" i="11" s="1"/>
  <c r="Q55" i="11" s="1"/>
  <c r="Q67" i="11" s="1"/>
  <c r="Q79" i="11" s="1"/>
  <c r="Q91" i="11" s="1"/>
  <c r="Q103" i="11" s="1"/>
  <c r="Q115" i="11" s="1"/>
  <c r="Q127" i="11" s="1"/>
  <c r="Q139" i="11" s="1"/>
  <c r="Q151" i="11" s="1"/>
  <c r="Q163" i="11" s="1"/>
  <c r="Q175" i="11" s="1"/>
  <c r="Q187" i="11" s="1"/>
  <c r="Q199" i="11" s="1"/>
  <c r="Q211" i="11" s="1"/>
  <c r="Q223" i="11" s="1"/>
  <c r="Q235" i="11" s="1"/>
  <c r="Q247" i="11" s="1"/>
  <c r="Q259" i="11" s="1"/>
  <c r="Q271" i="11" s="1"/>
  <c r="Q283" i="11" s="1"/>
  <c r="Q295" i="11" s="1"/>
  <c r="Q307" i="11" s="1"/>
  <c r="Q319" i="11" s="1"/>
  <c r="Q331" i="11" s="1"/>
  <c r="Q343" i="11" s="1"/>
  <c r="Q355" i="11" s="1"/>
  <c r="Q367" i="11" s="1"/>
  <c r="Q379" i="11" s="1"/>
  <c r="Q391" i="11" s="1"/>
  <c r="Q403" i="11" s="1"/>
  <c r="Q415" i="11" s="1"/>
  <c r="Q20" i="11"/>
  <c r="Q32" i="11" s="1"/>
  <c r="Q44" i="11" s="1"/>
  <c r="Q56" i="11" s="1"/>
  <c r="Q68" i="11" s="1"/>
  <c r="Q80" i="11" s="1"/>
  <c r="Q92" i="11" s="1"/>
  <c r="Q104" i="11" s="1"/>
  <c r="Q116" i="11" s="1"/>
  <c r="Q128" i="11" s="1"/>
  <c r="Q140" i="11" s="1"/>
  <c r="Q152" i="11" s="1"/>
  <c r="Q164" i="11" s="1"/>
  <c r="Q176" i="11" s="1"/>
  <c r="Q188" i="11" s="1"/>
  <c r="Q200" i="11" s="1"/>
  <c r="Q212" i="11" s="1"/>
  <c r="Q224" i="11" s="1"/>
  <c r="Q236" i="11" s="1"/>
  <c r="Q248" i="11" s="1"/>
  <c r="Q260" i="11" s="1"/>
  <c r="Q272" i="11" s="1"/>
  <c r="Q284" i="11" s="1"/>
  <c r="Q296" i="11" s="1"/>
  <c r="Q308" i="11" s="1"/>
  <c r="Q320" i="11" s="1"/>
  <c r="Q332" i="11" s="1"/>
  <c r="Q344" i="11" s="1"/>
  <c r="Q356" i="11" s="1"/>
  <c r="Q368" i="11" s="1"/>
  <c r="Q380" i="11" s="1"/>
  <c r="Q392" i="11" s="1"/>
  <c r="Q404" i="11" s="1"/>
  <c r="Q416" i="11" s="1"/>
  <c r="Q21" i="11"/>
  <c r="Q33" i="11" s="1"/>
  <c r="Q45" i="11" s="1"/>
  <c r="Q57" i="11" s="1"/>
  <c r="Q69" i="11" s="1"/>
  <c r="Q81" i="11" s="1"/>
  <c r="Q93" i="11" s="1"/>
  <c r="Q105" i="11" s="1"/>
  <c r="Q117" i="11" s="1"/>
  <c r="Q129" i="11" s="1"/>
  <c r="Q141" i="11" s="1"/>
  <c r="Q153" i="11" s="1"/>
  <c r="Q165" i="11" s="1"/>
  <c r="Q177" i="11" s="1"/>
  <c r="Q189" i="11" s="1"/>
  <c r="Q201" i="11" s="1"/>
  <c r="Q213" i="11" s="1"/>
  <c r="Q225" i="11" s="1"/>
  <c r="Q237" i="11" s="1"/>
  <c r="Q249" i="11" s="1"/>
  <c r="Q261" i="11" s="1"/>
  <c r="Q273" i="11" s="1"/>
  <c r="Q285" i="11" s="1"/>
  <c r="Q297" i="11" s="1"/>
  <c r="Q309" i="11" s="1"/>
  <c r="Q321" i="11" s="1"/>
  <c r="Q333" i="11" s="1"/>
  <c r="Q345" i="11" s="1"/>
  <c r="Q357" i="11" s="1"/>
  <c r="Q369" i="11" s="1"/>
  <c r="Q381" i="11" s="1"/>
  <c r="Q393" i="11" s="1"/>
  <c r="Q405" i="11" s="1"/>
  <c r="Q417" i="11" s="1"/>
  <c r="Q22" i="11"/>
  <c r="Q34" i="11" s="1"/>
  <c r="Q46" i="11" s="1"/>
  <c r="Q58" i="11" s="1"/>
  <c r="Q70" i="11" s="1"/>
  <c r="Q82" i="11" s="1"/>
  <c r="Q94" i="11" s="1"/>
  <c r="Q106" i="11" s="1"/>
  <c r="Q118" i="11" s="1"/>
  <c r="Q130" i="11" s="1"/>
  <c r="Q142" i="11" s="1"/>
  <c r="Q154" i="11" s="1"/>
  <c r="Q166" i="11" s="1"/>
  <c r="Q178" i="11" s="1"/>
  <c r="Q190" i="11" s="1"/>
  <c r="Q202" i="11" s="1"/>
  <c r="Q214" i="11" s="1"/>
  <c r="Q226" i="11" s="1"/>
  <c r="Q238" i="11" s="1"/>
  <c r="Q250" i="11" s="1"/>
  <c r="Q262" i="11" s="1"/>
  <c r="Q274" i="11" s="1"/>
  <c r="Q286" i="11" s="1"/>
  <c r="Q298" i="11" s="1"/>
  <c r="Q310" i="11" s="1"/>
  <c r="Q322" i="11" s="1"/>
  <c r="Q334" i="11" s="1"/>
  <c r="Q346" i="11" s="1"/>
  <c r="Q358" i="11" s="1"/>
  <c r="Q370" i="11" s="1"/>
  <c r="Q382" i="11" s="1"/>
  <c r="Q394" i="11" s="1"/>
  <c r="Q406" i="11" s="1"/>
  <c r="Q418" i="11" s="1"/>
  <c r="Q23" i="11"/>
  <c r="Q35" i="11" s="1"/>
  <c r="Q47" i="11" s="1"/>
  <c r="Q59" i="11" s="1"/>
  <c r="Q71" i="11" s="1"/>
  <c r="Q83" i="11" s="1"/>
  <c r="Q95" i="11" s="1"/>
  <c r="Q107" i="11" s="1"/>
  <c r="Q119" i="11" s="1"/>
  <c r="Q131" i="11" s="1"/>
  <c r="Q143" i="11" s="1"/>
  <c r="Q155" i="11" s="1"/>
  <c r="Q167" i="11" s="1"/>
  <c r="Q179" i="11" s="1"/>
  <c r="Q191" i="11" s="1"/>
  <c r="Q203" i="11" s="1"/>
  <c r="Q215" i="11" s="1"/>
  <c r="Q227" i="11" s="1"/>
  <c r="Q239" i="11" s="1"/>
  <c r="Q251" i="11" s="1"/>
  <c r="Q263" i="11" s="1"/>
  <c r="Q275" i="11" s="1"/>
  <c r="Q287" i="11" s="1"/>
  <c r="Q299" i="11" s="1"/>
  <c r="Q311" i="11" s="1"/>
  <c r="Q323" i="11" s="1"/>
  <c r="Q335" i="11" s="1"/>
  <c r="Q347" i="11" s="1"/>
  <c r="Q359" i="11" s="1"/>
  <c r="Q371" i="11" s="1"/>
  <c r="Q383" i="11" s="1"/>
  <c r="Q395" i="11" s="1"/>
  <c r="Q407" i="11" s="1"/>
  <c r="Q419" i="11" s="1"/>
  <c r="Q24" i="11"/>
  <c r="Q36" i="11" s="1"/>
  <c r="Q48" i="11" s="1"/>
  <c r="Q60" i="11" s="1"/>
  <c r="Q72" i="11" s="1"/>
  <c r="Q84" i="11" s="1"/>
  <c r="Q96" i="11" s="1"/>
  <c r="Q108" i="11" s="1"/>
  <c r="Q120" i="11" s="1"/>
  <c r="Q132" i="11" s="1"/>
  <c r="Q144" i="11" s="1"/>
  <c r="Q156" i="11" s="1"/>
  <c r="Q168" i="11" s="1"/>
  <c r="Q180" i="11" s="1"/>
  <c r="Q192" i="11" s="1"/>
  <c r="Q204" i="11" s="1"/>
  <c r="Q216" i="11" s="1"/>
  <c r="Q228" i="11" s="1"/>
  <c r="Q240" i="11" s="1"/>
  <c r="Q252" i="11" s="1"/>
  <c r="Q264" i="11" s="1"/>
  <c r="Q276" i="11" s="1"/>
  <c r="Q288" i="11" s="1"/>
  <c r="Q300" i="11" s="1"/>
  <c r="Q312" i="11" s="1"/>
  <c r="Q324" i="11" s="1"/>
  <c r="Q336" i="11" s="1"/>
  <c r="Q348" i="11" s="1"/>
  <c r="Q360" i="11" s="1"/>
  <c r="Q372" i="11" s="1"/>
  <c r="Q384" i="11" s="1"/>
  <c r="Q396" i="11" s="1"/>
  <c r="Q408" i="11" s="1"/>
  <c r="Q420" i="11" s="1"/>
  <c r="Q25" i="11"/>
  <c r="Q37" i="11" s="1"/>
  <c r="Q49" i="11" s="1"/>
  <c r="Q61" i="11" s="1"/>
  <c r="Q73" i="11" s="1"/>
  <c r="Q85" i="11" s="1"/>
  <c r="Q97" i="11" s="1"/>
  <c r="Q109" i="11" s="1"/>
  <c r="Q121" i="11" s="1"/>
  <c r="Q133" i="11" s="1"/>
  <c r="Q145" i="11" s="1"/>
  <c r="Q157" i="11" s="1"/>
  <c r="Q169" i="11" s="1"/>
  <c r="Q181" i="11" s="1"/>
  <c r="Q193" i="11" s="1"/>
  <c r="Q205" i="11" s="1"/>
  <c r="Q217" i="11" s="1"/>
  <c r="Q229" i="11" s="1"/>
  <c r="Q241" i="11" s="1"/>
  <c r="Q253" i="11" s="1"/>
  <c r="Q265" i="11" s="1"/>
  <c r="Q277" i="11" s="1"/>
  <c r="Q289" i="11" s="1"/>
  <c r="Q301" i="11" s="1"/>
  <c r="Q313" i="11" s="1"/>
  <c r="Q325" i="11" s="1"/>
  <c r="Q337" i="11" s="1"/>
  <c r="Q349" i="11" s="1"/>
  <c r="Q361" i="11" s="1"/>
  <c r="Q373" i="11" s="1"/>
  <c r="Q385" i="11" s="1"/>
  <c r="Q397" i="11" s="1"/>
  <c r="Q409" i="11" s="1"/>
  <c r="Q421" i="11" s="1"/>
  <c r="Q26" i="11"/>
  <c r="Q38" i="11" s="1"/>
  <c r="Q50" i="11" s="1"/>
  <c r="Q62" i="11" s="1"/>
  <c r="Q74" i="11" s="1"/>
  <c r="Q86" i="11" s="1"/>
  <c r="Q98" i="11" s="1"/>
  <c r="Q110" i="11" s="1"/>
  <c r="Q122" i="11" s="1"/>
  <c r="Q134" i="11" s="1"/>
  <c r="Q146" i="11" s="1"/>
  <c r="Q158" i="11" s="1"/>
  <c r="Q170" i="11" s="1"/>
  <c r="Q182" i="11" s="1"/>
  <c r="Q194" i="11" s="1"/>
  <c r="Q206" i="11" s="1"/>
  <c r="Q218" i="11" s="1"/>
  <c r="Q230" i="11" s="1"/>
  <c r="Q242" i="11" s="1"/>
  <c r="Q254" i="11" s="1"/>
  <c r="Q266" i="11" s="1"/>
  <c r="Q278" i="11" s="1"/>
  <c r="Q290" i="11" s="1"/>
  <c r="Q302" i="11" s="1"/>
  <c r="Q314" i="11" s="1"/>
  <c r="Q326" i="11" s="1"/>
  <c r="Q338" i="11" s="1"/>
  <c r="Q350" i="11" s="1"/>
  <c r="Q362" i="11" s="1"/>
  <c r="Q374" i="11" s="1"/>
  <c r="Q386" i="11" s="1"/>
  <c r="Q398" i="11" s="1"/>
  <c r="Q410" i="11" s="1"/>
  <c r="Q422" i="11" s="1"/>
  <c r="Q15" i="11"/>
  <c r="Q27" i="11" s="1"/>
  <c r="Q39" i="11" s="1"/>
  <c r="Q51" i="11" s="1"/>
  <c r="Q63" i="11" s="1"/>
  <c r="Q75" i="11" s="1"/>
  <c r="Q87" i="11" s="1"/>
  <c r="Q99" i="11" s="1"/>
  <c r="Q111" i="11" s="1"/>
  <c r="Q123" i="11" s="1"/>
  <c r="Q135" i="11" s="1"/>
  <c r="Q147" i="11" s="1"/>
  <c r="Q159" i="11" s="1"/>
  <c r="Q171" i="11" s="1"/>
  <c r="Q183" i="11" s="1"/>
  <c r="Q195" i="11" s="1"/>
  <c r="Q207" i="11" s="1"/>
  <c r="Q219" i="11" s="1"/>
  <c r="Q231" i="11" s="1"/>
  <c r="Q243" i="11" s="1"/>
  <c r="Q255" i="11" s="1"/>
  <c r="Q267" i="11" s="1"/>
  <c r="Q279" i="11" s="1"/>
  <c r="Q291" i="11" s="1"/>
  <c r="Q303" i="11" s="1"/>
  <c r="Q315" i="11" s="1"/>
  <c r="Q327" i="11" s="1"/>
  <c r="Q339" i="11" s="1"/>
  <c r="Q351" i="11" s="1"/>
  <c r="Q363" i="11" s="1"/>
  <c r="Q375" i="11" s="1"/>
  <c r="Q387" i="11" s="1"/>
  <c r="Q399" i="11" s="1"/>
  <c r="Q411" i="11" s="1"/>
  <c r="M3" i="19"/>
  <c r="C35" i="14"/>
  <c r="O422" i="19" s="1"/>
  <c r="K422" i="15"/>
  <c r="K422" i="12"/>
  <c r="L422" i="18"/>
  <c r="K422" i="16"/>
  <c r="D4" i="2"/>
  <c r="G9" i="19"/>
  <c r="G7" i="18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3" i="11"/>
  <c r="U8" i="17"/>
  <c r="O6" i="12"/>
  <c r="O7" i="12"/>
  <c r="O9" i="12"/>
  <c r="O10" i="12"/>
  <c r="O12" i="12"/>
  <c r="O13" i="12"/>
  <c r="O15" i="12"/>
  <c r="O16" i="12"/>
  <c r="O18" i="12"/>
  <c r="O20" i="12"/>
  <c r="O21" i="12"/>
  <c r="O22" i="12"/>
  <c r="O24" i="12"/>
  <c r="O25" i="12"/>
  <c r="O28" i="12"/>
  <c r="O29" i="12"/>
  <c r="O30" i="12"/>
  <c r="O31" i="12"/>
  <c r="O33" i="12"/>
  <c r="O34" i="12"/>
  <c r="O37" i="12"/>
  <c r="O38" i="12"/>
  <c r="O39" i="12"/>
  <c r="O40" i="12"/>
  <c r="O42" i="12"/>
  <c r="O44" i="12"/>
  <c r="O46" i="12"/>
  <c r="O47" i="12"/>
  <c r="O48" i="12"/>
  <c r="O49" i="12"/>
  <c r="O52" i="12"/>
  <c r="O53" i="12"/>
  <c r="O55" i="12"/>
  <c r="O56" i="12"/>
  <c r="O57" i="12"/>
  <c r="O58" i="12"/>
  <c r="O61" i="12"/>
  <c r="O62" i="12"/>
  <c r="O64" i="12"/>
  <c r="O65" i="12"/>
  <c r="O66" i="12"/>
  <c r="O68" i="12"/>
  <c r="O70" i="12"/>
  <c r="O71" i="12"/>
  <c r="O73" i="12"/>
  <c r="O74" i="12"/>
  <c r="O76" i="12"/>
  <c r="O77" i="12"/>
  <c r="O79" i="12"/>
  <c r="O80" i="12"/>
  <c r="O82" i="12"/>
  <c r="O84" i="12"/>
  <c r="O85" i="12"/>
  <c r="O86" i="12"/>
  <c r="O88" i="12"/>
  <c r="O89" i="12"/>
  <c r="O92" i="12"/>
  <c r="O93" i="12"/>
  <c r="O94" i="12"/>
  <c r="O95" i="12"/>
  <c r="O97" i="12"/>
  <c r="O98" i="12"/>
  <c r="O101" i="12"/>
  <c r="O102" i="12"/>
  <c r="O103" i="12"/>
  <c r="O104" i="12"/>
  <c r="O106" i="12"/>
  <c r="O108" i="12"/>
  <c r="O110" i="12"/>
  <c r="O111" i="12"/>
  <c r="O112" i="12"/>
  <c r="O113" i="12"/>
  <c r="O116" i="12"/>
  <c r="O117" i="12"/>
  <c r="O119" i="12"/>
  <c r="O120" i="12"/>
  <c r="O121" i="12"/>
  <c r="O122" i="12"/>
  <c r="O125" i="12"/>
  <c r="O126" i="12"/>
  <c r="O128" i="12"/>
  <c r="O129" i="12"/>
  <c r="O130" i="12"/>
  <c r="O132" i="12"/>
  <c r="O134" i="12"/>
  <c r="O135" i="12"/>
  <c r="O137" i="12"/>
  <c r="O138" i="12"/>
  <c r="O140" i="12"/>
  <c r="O141" i="12"/>
  <c r="O143" i="12"/>
  <c r="O144" i="12"/>
  <c r="O146" i="12"/>
  <c r="O148" i="12"/>
  <c r="O149" i="12"/>
  <c r="O150" i="12"/>
  <c r="O152" i="12"/>
  <c r="O153" i="12"/>
  <c r="O156" i="12"/>
  <c r="O157" i="12"/>
  <c r="O158" i="12"/>
  <c r="O159" i="12"/>
  <c r="O161" i="12"/>
  <c r="O162" i="12"/>
  <c r="O165" i="12"/>
  <c r="O166" i="12"/>
  <c r="O167" i="12"/>
  <c r="O168" i="12"/>
  <c r="O170" i="12"/>
  <c r="O171" i="12"/>
  <c r="O173" i="12"/>
  <c r="O174" i="12"/>
  <c r="O175" i="12"/>
  <c r="O176" i="12"/>
  <c r="O178" i="12"/>
  <c r="O179" i="12"/>
  <c r="O181" i="12"/>
  <c r="O182" i="12"/>
  <c r="O183" i="12"/>
  <c r="O184" i="12"/>
  <c r="O186" i="12"/>
  <c r="O187" i="12"/>
  <c r="O189" i="12"/>
  <c r="O190" i="12"/>
  <c r="O191" i="12"/>
  <c r="O192" i="12"/>
  <c r="O194" i="12"/>
  <c r="O195" i="12"/>
  <c r="O197" i="12"/>
  <c r="O198" i="12"/>
  <c r="O199" i="12"/>
  <c r="O200" i="12"/>
  <c r="O202" i="12"/>
  <c r="O203" i="12"/>
  <c r="O205" i="12"/>
  <c r="O206" i="12"/>
  <c r="O207" i="12"/>
  <c r="O208" i="12"/>
  <c r="O210" i="12"/>
  <c r="O211" i="12"/>
  <c r="O213" i="12"/>
  <c r="O214" i="12"/>
  <c r="O215" i="12"/>
  <c r="O216" i="12"/>
  <c r="O218" i="12"/>
  <c r="O219" i="12"/>
  <c r="O221" i="12"/>
  <c r="O222" i="12"/>
  <c r="O223" i="12"/>
  <c r="O224" i="12"/>
  <c r="O226" i="12"/>
  <c r="O227" i="12"/>
  <c r="O229" i="12"/>
  <c r="O230" i="12"/>
  <c r="O231" i="12"/>
  <c r="O232" i="12"/>
  <c r="O234" i="12"/>
  <c r="O235" i="12"/>
  <c r="O237" i="12"/>
  <c r="O238" i="12"/>
  <c r="O239" i="12"/>
  <c r="O240" i="12"/>
  <c r="O242" i="12"/>
  <c r="O243" i="12"/>
  <c r="O245" i="12"/>
  <c r="O246" i="12"/>
  <c r="O247" i="12"/>
  <c r="O248" i="12"/>
  <c r="O250" i="12"/>
  <c r="O251" i="12"/>
  <c r="O253" i="12"/>
  <c r="O254" i="12"/>
  <c r="O255" i="12"/>
  <c r="O256" i="12"/>
  <c r="O258" i="12"/>
  <c r="O259" i="12"/>
  <c r="O261" i="12"/>
  <c r="O262" i="12"/>
  <c r="O263" i="12"/>
  <c r="O264" i="12"/>
  <c r="O266" i="12"/>
  <c r="O267" i="12"/>
  <c r="O269" i="12"/>
  <c r="O270" i="12"/>
  <c r="O271" i="12"/>
  <c r="O272" i="12"/>
  <c r="O273" i="12"/>
  <c r="O274" i="12"/>
  <c r="O275" i="12"/>
  <c r="O277" i="12"/>
  <c r="O278" i="12"/>
  <c r="O279" i="12"/>
  <c r="O280" i="12"/>
  <c r="O281" i="12"/>
  <c r="O282" i="12"/>
  <c r="O283" i="12"/>
  <c r="O285" i="12"/>
  <c r="O286" i="12"/>
  <c r="O287" i="12"/>
  <c r="O288" i="12"/>
  <c r="O289" i="12"/>
  <c r="O290" i="12"/>
  <c r="O291" i="12"/>
  <c r="O293" i="12"/>
  <c r="O294" i="12"/>
  <c r="O295" i="12"/>
  <c r="O296" i="12"/>
  <c r="O297" i="12"/>
  <c r="O298" i="12"/>
  <c r="O299" i="12"/>
  <c r="O301" i="12"/>
  <c r="O302" i="12"/>
  <c r="O303" i="12"/>
  <c r="O304" i="12"/>
  <c r="O305" i="12"/>
  <c r="O306" i="12"/>
  <c r="O307" i="12"/>
  <c r="O309" i="12"/>
  <c r="O310" i="12"/>
  <c r="O311" i="12"/>
  <c r="O312" i="12"/>
  <c r="O313" i="12"/>
  <c r="O314" i="12"/>
  <c r="O315" i="12"/>
  <c r="O317" i="12"/>
  <c r="O318" i="12"/>
  <c r="O319" i="12"/>
  <c r="O320" i="12"/>
  <c r="O321" i="12"/>
  <c r="O322" i="12"/>
  <c r="O323" i="12"/>
  <c r="O325" i="12"/>
  <c r="O326" i="12"/>
  <c r="O327" i="12"/>
  <c r="O328" i="12"/>
  <c r="O329" i="12"/>
  <c r="O330" i="12"/>
  <c r="O331" i="12"/>
  <c r="O333" i="12"/>
  <c r="O334" i="12"/>
  <c r="O335" i="12"/>
  <c r="O336" i="12"/>
  <c r="O337" i="12"/>
  <c r="O338" i="12"/>
  <c r="O339" i="12"/>
  <c r="O341" i="12"/>
  <c r="O342" i="12"/>
  <c r="O343" i="12"/>
  <c r="O344" i="12"/>
  <c r="O345" i="12"/>
  <c r="O346" i="12"/>
  <c r="O347" i="12"/>
  <c r="O349" i="12"/>
  <c r="O350" i="12"/>
  <c r="O351" i="12"/>
  <c r="O352" i="12"/>
  <c r="O353" i="12"/>
  <c r="O354" i="12"/>
  <c r="O355" i="12"/>
  <c r="O357" i="12"/>
  <c r="O358" i="12"/>
  <c r="O359" i="12"/>
  <c r="O360" i="12"/>
  <c r="O361" i="12"/>
  <c r="O362" i="12"/>
  <c r="O363" i="12"/>
  <c r="O365" i="12"/>
  <c r="O366" i="12"/>
  <c r="O367" i="12"/>
  <c r="O368" i="12"/>
  <c r="O369" i="12"/>
  <c r="O370" i="12"/>
  <c r="O371" i="12"/>
  <c r="O373" i="12"/>
  <c r="O374" i="12"/>
  <c r="O375" i="12"/>
  <c r="O376" i="12"/>
  <c r="O377" i="12"/>
  <c r="O378" i="12"/>
  <c r="O379" i="12"/>
  <c r="O381" i="12"/>
  <c r="O382" i="12"/>
  <c r="O383" i="12"/>
  <c r="O384" i="12"/>
  <c r="O385" i="12"/>
  <c r="O386" i="12"/>
  <c r="O387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S8" i="2"/>
  <c r="I3" i="16"/>
  <c r="U8" i="16"/>
  <c r="J4" i="16"/>
  <c r="R422" i="18"/>
  <c r="Q26" i="18"/>
  <c r="Q38" i="18" s="1"/>
  <c r="D4" i="17"/>
  <c r="D5" i="17"/>
  <c r="D6" i="17"/>
  <c r="G6" i="17" s="1"/>
  <c r="D7" i="17"/>
  <c r="G7" i="17" s="1"/>
  <c r="D8" i="17"/>
  <c r="D9" i="17"/>
  <c r="G9" i="17" s="1"/>
  <c r="D10" i="17"/>
  <c r="G10" i="17" s="1"/>
  <c r="D11" i="17"/>
  <c r="D12" i="17"/>
  <c r="G12" i="17" s="1"/>
  <c r="D13" i="17"/>
  <c r="G13" i="17" s="1"/>
  <c r="D14" i="17"/>
  <c r="G14" i="17" s="1"/>
  <c r="D3" i="17"/>
  <c r="D3" i="16"/>
  <c r="G3" i="16" s="1"/>
  <c r="D4" i="16"/>
  <c r="E4" i="16" s="1"/>
  <c r="D5" i="16"/>
  <c r="G5" i="16" s="1"/>
  <c r="D6" i="16"/>
  <c r="D7" i="16"/>
  <c r="D8" i="16"/>
  <c r="D9" i="16"/>
  <c r="G9" i="16" s="1"/>
  <c r="D10" i="16"/>
  <c r="G10" i="16" s="1"/>
  <c r="D11" i="16"/>
  <c r="D12" i="16"/>
  <c r="E12" i="16" s="1"/>
  <c r="D13" i="16"/>
  <c r="D14" i="16"/>
  <c r="D3" i="15"/>
  <c r="E4" i="12"/>
  <c r="E5" i="12"/>
  <c r="E6" i="12"/>
  <c r="E7" i="12"/>
  <c r="E8" i="12"/>
  <c r="E9" i="12"/>
  <c r="E10" i="12"/>
  <c r="E11" i="12"/>
  <c r="E12" i="12"/>
  <c r="E13" i="12"/>
  <c r="E14" i="12"/>
  <c r="E3" i="12"/>
  <c r="E16" i="12"/>
  <c r="E17" i="12"/>
  <c r="E18" i="12"/>
  <c r="E19" i="12"/>
  <c r="E24" i="12"/>
  <c r="E25" i="12"/>
  <c r="E26" i="12"/>
  <c r="E28" i="12"/>
  <c r="E36" i="12"/>
  <c r="E37" i="12"/>
  <c r="E38" i="12"/>
  <c r="E61" i="12"/>
  <c r="E73" i="12"/>
  <c r="D4" i="15"/>
  <c r="G4" i="15" s="1"/>
  <c r="D5" i="15"/>
  <c r="D17" i="15" s="1"/>
  <c r="D29" i="15" s="1"/>
  <c r="D41" i="15" s="1"/>
  <c r="D53" i="15" s="1"/>
  <c r="D65" i="15" s="1"/>
  <c r="D77" i="15" s="1"/>
  <c r="D89" i="15" s="1"/>
  <c r="D101" i="15" s="1"/>
  <c r="D113" i="15" s="1"/>
  <c r="D125" i="15" s="1"/>
  <c r="D137" i="15" s="1"/>
  <c r="D149" i="15" s="1"/>
  <c r="D161" i="15" s="1"/>
  <c r="D173" i="15" s="1"/>
  <c r="D185" i="15" s="1"/>
  <c r="D197" i="15" s="1"/>
  <c r="D209" i="15" s="1"/>
  <c r="D221" i="15" s="1"/>
  <c r="D233" i="15" s="1"/>
  <c r="D245" i="15" s="1"/>
  <c r="D257" i="15" s="1"/>
  <c r="D269" i="15" s="1"/>
  <c r="D281" i="15" s="1"/>
  <c r="D293" i="15" s="1"/>
  <c r="D305" i="15" s="1"/>
  <c r="D317" i="15" s="1"/>
  <c r="D329" i="15" s="1"/>
  <c r="D341" i="15" s="1"/>
  <c r="D353" i="15" s="1"/>
  <c r="D365" i="15" s="1"/>
  <c r="D377" i="15" s="1"/>
  <c r="D389" i="15" s="1"/>
  <c r="D401" i="15" s="1"/>
  <c r="D413" i="15" s="1"/>
  <c r="E413" i="15" s="1"/>
  <c r="D6" i="15"/>
  <c r="E6" i="15" s="1"/>
  <c r="D7" i="15"/>
  <c r="D8" i="15"/>
  <c r="D20" i="15" s="1"/>
  <c r="D32" i="15" s="1"/>
  <c r="E32" i="15" s="1"/>
  <c r="D9" i="15"/>
  <c r="D21" i="15" s="1"/>
  <c r="D33" i="15" s="1"/>
  <c r="D45" i="15" s="1"/>
  <c r="D57" i="15" s="1"/>
  <c r="D69" i="15" s="1"/>
  <c r="D81" i="15" s="1"/>
  <c r="D93" i="15" s="1"/>
  <c r="D105" i="15" s="1"/>
  <c r="D117" i="15" s="1"/>
  <c r="D129" i="15" s="1"/>
  <c r="D141" i="15" s="1"/>
  <c r="D153" i="15" s="1"/>
  <c r="D165" i="15" s="1"/>
  <c r="D177" i="15" s="1"/>
  <c r="D189" i="15" s="1"/>
  <c r="D201" i="15" s="1"/>
  <c r="D213" i="15" s="1"/>
  <c r="D225" i="15" s="1"/>
  <c r="D237" i="15" s="1"/>
  <c r="D249" i="15" s="1"/>
  <c r="D261" i="15" s="1"/>
  <c r="D273" i="15" s="1"/>
  <c r="D285" i="15" s="1"/>
  <c r="D297" i="15" s="1"/>
  <c r="D309" i="15" s="1"/>
  <c r="D321" i="15" s="1"/>
  <c r="D333" i="15" s="1"/>
  <c r="D345" i="15" s="1"/>
  <c r="D357" i="15" s="1"/>
  <c r="D369" i="15" s="1"/>
  <c r="D381" i="15" s="1"/>
  <c r="D393" i="15" s="1"/>
  <c r="D405" i="15" s="1"/>
  <c r="D417" i="15" s="1"/>
  <c r="D10" i="15"/>
  <c r="D22" i="15" s="1"/>
  <c r="D34" i="15" s="1"/>
  <c r="D46" i="15" s="1"/>
  <c r="D58" i="15" s="1"/>
  <c r="D70" i="15" s="1"/>
  <c r="D82" i="15" s="1"/>
  <c r="D94" i="15" s="1"/>
  <c r="D106" i="15" s="1"/>
  <c r="D118" i="15" s="1"/>
  <c r="D130" i="15" s="1"/>
  <c r="D142" i="15" s="1"/>
  <c r="D154" i="15" s="1"/>
  <c r="D166" i="15" s="1"/>
  <c r="D178" i="15" s="1"/>
  <c r="D190" i="15" s="1"/>
  <c r="D202" i="15" s="1"/>
  <c r="D214" i="15" s="1"/>
  <c r="D226" i="15" s="1"/>
  <c r="D238" i="15" s="1"/>
  <c r="D250" i="15" s="1"/>
  <c r="D262" i="15" s="1"/>
  <c r="D274" i="15" s="1"/>
  <c r="D286" i="15" s="1"/>
  <c r="D298" i="15" s="1"/>
  <c r="D310" i="15" s="1"/>
  <c r="D322" i="15" s="1"/>
  <c r="D334" i="15" s="1"/>
  <c r="D346" i="15" s="1"/>
  <c r="D358" i="15" s="1"/>
  <c r="D370" i="15" s="1"/>
  <c r="D382" i="15" s="1"/>
  <c r="D394" i="15" s="1"/>
  <c r="D406" i="15" s="1"/>
  <c r="D418" i="15" s="1"/>
  <c r="D11" i="15"/>
  <c r="D23" i="15" s="1"/>
  <c r="D35" i="15" s="1"/>
  <c r="D47" i="15" s="1"/>
  <c r="D59" i="15" s="1"/>
  <c r="D71" i="15" s="1"/>
  <c r="D83" i="15" s="1"/>
  <c r="D95" i="15" s="1"/>
  <c r="D107" i="15" s="1"/>
  <c r="D119" i="15" s="1"/>
  <c r="D131" i="15" s="1"/>
  <c r="D143" i="15" s="1"/>
  <c r="D155" i="15" s="1"/>
  <c r="D167" i="15" s="1"/>
  <c r="D179" i="15" s="1"/>
  <c r="D191" i="15" s="1"/>
  <c r="D203" i="15" s="1"/>
  <c r="D215" i="15" s="1"/>
  <c r="D227" i="15" s="1"/>
  <c r="D239" i="15" s="1"/>
  <c r="D251" i="15" s="1"/>
  <c r="D263" i="15" s="1"/>
  <c r="D275" i="15" s="1"/>
  <c r="D287" i="15" s="1"/>
  <c r="D299" i="15" s="1"/>
  <c r="D311" i="15" s="1"/>
  <c r="D323" i="15" s="1"/>
  <c r="D335" i="15" s="1"/>
  <c r="D347" i="15" s="1"/>
  <c r="D359" i="15" s="1"/>
  <c r="D371" i="15" s="1"/>
  <c r="D383" i="15" s="1"/>
  <c r="D395" i="15" s="1"/>
  <c r="D407" i="15" s="1"/>
  <c r="D419" i="15" s="1"/>
  <c r="D12" i="15"/>
  <c r="D24" i="15" s="1"/>
  <c r="D36" i="15" s="1"/>
  <c r="D48" i="15" s="1"/>
  <c r="D60" i="15" s="1"/>
  <c r="D72" i="15" s="1"/>
  <c r="D84" i="15" s="1"/>
  <c r="D96" i="15" s="1"/>
  <c r="D108" i="15" s="1"/>
  <c r="D120" i="15" s="1"/>
  <c r="D132" i="15" s="1"/>
  <c r="D144" i="15" s="1"/>
  <c r="D156" i="15" s="1"/>
  <c r="D168" i="15" s="1"/>
  <c r="D180" i="15" s="1"/>
  <c r="D192" i="15" s="1"/>
  <c r="D204" i="15" s="1"/>
  <c r="D216" i="15" s="1"/>
  <c r="D228" i="15" s="1"/>
  <c r="D240" i="15" s="1"/>
  <c r="D252" i="15" s="1"/>
  <c r="D264" i="15" s="1"/>
  <c r="D276" i="15" s="1"/>
  <c r="D288" i="15" s="1"/>
  <c r="D300" i="15" s="1"/>
  <c r="D312" i="15" s="1"/>
  <c r="D324" i="15" s="1"/>
  <c r="D336" i="15" s="1"/>
  <c r="D348" i="15" s="1"/>
  <c r="D360" i="15" s="1"/>
  <c r="D372" i="15" s="1"/>
  <c r="D384" i="15" s="1"/>
  <c r="D396" i="15" s="1"/>
  <c r="D408" i="15" s="1"/>
  <c r="D420" i="15" s="1"/>
  <c r="D13" i="15"/>
  <c r="D25" i="15" s="1"/>
  <c r="D37" i="15" s="1"/>
  <c r="D49" i="15" s="1"/>
  <c r="D61" i="15" s="1"/>
  <c r="D73" i="15" s="1"/>
  <c r="D85" i="15" s="1"/>
  <c r="D97" i="15" s="1"/>
  <c r="D109" i="15" s="1"/>
  <c r="D121" i="15" s="1"/>
  <c r="D133" i="15" s="1"/>
  <c r="D145" i="15" s="1"/>
  <c r="D157" i="15" s="1"/>
  <c r="D169" i="15" s="1"/>
  <c r="D181" i="15" s="1"/>
  <c r="D193" i="15" s="1"/>
  <c r="D205" i="15" s="1"/>
  <c r="D217" i="15" s="1"/>
  <c r="D229" i="15" s="1"/>
  <c r="D241" i="15" s="1"/>
  <c r="D253" i="15" s="1"/>
  <c r="D265" i="15" s="1"/>
  <c r="D277" i="15" s="1"/>
  <c r="D289" i="15" s="1"/>
  <c r="D301" i="15" s="1"/>
  <c r="D313" i="15" s="1"/>
  <c r="D325" i="15" s="1"/>
  <c r="D337" i="15" s="1"/>
  <c r="D349" i="15" s="1"/>
  <c r="D361" i="15" s="1"/>
  <c r="D373" i="15" s="1"/>
  <c r="D385" i="15" s="1"/>
  <c r="D397" i="15" s="1"/>
  <c r="D409" i="15" s="1"/>
  <c r="D421" i="15" s="1"/>
  <c r="G421" i="15" s="1"/>
  <c r="D14" i="15"/>
  <c r="E14" i="15" s="1"/>
  <c r="H4" i="12"/>
  <c r="G4" i="12"/>
  <c r="W9" i="19"/>
  <c r="S2" i="19" s="1"/>
  <c r="Y8" i="18"/>
  <c r="T2" i="18" s="1"/>
  <c r="X8" i="12"/>
  <c r="L56" i="12"/>
  <c r="L57" i="12"/>
  <c r="L58" i="12"/>
  <c r="L59" i="12"/>
  <c r="L60" i="12"/>
  <c r="L61" i="12"/>
  <c r="I3" i="19"/>
  <c r="I4" i="19"/>
  <c r="I5" i="19"/>
  <c r="I6" i="19"/>
  <c r="I7" i="19"/>
  <c r="I8" i="19"/>
  <c r="I9" i="19"/>
  <c r="I10" i="19"/>
  <c r="I11" i="19"/>
  <c r="I12" i="19"/>
  <c r="I13" i="19"/>
  <c r="I14" i="19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J4" i="15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4" i="19"/>
  <c r="E25" i="19"/>
  <c r="E26" i="19"/>
  <c r="E29" i="19"/>
  <c r="E30" i="19"/>
  <c r="E32" i="19"/>
  <c r="E37" i="19"/>
  <c r="E38" i="19"/>
  <c r="E42" i="19"/>
  <c r="E47" i="19"/>
  <c r="E62" i="19"/>
  <c r="G2" i="19"/>
  <c r="G3" i="19"/>
  <c r="G4" i="19"/>
  <c r="G5" i="19"/>
  <c r="G6" i="19"/>
  <c r="G7" i="19"/>
  <c r="G8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4" i="19"/>
  <c r="G25" i="19"/>
  <c r="G26" i="19"/>
  <c r="G28" i="19"/>
  <c r="G29" i="19"/>
  <c r="G30" i="19"/>
  <c r="G31" i="19"/>
  <c r="G33" i="19"/>
  <c r="G36" i="19"/>
  <c r="G37" i="19"/>
  <c r="G38" i="19"/>
  <c r="G41" i="19"/>
  <c r="G42" i="19"/>
  <c r="G49" i="19"/>
  <c r="G50" i="19"/>
  <c r="G54" i="19"/>
  <c r="G59" i="19"/>
  <c r="G62" i="19"/>
  <c r="G74" i="19"/>
  <c r="P3" i="19"/>
  <c r="P15" i="19" s="1"/>
  <c r="P4" i="19"/>
  <c r="P16" i="19" s="1"/>
  <c r="P5" i="19"/>
  <c r="P17" i="19" s="1"/>
  <c r="P29" i="19" s="1"/>
  <c r="P41" i="19" s="1"/>
  <c r="P53" i="19" s="1"/>
  <c r="P65" i="19" s="1"/>
  <c r="P77" i="19" s="1"/>
  <c r="P89" i="19" s="1"/>
  <c r="P101" i="19" s="1"/>
  <c r="P113" i="19" s="1"/>
  <c r="P125" i="19" s="1"/>
  <c r="P137" i="19" s="1"/>
  <c r="P149" i="19" s="1"/>
  <c r="P161" i="19" s="1"/>
  <c r="P173" i="19" s="1"/>
  <c r="P185" i="19" s="1"/>
  <c r="P197" i="19" s="1"/>
  <c r="P209" i="19" s="1"/>
  <c r="P221" i="19" s="1"/>
  <c r="P233" i="19" s="1"/>
  <c r="P245" i="19" s="1"/>
  <c r="P257" i="19" s="1"/>
  <c r="P269" i="19" s="1"/>
  <c r="P281" i="19" s="1"/>
  <c r="P293" i="19" s="1"/>
  <c r="P305" i="19" s="1"/>
  <c r="P317" i="19" s="1"/>
  <c r="P329" i="19" s="1"/>
  <c r="P341" i="19" s="1"/>
  <c r="P353" i="19" s="1"/>
  <c r="P365" i="19" s="1"/>
  <c r="P377" i="19" s="1"/>
  <c r="P389" i="19" s="1"/>
  <c r="P401" i="19" s="1"/>
  <c r="P413" i="19" s="1"/>
  <c r="P6" i="19"/>
  <c r="P18" i="19" s="1"/>
  <c r="P7" i="19"/>
  <c r="P19" i="19" s="1"/>
  <c r="P8" i="19"/>
  <c r="P20" i="19" s="1"/>
  <c r="P32" i="19" s="1"/>
  <c r="P9" i="19"/>
  <c r="P21" i="19" s="1"/>
  <c r="P10" i="19"/>
  <c r="P22" i="19" s="1"/>
  <c r="P34" i="19" s="1"/>
  <c r="P46" i="19" s="1"/>
  <c r="P58" i="19" s="1"/>
  <c r="P70" i="19" s="1"/>
  <c r="P82" i="19" s="1"/>
  <c r="P94" i="19" s="1"/>
  <c r="P106" i="19" s="1"/>
  <c r="P118" i="19" s="1"/>
  <c r="P130" i="19" s="1"/>
  <c r="P142" i="19" s="1"/>
  <c r="P154" i="19" s="1"/>
  <c r="P166" i="19" s="1"/>
  <c r="P178" i="19" s="1"/>
  <c r="P190" i="19" s="1"/>
  <c r="P202" i="19" s="1"/>
  <c r="P214" i="19" s="1"/>
  <c r="P226" i="19" s="1"/>
  <c r="P238" i="19" s="1"/>
  <c r="P250" i="19" s="1"/>
  <c r="P262" i="19" s="1"/>
  <c r="P274" i="19" s="1"/>
  <c r="P286" i="19" s="1"/>
  <c r="P298" i="19" s="1"/>
  <c r="P310" i="19" s="1"/>
  <c r="P322" i="19" s="1"/>
  <c r="P334" i="19" s="1"/>
  <c r="P346" i="19" s="1"/>
  <c r="P358" i="19" s="1"/>
  <c r="P370" i="19" s="1"/>
  <c r="P382" i="19" s="1"/>
  <c r="P394" i="19" s="1"/>
  <c r="P406" i="19" s="1"/>
  <c r="P418" i="19" s="1"/>
  <c r="P11" i="19"/>
  <c r="P23" i="19" s="1"/>
  <c r="P35" i="19" s="1"/>
  <c r="P47" i="19" s="1"/>
  <c r="P59" i="19" s="1"/>
  <c r="P71" i="19" s="1"/>
  <c r="P83" i="19" s="1"/>
  <c r="P95" i="19" s="1"/>
  <c r="P107" i="19" s="1"/>
  <c r="P119" i="19" s="1"/>
  <c r="P131" i="19" s="1"/>
  <c r="P143" i="19" s="1"/>
  <c r="P155" i="19" s="1"/>
  <c r="P167" i="19" s="1"/>
  <c r="P179" i="19" s="1"/>
  <c r="P191" i="19" s="1"/>
  <c r="P203" i="19" s="1"/>
  <c r="P215" i="19" s="1"/>
  <c r="P227" i="19" s="1"/>
  <c r="P239" i="19" s="1"/>
  <c r="P251" i="19" s="1"/>
  <c r="P263" i="19" s="1"/>
  <c r="P275" i="19" s="1"/>
  <c r="P287" i="19" s="1"/>
  <c r="P299" i="19" s="1"/>
  <c r="P311" i="19" s="1"/>
  <c r="P323" i="19" s="1"/>
  <c r="P335" i="19" s="1"/>
  <c r="P347" i="19" s="1"/>
  <c r="P359" i="19" s="1"/>
  <c r="P371" i="19" s="1"/>
  <c r="P383" i="19" s="1"/>
  <c r="P395" i="19" s="1"/>
  <c r="P407" i="19" s="1"/>
  <c r="P419" i="19" s="1"/>
  <c r="P12" i="19"/>
  <c r="P24" i="19" s="1"/>
  <c r="P13" i="19"/>
  <c r="P25" i="19" s="1"/>
  <c r="P37" i="19" s="1"/>
  <c r="P49" i="19" s="1"/>
  <c r="P61" i="19" s="1"/>
  <c r="P73" i="19" s="1"/>
  <c r="P85" i="19" s="1"/>
  <c r="P97" i="19" s="1"/>
  <c r="P109" i="19" s="1"/>
  <c r="P121" i="19" s="1"/>
  <c r="P133" i="19" s="1"/>
  <c r="P145" i="19" s="1"/>
  <c r="P157" i="19" s="1"/>
  <c r="P169" i="19" s="1"/>
  <c r="P181" i="19" s="1"/>
  <c r="P193" i="19" s="1"/>
  <c r="P205" i="19" s="1"/>
  <c r="P217" i="19" s="1"/>
  <c r="P229" i="19" s="1"/>
  <c r="P241" i="19" s="1"/>
  <c r="P253" i="19" s="1"/>
  <c r="P265" i="19" s="1"/>
  <c r="P277" i="19" s="1"/>
  <c r="P289" i="19" s="1"/>
  <c r="P301" i="19" s="1"/>
  <c r="P313" i="19" s="1"/>
  <c r="P325" i="19" s="1"/>
  <c r="P337" i="19" s="1"/>
  <c r="P349" i="19" s="1"/>
  <c r="P361" i="19" s="1"/>
  <c r="P373" i="19" s="1"/>
  <c r="P385" i="19" s="1"/>
  <c r="P397" i="19" s="1"/>
  <c r="P409" i="19" s="1"/>
  <c r="P421" i="19" s="1"/>
  <c r="P14" i="19"/>
  <c r="P26" i="19" s="1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G2" i="18"/>
  <c r="G3" i="18"/>
  <c r="G4" i="18"/>
  <c r="G5" i="18"/>
  <c r="G6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4" i="18"/>
  <c r="G25" i="18"/>
  <c r="G26" i="18"/>
  <c r="G27" i="18"/>
  <c r="G28" i="18"/>
  <c r="G29" i="18"/>
  <c r="G30" i="18"/>
  <c r="G31" i="18"/>
  <c r="G36" i="18"/>
  <c r="G37" i="18"/>
  <c r="G38" i="18"/>
  <c r="G2" i="12"/>
  <c r="K3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" i="17"/>
  <c r="L3" i="17" s="1"/>
  <c r="L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I3" i="15"/>
  <c r="O4" i="16"/>
  <c r="G2" i="17"/>
  <c r="Q2" i="17" s="1"/>
  <c r="G2" i="16"/>
  <c r="F3" i="12"/>
  <c r="G2" i="15"/>
  <c r="R2" i="15" s="1"/>
  <c r="G20" i="15"/>
  <c r="G21" i="15"/>
  <c r="G22" i="15"/>
  <c r="G23" i="15"/>
  <c r="G25" i="15"/>
  <c r="G29" i="15"/>
  <c r="G33" i="15"/>
  <c r="G34" i="15"/>
  <c r="G35" i="15"/>
  <c r="G45" i="15"/>
  <c r="G47" i="15"/>
  <c r="G57" i="15"/>
  <c r="G58" i="15"/>
  <c r="G59" i="15"/>
  <c r="G65" i="15"/>
  <c r="G69" i="15"/>
  <c r="G70" i="15"/>
  <c r="G71" i="15"/>
  <c r="G73" i="15"/>
  <c r="G77" i="15"/>
  <c r="G81" i="15"/>
  <c r="G82" i="15"/>
  <c r="G83" i="15"/>
  <c r="G93" i="15"/>
  <c r="G95" i="15"/>
  <c r="G96" i="15"/>
  <c r="G105" i="15"/>
  <c r="G106" i="15"/>
  <c r="G107" i="15"/>
  <c r="G113" i="15"/>
  <c r="G117" i="15"/>
  <c r="G118" i="15"/>
  <c r="G119" i="15"/>
  <c r="G120" i="15"/>
  <c r="G121" i="15"/>
  <c r="G129" i="15"/>
  <c r="G130" i="15"/>
  <c r="G131" i="15"/>
  <c r="G132" i="15"/>
  <c r="G141" i="15"/>
  <c r="G142" i="15"/>
  <c r="G143" i="15"/>
  <c r="G153" i="15"/>
  <c r="G154" i="15"/>
  <c r="G155" i="15"/>
  <c r="G161" i="15"/>
  <c r="G165" i="15"/>
  <c r="G166" i="15"/>
  <c r="G167" i="15"/>
  <c r="G169" i="15"/>
  <c r="G177" i="15"/>
  <c r="G178" i="15"/>
  <c r="G179" i="15"/>
  <c r="G189" i="15"/>
  <c r="G190" i="15"/>
  <c r="G191" i="15"/>
  <c r="G201" i="15"/>
  <c r="G202" i="15"/>
  <c r="G203" i="15"/>
  <c r="G204" i="15"/>
  <c r="G213" i="15"/>
  <c r="G214" i="15"/>
  <c r="G215" i="15"/>
  <c r="G217" i="15"/>
  <c r="G221" i="15"/>
  <c r="G225" i="15"/>
  <c r="G227" i="15"/>
  <c r="G237" i="15"/>
  <c r="G238" i="15"/>
  <c r="G239" i="15"/>
  <c r="G249" i="15"/>
  <c r="G251" i="15"/>
  <c r="G252" i="15"/>
  <c r="G261" i="15"/>
  <c r="G262" i="15"/>
  <c r="G263" i="15"/>
  <c r="G269" i="15"/>
  <c r="G273" i="15"/>
  <c r="G275" i="15"/>
  <c r="G276" i="15"/>
  <c r="G285" i="15"/>
  <c r="G286" i="15"/>
  <c r="G287" i="15"/>
  <c r="G297" i="15"/>
  <c r="G299" i="15"/>
  <c r="G305" i="15"/>
  <c r="G309" i="15"/>
  <c r="G311" i="15"/>
  <c r="G312" i="15"/>
  <c r="G317" i="15"/>
  <c r="G321" i="15"/>
  <c r="G322" i="15"/>
  <c r="G323" i="15"/>
  <c r="G333" i="15"/>
  <c r="G334" i="15"/>
  <c r="G335" i="15"/>
  <c r="G336" i="15"/>
  <c r="G345" i="15"/>
  <c r="G346" i="15"/>
  <c r="G347" i="15"/>
  <c r="G353" i="15"/>
  <c r="G357" i="15"/>
  <c r="G359" i="15"/>
  <c r="G360" i="15"/>
  <c r="G361" i="15"/>
  <c r="G365" i="15"/>
  <c r="G369" i="15"/>
  <c r="G370" i="15"/>
  <c r="G371" i="15"/>
  <c r="G381" i="15"/>
  <c r="G382" i="15"/>
  <c r="G383" i="15"/>
  <c r="G384" i="15"/>
  <c r="G393" i="15"/>
  <c r="G394" i="15"/>
  <c r="G395" i="15"/>
  <c r="G401" i="15"/>
  <c r="G405" i="15"/>
  <c r="G406" i="15"/>
  <c r="G407" i="15"/>
  <c r="G409" i="15"/>
  <c r="G413" i="15"/>
  <c r="G417" i="15"/>
  <c r="G418" i="15"/>
  <c r="G419" i="15"/>
  <c r="G420" i="15"/>
  <c r="G9" i="15"/>
  <c r="G10" i="15"/>
  <c r="G11" i="15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6" i="18"/>
  <c r="E37" i="18"/>
  <c r="E38" i="18"/>
  <c r="E40" i="18"/>
  <c r="E41" i="18"/>
  <c r="E42" i="18"/>
  <c r="E43" i="18"/>
  <c r="E48" i="18"/>
  <c r="E49" i="18"/>
  <c r="E50" i="18"/>
  <c r="P3" i="15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H7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Q3" i="18"/>
  <c r="Q4" i="18"/>
  <c r="Q16" i="18" s="1"/>
  <c r="Q5" i="18"/>
  <c r="Q17" i="18" s="1"/>
  <c r="Q6" i="18"/>
  <c r="Q18" i="18" s="1"/>
  <c r="Q7" i="18"/>
  <c r="Q19" i="18" s="1"/>
  <c r="Q8" i="18"/>
  <c r="Q20" i="18" s="1"/>
  <c r="Q9" i="18"/>
  <c r="Q21" i="18" s="1"/>
  <c r="Q10" i="18"/>
  <c r="Q22" i="18" s="1"/>
  <c r="Q11" i="18"/>
  <c r="Q23" i="18" s="1"/>
  <c r="Q12" i="18"/>
  <c r="Q24" i="18" s="1"/>
  <c r="Q13" i="18"/>
  <c r="Q25" i="18" s="1"/>
  <c r="E3" i="16"/>
  <c r="M2" i="1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G3" i="12"/>
  <c r="G5" i="12"/>
  <c r="G6" i="12"/>
  <c r="G7" i="12"/>
  <c r="G8" i="12"/>
  <c r="G9" i="12"/>
  <c r="G10" i="12"/>
  <c r="G11" i="12"/>
  <c r="G12" i="12"/>
  <c r="G13" i="12"/>
  <c r="G62" i="12"/>
  <c r="G36" i="12"/>
  <c r="G17" i="12"/>
  <c r="G18" i="12"/>
  <c r="G19" i="12"/>
  <c r="G20" i="12"/>
  <c r="G14" i="12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R63" i="19" s="1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 s="1"/>
  <c r="R85" i="19" s="1"/>
  <c r="R86" i="19" s="1"/>
  <c r="R87" i="19" s="1"/>
  <c r="R88" i="19" s="1"/>
  <c r="R89" i="19" s="1"/>
  <c r="R90" i="19" s="1"/>
  <c r="R91" i="19" s="1"/>
  <c r="R92" i="19" s="1"/>
  <c r="R93" i="19" s="1"/>
  <c r="R94" i="19" s="1"/>
  <c r="R95" i="19" s="1"/>
  <c r="R96" i="19" s="1"/>
  <c r="R97" i="19" s="1"/>
  <c r="R98" i="19" s="1"/>
  <c r="R99" i="19" s="1"/>
  <c r="R100" i="19" s="1"/>
  <c r="R101" i="19" s="1"/>
  <c r="R102" i="19" s="1"/>
  <c r="R103" i="19" s="1"/>
  <c r="R104" i="19" s="1"/>
  <c r="R105" i="19" s="1"/>
  <c r="R106" i="19" s="1"/>
  <c r="R107" i="19" s="1"/>
  <c r="R108" i="19" s="1"/>
  <c r="R109" i="19" s="1"/>
  <c r="R110" i="19" s="1"/>
  <c r="R111" i="19" s="1"/>
  <c r="R112" i="19" s="1"/>
  <c r="R113" i="19" s="1"/>
  <c r="R114" i="19" s="1"/>
  <c r="R115" i="19" s="1"/>
  <c r="R116" i="19" s="1"/>
  <c r="R117" i="19" s="1"/>
  <c r="R118" i="19" s="1"/>
  <c r="R119" i="19" s="1"/>
  <c r="R120" i="19" s="1"/>
  <c r="R121" i="19" s="1"/>
  <c r="R122" i="19" s="1"/>
  <c r="R123" i="19" s="1"/>
  <c r="R124" i="19" s="1"/>
  <c r="R125" i="19" s="1"/>
  <c r="R126" i="19" s="1"/>
  <c r="R127" i="19" s="1"/>
  <c r="R128" i="19" s="1"/>
  <c r="R129" i="19" s="1"/>
  <c r="R130" i="19" s="1"/>
  <c r="R131" i="19" s="1"/>
  <c r="R132" i="19" s="1"/>
  <c r="R133" i="19" s="1"/>
  <c r="R134" i="19" s="1"/>
  <c r="R135" i="19" s="1"/>
  <c r="R136" i="19" s="1"/>
  <c r="R137" i="19" s="1"/>
  <c r="R138" i="19" s="1"/>
  <c r="R139" i="19" s="1"/>
  <c r="R140" i="19" s="1"/>
  <c r="R141" i="19" s="1"/>
  <c r="R142" i="19" s="1"/>
  <c r="R143" i="19" s="1"/>
  <c r="R144" i="19" s="1"/>
  <c r="R145" i="19" s="1"/>
  <c r="R146" i="19" s="1"/>
  <c r="R147" i="19" s="1"/>
  <c r="R148" i="19" s="1"/>
  <c r="R149" i="19" s="1"/>
  <c r="R150" i="19" s="1"/>
  <c r="R151" i="19" s="1"/>
  <c r="R152" i="19" s="1"/>
  <c r="R153" i="19" s="1"/>
  <c r="R154" i="19" s="1"/>
  <c r="R155" i="19" s="1"/>
  <c r="R156" i="19" s="1"/>
  <c r="R157" i="19" s="1"/>
  <c r="R158" i="19" s="1"/>
  <c r="R159" i="19" s="1"/>
  <c r="R160" i="19" s="1"/>
  <c r="R161" i="19" s="1"/>
  <c r="R162" i="19" s="1"/>
  <c r="R163" i="19" s="1"/>
  <c r="R164" i="19" s="1"/>
  <c r="R165" i="19" s="1"/>
  <c r="R166" i="19" s="1"/>
  <c r="R167" i="19" s="1"/>
  <c r="R168" i="19" s="1"/>
  <c r="R169" i="19" s="1"/>
  <c r="R170" i="19" s="1"/>
  <c r="R171" i="19" s="1"/>
  <c r="R172" i="19" s="1"/>
  <c r="R173" i="19" s="1"/>
  <c r="R174" i="19" s="1"/>
  <c r="R175" i="19" s="1"/>
  <c r="R176" i="19" s="1"/>
  <c r="R177" i="19" s="1"/>
  <c r="R178" i="19" s="1"/>
  <c r="R179" i="19" s="1"/>
  <c r="R180" i="19" s="1"/>
  <c r="R181" i="19" s="1"/>
  <c r="R182" i="19" s="1"/>
  <c r="R183" i="19" s="1"/>
  <c r="R184" i="19" s="1"/>
  <c r="R185" i="19" s="1"/>
  <c r="R186" i="19" s="1"/>
  <c r="R187" i="19" s="1"/>
  <c r="R188" i="19" s="1"/>
  <c r="R189" i="19" s="1"/>
  <c r="R190" i="19" s="1"/>
  <c r="R191" i="19" s="1"/>
  <c r="R192" i="19" s="1"/>
  <c r="R193" i="19" s="1"/>
  <c r="R194" i="19" s="1"/>
  <c r="R195" i="19" s="1"/>
  <c r="R196" i="19" s="1"/>
  <c r="R197" i="19" s="1"/>
  <c r="R198" i="19" s="1"/>
  <c r="R199" i="19" s="1"/>
  <c r="R200" i="19" s="1"/>
  <c r="R201" i="19" s="1"/>
  <c r="R202" i="19" s="1"/>
  <c r="R203" i="19" s="1"/>
  <c r="R204" i="19" s="1"/>
  <c r="R205" i="19" s="1"/>
  <c r="R206" i="19" s="1"/>
  <c r="R207" i="19" s="1"/>
  <c r="R208" i="19" s="1"/>
  <c r="R209" i="19" s="1"/>
  <c r="R210" i="19" s="1"/>
  <c r="R211" i="19" s="1"/>
  <c r="R212" i="19" s="1"/>
  <c r="R213" i="19" s="1"/>
  <c r="R214" i="19" s="1"/>
  <c r="R215" i="19" s="1"/>
  <c r="R216" i="19" s="1"/>
  <c r="R217" i="19" s="1"/>
  <c r="R218" i="19" s="1"/>
  <c r="R219" i="19" s="1"/>
  <c r="R220" i="19" s="1"/>
  <c r="R221" i="19" s="1"/>
  <c r="R222" i="19" s="1"/>
  <c r="R223" i="19" s="1"/>
  <c r="R224" i="19" s="1"/>
  <c r="R225" i="19" s="1"/>
  <c r="R226" i="19" s="1"/>
  <c r="R227" i="19" s="1"/>
  <c r="R228" i="19" s="1"/>
  <c r="R229" i="19" s="1"/>
  <c r="R230" i="19" s="1"/>
  <c r="R231" i="19" s="1"/>
  <c r="R232" i="19" s="1"/>
  <c r="R233" i="19" s="1"/>
  <c r="R234" i="19" s="1"/>
  <c r="R235" i="19" s="1"/>
  <c r="R236" i="19" s="1"/>
  <c r="R237" i="19" s="1"/>
  <c r="R238" i="19" s="1"/>
  <c r="R239" i="19" s="1"/>
  <c r="R240" i="19" s="1"/>
  <c r="R241" i="19" s="1"/>
  <c r="R242" i="19" s="1"/>
  <c r="R243" i="19" s="1"/>
  <c r="R244" i="19" s="1"/>
  <c r="R245" i="19" s="1"/>
  <c r="R246" i="19" s="1"/>
  <c r="R247" i="19" s="1"/>
  <c r="R248" i="19" s="1"/>
  <c r="R249" i="19" s="1"/>
  <c r="R250" i="19" s="1"/>
  <c r="R251" i="19" s="1"/>
  <c r="R252" i="19" s="1"/>
  <c r="R253" i="19" s="1"/>
  <c r="R254" i="19" s="1"/>
  <c r="R255" i="19" s="1"/>
  <c r="R256" i="19" s="1"/>
  <c r="R257" i="19" s="1"/>
  <c r="R258" i="19" s="1"/>
  <c r="R259" i="19" s="1"/>
  <c r="R260" i="19" s="1"/>
  <c r="R261" i="19" s="1"/>
  <c r="R262" i="19" s="1"/>
  <c r="R263" i="19" s="1"/>
  <c r="R264" i="19" s="1"/>
  <c r="R265" i="19" s="1"/>
  <c r="R266" i="19" s="1"/>
  <c r="R267" i="19" s="1"/>
  <c r="R268" i="19" s="1"/>
  <c r="R269" i="19" s="1"/>
  <c r="R270" i="19" s="1"/>
  <c r="R271" i="19" s="1"/>
  <c r="R272" i="19" s="1"/>
  <c r="R273" i="19" s="1"/>
  <c r="R274" i="19" s="1"/>
  <c r="R275" i="19" s="1"/>
  <c r="R276" i="19" s="1"/>
  <c r="R277" i="19" s="1"/>
  <c r="R278" i="19" s="1"/>
  <c r="R279" i="19" s="1"/>
  <c r="R280" i="19" s="1"/>
  <c r="R281" i="19" s="1"/>
  <c r="R282" i="19" s="1"/>
  <c r="R283" i="19" s="1"/>
  <c r="R284" i="19" s="1"/>
  <c r="R285" i="19" s="1"/>
  <c r="R286" i="19" s="1"/>
  <c r="R287" i="19" s="1"/>
  <c r="R288" i="19" s="1"/>
  <c r="R289" i="19" s="1"/>
  <c r="R290" i="19" s="1"/>
  <c r="R291" i="19" s="1"/>
  <c r="R292" i="19" s="1"/>
  <c r="R293" i="19" s="1"/>
  <c r="R294" i="19" s="1"/>
  <c r="R295" i="19" s="1"/>
  <c r="R296" i="19" s="1"/>
  <c r="R297" i="19" s="1"/>
  <c r="R298" i="19" s="1"/>
  <c r="R299" i="19" s="1"/>
  <c r="R300" i="19" s="1"/>
  <c r="R301" i="19" s="1"/>
  <c r="R302" i="19" s="1"/>
  <c r="R303" i="19" s="1"/>
  <c r="R304" i="19" s="1"/>
  <c r="R305" i="19" s="1"/>
  <c r="R306" i="19" s="1"/>
  <c r="R307" i="19" s="1"/>
  <c r="R308" i="19" s="1"/>
  <c r="R309" i="19" s="1"/>
  <c r="R310" i="19" s="1"/>
  <c r="R311" i="19" s="1"/>
  <c r="R312" i="19" s="1"/>
  <c r="R313" i="19" s="1"/>
  <c r="R314" i="19" s="1"/>
  <c r="R315" i="19" s="1"/>
  <c r="R316" i="19" s="1"/>
  <c r="R317" i="19" s="1"/>
  <c r="R318" i="19" s="1"/>
  <c r="R319" i="19" s="1"/>
  <c r="R320" i="19" s="1"/>
  <c r="R321" i="19" s="1"/>
  <c r="R322" i="19" s="1"/>
  <c r="R323" i="19" s="1"/>
  <c r="R324" i="19" s="1"/>
  <c r="R325" i="19" s="1"/>
  <c r="R326" i="19" s="1"/>
  <c r="R327" i="19" s="1"/>
  <c r="R328" i="19" s="1"/>
  <c r="R329" i="19" s="1"/>
  <c r="R330" i="19" s="1"/>
  <c r="R331" i="19" s="1"/>
  <c r="R332" i="19" s="1"/>
  <c r="R333" i="19" s="1"/>
  <c r="R334" i="19" s="1"/>
  <c r="R335" i="19" s="1"/>
  <c r="R336" i="19" s="1"/>
  <c r="R337" i="19" s="1"/>
  <c r="R338" i="19" s="1"/>
  <c r="R339" i="19" s="1"/>
  <c r="R340" i="19" s="1"/>
  <c r="R341" i="19" s="1"/>
  <c r="R342" i="19" s="1"/>
  <c r="R343" i="19" s="1"/>
  <c r="R344" i="19" s="1"/>
  <c r="R345" i="19" s="1"/>
  <c r="R346" i="19" s="1"/>
  <c r="R347" i="19" s="1"/>
  <c r="R348" i="19" s="1"/>
  <c r="R349" i="19" s="1"/>
  <c r="R350" i="19" s="1"/>
  <c r="R351" i="19" s="1"/>
  <c r="R352" i="19" s="1"/>
  <c r="R353" i="19" s="1"/>
  <c r="R354" i="19" s="1"/>
  <c r="R355" i="19" s="1"/>
  <c r="R356" i="19" s="1"/>
  <c r="R357" i="19" s="1"/>
  <c r="R358" i="19" s="1"/>
  <c r="R359" i="19" s="1"/>
  <c r="R360" i="19" s="1"/>
  <c r="R361" i="19" s="1"/>
  <c r="R362" i="19" s="1"/>
  <c r="R363" i="19" s="1"/>
  <c r="R364" i="19" s="1"/>
  <c r="R365" i="19" s="1"/>
  <c r="R366" i="19" s="1"/>
  <c r="R367" i="19" s="1"/>
  <c r="R368" i="19" s="1"/>
  <c r="R369" i="19" s="1"/>
  <c r="R370" i="19" s="1"/>
  <c r="R371" i="19" s="1"/>
  <c r="R372" i="19" s="1"/>
  <c r="R373" i="19" s="1"/>
  <c r="R374" i="19" s="1"/>
  <c r="R375" i="19" s="1"/>
  <c r="R376" i="19" s="1"/>
  <c r="R377" i="19" s="1"/>
  <c r="R378" i="19" s="1"/>
  <c r="R379" i="19" s="1"/>
  <c r="R380" i="19" s="1"/>
  <c r="R381" i="19" s="1"/>
  <c r="R382" i="19" s="1"/>
  <c r="R383" i="19" s="1"/>
  <c r="R384" i="19" s="1"/>
  <c r="R385" i="19" s="1"/>
  <c r="R386" i="19" s="1"/>
  <c r="R387" i="19" s="1"/>
  <c r="R388" i="19" s="1"/>
  <c r="R389" i="19" s="1"/>
  <c r="R390" i="19" s="1"/>
  <c r="R391" i="19" s="1"/>
  <c r="R392" i="19" s="1"/>
  <c r="R393" i="19" s="1"/>
  <c r="R394" i="19" s="1"/>
  <c r="R395" i="19" s="1"/>
  <c r="R396" i="19" s="1"/>
  <c r="R397" i="19" s="1"/>
  <c r="R398" i="19" s="1"/>
  <c r="R399" i="19" s="1"/>
  <c r="R400" i="19" s="1"/>
  <c r="R401" i="19" s="1"/>
  <c r="R402" i="19" s="1"/>
  <c r="R403" i="19" s="1"/>
  <c r="R404" i="19" s="1"/>
  <c r="R405" i="19" s="1"/>
  <c r="R406" i="19" s="1"/>
  <c r="R407" i="19" s="1"/>
  <c r="R408" i="19" s="1"/>
  <c r="R409" i="19" s="1"/>
  <c r="R410" i="19" s="1"/>
  <c r="R411" i="19" s="1"/>
  <c r="R412" i="19" s="1"/>
  <c r="R413" i="19" s="1"/>
  <c r="R414" i="19" s="1"/>
  <c r="R415" i="19" s="1"/>
  <c r="R416" i="19" s="1"/>
  <c r="R417" i="19" s="1"/>
  <c r="R418" i="19" s="1"/>
  <c r="R419" i="19" s="1"/>
  <c r="R420" i="19" s="1"/>
  <c r="R421" i="19" s="1"/>
  <c r="R422" i="19" s="1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6" i="18"/>
  <c r="H5" i="18"/>
  <c r="H4" i="18"/>
  <c r="H3" i="18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N2" i="14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3" i="17"/>
  <c r="J4" i="17"/>
  <c r="J16" i="17" s="1"/>
  <c r="J28" i="17" s="1"/>
  <c r="J40" i="17" s="1"/>
  <c r="J52" i="17" s="1"/>
  <c r="J64" i="17" s="1"/>
  <c r="J76" i="17" s="1"/>
  <c r="J88" i="17" s="1"/>
  <c r="J100" i="17" s="1"/>
  <c r="J112" i="17" s="1"/>
  <c r="J124" i="17" s="1"/>
  <c r="J136" i="17" s="1"/>
  <c r="J148" i="17" s="1"/>
  <c r="J160" i="17" s="1"/>
  <c r="J172" i="17" s="1"/>
  <c r="J184" i="17" s="1"/>
  <c r="J196" i="17" s="1"/>
  <c r="J208" i="17" s="1"/>
  <c r="J220" i="17" s="1"/>
  <c r="J232" i="17" s="1"/>
  <c r="J244" i="17" s="1"/>
  <c r="J256" i="17" s="1"/>
  <c r="J268" i="17" s="1"/>
  <c r="J280" i="17" s="1"/>
  <c r="J292" i="17" s="1"/>
  <c r="J304" i="17" s="1"/>
  <c r="J316" i="17" s="1"/>
  <c r="J328" i="17" s="1"/>
  <c r="J340" i="17" s="1"/>
  <c r="J352" i="17" s="1"/>
  <c r="J364" i="17" s="1"/>
  <c r="J376" i="17" s="1"/>
  <c r="J388" i="17" s="1"/>
  <c r="J400" i="17" s="1"/>
  <c r="J412" i="17" s="1"/>
  <c r="J5" i="17"/>
  <c r="J17" i="17" s="1"/>
  <c r="J29" i="17" s="1"/>
  <c r="J41" i="17" s="1"/>
  <c r="J53" i="17" s="1"/>
  <c r="J65" i="17" s="1"/>
  <c r="J77" i="17" s="1"/>
  <c r="J89" i="17" s="1"/>
  <c r="J101" i="17" s="1"/>
  <c r="J113" i="17" s="1"/>
  <c r="J125" i="17" s="1"/>
  <c r="J137" i="17" s="1"/>
  <c r="J149" i="17" s="1"/>
  <c r="J161" i="17" s="1"/>
  <c r="J173" i="17" s="1"/>
  <c r="J185" i="17" s="1"/>
  <c r="J197" i="17" s="1"/>
  <c r="J209" i="17" s="1"/>
  <c r="J221" i="17" s="1"/>
  <c r="J233" i="17" s="1"/>
  <c r="J245" i="17" s="1"/>
  <c r="J257" i="17" s="1"/>
  <c r="J269" i="17" s="1"/>
  <c r="J281" i="17" s="1"/>
  <c r="J293" i="17" s="1"/>
  <c r="J305" i="17" s="1"/>
  <c r="J317" i="17" s="1"/>
  <c r="J329" i="17" s="1"/>
  <c r="J341" i="17" s="1"/>
  <c r="J353" i="17" s="1"/>
  <c r="J365" i="17" s="1"/>
  <c r="J377" i="17" s="1"/>
  <c r="J389" i="17" s="1"/>
  <c r="J401" i="17" s="1"/>
  <c r="J413" i="17" s="1"/>
  <c r="J6" i="17"/>
  <c r="J18" i="17" s="1"/>
  <c r="J30" i="17" s="1"/>
  <c r="J42" i="17" s="1"/>
  <c r="J54" i="17" s="1"/>
  <c r="J66" i="17" s="1"/>
  <c r="J78" i="17" s="1"/>
  <c r="J90" i="17" s="1"/>
  <c r="J102" i="17" s="1"/>
  <c r="J114" i="17" s="1"/>
  <c r="J126" i="17" s="1"/>
  <c r="J138" i="17" s="1"/>
  <c r="J150" i="17" s="1"/>
  <c r="J162" i="17" s="1"/>
  <c r="J174" i="17" s="1"/>
  <c r="J186" i="17" s="1"/>
  <c r="J198" i="17" s="1"/>
  <c r="J210" i="17" s="1"/>
  <c r="J222" i="17" s="1"/>
  <c r="J234" i="17" s="1"/>
  <c r="J246" i="17" s="1"/>
  <c r="J258" i="17" s="1"/>
  <c r="J270" i="17" s="1"/>
  <c r="J282" i="17" s="1"/>
  <c r="J294" i="17" s="1"/>
  <c r="J306" i="17" s="1"/>
  <c r="J318" i="17" s="1"/>
  <c r="J330" i="17" s="1"/>
  <c r="J342" i="17" s="1"/>
  <c r="J354" i="17" s="1"/>
  <c r="J366" i="17" s="1"/>
  <c r="J378" i="17" s="1"/>
  <c r="J390" i="17" s="1"/>
  <c r="J402" i="17" s="1"/>
  <c r="J414" i="17" s="1"/>
  <c r="J7" i="17"/>
  <c r="J19" i="17" s="1"/>
  <c r="J31" i="17" s="1"/>
  <c r="J43" i="17" s="1"/>
  <c r="J55" i="17" s="1"/>
  <c r="J67" i="17" s="1"/>
  <c r="J79" i="17" s="1"/>
  <c r="J91" i="17" s="1"/>
  <c r="J103" i="17" s="1"/>
  <c r="J115" i="17" s="1"/>
  <c r="J127" i="17" s="1"/>
  <c r="J139" i="17" s="1"/>
  <c r="J151" i="17" s="1"/>
  <c r="J163" i="17" s="1"/>
  <c r="J175" i="17" s="1"/>
  <c r="J187" i="17" s="1"/>
  <c r="J199" i="17" s="1"/>
  <c r="J211" i="17" s="1"/>
  <c r="J223" i="17" s="1"/>
  <c r="J235" i="17" s="1"/>
  <c r="J247" i="17" s="1"/>
  <c r="J259" i="17" s="1"/>
  <c r="J271" i="17" s="1"/>
  <c r="J283" i="17" s="1"/>
  <c r="J295" i="17" s="1"/>
  <c r="J307" i="17" s="1"/>
  <c r="J319" i="17" s="1"/>
  <c r="J331" i="17" s="1"/>
  <c r="J343" i="17" s="1"/>
  <c r="J355" i="17" s="1"/>
  <c r="J367" i="17" s="1"/>
  <c r="J379" i="17" s="1"/>
  <c r="J391" i="17" s="1"/>
  <c r="J403" i="17" s="1"/>
  <c r="J415" i="17" s="1"/>
  <c r="J8" i="17"/>
  <c r="J20" i="17" s="1"/>
  <c r="J32" i="17" s="1"/>
  <c r="J44" i="17" s="1"/>
  <c r="J56" i="17" s="1"/>
  <c r="J68" i="17" s="1"/>
  <c r="J80" i="17" s="1"/>
  <c r="J92" i="17" s="1"/>
  <c r="J104" i="17" s="1"/>
  <c r="J116" i="17" s="1"/>
  <c r="J128" i="17" s="1"/>
  <c r="J140" i="17" s="1"/>
  <c r="J152" i="17" s="1"/>
  <c r="J164" i="17" s="1"/>
  <c r="J176" i="17" s="1"/>
  <c r="J188" i="17" s="1"/>
  <c r="J200" i="17" s="1"/>
  <c r="J212" i="17" s="1"/>
  <c r="J224" i="17" s="1"/>
  <c r="J236" i="17" s="1"/>
  <c r="J248" i="17" s="1"/>
  <c r="J260" i="17" s="1"/>
  <c r="J272" i="17" s="1"/>
  <c r="J284" i="17" s="1"/>
  <c r="J296" i="17" s="1"/>
  <c r="J308" i="17" s="1"/>
  <c r="J320" i="17" s="1"/>
  <c r="J332" i="17" s="1"/>
  <c r="J344" i="17" s="1"/>
  <c r="J356" i="17" s="1"/>
  <c r="J368" i="17" s="1"/>
  <c r="J380" i="17" s="1"/>
  <c r="J392" i="17" s="1"/>
  <c r="J404" i="17" s="1"/>
  <c r="J416" i="17" s="1"/>
  <c r="J9" i="17"/>
  <c r="J21" i="17" s="1"/>
  <c r="J33" i="17" s="1"/>
  <c r="J45" i="17" s="1"/>
  <c r="J57" i="17" s="1"/>
  <c r="J69" i="17" s="1"/>
  <c r="J81" i="17" s="1"/>
  <c r="J93" i="17" s="1"/>
  <c r="J105" i="17" s="1"/>
  <c r="J117" i="17" s="1"/>
  <c r="J129" i="17" s="1"/>
  <c r="J141" i="17" s="1"/>
  <c r="J153" i="17" s="1"/>
  <c r="J165" i="17" s="1"/>
  <c r="J177" i="17" s="1"/>
  <c r="J189" i="17" s="1"/>
  <c r="J201" i="17" s="1"/>
  <c r="J213" i="17" s="1"/>
  <c r="J225" i="17" s="1"/>
  <c r="J237" i="17" s="1"/>
  <c r="J249" i="17" s="1"/>
  <c r="J261" i="17" s="1"/>
  <c r="J273" i="17" s="1"/>
  <c r="J285" i="17" s="1"/>
  <c r="J297" i="17" s="1"/>
  <c r="J309" i="17" s="1"/>
  <c r="J321" i="17" s="1"/>
  <c r="J333" i="17" s="1"/>
  <c r="J345" i="17" s="1"/>
  <c r="J357" i="17" s="1"/>
  <c r="J369" i="17" s="1"/>
  <c r="J381" i="17" s="1"/>
  <c r="J393" i="17" s="1"/>
  <c r="J405" i="17" s="1"/>
  <c r="J417" i="17" s="1"/>
  <c r="J10" i="17"/>
  <c r="J22" i="17" s="1"/>
  <c r="J34" i="17" s="1"/>
  <c r="J46" i="17" s="1"/>
  <c r="J58" i="17" s="1"/>
  <c r="J70" i="17" s="1"/>
  <c r="J82" i="17" s="1"/>
  <c r="J94" i="17" s="1"/>
  <c r="J106" i="17" s="1"/>
  <c r="J118" i="17" s="1"/>
  <c r="J130" i="17" s="1"/>
  <c r="J142" i="17" s="1"/>
  <c r="J154" i="17" s="1"/>
  <c r="J166" i="17" s="1"/>
  <c r="J178" i="17" s="1"/>
  <c r="J190" i="17" s="1"/>
  <c r="J202" i="17" s="1"/>
  <c r="J214" i="17" s="1"/>
  <c r="J226" i="17" s="1"/>
  <c r="J238" i="17" s="1"/>
  <c r="J250" i="17" s="1"/>
  <c r="J262" i="17" s="1"/>
  <c r="J274" i="17" s="1"/>
  <c r="J286" i="17" s="1"/>
  <c r="J298" i="17" s="1"/>
  <c r="J310" i="17" s="1"/>
  <c r="J322" i="17" s="1"/>
  <c r="J334" i="17" s="1"/>
  <c r="J346" i="17" s="1"/>
  <c r="J358" i="17" s="1"/>
  <c r="J370" i="17" s="1"/>
  <c r="J382" i="17" s="1"/>
  <c r="J394" i="17" s="1"/>
  <c r="J406" i="17" s="1"/>
  <c r="J418" i="17" s="1"/>
  <c r="J11" i="17"/>
  <c r="J23" i="17" s="1"/>
  <c r="J35" i="17" s="1"/>
  <c r="J47" i="17" s="1"/>
  <c r="J59" i="17" s="1"/>
  <c r="J71" i="17" s="1"/>
  <c r="J83" i="17" s="1"/>
  <c r="J95" i="17" s="1"/>
  <c r="J107" i="17" s="1"/>
  <c r="J119" i="17" s="1"/>
  <c r="J131" i="17" s="1"/>
  <c r="J143" i="17" s="1"/>
  <c r="J155" i="17" s="1"/>
  <c r="J167" i="17" s="1"/>
  <c r="J179" i="17" s="1"/>
  <c r="J191" i="17" s="1"/>
  <c r="J203" i="17" s="1"/>
  <c r="J215" i="17" s="1"/>
  <c r="J227" i="17" s="1"/>
  <c r="J239" i="17" s="1"/>
  <c r="J251" i="17" s="1"/>
  <c r="J263" i="17" s="1"/>
  <c r="J275" i="17" s="1"/>
  <c r="J287" i="17" s="1"/>
  <c r="J299" i="17" s="1"/>
  <c r="J311" i="17" s="1"/>
  <c r="J323" i="17" s="1"/>
  <c r="J335" i="17" s="1"/>
  <c r="J347" i="17" s="1"/>
  <c r="J359" i="17" s="1"/>
  <c r="J371" i="17" s="1"/>
  <c r="J383" i="17" s="1"/>
  <c r="J395" i="17" s="1"/>
  <c r="J407" i="17" s="1"/>
  <c r="J419" i="17" s="1"/>
  <c r="J12" i="17"/>
  <c r="J24" i="17" s="1"/>
  <c r="J36" i="17" s="1"/>
  <c r="J48" i="17" s="1"/>
  <c r="J60" i="17" s="1"/>
  <c r="J72" i="17" s="1"/>
  <c r="J84" i="17" s="1"/>
  <c r="J96" i="17" s="1"/>
  <c r="J108" i="17" s="1"/>
  <c r="J120" i="17" s="1"/>
  <c r="J132" i="17" s="1"/>
  <c r="J144" i="17" s="1"/>
  <c r="J156" i="17" s="1"/>
  <c r="J168" i="17" s="1"/>
  <c r="J180" i="17" s="1"/>
  <c r="J192" i="17" s="1"/>
  <c r="J204" i="17" s="1"/>
  <c r="J216" i="17" s="1"/>
  <c r="J228" i="17" s="1"/>
  <c r="J240" i="17" s="1"/>
  <c r="J252" i="17" s="1"/>
  <c r="J264" i="17" s="1"/>
  <c r="J276" i="17" s="1"/>
  <c r="J288" i="17" s="1"/>
  <c r="J300" i="17" s="1"/>
  <c r="J312" i="17" s="1"/>
  <c r="J324" i="17" s="1"/>
  <c r="J336" i="17" s="1"/>
  <c r="J348" i="17" s="1"/>
  <c r="J360" i="17" s="1"/>
  <c r="J372" i="17" s="1"/>
  <c r="J384" i="17" s="1"/>
  <c r="J396" i="17" s="1"/>
  <c r="J408" i="17" s="1"/>
  <c r="J420" i="17" s="1"/>
  <c r="J13" i="17"/>
  <c r="J25" i="17" s="1"/>
  <c r="J37" i="17" s="1"/>
  <c r="J49" i="17" s="1"/>
  <c r="J61" i="17" s="1"/>
  <c r="J73" i="17" s="1"/>
  <c r="J85" i="17" s="1"/>
  <c r="J97" i="17" s="1"/>
  <c r="J109" i="17" s="1"/>
  <c r="J121" i="17" s="1"/>
  <c r="J133" i="17" s="1"/>
  <c r="J145" i="17" s="1"/>
  <c r="J157" i="17" s="1"/>
  <c r="J169" i="17" s="1"/>
  <c r="J181" i="17" s="1"/>
  <c r="J193" i="17" s="1"/>
  <c r="J205" i="17" s="1"/>
  <c r="J217" i="17" s="1"/>
  <c r="J229" i="17" s="1"/>
  <c r="J241" i="17" s="1"/>
  <c r="J253" i="17" s="1"/>
  <c r="J265" i="17" s="1"/>
  <c r="J277" i="17" s="1"/>
  <c r="J289" i="17" s="1"/>
  <c r="J301" i="17" s="1"/>
  <c r="J313" i="17" s="1"/>
  <c r="J325" i="17" s="1"/>
  <c r="J337" i="17" s="1"/>
  <c r="J349" i="17" s="1"/>
  <c r="J361" i="17" s="1"/>
  <c r="J373" i="17" s="1"/>
  <c r="J385" i="17" s="1"/>
  <c r="J397" i="17" s="1"/>
  <c r="J409" i="17" s="1"/>
  <c r="J421" i="17" s="1"/>
  <c r="J14" i="17"/>
  <c r="J26" i="17" s="1"/>
  <c r="J38" i="17" s="1"/>
  <c r="J50" i="17" s="1"/>
  <c r="J62" i="17" s="1"/>
  <c r="J74" i="17" s="1"/>
  <c r="J86" i="17" s="1"/>
  <c r="J98" i="17" s="1"/>
  <c r="J110" i="17" s="1"/>
  <c r="J122" i="17" s="1"/>
  <c r="J134" i="17" s="1"/>
  <c r="J146" i="17" s="1"/>
  <c r="J158" i="17" s="1"/>
  <c r="J170" i="17" s="1"/>
  <c r="J182" i="17" s="1"/>
  <c r="J194" i="17" s="1"/>
  <c r="J206" i="17" s="1"/>
  <c r="J218" i="17" s="1"/>
  <c r="J230" i="17" s="1"/>
  <c r="J242" i="17" s="1"/>
  <c r="J254" i="17" s="1"/>
  <c r="J266" i="17" s="1"/>
  <c r="J278" i="17" s="1"/>
  <c r="J290" i="17" s="1"/>
  <c r="J302" i="17" s="1"/>
  <c r="J314" i="17" s="1"/>
  <c r="J326" i="17" s="1"/>
  <c r="J338" i="17" s="1"/>
  <c r="J350" i="17" s="1"/>
  <c r="J362" i="17" s="1"/>
  <c r="J374" i="17" s="1"/>
  <c r="J386" i="17" s="1"/>
  <c r="J398" i="17" s="1"/>
  <c r="J410" i="17" s="1"/>
  <c r="J422" i="17" s="1"/>
  <c r="J3" i="17"/>
  <c r="J15" i="17" s="1"/>
  <c r="J27" i="17" s="1"/>
  <c r="J39" i="17" s="1"/>
  <c r="J51" i="17" s="1"/>
  <c r="J63" i="17" s="1"/>
  <c r="J75" i="17" s="1"/>
  <c r="J87" i="17" s="1"/>
  <c r="J99" i="17" s="1"/>
  <c r="J111" i="17" s="1"/>
  <c r="J123" i="17" s="1"/>
  <c r="J135" i="17" s="1"/>
  <c r="J147" i="17" s="1"/>
  <c r="J159" i="17" s="1"/>
  <c r="J171" i="17" s="1"/>
  <c r="J183" i="17" s="1"/>
  <c r="J195" i="17" s="1"/>
  <c r="J207" i="17" s="1"/>
  <c r="J219" i="17" s="1"/>
  <c r="J231" i="17" s="1"/>
  <c r="J243" i="17" s="1"/>
  <c r="J255" i="17" s="1"/>
  <c r="J267" i="17" s="1"/>
  <c r="J279" i="17" s="1"/>
  <c r="J291" i="17" s="1"/>
  <c r="J303" i="17" s="1"/>
  <c r="J315" i="17" s="1"/>
  <c r="J327" i="17" s="1"/>
  <c r="J339" i="17" s="1"/>
  <c r="J351" i="17" s="1"/>
  <c r="J363" i="17" s="1"/>
  <c r="J375" i="17" s="1"/>
  <c r="J387" i="17" s="1"/>
  <c r="J399" i="17" s="1"/>
  <c r="J411" i="17" s="1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N14" i="17"/>
  <c r="N26" i="17" s="1"/>
  <c r="N38" i="17" s="1"/>
  <c r="N50" i="17" s="1"/>
  <c r="N62" i="17" s="1"/>
  <c r="N74" i="17" s="1"/>
  <c r="N86" i="17" s="1"/>
  <c r="N98" i="17" s="1"/>
  <c r="N110" i="17" s="1"/>
  <c r="N122" i="17" s="1"/>
  <c r="N134" i="17" s="1"/>
  <c r="N146" i="17" s="1"/>
  <c r="N158" i="17" s="1"/>
  <c r="N170" i="17" s="1"/>
  <c r="N182" i="17" s="1"/>
  <c r="N194" i="17" s="1"/>
  <c r="N206" i="17" s="1"/>
  <c r="N218" i="17" s="1"/>
  <c r="N230" i="17" s="1"/>
  <c r="N242" i="17" s="1"/>
  <c r="N254" i="17" s="1"/>
  <c r="N266" i="17" s="1"/>
  <c r="N278" i="17" s="1"/>
  <c r="N290" i="17" s="1"/>
  <c r="N302" i="17" s="1"/>
  <c r="N314" i="17" s="1"/>
  <c r="N326" i="17" s="1"/>
  <c r="N338" i="17" s="1"/>
  <c r="N350" i="17" s="1"/>
  <c r="N362" i="17" s="1"/>
  <c r="N374" i="17" s="1"/>
  <c r="N386" i="17" s="1"/>
  <c r="N398" i="17" s="1"/>
  <c r="N410" i="17" s="1"/>
  <c r="N422" i="17" s="1"/>
  <c r="H14" i="17"/>
  <c r="E14" i="17"/>
  <c r="N13" i="17"/>
  <c r="N25" i="17" s="1"/>
  <c r="N37" i="17" s="1"/>
  <c r="N49" i="17" s="1"/>
  <c r="N61" i="17" s="1"/>
  <c r="N73" i="17" s="1"/>
  <c r="N85" i="17" s="1"/>
  <c r="N97" i="17" s="1"/>
  <c r="N109" i="17" s="1"/>
  <c r="N121" i="17" s="1"/>
  <c r="N133" i="17" s="1"/>
  <c r="N145" i="17" s="1"/>
  <c r="N157" i="17" s="1"/>
  <c r="N169" i="17" s="1"/>
  <c r="N181" i="17" s="1"/>
  <c r="N193" i="17" s="1"/>
  <c r="N205" i="17" s="1"/>
  <c r="N217" i="17" s="1"/>
  <c r="N229" i="17" s="1"/>
  <c r="N241" i="17" s="1"/>
  <c r="N253" i="17" s="1"/>
  <c r="N265" i="17" s="1"/>
  <c r="N277" i="17" s="1"/>
  <c r="N289" i="17" s="1"/>
  <c r="N301" i="17" s="1"/>
  <c r="N313" i="17" s="1"/>
  <c r="N325" i="17" s="1"/>
  <c r="N337" i="17" s="1"/>
  <c r="N349" i="17" s="1"/>
  <c r="N361" i="17" s="1"/>
  <c r="N373" i="17" s="1"/>
  <c r="N385" i="17" s="1"/>
  <c r="N397" i="17" s="1"/>
  <c r="N409" i="17" s="1"/>
  <c r="N421" i="17" s="1"/>
  <c r="H13" i="17"/>
  <c r="E13" i="17"/>
  <c r="N12" i="17"/>
  <c r="N24" i="17" s="1"/>
  <c r="N36" i="17" s="1"/>
  <c r="N48" i="17" s="1"/>
  <c r="N60" i="17" s="1"/>
  <c r="N72" i="17" s="1"/>
  <c r="N84" i="17" s="1"/>
  <c r="N96" i="17" s="1"/>
  <c r="N108" i="17" s="1"/>
  <c r="N120" i="17" s="1"/>
  <c r="N132" i="17" s="1"/>
  <c r="N144" i="17" s="1"/>
  <c r="N156" i="17" s="1"/>
  <c r="N168" i="17" s="1"/>
  <c r="N180" i="17" s="1"/>
  <c r="N192" i="17" s="1"/>
  <c r="N204" i="17" s="1"/>
  <c r="N216" i="17" s="1"/>
  <c r="N228" i="17" s="1"/>
  <c r="N240" i="17" s="1"/>
  <c r="N252" i="17" s="1"/>
  <c r="N264" i="17" s="1"/>
  <c r="N276" i="17" s="1"/>
  <c r="N288" i="17" s="1"/>
  <c r="N300" i="17" s="1"/>
  <c r="N312" i="17" s="1"/>
  <c r="N324" i="17" s="1"/>
  <c r="N336" i="17" s="1"/>
  <c r="N348" i="17" s="1"/>
  <c r="N360" i="17" s="1"/>
  <c r="N372" i="17" s="1"/>
  <c r="N384" i="17" s="1"/>
  <c r="N396" i="17" s="1"/>
  <c r="N408" i="17" s="1"/>
  <c r="N420" i="17" s="1"/>
  <c r="H12" i="17"/>
  <c r="E12" i="17"/>
  <c r="N11" i="17"/>
  <c r="N23" i="17" s="1"/>
  <c r="N35" i="17" s="1"/>
  <c r="N47" i="17" s="1"/>
  <c r="N59" i="17" s="1"/>
  <c r="N71" i="17" s="1"/>
  <c r="N83" i="17" s="1"/>
  <c r="N95" i="17" s="1"/>
  <c r="N107" i="17" s="1"/>
  <c r="N119" i="17" s="1"/>
  <c r="N131" i="17" s="1"/>
  <c r="N143" i="17" s="1"/>
  <c r="N155" i="17" s="1"/>
  <c r="N167" i="17" s="1"/>
  <c r="N179" i="17" s="1"/>
  <c r="N191" i="17" s="1"/>
  <c r="N203" i="17" s="1"/>
  <c r="N215" i="17" s="1"/>
  <c r="N227" i="17" s="1"/>
  <c r="N239" i="17" s="1"/>
  <c r="N251" i="17" s="1"/>
  <c r="N263" i="17" s="1"/>
  <c r="N275" i="17" s="1"/>
  <c r="N287" i="17" s="1"/>
  <c r="N299" i="17" s="1"/>
  <c r="N311" i="17" s="1"/>
  <c r="N323" i="17" s="1"/>
  <c r="N335" i="17" s="1"/>
  <c r="N347" i="17" s="1"/>
  <c r="N359" i="17" s="1"/>
  <c r="N371" i="17" s="1"/>
  <c r="N383" i="17" s="1"/>
  <c r="N395" i="17" s="1"/>
  <c r="N407" i="17" s="1"/>
  <c r="N419" i="17" s="1"/>
  <c r="H11" i="17"/>
  <c r="N10" i="17"/>
  <c r="N22" i="17" s="1"/>
  <c r="N34" i="17" s="1"/>
  <c r="N46" i="17" s="1"/>
  <c r="N58" i="17" s="1"/>
  <c r="N70" i="17" s="1"/>
  <c r="N82" i="17" s="1"/>
  <c r="N94" i="17" s="1"/>
  <c r="N106" i="17" s="1"/>
  <c r="N118" i="17" s="1"/>
  <c r="N130" i="17" s="1"/>
  <c r="N142" i="17" s="1"/>
  <c r="N154" i="17" s="1"/>
  <c r="N166" i="17" s="1"/>
  <c r="N178" i="17" s="1"/>
  <c r="N190" i="17" s="1"/>
  <c r="N202" i="17" s="1"/>
  <c r="N214" i="17" s="1"/>
  <c r="N226" i="17" s="1"/>
  <c r="N238" i="17" s="1"/>
  <c r="N250" i="17" s="1"/>
  <c r="N262" i="17" s="1"/>
  <c r="N274" i="17" s="1"/>
  <c r="N286" i="17" s="1"/>
  <c r="N298" i="17" s="1"/>
  <c r="N310" i="17" s="1"/>
  <c r="N322" i="17" s="1"/>
  <c r="N334" i="17" s="1"/>
  <c r="N346" i="17" s="1"/>
  <c r="N358" i="17" s="1"/>
  <c r="N370" i="17" s="1"/>
  <c r="N382" i="17" s="1"/>
  <c r="N394" i="17" s="1"/>
  <c r="N406" i="17" s="1"/>
  <c r="N418" i="17" s="1"/>
  <c r="H10" i="17"/>
  <c r="E10" i="17"/>
  <c r="N9" i="17"/>
  <c r="N21" i="17" s="1"/>
  <c r="N33" i="17" s="1"/>
  <c r="N45" i="17" s="1"/>
  <c r="N57" i="17" s="1"/>
  <c r="N69" i="17" s="1"/>
  <c r="N81" i="17" s="1"/>
  <c r="N93" i="17" s="1"/>
  <c r="N105" i="17" s="1"/>
  <c r="N117" i="17" s="1"/>
  <c r="N129" i="17" s="1"/>
  <c r="N141" i="17" s="1"/>
  <c r="N153" i="17" s="1"/>
  <c r="N165" i="17" s="1"/>
  <c r="N177" i="17" s="1"/>
  <c r="N189" i="17" s="1"/>
  <c r="N201" i="17" s="1"/>
  <c r="N213" i="17" s="1"/>
  <c r="N225" i="17" s="1"/>
  <c r="N237" i="17" s="1"/>
  <c r="N249" i="17" s="1"/>
  <c r="N261" i="17" s="1"/>
  <c r="N273" i="17" s="1"/>
  <c r="N285" i="17" s="1"/>
  <c r="N297" i="17" s="1"/>
  <c r="N309" i="17" s="1"/>
  <c r="N321" i="17" s="1"/>
  <c r="N333" i="17" s="1"/>
  <c r="N345" i="17" s="1"/>
  <c r="N357" i="17" s="1"/>
  <c r="N369" i="17" s="1"/>
  <c r="N381" i="17" s="1"/>
  <c r="N393" i="17" s="1"/>
  <c r="N405" i="17" s="1"/>
  <c r="N417" i="17" s="1"/>
  <c r="H9" i="17"/>
  <c r="N8" i="17"/>
  <c r="N20" i="17" s="1"/>
  <c r="N32" i="17" s="1"/>
  <c r="N44" i="17" s="1"/>
  <c r="N56" i="17" s="1"/>
  <c r="N68" i="17" s="1"/>
  <c r="N80" i="17" s="1"/>
  <c r="N92" i="17" s="1"/>
  <c r="N104" i="17" s="1"/>
  <c r="N116" i="17" s="1"/>
  <c r="N128" i="17" s="1"/>
  <c r="N140" i="17" s="1"/>
  <c r="N152" i="17" s="1"/>
  <c r="N164" i="17" s="1"/>
  <c r="N176" i="17" s="1"/>
  <c r="N188" i="17" s="1"/>
  <c r="N200" i="17" s="1"/>
  <c r="N212" i="17" s="1"/>
  <c r="N224" i="17" s="1"/>
  <c r="N236" i="17" s="1"/>
  <c r="N248" i="17" s="1"/>
  <c r="N260" i="17" s="1"/>
  <c r="N272" i="17" s="1"/>
  <c r="N284" i="17" s="1"/>
  <c r="N296" i="17" s="1"/>
  <c r="N308" i="17" s="1"/>
  <c r="N320" i="17" s="1"/>
  <c r="N332" i="17" s="1"/>
  <c r="N344" i="17" s="1"/>
  <c r="N356" i="17" s="1"/>
  <c r="N368" i="17" s="1"/>
  <c r="N380" i="17" s="1"/>
  <c r="N392" i="17" s="1"/>
  <c r="N404" i="17" s="1"/>
  <c r="N416" i="17" s="1"/>
  <c r="H8" i="17"/>
  <c r="E8" i="17"/>
  <c r="N7" i="17"/>
  <c r="N19" i="17" s="1"/>
  <c r="N31" i="17" s="1"/>
  <c r="N43" i="17" s="1"/>
  <c r="N55" i="17" s="1"/>
  <c r="N67" i="17" s="1"/>
  <c r="N79" i="17" s="1"/>
  <c r="N91" i="17" s="1"/>
  <c r="N103" i="17" s="1"/>
  <c r="N115" i="17" s="1"/>
  <c r="N127" i="17" s="1"/>
  <c r="N139" i="17" s="1"/>
  <c r="N151" i="17" s="1"/>
  <c r="N163" i="17" s="1"/>
  <c r="N175" i="17" s="1"/>
  <c r="N187" i="17" s="1"/>
  <c r="N199" i="17" s="1"/>
  <c r="N211" i="17" s="1"/>
  <c r="N223" i="17" s="1"/>
  <c r="N235" i="17" s="1"/>
  <c r="N247" i="17" s="1"/>
  <c r="N259" i="17" s="1"/>
  <c r="N271" i="17" s="1"/>
  <c r="N283" i="17" s="1"/>
  <c r="N295" i="17" s="1"/>
  <c r="N307" i="17" s="1"/>
  <c r="N319" i="17" s="1"/>
  <c r="N331" i="17" s="1"/>
  <c r="N343" i="17" s="1"/>
  <c r="N355" i="17" s="1"/>
  <c r="N367" i="17" s="1"/>
  <c r="N379" i="17" s="1"/>
  <c r="N391" i="17" s="1"/>
  <c r="N403" i="17" s="1"/>
  <c r="N415" i="17" s="1"/>
  <c r="H7" i="17"/>
  <c r="E7" i="17"/>
  <c r="N6" i="17"/>
  <c r="N18" i="17" s="1"/>
  <c r="N30" i="17" s="1"/>
  <c r="N42" i="17" s="1"/>
  <c r="N54" i="17" s="1"/>
  <c r="N66" i="17" s="1"/>
  <c r="N78" i="17" s="1"/>
  <c r="N90" i="17" s="1"/>
  <c r="N102" i="17" s="1"/>
  <c r="N114" i="17" s="1"/>
  <c r="N126" i="17" s="1"/>
  <c r="N138" i="17" s="1"/>
  <c r="N150" i="17" s="1"/>
  <c r="N162" i="17" s="1"/>
  <c r="N174" i="17" s="1"/>
  <c r="N186" i="17" s="1"/>
  <c r="N198" i="17" s="1"/>
  <c r="N210" i="17" s="1"/>
  <c r="N222" i="17" s="1"/>
  <c r="N234" i="17" s="1"/>
  <c r="N246" i="17" s="1"/>
  <c r="N258" i="17" s="1"/>
  <c r="N270" i="17" s="1"/>
  <c r="N282" i="17" s="1"/>
  <c r="N294" i="17" s="1"/>
  <c r="N306" i="17" s="1"/>
  <c r="N318" i="17" s="1"/>
  <c r="N330" i="17" s="1"/>
  <c r="N342" i="17" s="1"/>
  <c r="N354" i="17" s="1"/>
  <c r="N366" i="17" s="1"/>
  <c r="N378" i="17" s="1"/>
  <c r="N390" i="17" s="1"/>
  <c r="N402" i="17" s="1"/>
  <c r="N414" i="17" s="1"/>
  <c r="H6" i="17"/>
  <c r="E6" i="17"/>
  <c r="N5" i="17"/>
  <c r="N17" i="17" s="1"/>
  <c r="N29" i="17" s="1"/>
  <c r="N41" i="17" s="1"/>
  <c r="N53" i="17" s="1"/>
  <c r="N65" i="17" s="1"/>
  <c r="N77" i="17" s="1"/>
  <c r="N89" i="17" s="1"/>
  <c r="N101" i="17" s="1"/>
  <c r="N113" i="17" s="1"/>
  <c r="N125" i="17" s="1"/>
  <c r="N137" i="17" s="1"/>
  <c r="N149" i="17" s="1"/>
  <c r="N161" i="17" s="1"/>
  <c r="N173" i="17" s="1"/>
  <c r="N185" i="17" s="1"/>
  <c r="N197" i="17" s="1"/>
  <c r="N209" i="17" s="1"/>
  <c r="N221" i="17" s="1"/>
  <c r="N233" i="17" s="1"/>
  <c r="N245" i="17" s="1"/>
  <c r="N257" i="17" s="1"/>
  <c r="N269" i="17" s="1"/>
  <c r="N281" i="17" s="1"/>
  <c r="N293" i="17" s="1"/>
  <c r="N305" i="17" s="1"/>
  <c r="N317" i="17" s="1"/>
  <c r="N329" i="17" s="1"/>
  <c r="N341" i="17" s="1"/>
  <c r="N353" i="17" s="1"/>
  <c r="N365" i="17" s="1"/>
  <c r="N377" i="17" s="1"/>
  <c r="N389" i="17" s="1"/>
  <c r="N401" i="17" s="1"/>
  <c r="N413" i="17" s="1"/>
  <c r="H5" i="17"/>
  <c r="E5" i="17"/>
  <c r="N4" i="17"/>
  <c r="N16" i="17" s="1"/>
  <c r="N28" i="17" s="1"/>
  <c r="N40" i="17" s="1"/>
  <c r="N52" i="17" s="1"/>
  <c r="N64" i="17" s="1"/>
  <c r="N76" i="17" s="1"/>
  <c r="N88" i="17" s="1"/>
  <c r="N100" i="17" s="1"/>
  <c r="N112" i="17" s="1"/>
  <c r="N124" i="17" s="1"/>
  <c r="N136" i="17" s="1"/>
  <c r="N148" i="17" s="1"/>
  <c r="N160" i="17" s="1"/>
  <c r="N172" i="17" s="1"/>
  <c r="N184" i="17" s="1"/>
  <c r="N196" i="17" s="1"/>
  <c r="N208" i="17" s="1"/>
  <c r="N220" i="17" s="1"/>
  <c r="N232" i="17" s="1"/>
  <c r="N244" i="17" s="1"/>
  <c r="N256" i="17" s="1"/>
  <c r="N268" i="17" s="1"/>
  <c r="N280" i="17" s="1"/>
  <c r="N292" i="17" s="1"/>
  <c r="N304" i="17" s="1"/>
  <c r="N316" i="17" s="1"/>
  <c r="N328" i="17" s="1"/>
  <c r="N340" i="17" s="1"/>
  <c r="N352" i="17" s="1"/>
  <c r="N364" i="17" s="1"/>
  <c r="N376" i="17" s="1"/>
  <c r="N388" i="17" s="1"/>
  <c r="N400" i="17" s="1"/>
  <c r="N412" i="17" s="1"/>
  <c r="H4" i="17"/>
  <c r="E4" i="17"/>
  <c r="N3" i="17"/>
  <c r="H3" i="17"/>
  <c r="E3" i="17"/>
  <c r="J62" i="16"/>
  <c r="J61" i="16"/>
  <c r="H61" i="16"/>
  <c r="J60" i="16"/>
  <c r="H60" i="16"/>
  <c r="J59" i="16"/>
  <c r="H59" i="16"/>
  <c r="J58" i="16"/>
  <c r="H58" i="16"/>
  <c r="J57" i="16"/>
  <c r="H57" i="16"/>
  <c r="J56" i="16"/>
  <c r="H56" i="16"/>
  <c r="J55" i="16"/>
  <c r="H55" i="16"/>
  <c r="J54" i="16"/>
  <c r="H54" i="16"/>
  <c r="J53" i="16"/>
  <c r="H53" i="16"/>
  <c r="J52" i="16"/>
  <c r="H52" i="16"/>
  <c r="J51" i="16"/>
  <c r="H51" i="16"/>
  <c r="J50" i="16"/>
  <c r="H50" i="16"/>
  <c r="J49" i="16"/>
  <c r="H49" i="16"/>
  <c r="J48" i="16"/>
  <c r="H48" i="16"/>
  <c r="J47" i="16"/>
  <c r="H47" i="16"/>
  <c r="J46" i="16"/>
  <c r="H46" i="16"/>
  <c r="J45" i="16"/>
  <c r="H45" i="16"/>
  <c r="J44" i="16"/>
  <c r="H44" i="16"/>
  <c r="J43" i="16"/>
  <c r="H43" i="16"/>
  <c r="J42" i="16"/>
  <c r="H42" i="16"/>
  <c r="J41" i="16"/>
  <c r="H41" i="16"/>
  <c r="J40" i="16"/>
  <c r="H40" i="16"/>
  <c r="J39" i="16"/>
  <c r="H39" i="16"/>
  <c r="J38" i="16"/>
  <c r="H38" i="16"/>
  <c r="J37" i="16"/>
  <c r="H37" i="16"/>
  <c r="J36" i="16"/>
  <c r="H36" i="16"/>
  <c r="J35" i="16"/>
  <c r="H35" i="16"/>
  <c r="J34" i="16"/>
  <c r="H34" i="16"/>
  <c r="J33" i="16"/>
  <c r="H33" i="16"/>
  <c r="J32" i="16"/>
  <c r="H32" i="16"/>
  <c r="J31" i="16"/>
  <c r="H31" i="16"/>
  <c r="J30" i="16"/>
  <c r="H30" i="16"/>
  <c r="J29" i="16"/>
  <c r="H29" i="16"/>
  <c r="J28" i="16"/>
  <c r="H28" i="16"/>
  <c r="J27" i="16"/>
  <c r="H27" i="16"/>
  <c r="J26" i="16"/>
  <c r="H26" i="16"/>
  <c r="J25" i="16"/>
  <c r="H25" i="16"/>
  <c r="J24" i="16"/>
  <c r="H24" i="16"/>
  <c r="J23" i="16"/>
  <c r="H23" i="16"/>
  <c r="J22" i="16"/>
  <c r="H22" i="16"/>
  <c r="J21" i="16"/>
  <c r="H21" i="16"/>
  <c r="J20" i="16"/>
  <c r="H20" i="16"/>
  <c r="J19" i="16"/>
  <c r="H19" i="16"/>
  <c r="J18" i="16"/>
  <c r="H18" i="16"/>
  <c r="J17" i="16"/>
  <c r="H17" i="16"/>
  <c r="J16" i="16"/>
  <c r="H16" i="16"/>
  <c r="J15" i="16"/>
  <c r="H15" i="16"/>
  <c r="M14" i="16"/>
  <c r="M26" i="16" s="1"/>
  <c r="J14" i="16"/>
  <c r="H14" i="16"/>
  <c r="M13" i="16"/>
  <c r="M25" i="16" s="1"/>
  <c r="J13" i="16"/>
  <c r="H13" i="16"/>
  <c r="E13" i="16"/>
  <c r="M12" i="16"/>
  <c r="M24" i="16" s="1"/>
  <c r="J12" i="16"/>
  <c r="H12" i="16"/>
  <c r="M11" i="16"/>
  <c r="M23" i="16" s="1"/>
  <c r="M35" i="16" s="1"/>
  <c r="J11" i="16"/>
  <c r="H11" i="16"/>
  <c r="E11" i="16"/>
  <c r="M10" i="16"/>
  <c r="M22" i="16" s="1"/>
  <c r="M34" i="16" s="1"/>
  <c r="J10" i="16"/>
  <c r="H10" i="16"/>
  <c r="E10" i="16"/>
  <c r="M9" i="16"/>
  <c r="M21" i="16" s="1"/>
  <c r="J9" i="16"/>
  <c r="H9" i="16"/>
  <c r="E9" i="16"/>
  <c r="M8" i="16"/>
  <c r="M20" i="16" s="1"/>
  <c r="J8" i="16"/>
  <c r="H8" i="16"/>
  <c r="E8" i="16"/>
  <c r="M7" i="16"/>
  <c r="M19" i="16" s="1"/>
  <c r="J7" i="16"/>
  <c r="H7" i="16"/>
  <c r="E7" i="16"/>
  <c r="M6" i="16"/>
  <c r="M18" i="16" s="1"/>
  <c r="J6" i="16"/>
  <c r="H6" i="16"/>
  <c r="E6" i="16"/>
  <c r="M5" i="16"/>
  <c r="M17" i="16" s="1"/>
  <c r="J5" i="16"/>
  <c r="H5" i="16"/>
  <c r="E5" i="16"/>
  <c r="M4" i="16"/>
  <c r="M16" i="16" s="1"/>
  <c r="H4" i="16"/>
  <c r="O3" i="16"/>
  <c r="M3" i="16"/>
  <c r="M15" i="16" s="1"/>
  <c r="H3" i="16"/>
  <c r="O4" i="15"/>
  <c r="O16" i="15" s="1"/>
  <c r="O28" i="15" s="1"/>
  <c r="O40" i="15" s="1"/>
  <c r="O52" i="15" s="1"/>
  <c r="O64" i="15" s="1"/>
  <c r="O76" i="15" s="1"/>
  <c r="O88" i="15" s="1"/>
  <c r="O100" i="15" s="1"/>
  <c r="O112" i="15" s="1"/>
  <c r="O124" i="15" s="1"/>
  <c r="O136" i="15" s="1"/>
  <c r="O148" i="15" s="1"/>
  <c r="O160" i="15" s="1"/>
  <c r="O172" i="15" s="1"/>
  <c r="O184" i="15" s="1"/>
  <c r="O196" i="15" s="1"/>
  <c r="O208" i="15" s="1"/>
  <c r="O220" i="15" s="1"/>
  <c r="O232" i="15" s="1"/>
  <c r="O244" i="15" s="1"/>
  <c r="O256" i="15" s="1"/>
  <c r="O268" i="15" s="1"/>
  <c r="O280" i="15" s="1"/>
  <c r="O292" i="15" s="1"/>
  <c r="O304" i="15" s="1"/>
  <c r="O316" i="15" s="1"/>
  <c r="O328" i="15" s="1"/>
  <c r="O340" i="15" s="1"/>
  <c r="O352" i="15" s="1"/>
  <c r="O364" i="15" s="1"/>
  <c r="O376" i="15" s="1"/>
  <c r="O388" i="15" s="1"/>
  <c r="O400" i="15" s="1"/>
  <c r="O412" i="15" s="1"/>
  <c r="O5" i="15"/>
  <c r="O17" i="15" s="1"/>
  <c r="O29" i="15" s="1"/>
  <c r="O41" i="15" s="1"/>
  <c r="O53" i="15" s="1"/>
  <c r="O65" i="15" s="1"/>
  <c r="O77" i="15" s="1"/>
  <c r="O89" i="15" s="1"/>
  <c r="O101" i="15" s="1"/>
  <c r="O113" i="15" s="1"/>
  <c r="O125" i="15" s="1"/>
  <c r="O137" i="15" s="1"/>
  <c r="O149" i="15" s="1"/>
  <c r="O161" i="15" s="1"/>
  <c r="O173" i="15" s="1"/>
  <c r="O185" i="15" s="1"/>
  <c r="O197" i="15" s="1"/>
  <c r="O209" i="15" s="1"/>
  <c r="O221" i="15" s="1"/>
  <c r="O233" i="15" s="1"/>
  <c r="O245" i="15" s="1"/>
  <c r="O257" i="15" s="1"/>
  <c r="O269" i="15" s="1"/>
  <c r="O281" i="15" s="1"/>
  <c r="O293" i="15" s="1"/>
  <c r="O305" i="15" s="1"/>
  <c r="O317" i="15" s="1"/>
  <c r="O329" i="15" s="1"/>
  <c r="O341" i="15" s="1"/>
  <c r="O353" i="15" s="1"/>
  <c r="O365" i="15" s="1"/>
  <c r="O377" i="15" s="1"/>
  <c r="O389" i="15" s="1"/>
  <c r="O401" i="15" s="1"/>
  <c r="O413" i="15" s="1"/>
  <c r="O6" i="15"/>
  <c r="O18" i="15" s="1"/>
  <c r="O30" i="15" s="1"/>
  <c r="O42" i="15" s="1"/>
  <c r="O54" i="15" s="1"/>
  <c r="O66" i="15" s="1"/>
  <c r="O78" i="15" s="1"/>
  <c r="O90" i="15" s="1"/>
  <c r="O102" i="15" s="1"/>
  <c r="O114" i="15" s="1"/>
  <c r="O126" i="15" s="1"/>
  <c r="O138" i="15" s="1"/>
  <c r="O150" i="15" s="1"/>
  <c r="O162" i="15" s="1"/>
  <c r="O174" i="15" s="1"/>
  <c r="O186" i="15" s="1"/>
  <c r="O198" i="15" s="1"/>
  <c r="O210" i="15" s="1"/>
  <c r="O222" i="15" s="1"/>
  <c r="O234" i="15" s="1"/>
  <c r="O246" i="15" s="1"/>
  <c r="O258" i="15" s="1"/>
  <c r="O270" i="15" s="1"/>
  <c r="O282" i="15" s="1"/>
  <c r="O294" i="15" s="1"/>
  <c r="O306" i="15" s="1"/>
  <c r="O318" i="15" s="1"/>
  <c r="O330" i="15" s="1"/>
  <c r="O342" i="15" s="1"/>
  <c r="O354" i="15" s="1"/>
  <c r="O366" i="15" s="1"/>
  <c r="O378" i="15" s="1"/>
  <c r="O390" i="15" s="1"/>
  <c r="O402" i="15" s="1"/>
  <c r="O414" i="15" s="1"/>
  <c r="O7" i="15"/>
  <c r="O19" i="15" s="1"/>
  <c r="O31" i="15" s="1"/>
  <c r="O43" i="15" s="1"/>
  <c r="O55" i="15" s="1"/>
  <c r="O67" i="15" s="1"/>
  <c r="O79" i="15" s="1"/>
  <c r="O91" i="15" s="1"/>
  <c r="O103" i="15" s="1"/>
  <c r="O115" i="15" s="1"/>
  <c r="O127" i="15" s="1"/>
  <c r="O139" i="15" s="1"/>
  <c r="O151" i="15" s="1"/>
  <c r="O163" i="15" s="1"/>
  <c r="O175" i="15" s="1"/>
  <c r="O187" i="15" s="1"/>
  <c r="O199" i="15" s="1"/>
  <c r="O211" i="15" s="1"/>
  <c r="O223" i="15" s="1"/>
  <c r="O235" i="15" s="1"/>
  <c r="O247" i="15" s="1"/>
  <c r="O259" i="15" s="1"/>
  <c r="O271" i="15" s="1"/>
  <c r="O283" i="15" s="1"/>
  <c r="O295" i="15" s="1"/>
  <c r="O307" i="15" s="1"/>
  <c r="O319" i="15" s="1"/>
  <c r="O331" i="15" s="1"/>
  <c r="O343" i="15" s="1"/>
  <c r="O355" i="15" s="1"/>
  <c r="O367" i="15" s="1"/>
  <c r="O379" i="15" s="1"/>
  <c r="O391" i="15" s="1"/>
  <c r="O403" i="15" s="1"/>
  <c r="O415" i="15" s="1"/>
  <c r="O8" i="15"/>
  <c r="O20" i="15" s="1"/>
  <c r="O32" i="15" s="1"/>
  <c r="O44" i="15" s="1"/>
  <c r="O56" i="15" s="1"/>
  <c r="O68" i="15" s="1"/>
  <c r="O80" i="15" s="1"/>
  <c r="O92" i="15" s="1"/>
  <c r="O104" i="15" s="1"/>
  <c r="O116" i="15" s="1"/>
  <c r="O128" i="15" s="1"/>
  <c r="O140" i="15" s="1"/>
  <c r="O152" i="15" s="1"/>
  <c r="O164" i="15" s="1"/>
  <c r="O176" i="15" s="1"/>
  <c r="O188" i="15" s="1"/>
  <c r="O200" i="15" s="1"/>
  <c r="O212" i="15" s="1"/>
  <c r="O224" i="15" s="1"/>
  <c r="O236" i="15" s="1"/>
  <c r="O248" i="15" s="1"/>
  <c r="O260" i="15" s="1"/>
  <c r="O272" i="15" s="1"/>
  <c r="O284" i="15" s="1"/>
  <c r="O296" i="15" s="1"/>
  <c r="O308" i="15" s="1"/>
  <c r="O320" i="15" s="1"/>
  <c r="O332" i="15" s="1"/>
  <c r="O344" i="15" s="1"/>
  <c r="O356" i="15" s="1"/>
  <c r="O368" i="15" s="1"/>
  <c r="O380" i="15" s="1"/>
  <c r="O392" i="15" s="1"/>
  <c r="O404" i="15" s="1"/>
  <c r="O416" i="15" s="1"/>
  <c r="O9" i="15"/>
  <c r="O21" i="15" s="1"/>
  <c r="O33" i="15" s="1"/>
  <c r="O45" i="15" s="1"/>
  <c r="O57" i="15" s="1"/>
  <c r="O69" i="15" s="1"/>
  <c r="O81" i="15" s="1"/>
  <c r="O93" i="15" s="1"/>
  <c r="O105" i="15" s="1"/>
  <c r="O117" i="15" s="1"/>
  <c r="O129" i="15" s="1"/>
  <c r="O141" i="15" s="1"/>
  <c r="O153" i="15" s="1"/>
  <c r="O165" i="15" s="1"/>
  <c r="O177" i="15" s="1"/>
  <c r="O189" i="15" s="1"/>
  <c r="O201" i="15" s="1"/>
  <c r="O213" i="15" s="1"/>
  <c r="O225" i="15" s="1"/>
  <c r="O237" i="15" s="1"/>
  <c r="O249" i="15" s="1"/>
  <c r="O261" i="15" s="1"/>
  <c r="O273" i="15" s="1"/>
  <c r="O285" i="15" s="1"/>
  <c r="O297" i="15" s="1"/>
  <c r="O309" i="15" s="1"/>
  <c r="O321" i="15" s="1"/>
  <c r="O333" i="15" s="1"/>
  <c r="O345" i="15" s="1"/>
  <c r="O357" i="15" s="1"/>
  <c r="O369" i="15" s="1"/>
  <c r="O381" i="15" s="1"/>
  <c r="O393" i="15" s="1"/>
  <c r="O405" i="15" s="1"/>
  <c r="O417" i="15" s="1"/>
  <c r="O10" i="15"/>
  <c r="O22" i="15" s="1"/>
  <c r="O34" i="15" s="1"/>
  <c r="O46" i="15" s="1"/>
  <c r="O58" i="15" s="1"/>
  <c r="O70" i="15" s="1"/>
  <c r="O82" i="15" s="1"/>
  <c r="O94" i="15" s="1"/>
  <c r="O106" i="15" s="1"/>
  <c r="O118" i="15" s="1"/>
  <c r="O130" i="15" s="1"/>
  <c r="O142" i="15" s="1"/>
  <c r="O154" i="15" s="1"/>
  <c r="O166" i="15" s="1"/>
  <c r="O178" i="15" s="1"/>
  <c r="O190" i="15" s="1"/>
  <c r="O202" i="15" s="1"/>
  <c r="O214" i="15" s="1"/>
  <c r="O226" i="15" s="1"/>
  <c r="O238" i="15" s="1"/>
  <c r="O250" i="15" s="1"/>
  <c r="O262" i="15" s="1"/>
  <c r="O274" i="15" s="1"/>
  <c r="O286" i="15" s="1"/>
  <c r="O298" i="15" s="1"/>
  <c r="O310" i="15" s="1"/>
  <c r="O322" i="15" s="1"/>
  <c r="O334" i="15" s="1"/>
  <c r="O346" i="15" s="1"/>
  <c r="O358" i="15" s="1"/>
  <c r="O370" i="15" s="1"/>
  <c r="O382" i="15" s="1"/>
  <c r="O394" i="15" s="1"/>
  <c r="O406" i="15" s="1"/>
  <c r="O418" i="15" s="1"/>
  <c r="O11" i="15"/>
  <c r="O23" i="15" s="1"/>
  <c r="O35" i="15" s="1"/>
  <c r="O47" i="15" s="1"/>
  <c r="O59" i="15" s="1"/>
  <c r="O71" i="15" s="1"/>
  <c r="O83" i="15" s="1"/>
  <c r="O95" i="15" s="1"/>
  <c r="O107" i="15" s="1"/>
  <c r="O119" i="15" s="1"/>
  <c r="O131" i="15" s="1"/>
  <c r="O143" i="15" s="1"/>
  <c r="O155" i="15" s="1"/>
  <c r="O167" i="15" s="1"/>
  <c r="O179" i="15" s="1"/>
  <c r="O191" i="15" s="1"/>
  <c r="O203" i="15" s="1"/>
  <c r="O215" i="15" s="1"/>
  <c r="O227" i="15" s="1"/>
  <c r="O239" i="15" s="1"/>
  <c r="O251" i="15" s="1"/>
  <c r="O263" i="15" s="1"/>
  <c r="O275" i="15" s="1"/>
  <c r="O287" i="15" s="1"/>
  <c r="O299" i="15" s="1"/>
  <c r="O311" i="15" s="1"/>
  <c r="O323" i="15" s="1"/>
  <c r="O335" i="15" s="1"/>
  <c r="O347" i="15" s="1"/>
  <c r="O359" i="15" s="1"/>
  <c r="O371" i="15" s="1"/>
  <c r="O383" i="15" s="1"/>
  <c r="O395" i="15" s="1"/>
  <c r="O407" i="15" s="1"/>
  <c r="O419" i="15" s="1"/>
  <c r="O12" i="15"/>
  <c r="O24" i="15" s="1"/>
  <c r="O36" i="15" s="1"/>
  <c r="O48" i="15" s="1"/>
  <c r="O60" i="15" s="1"/>
  <c r="O72" i="15" s="1"/>
  <c r="O84" i="15" s="1"/>
  <c r="O96" i="15" s="1"/>
  <c r="O108" i="15" s="1"/>
  <c r="O120" i="15" s="1"/>
  <c r="O132" i="15" s="1"/>
  <c r="O144" i="15" s="1"/>
  <c r="O156" i="15" s="1"/>
  <c r="O168" i="15" s="1"/>
  <c r="O180" i="15" s="1"/>
  <c r="O192" i="15" s="1"/>
  <c r="O204" i="15" s="1"/>
  <c r="O216" i="15" s="1"/>
  <c r="O228" i="15" s="1"/>
  <c r="O240" i="15" s="1"/>
  <c r="O252" i="15" s="1"/>
  <c r="O264" i="15" s="1"/>
  <c r="O276" i="15" s="1"/>
  <c r="O288" i="15" s="1"/>
  <c r="O300" i="15" s="1"/>
  <c r="O312" i="15" s="1"/>
  <c r="O324" i="15" s="1"/>
  <c r="O336" i="15" s="1"/>
  <c r="O348" i="15" s="1"/>
  <c r="O360" i="15" s="1"/>
  <c r="O372" i="15" s="1"/>
  <c r="O384" i="15" s="1"/>
  <c r="O396" i="15" s="1"/>
  <c r="O408" i="15" s="1"/>
  <c r="O420" i="15" s="1"/>
  <c r="O13" i="15"/>
  <c r="O25" i="15" s="1"/>
  <c r="O37" i="15" s="1"/>
  <c r="O49" i="15" s="1"/>
  <c r="O61" i="15" s="1"/>
  <c r="O73" i="15" s="1"/>
  <c r="O85" i="15" s="1"/>
  <c r="O97" i="15" s="1"/>
  <c r="O109" i="15" s="1"/>
  <c r="O121" i="15" s="1"/>
  <c r="O133" i="15" s="1"/>
  <c r="O145" i="15" s="1"/>
  <c r="O157" i="15" s="1"/>
  <c r="O169" i="15" s="1"/>
  <c r="O181" i="15" s="1"/>
  <c r="O193" i="15" s="1"/>
  <c r="O205" i="15" s="1"/>
  <c r="O217" i="15" s="1"/>
  <c r="O229" i="15" s="1"/>
  <c r="O241" i="15" s="1"/>
  <c r="O253" i="15" s="1"/>
  <c r="O265" i="15" s="1"/>
  <c r="O277" i="15" s="1"/>
  <c r="O289" i="15" s="1"/>
  <c r="O301" i="15" s="1"/>
  <c r="O313" i="15" s="1"/>
  <c r="O325" i="15" s="1"/>
  <c r="O337" i="15" s="1"/>
  <c r="O349" i="15" s="1"/>
  <c r="O361" i="15" s="1"/>
  <c r="O373" i="15" s="1"/>
  <c r="O385" i="15" s="1"/>
  <c r="O397" i="15" s="1"/>
  <c r="O409" i="15" s="1"/>
  <c r="O421" i="15" s="1"/>
  <c r="O14" i="15"/>
  <c r="O26" i="15" s="1"/>
  <c r="O38" i="15" s="1"/>
  <c r="O50" i="15" s="1"/>
  <c r="O62" i="15" s="1"/>
  <c r="O74" i="15" s="1"/>
  <c r="O86" i="15" s="1"/>
  <c r="O98" i="15" s="1"/>
  <c r="O110" i="15" s="1"/>
  <c r="O122" i="15" s="1"/>
  <c r="O134" i="15" s="1"/>
  <c r="O146" i="15" s="1"/>
  <c r="O158" i="15" s="1"/>
  <c r="O170" i="15" s="1"/>
  <c r="O182" i="15" s="1"/>
  <c r="O194" i="15" s="1"/>
  <c r="O206" i="15" s="1"/>
  <c r="O218" i="15" s="1"/>
  <c r="O230" i="15" s="1"/>
  <c r="O242" i="15" s="1"/>
  <c r="O254" i="15" s="1"/>
  <c r="O266" i="15" s="1"/>
  <c r="O278" i="15" s="1"/>
  <c r="O290" i="15" s="1"/>
  <c r="O302" i="15" s="1"/>
  <c r="O314" i="15" s="1"/>
  <c r="O326" i="15" s="1"/>
  <c r="O338" i="15" s="1"/>
  <c r="O350" i="15" s="1"/>
  <c r="O362" i="15" s="1"/>
  <c r="O374" i="15" s="1"/>
  <c r="O386" i="15" s="1"/>
  <c r="O398" i="15" s="1"/>
  <c r="O410" i="15" s="1"/>
  <c r="O422" i="15" s="1"/>
  <c r="O3" i="15"/>
  <c r="O15" i="15" s="1"/>
  <c r="O27" i="15" s="1"/>
  <c r="O39" i="15" s="1"/>
  <c r="O51" i="15" s="1"/>
  <c r="O63" i="15" s="1"/>
  <c r="O75" i="15" s="1"/>
  <c r="O87" i="15" s="1"/>
  <c r="O99" i="15" s="1"/>
  <c r="O111" i="15" s="1"/>
  <c r="O123" i="15" s="1"/>
  <c r="O135" i="15" s="1"/>
  <c r="O147" i="15" s="1"/>
  <c r="O159" i="15" s="1"/>
  <c r="O171" i="15" s="1"/>
  <c r="O183" i="15" s="1"/>
  <c r="O195" i="15" s="1"/>
  <c r="O207" i="15" s="1"/>
  <c r="O219" i="15" s="1"/>
  <c r="O231" i="15" s="1"/>
  <c r="O243" i="15" s="1"/>
  <c r="O255" i="15" s="1"/>
  <c r="O267" i="15" s="1"/>
  <c r="O279" i="15" s="1"/>
  <c r="O291" i="15" s="1"/>
  <c r="O303" i="15" s="1"/>
  <c r="O315" i="15" s="1"/>
  <c r="O327" i="15" s="1"/>
  <c r="O339" i="15" s="1"/>
  <c r="O351" i="15" s="1"/>
  <c r="O363" i="15" s="1"/>
  <c r="O375" i="15" s="1"/>
  <c r="O387" i="15" s="1"/>
  <c r="O399" i="15" s="1"/>
  <c r="O411" i="15" s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E21" i="15"/>
  <c r="E22" i="15"/>
  <c r="E23" i="15"/>
  <c r="E24" i="15"/>
  <c r="E29" i="15"/>
  <c r="E33" i="15"/>
  <c r="E34" i="15"/>
  <c r="E35" i="15"/>
  <c r="E36" i="15"/>
  <c r="E37" i="15"/>
  <c r="E45" i="15"/>
  <c r="E46" i="15"/>
  <c r="E47" i="15"/>
  <c r="E48" i="15"/>
  <c r="E49" i="15"/>
  <c r="E53" i="15"/>
  <c r="E57" i="15"/>
  <c r="E58" i="15"/>
  <c r="E59" i="15"/>
  <c r="E60" i="15"/>
  <c r="E65" i="15"/>
  <c r="E69" i="15"/>
  <c r="E70" i="15"/>
  <c r="E71" i="15"/>
  <c r="E72" i="15"/>
  <c r="E73" i="15"/>
  <c r="E81" i="15"/>
  <c r="E82" i="15"/>
  <c r="E83" i="15"/>
  <c r="E84" i="15"/>
  <c r="E85" i="15"/>
  <c r="E93" i="15"/>
  <c r="E95" i="15"/>
  <c r="E96" i="15"/>
  <c r="E97" i="15"/>
  <c r="E101" i="15"/>
  <c r="E105" i="15"/>
  <c r="E106" i="15"/>
  <c r="E107" i="15"/>
  <c r="E108" i="15"/>
  <c r="E113" i="15"/>
  <c r="E117" i="15"/>
  <c r="E118" i="15"/>
  <c r="E119" i="15"/>
  <c r="E120" i="15"/>
  <c r="E121" i="15"/>
  <c r="E129" i="15"/>
  <c r="E131" i="15"/>
  <c r="E132" i="15"/>
  <c r="E133" i="15"/>
  <c r="E141" i="15"/>
  <c r="E142" i="15"/>
  <c r="E143" i="15"/>
  <c r="E144" i="15"/>
  <c r="E149" i="15"/>
  <c r="E153" i="15"/>
  <c r="E154" i="15"/>
  <c r="E155" i="15"/>
  <c r="E156" i="15"/>
  <c r="E161" i="15"/>
  <c r="E165" i="15"/>
  <c r="R165" i="15" s="1"/>
  <c r="E167" i="15"/>
  <c r="E168" i="15"/>
  <c r="E169" i="15"/>
  <c r="E177" i="15"/>
  <c r="E178" i="15"/>
  <c r="E179" i="15"/>
  <c r="E180" i="15"/>
  <c r="E189" i="15"/>
  <c r="E190" i="15"/>
  <c r="E191" i="15"/>
  <c r="E192" i="15"/>
  <c r="E197" i="15"/>
  <c r="E201" i="15"/>
  <c r="E203" i="15"/>
  <c r="E204" i="15"/>
  <c r="E209" i="15"/>
  <c r="E213" i="15"/>
  <c r="E214" i="15"/>
  <c r="E215" i="15"/>
  <c r="E216" i="15"/>
  <c r="E225" i="15"/>
  <c r="E226" i="15"/>
  <c r="E227" i="15"/>
  <c r="E228" i="15"/>
  <c r="E237" i="15"/>
  <c r="E238" i="15"/>
  <c r="E239" i="15"/>
  <c r="E240" i="15"/>
  <c r="E241" i="15"/>
  <c r="E245" i="15"/>
  <c r="E249" i="15"/>
  <c r="E250" i="15"/>
  <c r="E251" i="15"/>
  <c r="E252" i="15"/>
  <c r="E261" i="15"/>
  <c r="E262" i="15"/>
  <c r="E263" i="15"/>
  <c r="E264" i="15"/>
  <c r="E273" i="15"/>
  <c r="E274" i="15"/>
  <c r="E275" i="15"/>
  <c r="E276" i="15"/>
  <c r="E277" i="15"/>
  <c r="E285" i="15"/>
  <c r="E286" i="15"/>
  <c r="E287" i="15"/>
  <c r="E288" i="15"/>
  <c r="E289" i="15"/>
  <c r="E297" i="15"/>
  <c r="E298" i="15"/>
  <c r="E299" i="15"/>
  <c r="E300" i="15"/>
  <c r="E309" i="15"/>
  <c r="E310" i="15"/>
  <c r="E311" i="15"/>
  <c r="E312" i="15"/>
  <c r="E313" i="15"/>
  <c r="E321" i="15"/>
  <c r="E322" i="15"/>
  <c r="E323" i="15"/>
  <c r="E324" i="15"/>
  <c r="E325" i="15"/>
  <c r="E333" i="15"/>
  <c r="E334" i="15"/>
  <c r="E335" i="15"/>
  <c r="E336" i="15"/>
  <c r="E337" i="15"/>
  <c r="E345" i="15"/>
  <c r="E346" i="15"/>
  <c r="E347" i="15"/>
  <c r="E348" i="15"/>
  <c r="E353" i="15"/>
  <c r="E357" i="15"/>
  <c r="E358" i="15"/>
  <c r="E359" i="15"/>
  <c r="E360" i="15"/>
  <c r="E361" i="15"/>
  <c r="E369" i="15"/>
  <c r="E370" i="15"/>
  <c r="R370" i="15" s="1"/>
  <c r="E371" i="15"/>
  <c r="E372" i="15"/>
  <c r="E373" i="15"/>
  <c r="E381" i="15"/>
  <c r="E382" i="15"/>
  <c r="E383" i="15"/>
  <c r="E384" i="15"/>
  <c r="E385" i="15"/>
  <c r="E389" i="15"/>
  <c r="E393" i="15"/>
  <c r="E394" i="15"/>
  <c r="E395" i="15"/>
  <c r="E396" i="15"/>
  <c r="E401" i="15"/>
  <c r="E405" i="15"/>
  <c r="E406" i="15"/>
  <c r="E407" i="15"/>
  <c r="E408" i="15"/>
  <c r="E409" i="15"/>
  <c r="E417" i="15"/>
  <c r="E418" i="15"/>
  <c r="E419" i="15"/>
  <c r="E420" i="15"/>
  <c r="E421" i="15"/>
  <c r="E4" i="15"/>
  <c r="E5" i="15"/>
  <c r="E7" i="15"/>
  <c r="E8" i="15"/>
  <c r="E9" i="15"/>
  <c r="E10" i="15"/>
  <c r="E11" i="15"/>
  <c r="E12" i="15"/>
  <c r="E13" i="15"/>
  <c r="E3" i="15"/>
  <c r="H57" i="15"/>
  <c r="H58" i="15"/>
  <c r="H59" i="15"/>
  <c r="H60" i="15"/>
  <c r="H61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3" i="15"/>
  <c r="N26" i="1"/>
  <c r="N27" i="1"/>
  <c r="N28" i="1"/>
  <c r="N29" i="1"/>
  <c r="N25" i="1"/>
  <c r="R30" i="1"/>
  <c r="R28" i="1"/>
  <c r="R27" i="1"/>
  <c r="R25" i="1"/>
  <c r="H3" i="12"/>
  <c r="M3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S3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D51" i="18" l="1"/>
  <c r="E51" i="18" s="1"/>
  <c r="G39" i="18"/>
  <c r="E39" i="18"/>
  <c r="D39" i="19"/>
  <c r="E27" i="19"/>
  <c r="G27" i="19"/>
  <c r="G288" i="15"/>
  <c r="G264" i="15"/>
  <c r="G216" i="15"/>
  <c r="G168" i="15"/>
  <c r="G228" i="15"/>
  <c r="G180" i="15"/>
  <c r="R180" i="15" s="1"/>
  <c r="G48" i="15"/>
  <c r="G23" i="18"/>
  <c r="E54" i="19"/>
  <c r="G300" i="15"/>
  <c r="G156" i="15"/>
  <c r="G84" i="15"/>
  <c r="G32" i="19"/>
  <c r="E50" i="19"/>
  <c r="R322" i="15"/>
  <c r="R261" i="15"/>
  <c r="G108" i="15"/>
  <c r="G36" i="15"/>
  <c r="E20" i="12"/>
  <c r="O11" i="12"/>
  <c r="O19" i="12"/>
  <c r="O27" i="12"/>
  <c r="O35" i="12"/>
  <c r="O43" i="12"/>
  <c r="O51" i="12"/>
  <c r="O59" i="12"/>
  <c r="O67" i="12"/>
  <c r="O75" i="12"/>
  <c r="O83" i="12"/>
  <c r="O91" i="12"/>
  <c r="O99" i="12"/>
  <c r="O107" i="12"/>
  <c r="O115" i="12"/>
  <c r="O123" i="12"/>
  <c r="O131" i="12"/>
  <c r="O139" i="12"/>
  <c r="O147" i="12"/>
  <c r="O155" i="12"/>
  <c r="O163" i="12"/>
  <c r="N3" i="19"/>
  <c r="O8" i="12"/>
  <c r="O17" i="12"/>
  <c r="O26" i="12"/>
  <c r="O36" i="12"/>
  <c r="O45" i="12"/>
  <c r="O54" i="12"/>
  <c r="O63" i="12"/>
  <c r="O72" i="12"/>
  <c r="O81" i="12"/>
  <c r="O90" i="12"/>
  <c r="O100" i="12"/>
  <c r="O109" i="12"/>
  <c r="O118" i="12"/>
  <c r="O127" i="12"/>
  <c r="O136" i="12"/>
  <c r="O145" i="12"/>
  <c r="O154" i="12"/>
  <c r="O164" i="12"/>
  <c r="O172" i="12"/>
  <c r="O180" i="12"/>
  <c r="O188" i="12"/>
  <c r="O196" i="12"/>
  <c r="O204" i="12"/>
  <c r="O212" i="12"/>
  <c r="O220" i="12"/>
  <c r="O228" i="12"/>
  <c r="O236" i="12"/>
  <c r="O244" i="12"/>
  <c r="O252" i="12"/>
  <c r="O260" i="12"/>
  <c r="O268" i="12"/>
  <c r="O276" i="12"/>
  <c r="O284" i="12"/>
  <c r="O292" i="12"/>
  <c r="O300" i="12"/>
  <c r="O308" i="12"/>
  <c r="O316" i="12"/>
  <c r="O324" i="12"/>
  <c r="O332" i="12"/>
  <c r="O340" i="12"/>
  <c r="O348" i="12"/>
  <c r="O356" i="12"/>
  <c r="O364" i="12"/>
  <c r="O372" i="12"/>
  <c r="O380" i="12"/>
  <c r="O388" i="12"/>
  <c r="N4" i="19"/>
  <c r="S4" i="19" s="1"/>
  <c r="O4" i="12"/>
  <c r="O5" i="12"/>
  <c r="O14" i="12"/>
  <c r="O23" i="12"/>
  <c r="O32" i="12"/>
  <c r="O41" i="12"/>
  <c r="O50" i="12"/>
  <c r="O60" i="12"/>
  <c r="O69" i="12"/>
  <c r="O78" i="12"/>
  <c r="O87" i="12"/>
  <c r="O96" i="12"/>
  <c r="O105" i="12"/>
  <c r="O114" i="12"/>
  <c r="O124" i="12"/>
  <c r="O133" i="12"/>
  <c r="O142" i="12"/>
  <c r="O151" i="12"/>
  <c r="O160" i="12"/>
  <c r="O169" i="12"/>
  <c r="O177" i="12"/>
  <c r="O185" i="12"/>
  <c r="O193" i="12"/>
  <c r="O201" i="12"/>
  <c r="O209" i="12"/>
  <c r="O217" i="12"/>
  <c r="O225" i="12"/>
  <c r="O233" i="12"/>
  <c r="O241" i="12"/>
  <c r="O249" i="12"/>
  <c r="O257" i="12"/>
  <c r="O265" i="12"/>
  <c r="G12" i="15"/>
  <c r="G240" i="15"/>
  <c r="G60" i="15"/>
  <c r="G26" i="2"/>
  <c r="G43" i="18"/>
  <c r="D55" i="18"/>
  <c r="G35" i="18"/>
  <c r="D47" i="18"/>
  <c r="G42" i="18"/>
  <c r="D54" i="18"/>
  <c r="G34" i="18"/>
  <c r="D46" i="18"/>
  <c r="G41" i="18"/>
  <c r="D53" i="18"/>
  <c r="G33" i="18"/>
  <c r="D45" i="18"/>
  <c r="G40" i="18"/>
  <c r="D52" i="18"/>
  <c r="G32" i="18"/>
  <c r="D44" i="18"/>
  <c r="G51" i="18"/>
  <c r="D63" i="18"/>
  <c r="G50" i="18"/>
  <c r="D62" i="18"/>
  <c r="G49" i="18"/>
  <c r="D61" i="18"/>
  <c r="G48" i="18"/>
  <c r="D60" i="18"/>
  <c r="E22" i="12"/>
  <c r="D34" i="12"/>
  <c r="E41" i="12"/>
  <c r="D53" i="12"/>
  <c r="E31" i="12"/>
  <c r="D43" i="12"/>
  <c r="D74" i="12"/>
  <c r="E62" i="12"/>
  <c r="E23" i="12"/>
  <c r="D35" i="12"/>
  <c r="D42" i="12"/>
  <c r="E30" i="12"/>
  <c r="D97" i="12"/>
  <c r="E85" i="12"/>
  <c r="E21" i="12"/>
  <c r="S20" i="12"/>
  <c r="E40" i="12"/>
  <c r="D52" i="12"/>
  <c r="E32" i="12"/>
  <c r="D44" i="12"/>
  <c r="G57" i="12"/>
  <c r="E29" i="12"/>
  <c r="D69" i="12"/>
  <c r="G69" i="12" s="1"/>
  <c r="E45" i="12"/>
  <c r="E48" i="12"/>
  <c r="D60" i="12"/>
  <c r="D56" i="19"/>
  <c r="E44" i="19"/>
  <c r="S44" i="19" s="1"/>
  <c r="D107" i="19"/>
  <c r="E95" i="19"/>
  <c r="G47" i="19"/>
  <c r="D43" i="19"/>
  <c r="E31" i="19"/>
  <c r="E59" i="19"/>
  <c r="E66" i="19"/>
  <c r="D78" i="19"/>
  <c r="G66" i="19"/>
  <c r="G44" i="19"/>
  <c r="G35" i="19"/>
  <c r="E83" i="19"/>
  <c r="G23" i="19"/>
  <c r="E71" i="19"/>
  <c r="E35" i="19"/>
  <c r="E23" i="19"/>
  <c r="G95" i="19"/>
  <c r="G83" i="19"/>
  <c r="G71" i="19"/>
  <c r="E34" i="19"/>
  <c r="D46" i="19"/>
  <c r="E33" i="19"/>
  <c r="D45" i="19"/>
  <c r="G34" i="19"/>
  <c r="E41" i="19"/>
  <c r="D53" i="19"/>
  <c r="E74" i="19"/>
  <c r="D86" i="19"/>
  <c r="E49" i="19"/>
  <c r="D61" i="19"/>
  <c r="D48" i="19"/>
  <c r="E36" i="19"/>
  <c r="D40" i="19"/>
  <c r="E28" i="19"/>
  <c r="E341" i="15"/>
  <c r="E305" i="15"/>
  <c r="E265" i="15"/>
  <c r="R265" i="15" s="1"/>
  <c r="E229" i="15"/>
  <c r="R229" i="15" s="1"/>
  <c r="E193" i="15"/>
  <c r="R69" i="15"/>
  <c r="T3" i="18"/>
  <c r="G5" i="15"/>
  <c r="G408" i="15"/>
  <c r="G348" i="15"/>
  <c r="G324" i="15"/>
  <c r="G310" i="15"/>
  <c r="R310" i="15" s="1"/>
  <c r="G265" i="15"/>
  <c r="G250" i="15"/>
  <c r="R250" i="15" s="1"/>
  <c r="G226" i="15"/>
  <c r="G209" i="15"/>
  <c r="G144" i="15"/>
  <c r="G125" i="15"/>
  <c r="G46" i="15"/>
  <c r="G24" i="15"/>
  <c r="R24" i="15" s="1"/>
  <c r="R357" i="15"/>
  <c r="D38" i="2"/>
  <c r="G38" i="2" s="1"/>
  <c r="E293" i="15"/>
  <c r="E257" i="15"/>
  <c r="E217" i="15"/>
  <c r="E202" i="15"/>
  <c r="E181" i="15"/>
  <c r="E166" i="15"/>
  <c r="R166" i="15" s="1"/>
  <c r="E145" i="15"/>
  <c r="E130" i="15"/>
  <c r="E94" i="15"/>
  <c r="G396" i="15"/>
  <c r="G372" i="15"/>
  <c r="G358" i="15"/>
  <c r="G313" i="15"/>
  <c r="R313" i="15" s="1"/>
  <c r="G298" i="15"/>
  <c r="R298" i="15" s="1"/>
  <c r="G274" i="15"/>
  <c r="G257" i="15"/>
  <c r="G192" i="15"/>
  <c r="G173" i="15"/>
  <c r="G94" i="15"/>
  <c r="G72" i="15"/>
  <c r="N422" i="15"/>
  <c r="G397" i="15"/>
  <c r="G349" i="15"/>
  <c r="G301" i="15"/>
  <c r="G253" i="15"/>
  <c r="G205" i="15"/>
  <c r="G157" i="15"/>
  <c r="G109" i="15"/>
  <c r="G61" i="15"/>
  <c r="G17" i="15"/>
  <c r="R17" i="15" s="1"/>
  <c r="E157" i="15"/>
  <c r="E61" i="15"/>
  <c r="R61" i="15" s="1"/>
  <c r="E20" i="15"/>
  <c r="T12" i="18"/>
  <c r="T4" i="18"/>
  <c r="G377" i="15"/>
  <c r="G329" i="15"/>
  <c r="G281" i="15"/>
  <c r="G233" i="15"/>
  <c r="G185" i="15"/>
  <c r="R185" i="15" s="1"/>
  <c r="G137" i="15"/>
  <c r="G89" i="15"/>
  <c r="G41" i="15"/>
  <c r="E397" i="15"/>
  <c r="E349" i="15"/>
  <c r="E301" i="15"/>
  <c r="R301" i="15" s="1"/>
  <c r="E253" i="15"/>
  <c r="E205" i="15"/>
  <c r="E109" i="15"/>
  <c r="E365" i="15"/>
  <c r="R365" i="15" s="1"/>
  <c r="E317" i="15"/>
  <c r="E269" i="15"/>
  <c r="E221" i="15"/>
  <c r="E173" i="15"/>
  <c r="R173" i="15" s="1"/>
  <c r="E125" i="15"/>
  <c r="E77" i="15"/>
  <c r="R77" i="15" s="1"/>
  <c r="E17" i="15"/>
  <c r="E9" i="17"/>
  <c r="T11" i="18"/>
  <c r="N2" i="2"/>
  <c r="G373" i="15"/>
  <c r="G325" i="15"/>
  <c r="R325" i="15" s="1"/>
  <c r="G277" i="15"/>
  <c r="G229" i="15"/>
  <c r="G181" i="15"/>
  <c r="G133" i="15"/>
  <c r="G85" i="15"/>
  <c r="G37" i="15"/>
  <c r="G13" i="15"/>
  <c r="G389" i="15"/>
  <c r="R389" i="15" s="1"/>
  <c r="G341" i="15"/>
  <c r="G293" i="15"/>
  <c r="G245" i="15"/>
  <c r="G197" i="15"/>
  <c r="G149" i="15"/>
  <c r="R149" i="15" s="1"/>
  <c r="G101" i="15"/>
  <c r="G53" i="15"/>
  <c r="T10" i="18"/>
  <c r="R394" i="15"/>
  <c r="E377" i="15"/>
  <c r="R377" i="15" s="1"/>
  <c r="R346" i="15"/>
  <c r="E329" i="15"/>
  <c r="E281" i="15"/>
  <c r="E233" i="15"/>
  <c r="E185" i="15"/>
  <c r="E137" i="15"/>
  <c r="R137" i="15" s="1"/>
  <c r="E89" i="15"/>
  <c r="E41" i="15"/>
  <c r="E25" i="15"/>
  <c r="R25" i="15" s="1"/>
  <c r="G385" i="15"/>
  <c r="G337" i="15"/>
  <c r="R337" i="15" s="1"/>
  <c r="G289" i="15"/>
  <c r="R289" i="15" s="1"/>
  <c r="G241" i="15"/>
  <c r="R241" i="15" s="1"/>
  <c r="G193" i="15"/>
  <c r="R193" i="15" s="1"/>
  <c r="G145" i="15"/>
  <c r="G97" i="15"/>
  <c r="G49" i="15"/>
  <c r="E11" i="2"/>
  <c r="D23" i="2"/>
  <c r="G23" i="2" s="1"/>
  <c r="T13" i="18"/>
  <c r="T5" i="18"/>
  <c r="R417" i="15"/>
  <c r="R409" i="15"/>
  <c r="R393" i="15"/>
  <c r="R385" i="15"/>
  <c r="R369" i="15"/>
  <c r="R361" i="15"/>
  <c r="R345" i="15"/>
  <c r="R321" i="15"/>
  <c r="R305" i="15"/>
  <c r="R297" i="15"/>
  <c r="R273" i="15"/>
  <c r="R249" i="15"/>
  <c r="R225" i="15"/>
  <c r="R201" i="15"/>
  <c r="R177" i="15"/>
  <c r="R153" i="15"/>
  <c r="R129" i="15"/>
  <c r="R105" i="15"/>
  <c r="R81" i="15"/>
  <c r="N15" i="17"/>
  <c r="N27" i="17" s="1"/>
  <c r="N39" i="17" s="1"/>
  <c r="N51" i="17" s="1"/>
  <c r="N63" i="17" s="1"/>
  <c r="N75" i="17" s="1"/>
  <c r="N87" i="17" s="1"/>
  <c r="N99" i="17" s="1"/>
  <c r="N111" i="17" s="1"/>
  <c r="N123" i="17" s="1"/>
  <c r="N135" i="17" s="1"/>
  <c r="N147" i="17" s="1"/>
  <c r="N159" i="17" s="1"/>
  <c r="N171" i="17" s="1"/>
  <c r="N183" i="17" s="1"/>
  <c r="N195" i="17" s="1"/>
  <c r="N207" i="17" s="1"/>
  <c r="N219" i="17" s="1"/>
  <c r="N231" i="17" s="1"/>
  <c r="N243" i="17" s="1"/>
  <c r="N255" i="17" s="1"/>
  <c r="N267" i="17" s="1"/>
  <c r="N279" i="17" s="1"/>
  <c r="N291" i="17" s="1"/>
  <c r="N303" i="17" s="1"/>
  <c r="N315" i="17" s="1"/>
  <c r="N327" i="17" s="1"/>
  <c r="N339" i="17" s="1"/>
  <c r="N351" i="17" s="1"/>
  <c r="N363" i="17" s="1"/>
  <c r="N375" i="17" s="1"/>
  <c r="N387" i="17" s="1"/>
  <c r="N399" i="17" s="1"/>
  <c r="N411" i="17" s="1"/>
  <c r="E10" i="2"/>
  <c r="D22" i="2"/>
  <c r="G22" i="2" s="1"/>
  <c r="G8" i="15"/>
  <c r="R8" i="15" s="1"/>
  <c r="D21" i="2"/>
  <c r="G21" i="2" s="1"/>
  <c r="E9" i="2"/>
  <c r="D20" i="2"/>
  <c r="G20" i="2" s="1"/>
  <c r="E8" i="2"/>
  <c r="D15" i="15"/>
  <c r="G3" i="15"/>
  <c r="R3" i="15" s="1"/>
  <c r="P7" i="16"/>
  <c r="G7" i="16"/>
  <c r="G5" i="17"/>
  <c r="Q5" i="17" s="1"/>
  <c r="I26" i="19"/>
  <c r="I38" i="19" s="1"/>
  <c r="I50" i="19" s="1"/>
  <c r="I62" i="19" s="1"/>
  <c r="I74" i="19" s="1"/>
  <c r="I86" i="19" s="1"/>
  <c r="I98" i="19" s="1"/>
  <c r="I110" i="19" s="1"/>
  <c r="I122" i="19" s="1"/>
  <c r="I134" i="19" s="1"/>
  <c r="I146" i="19" s="1"/>
  <c r="I158" i="19" s="1"/>
  <c r="I170" i="19" s="1"/>
  <c r="I182" i="19" s="1"/>
  <c r="I194" i="19" s="1"/>
  <c r="I206" i="19" s="1"/>
  <c r="I218" i="19" s="1"/>
  <c r="I230" i="19" s="1"/>
  <c r="I242" i="19" s="1"/>
  <c r="I254" i="19" s="1"/>
  <c r="I266" i="19" s="1"/>
  <c r="I278" i="19" s="1"/>
  <c r="I290" i="19" s="1"/>
  <c r="I302" i="19" s="1"/>
  <c r="I314" i="19" s="1"/>
  <c r="I326" i="19" s="1"/>
  <c r="I338" i="19" s="1"/>
  <c r="I350" i="19" s="1"/>
  <c r="I362" i="19" s="1"/>
  <c r="I374" i="19" s="1"/>
  <c r="I386" i="19" s="1"/>
  <c r="I398" i="19" s="1"/>
  <c r="I410" i="19" s="1"/>
  <c r="I422" i="19" s="1"/>
  <c r="S14" i="19"/>
  <c r="I18" i="19"/>
  <c r="I30" i="19" s="1"/>
  <c r="I42" i="19" s="1"/>
  <c r="I54" i="19" s="1"/>
  <c r="I66" i="19" s="1"/>
  <c r="I78" i="19" s="1"/>
  <c r="I90" i="19" s="1"/>
  <c r="I102" i="19" s="1"/>
  <c r="I114" i="19" s="1"/>
  <c r="I126" i="19" s="1"/>
  <c r="I138" i="19" s="1"/>
  <c r="I150" i="19" s="1"/>
  <c r="I162" i="19" s="1"/>
  <c r="I174" i="19" s="1"/>
  <c r="I186" i="19" s="1"/>
  <c r="I198" i="19" s="1"/>
  <c r="I210" i="19" s="1"/>
  <c r="I222" i="19" s="1"/>
  <c r="I234" i="19" s="1"/>
  <c r="I246" i="19" s="1"/>
  <c r="I258" i="19" s="1"/>
  <c r="I270" i="19" s="1"/>
  <c r="I282" i="19" s="1"/>
  <c r="I294" i="19" s="1"/>
  <c r="I306" i="19" s="1"/>
  <c r="I318" i="19" s="1"/>
  <c r="I330" i="19" s="1"/>
  <c r="I342" i="19" s="1"/>
  <c r="I354" i="19" s="1"/>
  <c r="I366" i="19" s="1"/>
  <c r="I378" i="19" s="1"/>
  <c r="I390" i="19" s="1"/>
  <c r="I402" i="19" s="1"/>
  <c r="I414" i="19" s="1"/>
  <c r="S6" i="19"/>
  <c r="D44" i="15"/>
  <c r="G32" i="15"/>
  <c r="R32" i="15" s="1"/>
  <c r="G14" i="16"/>
  <c r="G6" i="16"/>
  <c r="P6" i="16" s="1"/>
  <c r="Q4" i="17"/>
  <c r="G4" i="17"/>
  <c r="R333" i="15"/>
  <c r="R309" i="15"/>
  <c r="R285" i="15"/>
  <c r="R237" i="15"/>
  <c r="R213" i="15"/>
  <c r="R189" i="15"/>
  <c r="R141" i="15"/>
  <c r="R117" i="15"/>
  <c r="R93" i="15"/>
  <c r="I25" i="19"/>
  <c r="I37" i="19" s="1"/>
  <c r="I49" i="19" s="1"/>
  <c r="I61" i="19" s="1"/>
  <c r="I73" i="19" s="1"/>
  <c r="I85" i="19" s="1"/>
  <c r="I97" i="19" s="1"/>
  <c r="I109" i="19" s="1"/>
  <c r="I121" i="19" s="1"/>
  <c r="I133" i="19" s="1"/>
  <c r="I145" i="19" s="1"/>
  <c r="I157" i="19" s="1"/>
  <c r="I169" i="19" s="1"/>
  <c r="I181" i="19" s="1"/>
  <c r="I193" i="19" s="1"/>
  <c r="I205" i="19" s="1"/>
  <c r="I217" i="19" s="1"/>
  <c r="I229" i="19" s="1"/>
  <c r="I241" i="19" s="1"/>
  <c r="I253" i="19" s="1"/>
  <c r="I265" i="19" s="1"/>
  <c r="I277" i="19" s="1"/>
  <c r="I289" i="19" s="1"/>
  <c r="I301" i="19" s="1"/>
  <c r="I313" i="19" s="1"/>
  <c r="I325" i="19" s="1"/>
  <c r="I337" i="19" s="1"/>
  <c r="I349" i="19" s="1"/>
  <c r="I361" i="19" s="1"/>
  <c r="I373" i="19" s="1"/>
  <c r="I385" i="19" s="1"/>
  <c r="I397" i="19" s="1"/>
  <c r="I409" i="19" s="1"/>
  <c r="I421" i="19" s="1"/>
  <c r="S13" i="19"/>
  <c r="S5" i="19"/>
  <c r="I17" i="19"/>
  <c r="I29" i="19" s="1"/>
  <c r="I41" i="19" s="1"/>
  <c r="I53" i="19" s="1"/>
  <c r="I65" i="19" s="1"/>
  <c r="I77" i="19" s="1"/>
  <c r="I89" i="19" s="1"/>
  <c r="I101" i="19" s="1"/>
  <c r="I113" i="19" s="1"/>
  <c r="I125" i="19" s="1"/>
  <c r="I137" i="19" s="1"/>
  <c r="I149" i="19" s="1"/>
  <c r="I161" i="19" s="1"/>
  <c r="I173" i="19" s="1"/>
  <c r="I185" i="19" s="1"/>
  <c r="I197" i="19" s="1"/>
  <c r="I209" i="19" s="1"/>
  <c r="I221" i="19" s="1"/>
  <c r="I233" i="19" s="1"/>
  <c r="I245" i="19" s="1"/>
  <c r="I257" i="19" s="1"/>
  <c r="I269" i="19" s="1"/>
  <c r="I281" i="19" s="1"/>
  <c r="I293" i="19" s="1"/>
  <c r="I305" i="19" s="1"/>
  <c r="I317" i="19" s="1"/>
  <c r="I329" i="19" s="1"/>
  <c r="I341" i="19" s="1"/>
  <c r="I353" i="19" s="1"/>
  <c r="I365" i="19" s="1"/>
  <c r="I377" i="19" s="1"/>
  <c r="I389" i="19" s="1"/>
  <c r="I401" i="19" s="1"/>
  <c r="I413" i="19" s="1"/>
  <c r="D19" i="15"/>
  <c r="G7" i="15"/>
  <c r="G13" i="16"/>
  <c r="P13" i="16" s="1"/>
  <c r="P5" i="16"/>
  <c r="G11" i="17"/>
  <c r="E11" i="17"/>
  <c r="R405" i="15"/>
  <c r="R381" i="15"/>
  <c r="R420" i="15"/>
  <c r="R396" i="15"/>
  <c r="R372" i="15"/>
  <c r="R348" i="15"/>
  <c r="R324" i="15"/>
  <c r="R300" i="15"/>
  <c r="R276" i="15"/>
  <c r="R252" i="15"/>
  <c r="R228" i="15"/>
  <c r="R204" i="15"/>
  <c r="R156" i="15"/>
  <c r="R132" i="15"/>
  <c r="R108" i="15"/>
  <c r="R84" i="15"/>
  <c r="I24" i="19"/>
  <c r="I36" i="19" s="1"/>
  <c r="I48" i="19" s="1"/>
  <c r="I60" i="19" s="1"/>
  <c r="I72" i="19" s="1"/>
  <c r="I84" i="19" s="1"/>
  <c r="I96" i="19" s="1"/>
  <c r="I108" i="19" s="1"/>
  <c r="I120" i="19" s="1"/>
  <c r="I132" i="19" s="1"/>
  <c r="I144" i="19" s="1"/>
  <c r="I156" i="19" s="1"/>
  <c r="I168" i="19" s="1"/>
  <c r="I180" i="19" s="1"/>
  <c r="I192" i="19" s="1"/>
  <c r="I204" i="19" s="1"/>
  <c r="I216" i="19" s="1"/>
  <c r="I228" i="19" s="1"/>
  <c r="I240" i="19" s="1"/>
  <c r="I252" i="19" s="1"/>
  <c r="I264" i="19" s="1"/>
  <c r="I276" i="19" s="1"/>
  <c r="I288" i="19" s="1"/>
  <c r="I300" i="19" s="1"/>
  <c r="I312" i="19" s="1"/>
  <c r="I324" i="19" s="1"/>
  <c r="I336" i="19" s="1"/>
  <c r="I348" i="19" s="1"/>
  <c r="I360" i="19" s="1"/>
  <c r="I372" i="19" s="1"/>
  <c r="I384" i="19" s="1"/>
  <c r="I396" i="19" s="1"/>
  <c r="I408" i="19" s="1"/>
  <c r="I420" i="19" s="1"/>
  <c r="S12" i="19"/>
  <c r="I16" i="19"/>
  <c r="I28" i="19" s="1"/>
  <c r="I40" i="19" s="1"/>
  <c r="I52" i="19" s="1"/>
  <c r="I64" i="19" s="1"/>
  <c r="I76" i="19" s="1"/>
  <c r="I88" i="19" s="1"/>
  <c r="I100" i="19" s="1"/>
  <c r="I112" i="19" s="1"/>
  <c r="I124" i="19" s="1"/>
  <c r="I136" i="19" s="1"/>
  <c r="I148" i="19" s="1"/>
  <c r="I160" i="19" s="1"/>
  <c r="I172" i="19" s="1"/>
  <c r="I184" i="19" s="1"/>
  <c r="I196" i="19" s="1"/>
  <c r="I208" i="19" s="1"/>
  <c r="I220" i="19" s="1"/>
  <c r="I232" i="19" s="1"/>
  <c r="I244" i="19" s="1"/>
  <c r="I256" i="19" s="1"/>
  <c r="I268" i="19" s="1"/>
  <c r="I280" i="19" s="1"/>
  <c r="I292" i="19" s="1"/>
  <c r="I304" i="19" s="1"/>
  <c r="I316" i="19" s="1"/>
  <c r="I328" i="19" s="1"/>
  <c r="I340" i="19" s="1"/>
  <c r="I352" i="19" s="1"/>
  <c r="I364" i="19" s="1"/>
  <c r="I376" i="19" s="1"/>
  <c r="I388" i="19" s="1"/>
  <c r="I400" i="19" s="1"/>
  <c r="I412" i="19" s="1"/>
  <c r="D26" i="15"/>
  <c r="G14" i="15"/>
  <c r="D18" i="15"/>
  <c r="G6" i="15"/>
  <c r="R419" i="15"/>
  <c r="R395" i="15"/>
  <c r="R371" i="15"/>
  <c r="R347" i="15"/>
  <c r="R323" i="15"/>
  <c r="R299" i="15"/>
  <c r="R275" i="15"/>
  <c r="R251" i="15"/>
  <c r="R227" i="15"/>
  <c r="R203" i="15"/>
  <c r="R179" i="15"/>
  <c r="R155" i="15"/>
  <c r="R131" i="15"/>
  <c r="R107" i="15"/>
  <c r="E13" i="2"/>
  <c r="D25" i="2"/>
  <c r="G25" i="2" s="1"/>
  <c r="E5" i="2"/>
  <c r="D17" i="2"/>
  <c r="G17" i="2" s="1"/>
  <c r="T7" i="18"/>
  <c r="D15" i="17"/>
  <c r="T38" i="18"/>
  <c r="E12" i="2"/>
  <c r="D24" i="2"/>
  <c r="G24" i="2" s="1"/>
  <c r="T14" i="18"/>
  <c r="T6" i="18"/>
  <c r="I19" i="19"/>
  <c r="I31" i="19" s="1"/>
  <c r="I43" i="19" s="1"/>
  <c r="I55" i="19" s="1"/>
  <c r="I67" i="19" s="1"/>
  <c r="I79" i="19" s="1"/>
  <c r="I91" i="19" s="1"/>
  <c r="I103" i="19" s="1"/>
  <c r="I115" i="19" s="1"/>
  <c r="I127" i="19" s="1"/>
  <c r="I139" i="19" s="1"/>
  <c r="I151" i="19" s="1"/>
  <c r="I163" i="19" s="1"/>
  <c r="I175" i="19" s="1"/>
  <c r="I187" i="19" s="1"/>
  <c r="I199" i="19" s="1"/>
  <c r="I211" i="19" s="1"/>
  <c r="I223" i="19" s="1"/>
  <c r="I235" i="19" s="1"/>
  <c r="I247" i="19" s="1"/>
  <c r="I259" i="19" s="1"/>
  <c r="I271" i="19" s="1"/>
  <c r="I283" i="19" s="1"/>
  <c r="I295" i="19" s="1"/>
  <c r="I307" i="19" s="1"/>
  <c r="I319" i="19" s="1"/>
  <c r="I331" i="19" s="1"/>
  <c r="I343" i="19" s="1"/>
  <c r="I355" i="19" s="1"/>
  <c r="I367" i="19" s="1"/>
  <c r="I379" i="19" s="1"/>
  <c r="I391" i="19" s="1"/>
  <c r="I403" i="19" s="1"/>
  <c r="I415" i="19" s="1"/>
  <c r="S7" i="19"/>
  <c r="G8" i="16"/>
  <c r="P8" i="16" s="1"/>
  <c r="S11" i="19"/>
  <c r="I23" i="19"/>
  <c r="I35" i="19" s="1"/>
  <c r="I47" i="19" s="1"/>
  <c r="I59" i="19" s="1"/>
  <c r="I71" i="19" s="1"/>
  <c r="I83" i="19" s="1"/>
  <c r="I95" i="19" s="1"/>
  <c r="I107" i="19" s="1"/>
  <c r="I119" i="19" s="1"/>
  <c r="I131" i="19" s="1"/>
  <c r="I143" i="19" s="1"/>
  <c r="I155" i="19" s="1"/>
  <c r="I167" i="19" s="1"/>
  <c r="I179" i="19" s="1"/>
  <c r="I191" i="19" s="1"/>
  <c r="I203" i="19" s="1"/>
  <c r="I215" i="19" s="1"/>
  <c r="I227" i="19" s="1"/>
  <c r="I239" i="19" s="1"/>
  <c r="I251" i="19" s="1"/>
  <c r="I263" i="19" s="1"/>
  <c r="I275" i="19" s="1"/>
  <c r="I287" i="19" s="1"/>
  <c r="I299" i="19" s="1"/>
  <c r="I311" i="19" s="1"/>
  <c r="I323" i="19" s="1"/>
  <c r="I335" i="19" s="1"/>
  <c r="I347" i="19" s="1"/>
  <c r="I359" i="19" s="1"/>
  <c r="I371" i="19" s="1"/>
  <c r="I383" i="19" s="1"/>
  <c r="I395" i="19" s="1"/>
  <c r="I407" i="19" s="1"/>
  <c r="I419" i="19" s="1"/>
  <c r="S3" i="19"/>
  <c r="I15" i="19"/>
  <c r="I27" i="19" s="1"/>
  <c r="I39" i="19" s="1"/>
  <c r="I51" i="19" s="1"/>
  <c r="I63" i="19" s="1"/>
  <c r="I75" i="19" s="1"/>
  <c r="I87" i="19" s="1"/>
  <c r="I99" i="19" s="1"/>
  <c r="I111" i="19" s="1"/>
  <c r="I123" i="19" s="1"/>
  <c r="I135" i="19" s="1"/>
  <c r="I147" i="19" s="1"/>
  <c r="I159" i="19" s="1"/>
  <c r="I171" i="19" s="1"/>
  <c r="I183" i="19" s="1"/>
  <c r="I195" i="19" s="1"/>
  <c r="I207" i="19" s="1"/>
  <c r="I219" i="19" s="1"/>
  <c r="I231" i="19" s="1"/>
  <c r="I243" i="19" s="1"/>
  <c r="I255" i="19" s="1"/>
  <c r="I267" i="19" s="1"/>
  <c r="I279" i="19" s="1"/>
  <c r="I291" i="19" s="1"/>
  <c r="I303" i="19" s="1"/>
  <c r="I315" i="19" s="1"/>
  <c r="I327" i="19" s="1"/>
  <c r="I339" i="19" s="1"/>
  <c r="I351" i="19" s="1"/>
  <c r="I363" i="19" s="1"/>
  <c r="I375" i="19" s="1"/>
  <c r="I387" i="19" s="1"/>
  <c r="I399" i="19" s="1"/>
  <c r="I411" i="19" s="1"/>
  <c r="G12" i="16"/>
  <c r="P12" i="16" s="1"/>
  <c r="G4" i="16"/>
  <c r="P4" i="16" s="1"/>
  <c r="D19" i="2"/>
  <c r="G19" i="2" s="1"/>
  <c r="E7" i="2"/>
  <c r="T9" i="18"/>
  <c r="I22" i="19"/>
  <c r="I34" i="19" s="1"/>
  <c r="I46" i="19" s="1"/>
  <c r="I58" i="19" s="1"/>
  <c r="I70" i="19" s="1"/>
  <c r="I82" i="19" s="1"/>
  <c r="I94" i="19" s="1"/>
  <c r="I106" i="19" s="1"/>
  <c r="I118" i="19" s="1"/>
  <c r="I130" i="19" s="1"/>
  <c r="I142" i="19" s="1"/>
  <c r="I154" i="19" s="1"/>
  <c r="I166" i="19" s="1"/>
  <c r="I178" i="19" s="1"/>
  <c r="I190" i="19" s="1"/>
  <c r="I202" i="19" s="1"/>
  <c r="I214" i="19" s="1"/>
  <c r="I226" i="19" s="1"/>
  <c r="I238" i="19" s="1"/>
  <c r="I250" i="19" s="1"/>
  <c r="I262" i="19" s="1"/>
  <c r="I274" i="19" s="1"/>
  <c r="I286" i="19" s="1"/>
  <c r="I298" i="19" s="1"/>
  <c r="I310" i="19" s="1"/>
  <c r="I322" i="19" s="1"/>
  <c r="I334" i="19" s="1"/>
  <c r="I346" i="19" s="1"/>
  <c r="I358" i="19" s="1"/>
  <c r="I370" i="19" s="1"/>
  <c r="I382" i="19" s="1"/>
  <c r="I394" i="19" s="1"/>
  <c r="I406" i="19" s="1"/>
  <c r="I418" i="19" s="1"/>
  <c r="S10" i="19"/>
  <c r="D16" i="15"/>
  <c r="R4" i="15"/>
  <c r="G11" i="16"/>
  <c r="P11" i="16" s="1"/>
  <c r="E6" i="2"/>
  <c r="D18" i="2"/>
  <c r="G18" i="2" s="1"/>
  <c r="T8" i="18"/>
  <c r="I21" i="19"/>
  <c r="I33" i="19" s="1"/>
  <c r="I45" i="19" s="1"/>
  <c r="I57" i="19" s="1"/>
  <c r="I69" i="19" s="1"/>
  <c r="I81" i="19" s="1"/>
  <c r="I93" i="19" s="1"/>
  <c r="I105" i="19" s="1"/>
  <c r="I117" i="19" s="1"/>
  <c r="I129" i="19" s="1"/>
  <c r="I141" i="19" s="1"/>
  <c r="I153" i="19" s="1"/>
  <c r="I165" i="19" s="1"/>
  <c r="I177" i="19" s="1"/>
  <c r="I189" i="19" s="1"/>
  <c r="I201" i="19" s="1"/>
  <c r="I213" i="19" s="1"/>
  <c r="I225" i="19" s="1"/>
  <c r="I237" i="19" s="1"/>
  <c r="I249" i="19" s="1"/>
  <c r="I261" i="19" s="1"/>
  <c r="I273" i="19" s="1"/>
  <c r="I285" i="19" s="1"/>
  <c r="I297" i="19" s="1"/>
  <c r="I309" i="19" s="1"/>
  <c r="I321" i="19" s="1"/>
  <c r="I333" i="19" s="1"/>
  <c r="I345" i="19" s="1"/>
  <c r="I357" i="19" s="1"/>
  <c r="I369" i="19" s="1"/>
  <c r="I381" i="19" s="1"/>
  <c r="I393" i="19" s="1"/>
  <c r="I405" i="19" s="1"/>
  <c r="I417" i="19" s="1"/>
  <c r="S9" i="19"/>
  <c r="P3" i="16"/>
  <c r="D15" i="16"/>
  <c r="G8" i="17"/>
  <c r="Q8" i="17" s="1"/>
  <c r="G3" i="17"/>
  <c r="Q3" i="17" s="1"/>
  <c r="T26" i="18"/>
  <c r="P10" i="16"/>
  <c r="M422" i="17"/>
  <c r="I20" i="19"/>
  <c r="I32" i="19" s="1"/>
  <c r="I44" i="19" s="1"/>
  <c r="I56" i="19" s="1"/>
  <c r="I68" i="19" s="1"/>
  <c r="I80" i="19" s="1"/>
  <c r="I92" i="19" s="1"/>
  <c r="I104" i="19" s="1"/>
  <c r="I116" i="19" s="1"/>
  <c r="I128" i="19" s="1"/>
  <c r="I140" i="19" s="1"/>
  <c r="I152" i="19" s="1"/>
  <c r="I164" i="19" s="1"/>
  <c r="I176" i="19" s="1"/>
  <c r="I188" i="19" s="1"/>
  <c r="I200" i="19" s="1"/>
  <c r="I212" i="19" s="1"/>
  <c r="I224" i="19" s="1"/>
  <c r="I236" i="19" s="1"/>
  <c r="I248" i="19" s="1"/>
  <c r="I260" i="19" s="1"/>
  <c r="I272" i="19" s="1"/>
  <c r="I284" i="19" s="1"/>
  <c r="I296" i="19" s="1"/>
  <c r="I308" i="19" s="1"/>
  <c r="I320" i="19" s="1"/>
  <c r="I332" i="19" s="1"/>
  <c r="I344" i="19" s="1"/>
  <c r="I356" i="19" s="1"/>
  <c r="I368" i="19" s="1"/>
  <c r="I380" i="19" s="1"/>
  <c r="I392" i="19" s="1"/>
  <c r="I404" i="19" s="1"/>
  <c r="I416" i="19" s="1"/>
  <c r="S8" i="19"/>
  <c r="P9" i="16"/>
  <c r="M422" i="12"/>
  <c r="I38" i="11"/>
  <c r="D27" i="2"/>
  <c r="G27" i="2" s="1"/>
  <c r="E15" i="2"/>
  <c r="E4" i="2"/>
  <c r="D16" i="2"/>
  <c r="G16" i="2" s="1"/>
  <c r="D50" i="2"/>
  <c r="G50" i="2" s="1"/>
  <c r="G422" i="11"/>
  <c r="E422" i="11"/>
  <c r="I34" i="2"/>
  <c r="I46" i="2" s="1"/>
  <c r="I58" i="2" s="1"/>
  <c r="I70" i="2" s="1"/>
  <c r="I82" i="2" s="1"/>
  <c r="I94" i="2" s="1"/>
  <c r="I106" i="2" s="1"/>
  <c r="I118" i="2" s="1"/>
  <c r="I130" i="2" s="1"/>
  <c r="I142" i="2" s="1"/>
  <c r="I154" i="2" s="1"/>
  <c r="I166" i="2" s="1"/>
  <c r="I178" i="2" s="1"/>
  <c r="I190" i="2" s="1"/>
  <c r="I202" i="2" s="1"/>
  <c r="I214" i="2" s="1"/>
  <c r="I226" i="2" s="1"/>
  <c r="I238" i="2" s="1"/>
  <c r="I250" i="2" s="1"/>
  <c r="I262" i="2" s="1"/>
  <c r="I274" i="2" s="1"/>
  <c r="I286" i="2" s="1"/>
  <c r="I298" i="2" s="1"/>
  <c r="I310" i="2" s="1"/>
  <c r="I322" i="2" s="1"/>
  <c r="I334" i="2" s="1"/>
  <c r="I346" i="2" s="1"/>
  <c r="I358" i="2" s="1"/>
  <c r="I370" i="2" s="1"/>
  <c r="I382" i="2" s="1"/>
  <c r="I394" i="2" s="1"/>
  <c r="I406" i="2" s="1"/>
  <c r="I418" i="2" s="1"/>
  <c r="R401" i="15"/>
  <c r="R257" i="15"/>
  <c r="R233" i="15"/>
  <c r="R217" i="15"/>
  <c r="R209" i="15"/>
  <c r="R169" i="15"/>
  <c r="R161" i="15"/>
  <c r="R145" i="15"/>
  <c r="R121" i="15"/>
  <c r="R113" i="15"/>
  <c r="R89" i="15"/>
  <c r="M29" i="16"/>
  <c r="R353" i="15"/>
  <c r="R83" i="15"/>
  <c r="R274" i="15"/>
  <c r="R226" i="15"/>
  <c r="R202" i="15"/>
  <c r="R178" i="15"/>
  <c r="R154" i="15"/>
  <c r="R130" i="15"/>
  <c r="R106" i="15"/>
  <c r="R82" i="15"/>
  <c r="R329" i="15"/>
  <c r="R97" i="15"/>
  <c r="R73" i="15"/>
  <c r="R65" i="15"/>
  <c r="M27" i="16"/>
  <c r="M47" i="16"/>
  <c r="R406" i="15"/>
  <c r="R382" i="15"/>
  <c r="R358" i="15"/>
  <c r="R334" i="15"/>
  <c r="R286" i="15"/>
  <c r="R262" i="15"/>
  <c r="R238" i="15"/>
  <c r="R214" i="15"/>
  <c r="R190" i="15"/>
  <c r="R142" i="15"/>
  <c r="R118" i="15"/>
  <c r="R94" i="15"/>
  <c r="R70" i="15"/>
  <c r="M38" i="16"/>
  <c r="Q33" i="18"/>
  <c r="T21" i="18"/>
  <c r="P38" i="19"/>
  <c r="S26" i="19"/>
  <c r="P30" i="19"/>
  <c r="M31" i="16"/>
  <c r="M37" i="16"/>
  <c r="R421" i="15"/>
  <c r="R413" i="15"/>
  <c r="R397" i="15"/>
  <c r="R373" i="15"/>
  <c r="R349" i="15"/>
  <c r="R341" i="15"/>
  <c r="R317" i="15"/>
  <c r="R293" i="15"/>
  <c r="R277" i="15"/>
  <c r="R269" i="15"/>
  <c r="R253" i="15"/>
  <c r="R245" i="15"/>
  <c r="R221" i="15"/>
  <c r="R205" i="15"/>
  <c r="R197" i="15"/>
  <c r="R181" i="15"/>
  <c r="R157" i="15"/>
  <c r="R133" i="15"/>
  <c r="R125" i="15"/>
  <c r="R109" i="15"/>
  <c r="R101" i="15"/>
  <c r="R85" i="15"/>
  <c r="M28" i="16"/>
  <c r="M30" i="16"/>
  <c r="M32" i="16"/>
  <c r="M46" i="16"/>
  <c r="M36" i="16"/>
  <c r="Q32" i="18"/>
  <c r="T20" i="18"/>
  <c r="Q31" i="18"/>
  <c r="T19" i="18"/>
  <c r="P28" i="19"/>
  <c r="P40" i="19" s="1"/>
  <c r="P52" i="19" s="1"/>
  <c r="P64" i="19" s="1"/>
  <c r="P76" i="19" s="1"/>
  <c r="P88" i="19" s="1"/>
  <c r="P100" i="19" s="1"/>
  <c r="P112" i="19" s="1"/>
  <c r="P124" i="19" s="1"/>
  <c r="P136" i="19" s="1"/>
  <c r="P148" i="19" s="1"/>
  <c r="P160" i="19" s="1"/>
  <c r="P172" i="19" s="1"/>
  <c r="P184" i="19" s="1"/>
  <c r="P196" i="19" s="1"/>
  <c r="P208" i="19" s="1"/>
  <c r="P220" i="19" s="1"/>
  <c r="P232" i="19" s="1"/>
  <c r="P244" i="19" s="1"/>
  <c r="P256" i="19" s="1"/>
  <c r="P268" i="19" s="1"/>
  <c r="P280" i="19" s="1"/>
  <c r="P292" i="19" s="1"/>
  <c r="P304" i="19" s="1"/>
  <c r="P316" i="19" s="1"/>
  <c r="P328" i="19" s="1"/>
  <c r="P340" i="19" s="1"/>
  <c r="P352" i="19" s="1"/>
  <c r="P364" i="19" s="1"/>
  <c r="P376" i="19" s="1"/>
  <c r="P388" i="19" s="1"/>
  <c r="P400" i="19" s="1"/>
  <c r="P412" i="19" s="1"/>
  <c r="Q30" i="18"/>
  <c r="T18" i="18"/>
  <c r="P44" i="19"/>
  <c r="P56" i="19" s="1"/>
  <c r="P68" i="19" s="1"/>
  <c r="P80" i="19" s="1"/>
  <c r="P92" i="19" s="1"/>
  <c r="P104" i="19" s="1"/>
  <c r="P116" i="19" s="1"/>
  <c r="P128" i="19" s="1"/>
  <c r="P140" i="19" s="1"/>
  <c r="P152" i="19" s="1"/>
  <c r="P164" i="19" s="1"/>
  <c r="P176" i="19" s="1"/>
  <c r="P188" i="19" s="1"/>
  <c r="P200" i="19" s="1"/>
  <c r="P212" i="19" s="1"/>
  <c r="P224" i="19" s="1"/>
  <c r="P236" i="19" s="1"/>
  <c r="P248" i="19" s="1"/>
  <c r="P260" i="19" s="1"/>
  <c r="P272" i="19" s="1"/>
  <c r="P284" i="19" s="1"/>
  <c r="P296" i="19" s="1"/>
  <c r="P308" i="19" s="1"/>
  <c r="P320" i="19" s="1"/>
  <c r="P332" i="19" s="1"/>
  <c r="P344" i="19" s="1"/>
  <c r="P356" i="19" s="1"/>
  <c r="P368" i="19" s="1"/>
  <c r="P380" i="19" s="1"/>
  <c r="P392" i="19" s="1"/>
  <c r="P404" i="19" s="1"/>
  <c r="P416" i="19" s="1"/>
  <c r="S32" i="19"/>
  <c r="P27" i="19"/>
  <c r="Q37" i="18"/>
  <c r="T25" i="18"/>
  <c r="Q29" i="18"/>
  <c r="T17" i="18"/>
  <c r="P36" i="19"/>
  <c r="P48" i="19" s="1"/>
  <c r="P60" i="19" s="1"/>
  <c r="P72" i="19" s="1"/>
  <c r="P84" i="19" s="1"/>
  <c r="P96" i="19" s="1"/>
  <c r="P108" i="19" s="1"/>
  <c r="P120" i="19" s="1"/>
  <c r="P132" i="19" s="1"/>
  <c r="P144" i="19" s="1"/>
  <c r="P156" i="19" s="1"/>
  <c r="P168" i="19" s="1"/>
  <c r="P180" i="19" s="1"/>
  <c r="P192" i="19" s="1"/>
  <c r="P204" i="19" s="1"/>
  <c r="P216" i="19" s="1"/>
  <c r="P228" i="19" s="1"/>
  <c r="P240" i="19" s="1"/>
  <c r="P252" i="19" s="1"/>
  <c r="P264" i="19" s="1"/>
  <c r="P276" i="19" s="1"/>
  <c r="P288" i="19" s="1"/>
  <c r="P300" i="19" s="1"/>
  <c r="P312" i="19" s="1"/>
  <c r="P324" i="19" s="1"/>
  <c r="P336" i="19" s="1"/>
  <c r="P348" i="19" s="1"/>
  <c r="P360" i="19" s="1"/>
  <c r="P372" i="19" s="1"/>
  <c r="P384" i="19" s="1"/>
  <c r="P396" i="19" s="1"/>
  <c r="P408" i="19" s="1"/>
  <c r="P420" i="19" s="1"/>
  <c r="S24" i="19"/>
  <c r="Q50" i="18"/>
  <c r="Q36" i="18"/>
  <c r="T24" i="18"/>
  <c r="Q28" i="18"/>
  <c r="T16" i="18"/>
  <c r="M33" i="16"/>
  <c r="R408" i="15"/>
  <c r="R384" i="15"/>
  <c r="R360" i="15"/>
  <c r="R336" i="15"/>
  <c r="R312" i="15"/>
  <c r="R288" i="15"/>
  <c r="R264" i="15"/>
  <c r="R240" i="15"/>
  <c r="R216" i="15"/>
  <c r="R192" i="15"/>
  <c r="R168" i="15"/>
  <c r="R144" i="15"/>
  <c r="R120" i="15"/>
  <c r="R96" i="15"/>
  <c r="R72" i="15"/>
  <c r="Q35" i="18"/>
  <c r="T23" i="18"/>
  <c r="P33" i="19"/>
  <c r="P45" i="19" s="1"/>
  <c r="P57" i="19" s="1"/>
  <c r="P69" i="19" s="1"/>
  <c r="P81" i="19" s="1"/>
  <c r="P93" i="19" s="1"/>
  <c r="P105" i="19" s="1"/>
  <c r="P117" i="19" s="1"/>
  <c r="P129" i="19" s="1"/>
  <c r="P141" i="19" s="1"/>
  <c r="P153" i="19" s="1"/>
  <c r="P165" i="19" s="1"/>
  <c r="P177" i="19" s="1"/>
  <c r="P189" i="19" s="1"/>
  <c r="P201" i="19" s="1"/>
  <c r="P213" i="19" s="1"/>
  <c r="P225" i="19" s="1"/>
  <c r="P237" i="19" s="1"/>
  <c r="P249" i="19" s="1"/>
  <c r="P261" i="19" s="1"/>
  <c r="P273" i="19" s="1"/>
  <c r="P285" i="19" s="1"/>
  <c r="P297" i="19" s="1"/>
  <c r="P309" i="19" s="1"/>
  <c r="P321" i="19" s="1"/>
  <c r="P333" i="19" s="1"/>
  <c r="P345" i="19" s="1"/>
  <c r="P357" i="19" s="1"/>
  <c r="P369" i="19" s="1"/>
  <c r="P381" i="19" s="1"/>
  <c r="P393" i="19" s="1"/>
  <c r="P405" i="19" s="1"/>
  <c r="P417" i="19" s="1"/>
  <c r="S21" i="19"/>
  <c r="R407" i="15"/>
  <c r="R383" i="15"/>
  <c r="R359" i="15"/>
  <c r="R335" i="15"/>
  <c r="R311" i="15"/>
  <c r="R287" i="15"/>
  <c r="R263" i="15"/>
  <c r="R239" i="15"/>
  <c r="R215" i="15"/>
  <c r="R191" i="15"/>
  <c r="R167" i="15"/>
  <c r="R143" i="15"/>
  <c r="R119" i="15"/>
  <c r="R95" i="15"/>
  <c r="R71" i="15"/>
  <c r="Q34" i="18"/>
  <c r="T22" i="18"/>
  <c r="P31" i="19"/>
  <c r="P43" i="19" s="1"/>
  <c r="P55" i="19" s="1"/>
  <c r="P67" i="19" s="1"/>
  <c r="P79" i="19" s="1"/>
  <c r="P91" i="19" s="1"/>
  <c r="P103" i="19" s="1"/>
  <c r="P115" i="19" s="1"/>
  <c r="P127" i="19" s="1"/>
  <c r="P139" i="19" s="1"/>
  <c r="P151" i="19" s="1"/>
  <c r="P163" i="19" s="1"/>
  <c r="P175" i="19" s="1"/>
  <c r="P187" i="19" s="1"/>
  <c r="P199" i="19" s="1"/>
  <c r="P211" i="19" s="1"/>
  <c r="P223" i="19" s="1"/>
  <c r="P235" i="19" s="1"/>
  <c r="P247" i="19" s="1"/>
  <c r="P259" i="19" s="1"/>
  <c r="P271" i="19" s="1"/>
  <c r="P283" i="19" s="1"/>
  <c r="P295" i="19" s="1"/>
  <c r="P307" i="19" s="1"/>
  <c r="P319" i="19" s="1"/>
  <c r="P331" i="19" s="1"/>
  <c r="P343" i="19" s="1"/>
  <c r="P355" i="19" s="1"/>
  <c r="P367" i="19" s="1"/>
  <c r="P379" i="19" s="1"/>
  <c r="P391" i="19" s="1"/>
  <c r="P403" i="19" s="1"/>
  <c r="P415" i="19" s="1"/>
  <c r="S19" i="19"/>
  <c r="S28" i="19"/>
  <c r="S17" i="19"/>
  <c r="S2" i="12"/>
  <c r="T2" i="12" s="1"/>
  <c r="Q15" i="18"/>
  <c r="T15" i="18" s="1"/>
  <c r="P2" i="16"/>
  <c r="D26" i="16"/>
  <c r="G26" i="16" s="1"/>
  <c r="D25" i="16"/>
  <c r="G25" i="16" s="1"/>
  <c r="D24" i="16"/>
  <c r="G24" i="16" s="1"/>
  <c r="D23" i="16"/>
  <c r="G23" i="16" s="1"/>
  <c r="D22" i="16"/>
  <c r="G22" i="16" s="1"/>
  <c r="D21" i="16"/>
  <c r="G21" i="16" s="1"/>
  <c r="D20" i="16"/>
  <c r="G20" i="16" s="1"/>
  <c r="D19" i="16"/>
  <c r="G19" i="16" s="1"/>
  <c r="D18" i="16"/>
  <c r="G18" i="16" s="1"/>
  <c r="D17" i="16"/>
  <c r="G17" i="16" s="1"/>
  <c r="D16" i="16"/>
  <c r="G16" i="16" s="1"/>
  <c r="D27" i="17"/>
  <c r="G27" i="17" s="1"/>
  <c r="D26" i="17"/>
  <c r="G26" i="17" s="1"/>
  <c r="Q14" i="17"/>
  <c r="D25" i="17"/>
  <c r="G25" i="17" s="1"/>
  <c r="Q13" i="17"/>
  <c r="D24" i="17"/>
  <c r="G24" i="17" s="1"/>
  <c r="Q12" i="17"/>
  <c r="D23" i="17"/>
  <c r="G23" i="17" s="1"/>
  <c r="Q11" i="17"/>
  <c r="D22" i="17"/>
  <c r="G22" i="17" s="1"/>
  <c r="Q10" i="17"/>
  <c r="D21" i="17"/>
  <c r="G21" i="17" s="1"/>
  <c r="Q9" i="17"/>
  <c r="D20" i="17"/>
  <c r="G20" i="17" s="1"/>
  <c r="D19" i="17"/>
  <c r="G19" i="17" s="1"/>
  <c r="Q7" i="17"/>
  <c r="D18" i="17"/>
  <c r="G18" i="17" s="1"/>
  <c r="Q6" i="17"/>
  <c r="D17" i="17"/>
  <c r="G17" i="17" s="1"/>
  <c r="D16" i="17"/>
  <c r="G16" i="17" s="1"/>
  <c r="R418" i="15"/>
  <c r="F4" i="12"/>
  <c r="T2" i="19"/>
  <c r="R60" i="15"/>
  <c r="R59" i="15"/>
  <c r="R58" i="15"/>
  <c r="R57" i="15"/>
  <c r="R53" i="15"/>
  <c r="R49" i="15"/>
  <c r="R48" i="15"/>
  <c r="R47" i="15"/>
  <c r="R46" i="15"/>
  <c r="R45" i="15"/>
  <c r="R41" i="15"/>
  <c r="R37" i="15"/>
  <c r="R36" i="15"/>
  <c r="R35" i="15"/>
  <c r="R34" i="15"/>
  <c r="S2" i="15"/>
  <c r="E15" i="12"/>
  <c r="R2" i="17"/>
  <c r="U2" i="18"/>
  <c r="U3" i="18" s="1"/>
  <c r="U4" i="18" s="1"/>
  <c r="U5" i="18" s="1"/>
  <c r="R14" i="15"/>
  <c r="R13" i="15"/>
  <c r="R12" i="15"/>
  <c r="R11" i="15"/>
  <c r="R10" i="15"/>
  <c r="R9" i="15"/>
  <c r="R7" i="15"/>
  <c r="R6" i="15"/>
  <c r="R5" i="15"/>
  <c r="R33" i="15"/>
  <c r="R29" i="15"/>
  <c r="R23" i="15"/>
  <c r="R22" i="15"/>
  <c r="R21" i="15"/>
  <c r="R20" i="15"/>
  <c r="M4" i="12"/>
  <c r="G15" i="12"/>
  <c r="G27" i="12"/>
  <c r="G23" i="12"/>
  <c r="G28" i="12"/>
  <c r="G44" i="12"/>
  <c r="G35" i="12"/>
  <c r="G16" i="12"/>
  <c r="G31" i="12"/>
  <c r="G26" i="12"/>
  <c r="G21" i="12"/>
  <c r="G49" i="12"/>
  <c r="G41" i="12"/>
  <c r="G33" i="12"/>
  <c r="G25" i="12"/>
  <c r="G48" i="12"/>
  <c r="G40" i="12"/>
  <c r="G32" i="12"/>
  <c r="G24" i="12"/>
  <c r="G38" i="12"/>
  <c r="G30" i="12"/>
  <c r="G22" i="12"/>
  <c r="G45" i="12"/>
  <c r="G37" i="12"/>
  <c r="G29" i="12"/>
  <c r="G134" i="11"/>
  <c r="G50" i="12"/>
  <c r="G53" i="12"/>
  <c r="G74" i="12"/>
  <c r="G60" i="12"/>
  <c r="G52" i="12"/>
  <c r="D13" i="11"/>
  <c r="D25" i="11" s="1"/>
  <c r="D37" i="11" s="1"/>
  <c r="D49" i="11" s="1"/>
  <c r="D61" i="11" s="1"/>
  <c r="D73" i="11" s="1"/>
  <c r="D85" i="11" s="1"/>
  <c r="D97" i="11" s="1"/>
  <c r="D109" i="11" s="1"/>
  <c r="D121" i="11" s="1"/>
  <c r="D133" i="11" s="1"/>
  <c r="D145" i="11" s="1"/>
  <c r="D157" i="11" s="1"/>
  <c r="D169" i="11" s="1"/>
  <c r="D181" i="11" s="1"/>
  <c r="D193" i="11" s="1"/>
  <c r="D205" i="11" s="1"/>
  <c r="D217" i="11" s="1"/>
  <c r="D229" i="11" s="1"/>
  <c r="D241" i="11" s="1"/>
  <c r="D253" i="11" s="1"/>
  <c r="D265" i="11" s="1"/>
  <c r="D277" i="11" s="1"/>
  <c r="D289" i="11" s="1"/>
  <c r="D301" i="11" s="1"/>
  <c r="D313" i="11" s="1"/>
  <c r="D325" i="11" s="1"/>
  <c r="D337" i="11" s="1"/>
  <c r="D349" i="11" s="1"/>
  <c r="D361" i="11" s="1"/>
  <c r="D373" i="11" s="1"/>
  <c r="D385" i="11" s="1"/>
  <c r="D397" i="11" s="1"/>
  <c r="D409" i="11" s="1"/>
  <c r="D421" i="11" s="1"/>
  <c r="D5" i="11"/>
  <c r="D17" i="11" s="1"/>
  <c r="D29" i="11" s="1"/>
  <c r="D41" i="11" s="1"/>
  <c r="D53" i="11" s="1"/>
  <c r="D65" i="11" s="1"/>
  <c r="D77" i="11" s="1"/>
  <c r="D89" i="11" s="1"/>
  <c r="D101" i="11" s="1"/>
  <c r="D113" i="11" s="1"/>
  <c r="D125" i="11" s="1"/>
  <c r="D137" i="11" s="1"/>
  <c r="D149" i="11" s="1"/>
  <c r="D161" i="11" s="1"/>
  <c r="D173" i="11" s="1"/>
  <c r="D185" i="11" s="1"/>
  <c r="D197" i="11" s="1"/>
  <c r="D209" i="11" s="1"/>
  <c r="D221" i="11" s="1"/>
  <c r="D233" i="11" s="1"/>
  <c r="D245" i="11" s="1"/>
  <c r="D257" i="11" s="1"/>
  <c r="D269" i="11" s="1"/>
  <c r="D281" i="11" s="1"/>
  <c r="D293" i="11" s="1"/>
  <c r="D305" i="11" s="1"/>
  <c r="D317" i="11" s="1"/>
  <c r="D329" i="11" s="1"/>
  <c r="D341" i="11" s="1"/>
  <c r="D353" i="11" s="1"/>
  <c r="D365" i="11" s="1"/>
  <c r="D377" i="11" s="1"/>
  <c r="D389" i="11" s="1"/>
  <c r="D401" i="11" s="1"/>
  <c r="D413" i="11" s="1"/>
  <c r="D12" i="11"/>
  <c r="D24" i="11" s="1"/>
  <c r="D36" i="11" s="1"/>
  <c r="D48" i="11" s="1"/>
  <c r="D60" i="11" s="1"/>
  <c r="D72" i="11" s="1"/>
  <c r="D84" i="11" s="1"/>
  <c r="D96" i="11" s="1"/>
  <c r="D108" i="11" s="1"/>
  <c r="D120" i="11" s="1"/>
  <c r="D132" i="11" s="1"/>
  <c r="D144" i="11" s="1"/>
  <c r="D156" i="11" s="1"/>
  <c r="D168" i="11" s="1"/>
  <c r="D180" i="11" s="1"/>
  <c r="D192" i="11" s="1"/>
  <c r="D204" i="11" s="1"/>
  <c r="D216" i="11" s="1"/>
  <c r="D228" i="11" s="1"/>
  <c r="D240" i="11" s="1"/>
  <c r="D252" i="11" s="1"/>
  <c r="D264" i="11" s="1"/>
  <c r="D276" i="11" s="1"/>
  <c r="D288" i="11" s="1"/>
  <c r="D300" i="11" s="1"/>
  <c r="D312" i="11" s="1"/>
  <c r="D324" i="11" s="1"/>
  <c r="D336" i="11" s="1"/>
  <c r="D348" i="11" s="1"/>
  <c r="D360" i="11" s="1"/>
  <c r="D372" i="11" s="1"/>
  <c r="D384" i="11" s="1"/>
  <c r="D396" i="11" s="1"/>
  <c r="D408" i="11" s="1"/>
  <c r="D420" i="11" s="1"/>
  <c r="D4" i="11"/>
  <c r="D16" i="11" s="1"/>
  <c r="D28" i="11" s="1"/>
  <c r="D40" i="11" s="1"/>
  <c r="D52" i="11" s="1"/>
  <c r="D64" i="11" s="1"/>
  <c r="D76" i="11" s="1"/>
  <c r="D88" i="11" s="1"/>
  <c r="D100" i="11" s="1"/>
  <c r="D112" i="11" s="1"/>
  <c r="D124" i="11" s="1"/>
  <c r="D136" i="11" s="1"/>
  <c r="D148" i="11" s="1"/>
  <c r="D160" i="11" s="1"/>
  <c r="D172" i="11" s="1"/>
  <c r="D184" i="11" s="1"/>
  <c r="D196" i="11" s="1"/>
  <c r="D208" i="11" s="1"/>
  <c r="D220" i="11" s="1"/>
  <c r="D232" i="11" s="1"/>
  <c r="D244" i="11" s="1"/>
  <c r="D256" i="11" s="1"/>
  <c r="D268" i="11" s="1"/>
  <c r="D280" i="11" s="1"/>
  <c r="D292" i="11" s="1"/>
  <c r="D304" i="11" s="1"/>
  <c r="D316" i="11" s="1"/>
  <c r="D328" i="11" s="1"/>
  <c r="D340" i="11" s="1"/>
  <c r="D352" i="11" s="1"/>
  <c r="D364" i="11" s="1"/>
  <c r="D376" i="11" s="1"/>
  <c r="D388" i="11" s="1"/>
  <c r="D400" i="11" s="1"/>
  <c r="D412" i="11" s="1"/>
  <c r="D11" i="11"/>
  <c r="D23" i="11" s="1"/>
  <c r="D35" i="11" s="1"/>
  <c r="D47" i="11" s="1"/>
  <c r="D59" i="11" s="1"/>
  <c r="D71" i="11" s="1"/>
  <c r="D83" i="11" s="1"/>
  <c r="D95" i="11" s="1"/>
  <c r="D107" i="11" s="1"/>
  <c r="D119" i="11" s="1"/>
  <c r="D131" i="11" s="1"/>
  <c r="D143" i="11" s="1"/>
  <c r="D155" i="11" s="1"/>
  <c r="D167" i="11" s="1"/>
  <c r="D179" i="11" s="1"/>
  <c r="D191" i="11" s="1"/>
  <c r="D203" i="11" s="1"/>
  <c r="D215" i="11" s="1"/>
  <c r="D227" i="11" s="1"/>
  <c r="D239" i="11" s="1"/>
  <c r="D251" i="11" s="1"/>
  <c r="D263" i="11" s="1"/>
  <c r="D275" i="11" s="1"/>
  <c r="D287" i="11" s="1"/>
  <c r="D299" i="11" s="1"/>
  <c r="D311" i="11" s="1"/>
  <c r="D323" i="11" s="1"/>
  <c r="D335" i="11" s="1"/>
  <c r="D347" i="11" s="1"/>
  <c r="D359" i="11" s="1"/>
  <c r="D371" i="11" s="1"/>
  <c r="D383" i="11" s="1"/>
  <c r="D395" i="11" s="1"/>
  <c r="D407" i="11" s="1"/>
  <c r="D419" i="11" s="1"/>
  <c r="D3" i="11"/>
  <c r="D15" i="11" s="1"/>
  <c r="D27" i="11" s="1"/>
  <c r="D39" i="11" s="1"/>
  <c r="D51" i="11" s="1"/>
  <c r="D63" i="11" s="1"/>
  <c r="D75" i="11" s="1"/>
  <c r="D87" i="11" s="1"/>
  <c r="D99" i="11" s="1"/>
  <c r="D111" i="11" s="1"/>
  <c r="D123" i="11" s="1"/>
  <c r="D135" i="11" s="1"/>
  <c r="D147" i="11" s="1"/>
  <c r="D159" i="11" s="1"/>
  <c r="D171" i="11" s="1"/>
  <c r="D183" i="11" s="1"/>
  <c r="D195" i="11" s="1"/>
  <c r="D207" i="11" s="1"/>
  <c r="D219" i="11" s="1"/>
  <c r="D231" i="11" s="1"/>
  <c r="D243" i="11" s="1"/>
  <c r="D255" i="11" s="1"/>
  <c r="D267" i="11" s="1"/>
  <c r="D279" i="11" s="1"/>
  <c r="D291" i="11" s="1"/>
  <c r="D303" i="11" s="1"/>
  <c r="D315" i="11" s="1"/>
  <c r="D327" i="11" s="1"/>
  <c r="D339" i="11" s="1"/>
  <c r="D351" i="11" s="1"/>
  <c r="D363" i="11" s="1"/>
  <c r="D375" i="11" s="1"/>
  <c r="D387" i="11" s="1"/>
  <c r="D399" i="11" s="1"/>
  <c r="D411" i="11" s="1"/>
  <c r="D2" i="11"/>
  <c r="D8" i="11"/>
  <c r="D20" i="11" s="1"/>
  <c r="D32" i="11" s="1"/>
  <c r="D44" i="11" s="1"/>
  <c r="D56" i="11" s="1"/>
  <c r="D68" i="11" s="1"/>
  <c r="D80" i="11" s="1"/>
  <c r="D92" i="11" s="1"/>
  <c r="D104" i="11" s="1"/>
  <c r="D116" i="11" s="1"/>
  <c r="D128" i="11" s="1"/>
  <c r="D140" i="11" s="1"/>
  <c r="D152" i="11" s="1"/>
  <c r="D164" i="11" s="1"/>
  <c r="D176" i="11" s="1"/>
  <c r="D188" i="11" s="1"/>
  <c r="D200" i="11" s="1"/>
  <c r="D212" i="11" s="1"/>
  <c r="D224" i="11" s="1"/>
  <c r="D236" i="11" s="1"/>
  <c r="D248" i="11" s="1"/>
  <c r="D260" i="11" s="1"/>
  <c r="D272" i="11" s="1"/>
  <c r="D284" i="11" s="1"/>
  <c r="D296" i="11" s="1"/>
  <c r="D308" i="11" s="1"/>
  <c r="D320" i="11" s="1"/>
  <c r="D332" i="11" s="1"/>
  <c r="D344" i="11" s="1"/>
  <c r="D356" i="11" s="1"/>
  <c r="D368" i="11" s="1"/>
  <c r="D380" i="11" s="1"/>
  <c r="D392" i="11" s="1"/>
  <c r="D404" i="11" s="1"/>
  <c r="D416" i="11" s="1"/>
  <c r="D7" i="11"/>
  <c r="D19" i="11" s="1"/>
  <c r="D31" i="11" s="1"/>
  <c r="D43" i="11" s="1"/>
  <c r="D55" i="11" s="1"/>
  <c r="D67" i="11" s="1"/>
  <c r="D79" i="11" s="1"/>
  <c r="D91" i="11" s="1"/>
  <c r="D103" i="11" s="1"/>
  <c r="D115" i="11" s="1"/>
  <c r="D127" i="11" s="1"/>
  <c r="D139" i="11" s="1"/>
  <c r="D151" i="11" s="1"/>
  <c r="D163" i="11" s="1"/>
  <c r="D175" i="11" s="1"/>
  <c r="D187" i="11" s="1"/>
  <c r="D199" i="11" s="1"/>
  <c r="D211" i="11" s="1"/>
  <c r="D223" i="11" s="1"/>
  <c r="D235" i="11" s="1"/>
  <c r="D247" i="11" s="1"/>
  <c r="D259" i="11" s="1"/>
  <c r="D271" i="11" s="1"/>
  <c r="D283" i="11" s="1"/>
  <c r="D295" i="11" s="1"/>
  <c r="D307" i="11" s="1"/>
  <c r="D319" i="11" s="1"/>
  <c r="D331" i="11" s="1"/>
  <c r="D343" i="11" s="1"/>
  <c r="D355" i="11" s="1"/>
  <c r="D367" i="11" s="1"/>
  <c r="D379" i="11" s="1"/>
  <c r="D391" i="11" s="1"/>
  <c r="D403" i="11" s="1"/>
  <c r="D415" i="11" s="1"/>
  <c r="D6" i="11"/>
  <c r="D18" i="11" s="1"/>
  <c r="D30" i="11" s="1"/>
  <c r="D42" i="11" s="1"/>
  <c r="D54" i="11" s="1"/>
  <c r="D66" i="11" s="1"/>
  <c r="D78" i="11" s="1"/>
  <c r="D90" i="11" s="1"/>
  <c r="D102" i="11" s="1"/>
  <c r="D114" i="11" s="1"/>
  <c r="D126" i="11" s="1"/>
  <c r="D138" i="11" s="1"/>
  <c r="D150" i="11" s="1"/>
  <c r="D162" i="11" s="1"/>
  <c r="D174" i="11" s="1"/>
  <c r="D186" i="11" s="1"/>
  <c r="D198" i="11" s="1"/>
  <c r="D210" i="11" s="1"/>
  <c r="D222" i="11" s="1"/>
  <c r="D234" i="11" s="1"/>
  <c r="D246" i="11" s="1"/>
  <c r="D258" i="11" s="1"/>
  <c r="D270" i="11" s="1"/>
  <c r="D282" i="11" s="1"/>
  <c r="D294" i="11" s="1"/>
  <c r="D306" i="11" s="1"/>
  <c r="D318" i="11" s="1"/>
  <c r="D330" i="11" s="1"/>
  <c r="D342" i="11" s="1"/>
  <c r="D354" i="11" s="1"/>
  <c r="D366" i="11" s="1"/>
  <c r="D378" i="11" s="1"/>
  <c r="D390" i="11" s="1"/>
  <c r="D402" i="11" s="1"/>
  <c r="D414" i="11" s="1"/>
  <c r="D10" i="11"/>
  <c r="D22" i="11" s="1"/>
  <c r="D34" i="11" s="1"/>
  <c r="D46" i="11" s="1"/>
  <c r="D58" i="11" s="1"/>
  <c r="D70" i="11" s="1"/>
  <c r="D82" i="11" s="1"/>
  <c r="D94" i="11" s="1"/>
  <c r="D106" i="11" s="1"/>
  <c r="D118" i="11" s="1"/>
  <c r="D130" i="11" s="1"/>
  <c r="D142" i="11" s="1"/>
  <c r="D154" i="11" s="1"/>
  <c r="D166" i="11" s="1"/>
  <c r="D178" i="11" s="1"/>
  <c r="D190" i="11" s="1"/>
  <c r="D202" i="11" s="1"/>
  <c r="D214" i="11" s="1"/>
  <c r="D226" i="11" s="1"/>
  <c r="D238" i="11" s="1"/>
  <c r="D250" i="11" s="1"/>
  <c r="D262" i="11" s="1"/>
  <c r="D274" i="11" s="1"/>
  <c r="D286" i="11" s="1"/>
  <c r="D298" i="11" s="1"/>
  <c r="D310" i="11" s="1"/>
  <c r="D322" i="11" s="1"/>
  <c r="D334" i="11" s="1"/>
  <c r="D346" i="11" s="1"/>
  <c r="D358" i="11" s="1"/>
  <c r="D370" i="11" s="1"/>
  <c r="D382" i="11" s="1"/>
  <c r="D394" i="11" s="1"/>
  <c r="D406" i="11" s="1"/>
  <c r="D418" i="11" s="1"/>
  <c r="D9" i="11"/>
  <c r="D21" i="11" s="1"/>
  <c r="D33" i="11" s="1"/>
  <c r="D45" i="11" s="1"/>
  <c r="D57" i="11" s="1"/>
  <c r="D69" i="11" s="1"/>
  <c r="D81" i="11" s="1"/>
  <c r="D93" i="11" s="1"/>
  <c r="D105" i="11" s="1"/>
  <c r="D117" i="11" s="1"/>
  <c r="D129" i="11" s="1"/>
  <c r="D141" i="11" s="1"/>
  <c r="D153" i="11" s="1"/>
  <c r="D165" i="11" s="1"/>
  <c r="D177" i="11" s="1"/>
  <c r="D189" i="11" s="1"/>
  <c r="D201" i="11" s="1"/>
  <c r="D213" i="11" s="1"/>
  <c r="D225" i="11" s="1"/>
  <c r="D237" i="11" s="1"/>
  <c r="D249" i="11" s="1"/>
  <c r="D261" i="11" s="1"/>
  <c r="D273" i="11" s="1"/>
  <c r="D285" i="11" s="1"/>
  <c r="D297" i="11" s="1"/>
  <c r="D309" i="11" s="1"/>
  <c r="D321" i="11" s="1"/>
  <c r="D333" i="11" s="1"/>
  <c r="D345" i="11" s="1"/>
  <c r="D357" i="11" s="1"/>
  <c r="D369" i="11" s="1"/>
  <c r="D381" i="11" s="1"/>
  <c r="D393" i="11" s="1"/>
  <c r="D405" i="11" s="1"/>
  <c r="D417" i="11" s="1"/>
  <c r="S4" i="11"/>
  <c r="F16" i="1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5" i="12"/>
  <c r="F3" i="2"/>
  <c r="F4" i="2" s="1"/>
  <c r="F5" i="2" s="1"/>
  <c r="F6" i="2" s="1"/>
  <c r="F7" i="2" s="1"/>
  <c r="F8" i="2" s="1"/>
  <c r="N6" i="2" l="1"/>
  <c r="N3" i="2"/>
  <c r="E38" i="2"/>
  <c r="O3" i="12"/>
  <c r="S3" i="12" s="1"/>
  <c r="S4" i="12"/>
  <c r="D51" i="19"/>
  <c r="E39" i="19"/>
  <c r="G39" i="19"/>
  <c r="F9" i="2"/>
  <c r="F10" i="2" s="1"/>
  <c r="N7" i="2"/>
  <c r="N5" i="2"/>
  <c r="S16" i="19"/>
  <c r="D72" i="18"/>
  <c r="G60" i="18"/>
  <c r="E60" i="18"/>
  <c r="D56" i="18"/>
  <c r="G44" i="18"/>
  <c r="E44" i="18"/>
  <c r="G46" i="18"/>
  <c r="D58" i="18"/>
  <c r="E46" i="18"/>
  <c r="D73" i="18"/>
  <c r="G61" i="18"/>
  <c r="E61" i="18"/>
  <c r="D64" i="18"/>
  <c r="G52" i="18"/>
  <c r="E52" i="18"/>
  <c r="G54" i="18"/>
  <c r="D66" i="18"/>
  <c r="E54" i="18"/>
  <c r="G62" i="18"/>
  <c r="D74" i="18"/>
  <c r="E62" i="18"/>
  <c r="D57" i="18"/>
  <c r="G45" i="18"/>
  <c r="E45" i="18"/>
  <c r="G47" i="18"/>
  <c r="D59" i="18"/>
  <c r="E47" i="18"/>
  <c r="G63" i="18"/>
  <c r="D75" i="18"/>
  <c r="E63" i="18"/>
  <c r="D65" i="18"/>
  <c r="G53" i="18"/>
  <c r="E53" i="18"/>
  <c r="G55" i="18"/>
  <c r="D67" i="18"/>
  <c r="E55" i="18"/>
  <c r="D56" i="12"/>
  <c r="E44" i="12"/>
  <c r="D65" i="12"/>
  <c r="E53" i="12"/>
  <c r="E74" i="12"/>
  <c r="D86" i="12"/>
  <c r="E97" i="12"/>
  <c r="G97" i="12"/>
  <c r="D109" i="12"/>
  <c r="E42" i="12"/>
  <c r="D54" i="12"/>
  <c r="G42" i="12"/>
  <c r="E43" i="12"/>
  <c r="D55" i="12"/>
  <c r="E60" i="12"/>
  <c r="D72" i="12"/>
  <c r="E52" i="12"/>
  <c r="D64" i="12"/>
  <c r="E35" i="12"/>
  <c r="D47" i="12"/>
  <c r="E34" i="12"/>
  <c r="G34" i="12"/>
  <c r="D46" i="12"/>
  <c r="D81" i="12"/>
  <c r="E69" i="12"/>
  <c r="G43" i="12"/>
  <c r="D98" i="19"/>
  <c r="E86" i="19"/>
  <c r="G86" i="19"/>
  <c r="D65" i="19"/>
  <c r="E53" i="19"/>
  <c r="G53" i="19"/>
  <c r="E43" i="19"/>
  <c r="G43" i="19"/>
  <c r="D55" i="19"/>
  <c r="D52" i="19"/>
  <c r="E40" i="19"/>
  <c r="G40" i="19"/>
  <c r="D60" i="19"/>
  <c r="G48" i="19"/>
  <c r="E48" i="19"/>
  <c r="D57" i="19"/>
  <c r="G45" i="19"/>
  <c r="E45" i="19"/>
  <c r="S45" i="19" s="1"/>
  <c r="D119" i="19"/>
  <c r="E107" i="19"/>
  <c r="G107" i="19"/>
  <c r="D73" i="19"/>
  <c r="G61" i="19"/>
  <c r="E61" i="19"/>
  <c r="D90" i="19"/>
  <c r="E78" i="19"/>
  <c r="G78" i="19"/>
  <c r="D58" i="19"/>
  <c r="E46" i="19"/>
  <c r="G46" i="19"/>
  <c r="D68" i="19"/>
  <c r="G56" i="19"/>
  <c r="E56" i="19"/>
  <c r="S56" i="19" s="1"/>
  <c r="S15" i="19"/>
  <c r="U6" i="18"/>
  <c r="S20" i="19"/>
  <c r="S33" i="19"/>
  <c r="R281" i="15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S34" i="19"/>
  <c r="S23" i="19"/>
  <c r="S25" i="19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I50" i="11"/>
  <c r="D31" i="2"/>
  <c r="G31" i="2" s="1"/>
  <c r="E19" i="2"/>
  <c r="D37" i="2"/>
  <c r="G37" i="2" s="1"/>
  <c r="E25" i="2"/>
  <c r="D28" i="15"/>
  <c r="E16" i="15"/>
  <c r="G16" i="15"/>
  <c r="G15" i="17"/>
  <c r="E15" i="17"/>
  <c r="Q15" i="17" s="1"/>
  <c r="D30" i="15"/>
  <c r="G18" i="15"/>
  <c r="E18" i="15"/>
  <c r="D31" i="15"/>
  <c r="G19" i="15"/>
  <c r="E19" i="15"/>
  <c r="G15" i="15"/>
  <c r="D27" i="15"/>
  <c r="E15" i="15"/>
  <c r="D62" i="2"/>
  <c r="G62" i="2" s="1"/>
  <c r="E50" i="2"/>
  <c r="N8" i="2"/>
  <c r="D28" i="2"/>
  <c r="G28" i="2" s="1"/>
  <c r="E16" i="2"/>
  <c r="D30" i="2"/>
  <c r="G30" i="2" s="1"/>
  <c r="E18" i="2"/>
  <c r="D38" i="15"/>
  <c r="G26" i="15"/>
  <c r="E26" i="15"/>
  <c r="E20" i="2"/>
  <c r="D32" i="2"/>
  <c r="G32" i="2" s="1"/>
  <c r="N4" i="2"/>
  <c r="G15" i="16"/>
  <c r="D27" i="16"/>
  <c r="N9" i="2"/>
  <c r="E23" i="2"/>
  <c r="D35" i="2"/>
  <c r="G35" i="2" s="1"/>
  <c r="S36" i="19"/>
  <c r="D29" i="2"/>
  <c r="G29" i="2" s="1"/>
  <c r="E17" i="2"/>
  <c r="D33" i="2"/>
  <c r="G33" i="2" s="1"/>
  <c r="E21" i="2"/>
  <c r="S22" i="19"/>
  <c r="S18" i="19"/>
  <c r="D39" i="2"/>
  <c r="G39" i="2" s="1"/>
  <c r="E27" i="2"/>
  <c r="D36" i="2"/>
  <c r="G36" i="2" s="1"/>
  <c r="E24" i="2"/>
  <c r="D56" i="15"/>
  <c r="E44" i="15"/>
  <c r="G44" i="15"/>
  <c r="D34" i="2"/>
  <c r="G34" i="2" s="1"/>
  <c r="E22" i="2"/>
  <c r="E17" i="11"/>
  <c r="G19" i="11"/>
  <c r="E24" i="11"/>
  <c r="G18" i="11"/>
  <c r="Q46" i="18"/>
  <c r="T34" i="18"/>
  <c r="T50" i="18"/>
  <c r="Q62" i="18"/>
  <c r="M58" i="16"/>
  <c r="M43" i="16"/>
  <c r="M50" i="16"/>
  <c r="M41" i="16"/>
  <c r="P39" i="19"/>
  <c r="S27" i="19"/>
  <c r="M44" i="16"/>
  <c r="P42" i="19"/>
  <c r="S30" i="19"/>
  <c r="Q47" i="18"/>
  <c r="T35" i="18"/>
  <c r="M45" i="16"/>
  <c r="M59" i="16"/>
  <c r="Q43" i="18"/>
  <c r="T31" i="18"/>
  <c r="S31" i="19"/>
  <c r="Q41" i="18"/>
  <c r="T29" i="18"/>
  <c r="Q44" i="18"/>
  <c r="T32" i="18"/>
  <c r="M42" i="16"/>
  <c r="P50" i="19"/>
  <c r="S38" i="19"/>
  <c r="Q40" i="18"/>
  <c r="T28" i="18"/>
  <c r="Q42" i="18"/>
  <c r="T30" i="18"/>
  <c r="M39" i="16"/>
  <c r="Q49" i="18"/>
  <c r="T37" i="18"/>
  <c r="M48" i="16"/>
  <c r="M40" i="16"/>
  <c r="M49" i="16"/>
  <c r="Q45" i="18"/>
  <c r="T33" i="18"/>
  <c r="Q48" i="18"/>
  <c r="T36" i="18"/>
  <c r="S48" i="19"/>
  <c r="S35" i="19"/>
  <c r="S29" i="19"/>
  <c r="S43" i="19"/>
  <c r="S37" i="19"/>
  <c r="Q27" i="18"/>
  <c r="T27" i="18" s="1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D28" i="16"/>
  <c r="G28" i="16" s="1"/>
  <c r="E16" i="16"/>
  <c r="P16" i="16" s="1"/>
  <c r="D29" i="16"/>
  <c r="G29" i="16" s="1"/>
  <c r="E17" i="16"/>
  <c r="P17" i="16" s="1"/>
  <c r="D30" i="16"/>
  <c r="G30" i="16" s="1"/>
  <c r="E18" i="16"/>
  <c r="P18" i="16" s="1"/>
  <c r="D31" i="16"/>
  <c r="G31" i="16" s="1"/>
  <c r="E19" i="16"/>
  <c r="P19" i="16" s="1"/>
  <c r="D32" i="16"/>
  <c r="G32" i="16" s="1"/>
  <c r="E20" i="16"/>
  <c r="P20" i="16" s="1"/>
  <c r="D33" i="16"/>
  <c r="G33" i="16" s="1"/>
  <c r="E21" i="16"/>
  <c r="P21" i="16" s="1"/>
  <c r="D34" i="16"/>
  <c r="E22" i="16"/>
  <c r="P22" i="16" s="1"/>
  <c r="D35" i="16"/>
  <c r="E23" i="16"/>
  <c r="P23" i="16" s="1"/>
  <c r="D36" i="16"/>
  <c r="G36" i="16" s="1"/>
  <c r="E24" i="16"/>
  <c r="P24" i="16" s="1"/>
  <c r="D37" i="16"/>
  <c r="G37" i="16" s="1"/>
  <c r="E25" i="16"/>
  <c r="P25" i="16" s="1"/>
  <c r="D38" i="16"/>
  <c r="G38" i="16" s="1"/>
  <c r="E26" i="16"/>
  <c r="P26" i="16" s="1"/>
  <c r="D28" i="17"/>
  <c r="G28" i="17" s="1"/>
  <c r="E16" i="17"/>
  <c r="D29" i="17"/>
  <c r="G29" i="17" s="1"/>
  <c r="E17" i="17"/>
  <c r="Q17" i="17" s="1"/>
  <c r="D30" i="17"/>
  <c r="G30" i="17" s="1"/>
  <c r="E18" i="17"/>
  <c r="Q18" i="17" s="1"/>
  <c r="D31" i="17"/>
  <c r="G31" i="17" s="1"/>
  <c r="E19" i="17"/>
  <c r="Q19" i="17" s="1"/>
  <c r="D32" i="17"/>
  <c r="G32" i="17" s="1"/>
  <c r="E20" i="17"/>
  <c r="Q20" i="17" s="1"/>
  <c r="D33" i="17"/>
  <c r="G33" i="17" s="1"/>
  <c r="E21" i="17"/>
  <c r="Q21" i="17" s="1"/>
  <c r="D34" i="17"/>
  <c r="G34" i="17" s="1"/>
  <c r="E22" i="17"/>
  <c r="Q22" i="17" s="1"/>
  <c r="D35" i="17"/>
  <c r="G35" i="17" s="1"/>
  <c r="E23" i="17"/>
  <c r="Q23" i="17" s="1"/>
  <c r="D36" i="17"/>
  <c r="G36" i="17" s="1"/>
  <c r="E24" i="17"/>
  <c r="Q24" i="17" s="1"/>
  <c r="D37" i="17"/>
  <c r="G37" i="17" s="1"/>
  <c r="E25" i="17"/>
  <c r="Q25" i="17" s="1"/>
  <c r="D38" i="17"/>
  <c r="G38" i="17" s="1"/>
  <c r="E26" i="17"/>
  <c r="Q26" i="17" s="1"/>
  <c r="D39" i="17"/>
  <c r="G39" i="17" s="1"/>
  <c r="E27" i="17"/>
  <c r="Q27" i="17" s="1"/>
  <c r="F6" i="12"/>
  <c r="S3" i="15"/>
  <c r="S4" i="15" s="1"/>
  <c r="S5" i="15" s="1"/>
  <c r="S6" i="15" s="1"/>
  <c r="S7" i="15" s="1"/>
  <c r="S8" i="15" s="1"/>
  <c r="S9" i="15" s="1"/>
  <c r="S10" i="15" s="1"/>
  <c r="S11" i="15" s="1"/>
  <c r="E27" i="12"/>
  <c r="E14" i="16"/>
  <c r="P14" i="16" s="1"/>
  <c r="E15" i="16"/>
  <c r="P15" i="16" s="1"/>
  <c r="M5" i="12"/>
  <c r="T3" i="12"/>
  <c r="T4" i="12" s="1"/>
  <c r="U7" i="18"/>
  <c r="E122" i="11"/>
  <c r="G338" i="11"/>
  <c r="E146" i="11"/>
  <c r="E230" i="11"/>
  <c r="G254" i="11"/>
  <c r="E278" i="11"/>
  <c r="G158" i="11"/>
  <c r="G2" i="11"/>
  <c r="T2" i="11" s="1"/>
  <c r="E302" i="11"/>
  <c r="E326" i="11"/>
  <c r="G73" i="12"/>
  <c r="E134" i="11"/>
  <c r="G85" i="12"/>
  <c r="G61" i="12"/>
  <c r="E206" i="11"/>
  <c r="G206" i="11"/>
  <c r="E13" i="11"/>
  <c r="G13" i="11"/>
  <c r="E9" i="11"/>
  <c r="G9" i="11"/>
  <c r="E6" i="11"/>
  <c r="G6" i="11"/>
  <c r="E290" i="11"/>
  <c r="G290" i="11"/>
  <c r="E386" i="11"/>
  <c r="G386" i="11"/>
  <c r="E410" i="11"/>
  <c r="G410" i="11"/>
  <c r="E350" i="11"/>
  <c r="G350" i="11"/>
  <c r="E12" i="11"/>
  <c r="G12" i="11"/>
  <c r="E18" i="11"/>
  <c r="E14" i="11"/>
  <c r="G14" i="11"/>
  <c r="E266" i="11"/>
  <c r="G266" i="11"/>
  <c r="E362" i="11"/>
  <c r="G362" i="11"/>
  <c r="E3" i="11"/>
  <c r="G3" i="11"/>
  <c r="E23" i="11"/>
  <c r="G23" i="11"/>
  <c r="E20" i="11"/>
  <c r="G20" i="11"/>
  <c r="E182" i="11"/>
  <c r="G182" i="11"/>
  <c r="E374" i="11"/>
  <c r="G374" i="11"/>
  <c r="E398" i="11"/>
  <c r="G398" i="11"/>
  <c r="E98" i="11"/>
  <c r="G98" i="11"/>
  <c r="E38" i="11"/>
  <c r="G38" i="11"/>
  <c r="E26" i="11"/>
  <c r="G26" i="11"/>
  <c r="E50" i="11"/>
  <c r="G50" i="11"/>
  <c r="E242" i="11"/>
  <c r="G242" i="11"/>
  <c r="E338" i="11"/>
  <c r="E7" i="11"/>
  <c r="G7" i="11"/>
  <c r="E4" i="11"/>
  <c r="G4" i="11"/>
  <c r="E62" i="11"/>
  <c r="G62" i="11"/>
  <c r="E218" i="11"/>
  <c r="G218" i="11"/>
  <c r="E8" i="11"/>
  <c r="G8" i="11"/>
  <c r="E11" i="11"/>
  <c r="G11" i="11"/>
  <c r="G24" i="11"/>
  <c r="E22" i="11"/>
  <c r="G22" i="11"/>
  <c r="E74" i="11"/>
  <c r="G74" i="11"/>
  <c r="E170" i="11"/>
  <c r="G170" i="11"/>
  <c r="E10" i="11"/>
  <c r="G10" i="11"/>
  <c r="E194" i="11"/>
  <c r="G194" i="11"/>
  <c r="E314" i="11"/>
  <c r="G314" i="11"/>
  <c r="E5" i="11"/>
  <c r="G5" i="11"/>
  <c r="S5" i="11"/>
  <c r="F11" i="2" l="1"/>
  <c r="N11" i="2" s="1"/>
  <c r="N10" i="2"/>
  <c r="T15" i="19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D63" i="19"/>
  <c r="E51" i="19"/>
  <c r="G51" i="19"/>
  <c r="S46" i="19"/>
  <c r="R26" i="15"/>
  <c r="S40" i="19"/>
  <c r="G58" i="18"/>
  <c r="D70" i="18"/>
  <c r="E58" i="18"/>
  <c r="G65" i="18"/>
  <c r="D77" i="18"/>
  <c r="E65" i="18"/>
  <c r="G57" i="18"/>
  <c r="D69" i="18"/>
  <c r="E57" i="18"/>
  <c r="G75" i="18"/>
  <c r="D87" i="18"/>
  <c r="E75" i="18"/>
  <c r="G64" i="18"/>
  <c r="D76" i="18"/>
  <c r="E64" i="18"/>
  <c r="G74" i="18"/>
  <c r="D86" i="18"/>
  <c r="E74" i="18"/>
  <c r="G56" i="18"/>
  <c r="D68" i="18"/>
  <c r="E56" i="18"/>
  <c r="G67" i="18"/>
  <c r="D79" i="18"/>
  <c r="E67" i="18"/>
  <c r="G59" i="18"/>
  <c r="D71" i="18"/>
  <c r="E59" i="18"/>
  <c r="G73" i="18"/>
  <c r="D85" i="18"/>
  <c r="E73" i="18"/>
  <c r="G66" i="18"/>
  <c r="D78" i="18"/>
  <c r="E66" i="18"/>
  <c r="G72" i="18"/>
  <c r="D84" i="18"/>
  <c r="E72" i="18"/>
  <c r="D58" i="12"/>
  <c r="E46" i="12"/>
  <c r="G46" i="12"/>
  <c r="D67" i="12"/>
  <c r="E55" i="12"/>
  <c r="G55" i="12"/>
  <c r="D59" i="12"/>
  <c r="E47" i="12"/>
  <c r="G47" i="12"/>
  <c r="D98" i="12"/>
  <c r="E86" i="12"/>
  <c r="G86" i="12"/>
  <c r="D66" i="12"/>
  <c r="E54" i="12"/>
  <c r="G54" i="12"/>
  <c r="E65" i="12"/>
  <c r="D77" i="12"/>
  <c r="G65" i="12"/>
  <c r="D84" i="12"/>
  <c r="E72" i="12"/>
  <c r="G72" i="12"/>
  <c r="D76" i="12"/>
  <c r="E64" i="12"/>
  <c r="G64" i="12"/>
  <c r="E81" i="12"/>
  <c r="D93" i="12"/>
  <c r="G81" i="12"/>
  <c r="D121" i="12"/>
  <c r="E109" i="12"/>
  <c r="G109" i="12"/>
  <c r="D68" i="12"/>
  <c r="E56" i="12"/>
  <c r="G56" i="12"/>
  <c r="D131" i="19"/>
  <c r="E119" i="19"/>
  <c r="G119" i="19"/>
  <c r="E57" i="19"/>
  <c r="D69" i="19"/>
  <c r="G57" i="19"/>
  <c r="S57" i="19" s="1"/>
  <c r="D72" i="19"/>
  <c r="E60" i="19"/>
  <c r="S60" i="19" s="1"/>
  <c r="G60" i="19"/>
  <c r="E58" i="19"/>
  <c r="D70" i="19"/>
  <c r="G58" i="19"/>
  <c r="S58" i="19" s="1"/>
  <c r="D64" i="19"/>
  <c r="E52" i="19"/>
  <c r="G52" i="19"/>
  <c r="E90" i="19"/>
  <c r="D102" i="19"/>
  <c r="G90" i="19"/>
  <c r="D67" i="19"/>
  <c r="E55" i="19"/>
  <c r="G55" i="19"/>
  <c r="D80" i="19"/>
  <c r="E68" i="19"/>
  <c r="G68" i="19"/>
  <c r="E65" i="19"/>
  <c r="D77" i="19"/>
  <c r="G65" i="19"/>
  <c r="E73" i="19"/>
  <c r="D85" i="19"/>
  <c r="G73" i="19"/>
  <c r="E98" i="19"/>
  <c r="D110" i="19"/>
  <c r="G98" i="19"/>
  <c r="R15" i="17"/>
  <c r="G17" i="11"/>
  <c r="T4" i="11"/>
  <c r="T5" i="11"/>
  <c r="G35" i="16"/>
  <c r="R44" i="15"/>
  <c r="D51" i="2"/>
  <c r="G51" i="2" s="1"/>
  <c r="E39" i="2"/>
  <c r="G27" i="16"/>
  <c r="D39" i="16"/>
  <c r="E27" i="16"/>
  <c r="D40" i="2"/>
  <c r="G40" i="2" s="1"/>
  <c r="E28" i="2"/>
  <c r="R18" i="15"/>
  <c r="D49" i="2"/>
  <c r="G49" i="2" s="1"/>
  <c r="E37" i="2"/>
  <c r="D43" i="2"/>
  <c r="G43" i="2" s="1"/>
  <c r="E31" i="2"/>
  <c r="D68" i="15"/>
  <c r="G56" i="15"/>
  <c r="E56" i="15"/>
  <c r="D50" i="15"/>
  <c r="G38" i="15"/>
  <c r="E38" i="15"/>
  <c r="D45" i="2"/>
  <c r="G45" i="2" s="1"/>
  <c r="E33" i="2"/>
  <c r="D47" i="2"/>
  <c r="G47" i="2" s="1"/>
  <c r="E35" i="2"/>
  <c r="R15" i="15"/>
  <c r="D42" i="15"/>
  <c r="G30" i="15"/>
  <c r="E30" i="15"/>
  <c r="R16" i="15"/>
  <c r="I62" i="11"/>
  <c r="T3" i="11"/>
  <c r="D48" i="2"/>
  <c r="G48" i="2" s="1"/>
  <c r="E36" i="2"/>
  <c r="D39" i="15"/>
  <c r="E27" i="15"/>
  <c r="G27" i="15"/>
  <c r="D40" i="15"/>
  <c r="E28" i="15"/>
  <c r="R28" i="15" s="1"/>
  <c r="G28" i="15"/>
  <c r="G34" i="16"/>
  <c r="D41" i="2"/>
  <c r="G41" i="2" s="1"/>
  <c r="E29" i="2"/>
  <c r="E25" i="11"/>
  <c r="D44" i="2"/>
  <c r="G44" i="2" s="1"/>
  <c r="E32" i="2"/>
  <c r="R19" i="15"/>
  <c r="D46" i="2"/>
  <c r="G46" i="2" s="1"/>
  <c r="E34" i="2"/>
  <c r="D42" i="2"/>
  <c r="G42" i="2" s="1"/>
  <c r="E30" i="2"/>
  <c r="Q14" i="16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D74" i="2"/>
  <c r="G74" i="2" s="1"/>
  <c r="E62" i="2"/>
  <c r="D43" i="15"/>
  <c r="G31" i="15"/>
  <c r="R31" i="15" s="1"/>
  <c r="E31" i="15"/>
  <c r="G21" i="11"/>
  <c r="E21" i="11"/>
  <c r="E16" i="11"/>
  <c r="G16" i="11"/>
  <c r="E19" i="11"/>
  <c r="G25" i="11"/>
  <c r="G15" i="11"/>
  <c r="E15" i="11"/>
  <c r="Q54" i="18"/>
  <c r="T42" i="18"/>
  <c r="Q56" i="18"/>
  <c r="T44" i="18"/>
  <c r="M56" i="16"/>
  <c r="M55" i="16"/>
  <c r="Q60" i="18"/>
  <c r="T48" i="18"/>
  <c r="M60" i="16"/>
  <c r="M57" i="16"/>
  <c r="Q52" i="18"/>
  <c r="T40" i="18"/>
  <c r="Q53" i="18"/>
  <c r="T41" i="18"/>
  <c r="P51" i="19"/>
  <c r="S39" i="19"/>
  <c r="M70" i="16"/>
  <c r="Q57" i="18"/>
  <c r="T45" i="18"/>
  <c r="Q61" i="18"/>
  <c r="T49" i="18"/>
  <c r="Q59" i="18"/>
  <c r="T47" i="18"/>
  <c r="T62" i="18"/>
  <c r="Q74" i="18"/>
  <c r="P62" i="19"/>
  <c r="S50" i="19"/>
  <c r="M53" i="16"/>
  <c r="M61" i="16"/>
  <c r="Q55" i="18"/>
  <c r="T43" i="18"/>
  <c r="M51" i="16"/>
  <c r="M54" i="16"/>
  <c r="P54" i="19"/>
  <c r="S42" i="19"/>
  <c r="M62" i="16"/>
  <c r="Q58" i="18"/>
  <c r="T46" i="18"/>
  <c r="M52" i="16"/>
  <c r="M71" i="16"/>
  <c r="S49" i="19"/>
  <c r="S47" i="19"/>
  <c r="S41" i="19"/>
  <c r="S68" i="19"/>
  <c r="F12" i="2"/>
  <c r="N12" i="2" s="1"/>
  <c r="Q39" i="18"/>
  <c r="T39" i="18" s="1"/>
  <c r="D50" i="16"/>
  <c r="G50" i="16" s="1"/>
  <c r="E38" i="16"/>
  <c r="P38" i="16" s="1"/>
  <c r="D49" i="16"/>
  <c r="G49" i="16" s="1"/>
  <c r="E37" i="16"/>
  <c r="P37" i="16" s="1"/>
  <c r="D48" i="16"/>
  <c r="G48" i="16" s="1"/>
  <c r="E36" i="16"/>
  <c r="P36" i="16" s="1"/>
  <c r="D47" i="16"/>
  <c r="E35" i="16"/>
  <c r="P35" i="16" s="1"/>
  <c r="D46" i="16"/>
  <c r="E34" i="16"/>
  <c r="D45" i="16"/>
  <c r="G45" i="16" s="1"/>
  <c r="E33" i="16"/>
  <c r="P33" i="16" s="1"/>
  <c r="D44" i="16"/>
  <c r="G44" i="16" s="1"/>
  <c r="E32" i="16"/>
  <c r="P32" i="16" s="1"/>
  <c r="D43" i="16"/>
  <c r="G43" i="16" s="1"/>
  <c r="E31" i="16"/>
  <c r="P31" i="16" s="1"/>
  <c r="D42" i="16"/>
  <c r="G42" i="16" s="1"/>
  <c r="E30" i="16"/>
  <c r="P30" i="16" s="1"/>
  <c r="D41" i="16"/>
  <c r="G41" i="16" s="1"/>
  <c r="E29" i="16"/>
  <c r="P29" i="16" s="1"/>
  <c r="D40" i="16"/>
  <c r="G40" i="16" s="1"/>
  <c r="E28" i="16"/>
  <c r="P28" i="16" s="1"/>
  <c r="D51" i="17"/>
  <c r="G51" i="17" s="1"/>
  <c r="E39" i="17"/>
  <c r="Q39" i="17" s="1"/>
  <c r="D50" i="17"/>
  <c r="G50" i="17" s="1"/>
  <c r="E38" i="17"/>
  <c r="Q38" i="17" s="1"/>
  <c r="D49" i="17"/>
  <c r="G49" i="17" s="1"/>
  <c r="E37" i="17"/>
  <c r="Q37" i="17" s="1"/>
  <c r="D48" i="17"/>
  <c r="G48" i="17" s="1"/>
  <c r="E36" i="17"/>
  <c r="Q36" i="17" s="1"/>
  <c r="D47" i="17"/>
  <c r="G47" i="17" s="1"/>
  <c r="E35" i="17"/>
  <c r="Q35" i="17" s="1"/>
  <c r="D46" i="17"/>
  <c r="G46" i="17" s="1"/>
  <c r="E34" i="17"/>
  <c r="Q34" i="17" s="1"/>
  <c r="D45" i="17"/>
  <c r="G45" i="17" s="1"/>
  <c r="E33" i="17"/>
  <c r="Q33" i="17" s="1"/>
  <c r="D44" i="17"/>
  <c r="G44" i="17" s="1"/>
  <c r="E32" i="17"/>
  <c r="Q32" i="17" s="1"/>
  <c r="D43" i="17"/>
  <c r="G43" i="17" s="1"/>
  <c r="E31" i="17"/>
  <c r="Q31" i="17" s="1"/>
  <c r="D42" i="17"/>
  <c r="G42" i="17" s="1"/>
  <c r="E30" i="17"/>
  <c r="Q30" i="17" s="1"/>
  <c r="D41" i="17"/>
  <c r="G41" i="17" s="1"/>
  <c r="E29" i="17"/>
  <c r="Q29" i="17" s="1"/>
  <c r="Q16" i="17"/>
  <c r="D40" i="17"/>
  <c r="G40" i="17" s="1"/>
  <c r="E28" i="17"/>
  <c r="M6" i="12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M84" i="12" s="1"/>
  <c r="M85" i="12" s="1"/>
  <c r="M86" i="12" s="1"/>
  <c r="M87" i="12" s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M196" i="12" s="1"/>
  <c r="M197" i="12" s="1"/>
  <c r="M198" i="12" s="1"/>
  <c r="M199" i="12" s="1"/>
  <c r="M200" i="12" s="1"/>
  <c r="M201" i="12" s="1"/>
  <c r="M202" i="12" s="1"/>
  <c r="M203" i="12" s="1"/>
  <c r="M204" i="12" s="1"/>
  <c r="M205" i="12" s="1"/>
  <c r="M206" i="12" s="1"/>
  <c r="M207" i="12" s="1"/>
  <c r="M208" i="12" s="1"/>
  <c r="M209" i="12" s="1"/>
  <c r="M210" i="12" s="1"/>
  <c r="M211" i="12" s="1"/>
  <c r="M212" i="12" s="1"/>
  <c r="M213" i="12" s="1"/>
  <c r="M214" i="12" s="1"/>
  <c r="M215" i="12" s="1"/>
  <c r="M216" i="12" s="1"/>
  <c r="M217" i="12" s="1"/>
  <c r="M218" i="12" s="1"/>
  <c r="M219" i="12" s="1"/>
  <c r="M220" i="12" s="1"/>
  <c r="M221" i="12" s="1"/>
  <c r="M222" i="12" s="1"/>
  <c r="M223" i="12" s="1"/>
  <c r="M224" i="12" s="1"/>
  <c r="M225" i="12" s="1"/>
  <c r="M226" i="12" s="1"/>
  <c r="M227" i="12" s="1"/>
  <c r="M228" i="12" s="1"/>
  <c r="M229" i="12" s="1"/>
  <c r="M230" i="12" s="1"/>
  <c r="M231" i="12" s="1"/>
  <c r="M232" i="12" s="1"/>
  <c r="M233" i="12" s="1"/>
  <c r="M234" i="12" s="1"/>
  <c r="M235" i="12" s="1"/>
  <c r="M236" i="12" s="1"/>
  <c r="M237" i="12" s="1"/>
  <c r="M238" i="12" s="1"/>
  <c r="M239" i="12" s="1"/>
  <c r="M240" i="12" s="1"/>
  <c r="M241" i="12" s="1"/>
  <c r="M242" i="12" s="1"/>
  <c r="M243" i="12" s="1"/>
  <c r="M244" i="12" s="1"/>
  <c r="M245" i="12" s="1"/>
  <c r="M246" i="12" s="1"/>
  <c r="M247" i="12" s="1"/>
  <c r="M248" i="12" s="1"/>
  <c r="M249" i="12" s="1"/>
  <c r="M250" i="12" s="1"/>
  <c r="M251" i="12" s="1"/>
  <c r="M252" i="12" s="1"/>
  <c r="M253" i="12" s="1"/>
  <c r="M254" i="12" s="1"/>
  <c r="M255" i="12" s="1"/>
  <c r="M256" i="12" s="1"/>
  <c r="M257" i="12" s="1"/>
  <c r="M258" i="12" s="1"/>
  <c r="M259" i="12" s="1"/>
  <c r="M260" i="12" s="1"/>
  <c r="M261" i="12" s="1"/>
  <c r="M262" i="12" s="1"/>
  <c r="M263" i="12" s="1"/>
  <c r="M264" i="12" s="1"/>
  <c r="M265" i="12" s="1"/>
  <c r="M266" i="12" s="1"/>
  <c r="M267" i="12" s="1"/>
  <c r="M268" i="12" s="1"/>
  <c r="M269" i="12" s="1"/>
  <c r="M270" i="12" s="1"/>
  <c r="M271" i="12" s="1"/>
  <c r="M272" i="12" s="1"/>
  <c r="M273" i="12" s="1"/>
  <c r="M274" i="12" s="1"/>
  <c r="M275" i="12" s="1"/>
  <c r="M276" i="12" s="1"/>
  <c r="M277" i="12" s="1"/>
  <c r="M278" i="12" s="1"/>
  <c r="M279" i="12" s="1"/>
  <c r="M280" i="12" s="1"/>
  <c r="M281" i="12" s="1"/>
  <c r="M282" i="12" s="1"/>
  <c r="M283" i="12" s="1"/>
  <c r="M284" i="12" s="1"/>
  <c r="M285" i="12" s="1"/>
  <c r="M286" i="12" s="1"/>
  <c r="M287" i="12" s="1"/>
  <c r="M288" i="12" s="1"/>
  <c r="M289" i="12" s="1"/>
  <c r="M290" i="12" s="1"/>
  <c r="M291" i="12" s="1"/>
  <c r="M292" i="12" s="1"/>
  <c r="M293" i="12" s="1"/>
  <c r="M294" i="12" s="1"/>
  <c r="M295" i="12" s="1"/>
  <c r="M296" i="12" s="1"/>
  <c r="M297" i="12" s="1"/>
  <c r="M298" i="12" s="1"/>
  <c r="M299" i="12" s="1"/>
  <c r="M300" i="12" s="1"/>
  <c r="M301" i="12" s="1"/>
  <c r="M302" i="12" s="1"/>
  <c r="M303" i="12" s="1"/>
  <c r="M304" i="12" s="1"/>
  <c r="M305" i="12" s="1"/>
  <c r="M306" i="12" s="1"/>
  <c r="M307" i="12" s="1"/>
  <c r="M308" i="12" s="1"/>
  <c r="M309" i="12" s="1"/>
  <c r="M310" i="12" s="1"/>
  <c r="M311" i="12" s="1"/>
  <c r="M312" i="12" s="1"/>
  <c r="M313" i="12" s="1"/>
  <c r="M314" i="12" s="1"/>
  <c r="M315" i="12" s="1"/>
  <c r="M316" i="12" s="1"/>
  <c r="M317" i="12" s="1"/>
  <c r="M318" i="12" s="1"/>
  <c r="M319" i="12" s="1"/>
  <c r="M320" i="12" s="1"/>
  <c r="M321" i="12" s="1"/>
  <c r="M322" i="12" s="1"/>
  <c r="M323" i="12" s="1"/>
  <c r="M324" i="12" s="1"/>
  <c r="M325" i="12" s="1"/>
  <c r="M326" i="12" s="1"/>
  <c r="M327" i="12" s="1"/>
  <c r="M328" i="12" s="1"/>
  <c r="M329" i="12" s="1"/>
  <c r="M330" i="12" s="1"/>
  <c r="M331" i="12" s="1"/>
  <c r="M332" i="12" s="1"/>
  <c r="M333" i="12" s="1"/>
  <c r="M334" i="12" s="1"/>
  <c r="M335" i="12" s="1"/>
  <c r="M336" i="12" s="1"/>
  <c r="M337" i="12" s="1"/>
  <c r="M338" i="12" s="1"/>
  <c r="M339" i="12" s="1"/>
  <c r="M340" i="12" s="1"/>
  <c r="M341" i="12" s="1"/>
  <c r="M342" i="12" s="1"/>
  <c r="M343" i="12" s="1"/>
  <c r="M344" i="12" s="1"/>
  <c r="M345" i="12" s="1"/>
  <c r="M346" i="12" s="1"/>
  <c r="M347" i="12" s="1"/>
  <c r="M348" i="12" s="1"/>
  <c r="M349" i="12" s="1"/>
  <c r="M350" i="12" s="1"/>
  <c r="M351" i="12" s="1"/>
  <c r="M352" i="12" s="1"/>
  <c r="M353" i="12" s="1"/>
  <c r="M354" i="12" s="1"/>
  <c r="M355" i="12" s="1"/>
  <c r="M356" i="12" s="1"/>
  <c r="M357" i="12" s="1"/>
  <c r="M358" i="12" s="1"/>
  <c r="M359" i="12" s="1"/>
  <c r="M360" i="12" s="1"/>
  <c r="M361" i="12" s="1"/>
  <c r="M362" i="12" s="1"/>
  <c r="M363" i="12" s="1"/>
  <c r="M364" i="12" s="1"/>
  <c r="M365" i="12" s="1"/>
  <c r="M366" i="12" s="1"/>
  <c r="M367" i="12" s="1"/>
  <c r="M368" i="12" s="1"/>
  <c r="M369" i="12" s="1"/>
  <c r="M370" i="12" s="1"/>
  <c r="M371" i="12" s="1"/>
  <c r="M372" i="12" s="1"/>
  <c r="M373" i="12" s="1"/>
  <c r="M374" i="12" s="1"/>
  <c r="M375" i="12" s="1"/>
  <c r="M376" i="12" s="1"/>
  <c r="M377" i="12" s="1"/>
  <c r="M378" i="12" s="1"/>
  <c r="M379" i="12" s="1"/>
  <c r="M380" i="12" s="1"/>
  <c r="M381" i="12" s="1"/>
  <c r="M382" i="12" s="1"/>
  <c r="M383" i="12" s="1"/>
  <c r="M384" i="12" s="1"/>
  <c r="M385" i="12" s="1"/>
  <c r="M386" i="12" s="1"/>
  <c r="M387" i="12" s="1"/>
  <c r="M388" i="12" s="1"/>
  <c r="M389" i="12" s="1"/>
  <c r="M390" i="12" s="1"/>
  <c r="M391" i="12" s="1"/>
  <c r="M392" i="12" s="1"/>
  <c r="M393" i="12" s="1"/>
  <c r="M394" i="12" s="1"/>
  <c r="M395" i="12" s="1"/>
  <c r="M396" i="12" s="1"/>
  <c r="M397" i="12" s="1"/>
  <c r="M398" i="12" s="1"/>
  <c r="M399" i="12" s="1"/>
  <c r="M400" i="12" s="1"/>
  <c r="M401" i="12" s="1"/>
  <c r="M402" i="12" s="1"/>
  <c r="M403" i="12" s="1"/>
  <c r="M404" i="12" s="1"/>
  <c r="M405" i="12" s="1"/>
  <c r="M406" i="12" s="1"/>
  <c r="M407" i="12" s="1"/>
  <c r="M408" i="12" s="1"/>
  <c r="M409" i="12" s="1"/>
  <c r="M410" i="12" s="1"/>
  <c r="M411" i="12" s="1"/>
  <c r="M412" i="12" s="1"/>
  <c r="M413" i="12" s="1"/>
  <c r="M414" i="12" s="1"/>
  <c r="M415" i="12" s="1"/>
  <c r="M416" i="12" s="1"/>
  <c r="M417" i="12" s="1"/>
  <c r="M418" i="12" s="1"/>
  <c r="M419" i="12" s="1"/>
  <c r="M420" i="12" s="1"/>
  <c r="S5" i="12"/>
  <c r="T5" i="12" s="1"/>
  <c r="F7" i="12"/>
  <c r="S6" i="12"/>
  <c r="E39" i="12"/>
  <c r="G39" i="12"/>
  <c r="U8" i="18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G146" i="11"/>
  <c r="E254" i="11"/>
  <c r="G122" i="11"/>
  <c r="G278" i="11"/>
  <c r="G230" i="11"/>
  <c r="G302" i="11"/>
  <c r="E158" i="11"/>
  <c r="G326" i="11"/>
  <c r="E86" i="11"/>
  <c r="G86" i="11"/>
  <c r="S12" i="15"/>
  <c r="S13" i="15" s="1"/>
  <c r="S14" i="15" s="1"/>
  <c r="E110" i="11"/>
  <c r="G110" i="11"/>
  <c r="O2" i="2"/>
  <c r="O3" i="2" s="1"/>
  <c r="S6" i="11"/>
  <c r="T6" i="11" s="1"/>
  <c r="G63" i="19" l="1"/>
  <c r="D75" i="19"/>
  <c r="E63" i="19"/>
  <c r="S52" i="19"/>
  <c r="P34" i="16"/>
  <c r="S55" i="19"/>
  <c r="G78" i="18"/>
  <c r="D90" i="18"/>
  <c r="E78" i="18"/>
  <c r="D81" i="18"/>
  <c r="G69" i="18"/>
  <c r="E69" i="18"/>
  <c r="G79" i="18"/>
  <c r="D91" i="18"/>
  <c r="E79" i="18"/>
  <c r="D88" i="18"/>
  <c r="G76" i="18"/>
  <c r="E76" i="18"/>
  <c r="D89" i="18"/>
  <c r="G77" i="18"/>
  <c r="E77" i="18"/>
  <c r="D80" i="18"/>
  <c r="G68" i="18"/>
  <c r="E68" i="18"/>
  <c r="D96" i="18"/>
  <c r="G84" i="18"/>
  <c r="E84" i="18"/>
  <c r="G87" i="18"/>
  <c r="D99" i="18"/>
  <c r="E87" i="18"/>
  <c r="D97" i="18"/>
  <c r="G85" i="18"/>
  <c r="E85" i="18"/>
  <c r="G71" i="18"/>
  <c r="D83" i="18"/>
  <c r="E71" i="18"/>
  <c r="G70" i="18"/>
  <c r="D82" i="18"/>
  <c r="E70" i="18"/>
  <c r="G86" i="18"/>
  <c r="D98" i="18"/>
  <c r="E86" i="18"/>
  <c r="E68" i="12"/>
  <c r="D80" i="12"/>
  <c r="G68" i="12"/>
  <c r="E121" i="12"/>
  <c r="D133" i="12"/>
  <c r="G121" i="12"/>
  <c r="E67" i="12"/>
  <c r="D79" i="12"/>
  <c r="G67" i="12"/>
  <c r="E59" i="12"/>
  <c r="D71" i="12"/>
  <c r="G59" i="12"/>
  <c r="E76" i="12"/>
  <c r="D88" i="12"/>
  <c r="G76" i="12"/>
  <c r="E84" i="12"/>
  <c r="D96" i="12"/>
  <c r="G84" i="12"/>
  <c r="E66" i="12"/>
  <c r="G66" i="12"/>
  <c r="D78" i="12"/>
  <c r="D105" i="12"/>
  <c r="E93" i="12"/>
  <c r="G93" i="12"/>
  <c r="E98" i="12"/>
  <c r="D110" i="12"/>
  <c r="G98" i="12"/>
  <c r="D89" i="12"/>
  <c r="E77" i="12"/>
  <c r="G77" i="12"/>
  <c r="E58" i="12"/>
  <c r="D70" i="12"/>
  <c r="G58" i="12"/>
  <c r="D81" i="19"/>
  <c r="E69" i="19"/>
  <c r="G69" i="19"/>
  <c r="D97" i="19"/>
  <c r="E85" i="19"/>
  <c r="G85" i="19"/>
  <c r="D84" i="19"/>
  <c r="G72" i="19"/>
  <c r="S72" i="19" s="1"/>
  <c r="E72" i="19"/>
  <c r="D122" i="19"/>
  <c r="E110" i="19"/>
  <c r="G110" i="19"/>
  <c r="D79" i="19"/>
  <c r="E67" i="19"/>
  <c r="G67" i="19"/>
  <c r="D82" i="19"/>
  <c r="E70" i="19"/>
  <c r="G70" i="19"/>
  <c r="D92" i="19"/>
  <c r="E80" i="19"/>
  <c r="S80" i="19" s="1"/>
  <c r="G80" i="19"/>
  <c r="D89" i="19"/>
  <c r="E77" i="19"/>
  <c r="G77" i="19"/>
  <c r="D76" i="19"/>
  <c r="E64" i="19"/>
  <c r="G64" i="19"/>
  <c r="D114" i="19"/>
  <c r="E102" i="19"/>
  <c r="G102" i="19"/>
  <c r="D143" i="19"/>
  <c r="E131" i="19"/>
  <c r="G131" i="19"/>
  <c r="R30" i="15"/>
  <c r="S15" i="15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T6" i="12"/>
  <c r="R38" i="15"/>
  <c r="R56" i="15"/>
  <c r="R27" i="15"/>
  <c r="D61" i="2"/>
  <c r="G61" i="2" s="1"/>
  <c r="E49" i="2"/>
  <c r="D56" i="2"/>
  <c r="G56" i="2" s="1"/>
  <c r="E44" i="2"/>
  <c r="D80" i="15"/>
  <c r="G68" i="15"/>
  <c r="E68" i="15"/>
  <c r="D63" i="2"/>
  <c r="G63" i="2" s="1"/>
  <c r="E51" i="2"/>
  <c r="D51" i="15"/>
  <c r="G39" i="15"/>
  <c r="E39" i="15"/>
  <c r="D86" i="2"/>
  <c r="G86" i="2" s="1"/>
  <c r="E74" i="2"/>
  <c r="G47" i="16"/>
  <c r="D59" i="2"/>
  <c r="G59" i="2" s="1"/>
  <c r="E47" i="2"/>
  <c r="D55" i="2"/>
  <c r="G55" i="2" s="1"/>
  <c r="E43" i="2"/>
  <c r="D55" i="15"/>
  <c r="E43" i="15"/>
  <c r="G43" i="15"/>
  <c r="D58" i="2"/>
  <c r="G58" i="2" s="1"/>
  <c r="E46" i="2"/>
  <c r="D52" i="2"/>
  <c r="G52" i="2" s="1"/>
  <c r="E40" i="2"/>
  <c r="D60" i="2"/>
  <c r="G60" i="2" s="1"/>
  <c r="E48" i="2"/>
  <c r="D62" i="15"/>
  <c r="G50" i="15"/>
  <c r="E50" i="15"/>
  <c r="P27" i="16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G46" i="16"/>
  <c r="D54" i="2"/>
  <c r="G54" i="2" s="1"/>
  <c r="E42" i="2"/>
  <c r="D53" i="2"/>
  <c r="G53" i="2" s="1"/>
  <c r="E41" i="2"/>
  <c r="I74" i="11"/>
  <c r="D52" i="15"/>
  <c r="G40" i="15"/>
  <c r="E40" i="15"/>
  <c r="R40" i="15" s="1"/>
  <c r="D54" i="15"/>
  <c r="G42" i="15"/>
  <c r="E42" i="15"/>
  <c r="R42" i="15" s="1"/>
  <c r="D57" i="2"/>
  <c r="G57" i="2" s="1"/>
  <c r="E45" i="2"/>
  <c r="G39" i="16"/>
  <c r="D51" i="16"/>
  <c r="E39" i="16"/>
  <c r="P39" i="16" s="1"/>
  <c r="E32" i="11"/>
  <c r="G32" i="11"/>
  <c r="G37" i="11"/>
  <c r="E37" i="11"/>
  <c r="E36" i="11"/>
  <c r="G36" i="11"/>
  <c r="E30" i="11"/>
  <c r="G30" i="11"/>
  <c r="G35" i="11"/>
  <c r="E35" i="11"/>
  <c r="E31" i="11"/>
  <c r="G31" i="11"/>
  <c r="G33" i="11"/>
  <c r="E33" i="11"/>
  <c r="E29" i="11"/>
  <c r="G29" i="11"/>
  <c r="E27" i="11"/>
  <c r="G27" i="11"/>
  <c r="E34" i="11"/>
  <c r="G34" i="11"/>
  <c r="T39" i="19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M83" i="16"/>
  <c r="Q67" i="18"/>
  <c r="T55" i="18"/>
  <c r="T74" i="18"/>
  <c r="Q86" i="18"/>
  <c r="M67" i="16"/>
  <c r="Q73" i="18"/>
  <c r="T61" i="18"/>
  <c r="Q65" i="18"/>
  <c r="T53" i="18"/>
  <c r="M69" i="16"/>
  <c r="M68" i="16"/>
  <c r="Q66" i="18"/>
  <c r="T54" i="18"/>
  <c r="M65" i="16"/>
  <c r="M72" i="16"/>
  <c r="Q68" i="18"/>
  <c r="T56" i="18"/>
  <c r="Q69" i="18"/>
  <c r="T57" i="18"/>
  <c r="Q70" i="18"/>
  <c r="T58" i="18"/>
  <c r="P66" i="19"/>
  <c r="S54" i="19"/>
  <c r="M63" i="16"/>
  <c r="M82" i="16"/>
  <c r="M64" i="16"/>
  <c r="M66" i="16"/>
  <c r="M73" i="16"/>
  <c r="P74" i="19"/>
  <c r="S62" i="19"/>
  <c r="Q72" i="18"/>
  <c r="T60" i="18"/>
  <c r="M74" i="16"/>
  <c r="Q71" i="18"/>
  <c r="T59" i="18"/>
  <c r="P63" i="19"/>
  <c r="S51" i="19"/>
  <c r="Q64" i="18"/>
  <c r="T52" i="18"/>
  <c r="S64" i="19"/>
  <c r="S59" i="19"/>
  <c r="S69" i="19"/>
  <c r="S53" i="19"/>
  <c r="S70" i="19"/>
  <c r="S61" i="19"/>
  <c r="S67" i="19"/>
  <c r="E28" i="11"/>
  <c r="G28" i="11"/>
  <c r="F13" i="2"/>
  <c r="N13" i="2" s="1"/>
  <c r="Q51" i="18"/>
  <c r="T51" i="18" s="1"/>
  <c r="D52" i="16"/>
  <c r="G52" i="16" s="1"/>
  <c r="E40" i="16"/>
  <c r="P40" i="16" s="1"/>
  <c r="D53" i="16"/>
  <c r="G53" i="16" s="1"/>
  <c r="E41" i="16"/>
  <c r="P41" i="16" s="1"/>
  <c r="D54" i="16"/>
  <c r="G54" i="16" s="1"/>
  <c r="E42" i="16"/>
  <c r="P42" i="16" s="1"/>
  <c r="D55" i="16"/>
  <c r="G55" i="16" s="1"/>
  <c r="E43" i="16"/>
  <c r="P43" i="16" s="1"/>
  <c r="D56" i="16"/>
  <c r="G56" i="16" s="1"/>
  <c r="E44" i="16"/>
  <c r="P44" i="16" s="1"/>
  <c r="D57" i="16"/>
  <c r="G57" i="16" s="1"/>
  <c r="E45" i="16"/>
  <c r="P45" i="16" s="1"/>
  <c r="D58" i="16"/>
  <c r="E46" i="16"/>
  <c r="D59" i="16"/>
  <c r="E47" i="16"/>
  <c r="P47" i="16" s="1"/>
  <c r="D60" i="16"/>
  <c r="G60" i="16" s="1"/>
  <c r="E48" i="16"/>
  <c r="P48" i="16" s="1"/>
  <c r="D61" i="16"/>
  <c r="G61" i="16" s="1"/>
  <c r="E49" i="16"/>
  <c r="P49" i="16" s="1"/>
  <c r="D62" i="16"/>
  <c r="G62" i="16" s="1"/>
  <c r="E50" i="16"/>
  <c r="P50" i="16" s="1"/>
  <c r="Q28" i="17"/>
  <c r="D52" i="17"/>
  <c r="G52" i="17" s="1"/>
  <c r="E40" i="17"/>
  <c r="R16" i="17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D53" i="17"/>
  <c r="G53" i="17" s="1"/>
  <c r="E41" i="17"/>
  <c r="Q41" i="17" s="1"/>
  <c r="D54" i="17"/>
  <c r="G54" i="17" s="1"/>
  <c r="E42" i="17"/>
  <c r="Q42" i="17" s="1"/>
  <c r="D55" i="17"/>
  <c r="G55" i="17" s="1"/>
  <c r="E43" i="17"/>
  <c r="Q43" i="17" s="1"/>
  <c r="D56" i="17"/>
  <c r="G56" i="17" s="1"/>
  <c r="E44" i="17"/>
  <c r="Q44" i="17" s="1"/>
  <c r="D57" i="17"/>
  <c r="G57" i="17" s="1"/>
  <c r="E45" i="17"/>
  <c r="Q45" i="17" s="1"/>
  <c r="D58" i="17"/>
  <c r="G58" i="17" s="1"/>
  <c r="E46" i="17"/>
  <c r="Q46" i="17" s="1"/>
  <c r="D59" i="17"/>
  <c r="G59" i="17" s="1"/>
  <c r="E47" i="17"/>
  <c r="Q47" i="17" s="1"/>
  <c r="D60" i="17"/>
  <c r="G60" i="17" s="1"/>
  <c r="E48" i="17"/>
  <c r="Q48" i="17" s="1"/>
  <c r="D61" i="17"/>
  <c r="G61" i="17" s="1"/>
  <c r="E49" i="17"/>
  <c r="Q49" i="17" s="1"/>
  <c r="D62" i="17"/>
  <c r="G62" i="17" s="1"/>
  <c r="E50" i="17"/>
  <c r="Q50" i="17" s="1"/>
  <c r="D63" i="17"/>
  <c r="G63" i="17" s="1"/>
  <c r="E51" i="17"/>
  <c r="Q51" i="17" s="1"/>
  <c r="O4" i="2"/>
  <c r="O5" i="2" s="1"/>
  <c r="O6" i="2" s="1"/>
  <c r="O7" i="2" s="1"/>
  <c r="O8" i="2" s="1"/>
  <c r="O9" i="2" s="1"/>
  <c r="O10" i="2" s="1"/>
  <c r="O11" i="2" s="1"/>
  <c r="O12" i="2" s="1"/>
  <c r="F8" i="12"/>
  <c r="S7" i="12"/>
  <c r="E51" i="12"/>
  <c r="G51" i="12"/>
  <c r="U2" i="11"/>
  <c r="S7" i="11"/>
  <c r="T7" i="11" s="1"/>
  <c r="R39" i="15" l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G75" i="19"/>
  <c r="D87" i="19"/>
  <c r="E75" i="19"/>
  <c r="G82" i="18"/>
  <c r="D94" i="18"/>
  <c r="E82" i="18"/>
  <c r="G80" i="18"/>
  <c r="D92" i="18"/>
  <c r="E80" i="18"/>
  <c r="G91" i="18"/>
  <c r="D103" i="18"/>
  <c r="E91" i="18"/>
  <c r="G99" i="18"/>
  <c r="D111" i="18"/>
  <c r="E99" i="18"/>
  <c r="G83" i="18"/>
  <c r="D95" i="18"/>
  <c r="E83" i="18"/>
  <c r="G89" i="18"/>
  <c r="D101" i="18"/>
  <c r="E89" i="18"/>
  <c r="G81" i="18"/>
  <c r="D93" i="18"/>
  <c r="E81" i="18"/>
  <c r="G98" i="18"/>
  <c r="D110" i="18"/>
  <c r="E98" i="18"/>
  <c r="G96" i="18"/>
  <c r="D108" i="18"/>
  <c r="E96" i="18"/>
  <c r="G88" i="18"/>
  <c r="D100" i="18"/>
  <c r="E88" i="18"/>
  <c r="G90" i="18"/>
  <c r="D102" i="18"/>
  <c r="E90" i="18"/>
  <c r="G97" i="18"/>
  <c r="D109" i="18"/>
  <c r="E97" i="18"/>
  <c r="D82" i="12"/>
  <c r="G70" i="12"/>
  <c r="E70" i="12"/>
  <c r="D117" i="12"/>
  <c r="E105" i="12"/>
  <c r="G105" i="12"/>
  <c r="D101" i="12"/>
  <c r="G89" i="12"/>
  <c r="E89" i="12"/>
  <c r="D91" i="12"/>
  <c r="G79" i="12"/>
  <c r="E79" i="12"/>
  <c r="D83" i="12"/>
  <c r="E71" i="12"/>
  <c r="G71" i="12"/>
  <c r="D90" i="12"/>
  <c r="E78" i="12"/>
  <c r="G78" i="12"/>
  <c r="D145" i="12"/>
  <c r="E133" i="12"/>
  <c r="G133" i="12"/>
  <c r="D122" i="12"/>
  <c r="E110" i="12"/>
  <c r="G110" i="12"/>
  <c r="D92" i="12"/>
  <c r="E80" i="12"/>
  <c r="G80" i="12"/>
  <c r="D100" i="12"/>
  <c r="G88" i="12"/>
  <c r="E88" i="12"/>
  <c r="D108" i="12"/>
  <c r="E96" i="12"/>
  <c r="G96" i="12"/>
  <c r="E114" i="19"/>
  <c r="D126" i="19"/>
  <c r="G114" i="19"/>
  <c r="D96" i="19"/>
  <c r="E84" i="19"/>
  <c r="G84" i="19"/>
  <c r="D104" i="19"/>
  <c r="E92" i="19"/>
  <c r="G92" i="19"/>
  <c r="E82" i="19"/>
  <c r="D94" i="19"/>
  <c r="G82" i="19"/>
  <c r="S82" i="19" s="1"/>
  <c r="E89" i="19"/>
  <c r="D101" i="19"/>
  <c r="G89" i="19"/>
  <c r="D91" i="19"/>
  <c r="E79" i="19"/>
  <c r="G79" i="19"/>
  <c r="E97" i="19"/>
  <c r="D109" i="19"/>
  <c r="G97" i="19"/>
  <c r="D155" i="19"/>
  <c r="E143" i="19"/>
  <c r="G143" i="19"/>
  <c r="E122" i="19"/>
  <c r="D134" i="19"/>
  <c r="G122" i="19"/>
  <c r="D88" i="19"/>
  <c r="E76" i="19"/>
  <c r="S76" i="19" s="1"/>
  <c r="G76" i="19"/>
  <c r="E81" i="19"/>
  <c r="D93" i="19"/>
  <c r="G81" i="19"/>
  <c r="S27" i="15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T7" i="12"/>
  <c r="R50" i="15"/>
  <c r="R43" i="15"/>
  <c r="Q39" i="16"/>
  <c r="Q40" i="16" s="1"/>
  <c r="P46" i="16"/>
  <c r="D64" i="15"/>
  <c r="E52" i="15"/>
  <c r="R52" i="15" s="1"/>
  <c r="G52" i="15"/>
  <c r="D66" i="15"/>
  <c r="G54" i="15"/>
  <c r="E54" i="15"/>
  <c r="D73" i="2"/>
  <c r="G73" i="2" s="1"/>
  <c r="E61" i="2"/>
  <c r="G58" i="16"/>
  <c r="D71" i="2"/>
  <c r="G71" i="2" s="1"/>
  <c r="E59" i="2"/>
  <c r="D92" i="15"/>
  <c r="G80" i="15"/>
  <c r="E80" i="15"/>
  <c r="D68" i="2"/>
  <c r="G68" i="2" s="1"/>
  <c r="E56" i="2"/>
  <c r="D70" i="2"/>
  <c r="G70" i="2" s="1"/>
  <c r="E58" i="2"/>
  <c r="D65" i="2"/>
  <c r="G65" i="2" s="1"/>
  <c r="E53" i="2"/>
  <c r="D72" i="2"/>
  <c r="G72" i="2" s="1"/>
  <c r="E60" i="2"/>
  <c r="D69" i="2"/>
  <c r="G69" i="2" s="1"/>
  <c r="E57" i="2"/>
  <c r="D64" i="2"/>
  <c r="G64" i="2" s="1"/>
  <c r="E52" i="2"/>
  <c r="D63" i="15"/>
  <c r="E51" i="15"/>
  <c r="G51" i="15"/>
  <c r="G51" i="16"/>
  <c r="E51" i="16"/>
  <c r="D63" i="16"/>
  <c r="D67" i="2"/>
  <c r="G67" i="2" s="1"/>
  <c r="E55" i="2"/>
  <c r="D75" i="2"/>
  <c r="G75" i="2" s="1"/>
  <c r="E63" i="2"/>
  <c r="G59" i="16"/>
  <c r="I86" i="11"/>
  <c r="D66" i="2"/>
  <c r="G66" i="2" s="1"/>
  <c r="E54" i="2"/>
  <c r="D74" i="15"/>
  <c r="E62" i="15"/>
  <c r="G62" i="15"/>
  <c r="D67" i="15"/>
  <c r="G55" i="15"/>
  <c r="E55" i="15"/>
  <c r="D98" i="2"/>
  <c r="G98" i="2" s="1"/>
  <c r="E86" i="2"/>
  <c r="R68" i="15"/>
  <c r="E41" i="11"/>
  <c r="G41" i="11"/>
  <c r="E42" i="11"/>
  <c r="G42" i="11"/>
  <c r="E39" i="11"/>
  <c r="G39" i="11"/>
  <c r="E45" i="11"/>
  <c r="G45" i="11"/>
  <c r="G47" i="11"/>
  <c r="E47" i="11"/>
  <c r="G48" i="11"/>
  <c r="E48" i="11"/>
  <c r="G44" i="11"/>
  <c r="E44" i="11"/>
  <c r="E49" i="11"/>
  <c r="G49" i="11"/>
  <c r="G46" i="11"/>
  <c r="E46" i="11"/>
  <c r="G43" i="11"/>
  <c r="E43" i="11"/>
  <c r="R28" i="17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Q81" i="18"/>
  <c r="T69" i="18"/>
  <c r="M84" i="16"/>
  <c r="M80" i="16"/>
  <c r="Q85" i="18"/>
  <c r="T73" i="18"/>
  <c r="T51" i="19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M78" i="16"/>
  <c r="Q76" i="18"/>
  <c r="T64" i="18"/>
  <c r="M94" i="16"/>
  <c r="P78" i="19"/>
  <c r="S66" i="19"/>
  <c r="M79" i="16"/>
  <c r="M95" i="16"/>
  <c r="M81" i="16"/>
  <c r="Q79" i="18"/>
  <c r="T67" i="18"/>
  <c r="P86" i="19"/>
  <c r="S74" i="19"/>
  <c r="P75" i="19"/>
  <c r="S63" i="19"/>
  <c r="M76" i="16"/>
  <c r="Q82" i="18"/>
  <c r="T70" i="18"/>
  <c r="M85" i="16"/>
  <c r="Q80" i="18"/>
  <c r="T68" i="18"/>
  <c r="Q77" i="18"/>
  <c r="T65" i="18"/>
  <c r="Q78" i="18"/>
  <c r="T66" i="18"/>
  <c r="T86" i="18"/>
  <c r="Q98" i="18"/>
  <c r="Q84" i="18"/>
  <c r="T72" i="18"/>
  <c r="Q83" i="18"/>
  <c r="T71" i="18"/>
  <c r="M86" i="16"/>
  <c r="M75" i="16"/>
  <c r="M77" i="16"/>
  <c r="S84" i="19"/>
  <c r="S71" i="19"/>
  <c r="S73" i="19"/>
  <c r="S81" i="19"/>
  <c r="S79" i="19"/>
  <c r="S65" i="19"/>
  <c r="E40" i="11"/>
  <c r="G40" i="11"/>
  <c r="F14" i="2"/>
  <c r="N14" i="2" s="1"/>
  <c r="O13" i="2"/>
  <c r="U39" i="18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Q63" i="18"/>
  <c r="T63" i="18" s="1"/>
  <c r="D74" i="16"/>
  <c r="G74" i="16" s="1"/>
  <c r="E62" i="16"/>
  <c r="P62" i="16" s="1"/>
  <c r="D73" i="16"/>
  <c r="G73" i="16" s="1"/>
  <c r="E61" i="16"/>
  <c r="P61" i="16" s="1"/>
  <c r="D72" i="16"/>
  <c r="G72" i="16" s="1"/>
  <c r="E60" i="16"/>
  <c r="P60" i="16" s="1"/>
  <c r="D71" i="16"/>
  <c r="E59" i="16"/>
  <c r="D70" i="16"/>
  <c r="E58" i="16"/>
  <c r="D69" i="16"/>
  <c r="G69" i="16" s="1"/>
  <c r="E57" i="16"/>
  <c r="P57" i="16" s="1"/>
  <c r="D68" i="16"/>
  <c r="G68" i="16" s="1"/>
  <c r="E56" i="16"/>
  <c r="P56" i="16" s="1"/>
  <c r="D67" i="16"/>
  <c r="G67" i="16" s="1"/>
  <c r="E55" i="16"/>
  <c r="P55" i="16" s="1"/>
  <c r="D66" i="16"/>
  <c r="G66" i="16" s="1"/>
  <c r="E54" i="16"/>
  <c r="P54" i="16" s="1"/>
  <c r="D65" i="16"/>
  <c r="G65" i="16" s="1"/>
  <c r="E53" i="16"/>
  <c r="P53" i="16" s="1"/>
  <c r="D64" i="16"/>
  <c r="G64" i="16" s="1"/>
  <c r="E52" i="16"/>
  <c r="P52" i="16" s="1"/>
  <c r="D75" i="17"/>
  <c r="G75" i="17" s="1"/>
  <c r="E63" i="17"/>
  <c r="Q63" i="17" s="1"/>
  <c r="D74" i="17"/>
  <c r="G74" i="17" s="1"/>
  <c r="E62" i="17"/>
  <c r="Q62" i="17" s="1"/>
  <c r="D73" i="17"/>
  <c r="G73" i="17" s="1"/>
  <c r="E61" i="17"/>
  <c r="Q61" i="17" s="1"/>
  <c r="D72" i="17"/>
  <c r="G72" i="17" s="1"/>
  <c r="E60" i="17"/>
  <c r="Q60" i="17" s="1"/>
  <c r="D71" i="17"/>
  <c r="G71" i="17" s="1"/>
  <c r="E59" i="17"/>
  <c r="Q59" i="17" s="1"/>
  <c r="D70" i="17"/>
  <c r="G70" i="17" s="1"/>
  <c r="E58" i="17"/>
  <c r="Q58" i="17" s="1"/>
  <c r="D69" i="17"/>
  <c r="G69" i="17" s="1"/>
  <c r="E57" i="17"/>
  <c r="Q57" i="17" s="1"/>
  <c r="D68" i="17"/>
  <c r="G68" i="17" s="1"/>
  <c r="E56" i="17"/>
  <c r="Q56" i="17" s="1"/>
  <c r="D67" i="17"/>
  <c r="G67" i="17" s="1"/>
  <c r="E55" i="17"/>
  <c r="Q55" i="17" s="1"/>
  <c r="D66" i="17"/>
  <c r="G66" i="17" s="1"/>
  <c r="E54" i="17"/>
  <c r="Q54" i="17" s="1"/>
  <c r="D65" i="17"/>
  <c r="G65" i="17" s="1"/>
  <c r="E53" i="17"/>
  <c r="Q53" i="17" s="1"/>
  <c r="Q40" i="17"/>
  <c r="D64" i="17"/>
  <c r="G64" i="17" s="1"/>
  <c r="E52" i="17"/>
  <c r="F9" i="12"/>
  <c r="S8" i="12"/>
  <c r="T8" i="12" s="1"/>
  <c r="E63" i="12"/>
  <c r="G63" i="12"/>
  <c r="U3" i="11"/>
  <c r="U4" i="11" s="1"/>
  <c r="U5" i="11" s="1"/>
  <c r="U6" i="11" s="1"/>
  <c r="U7" i="11" s="1"/>
  <c r="S8" i="11"/>
  <c r="T8" i="11" s="1"/>
  <c r="D99" i="19" l="1"/>
  <c r="G87" i="19"/>
  <c r="E87" i="19"/>
  <c r="P58" i="16"/>
  <c r="R55" i="15"/>
  <c r="S92" i="19"/>
  <c r="G102" i="18"/>
  <c r="D114" i="18"/>
  <c r="E102" i="18"/>
  <c r="G103" i="18"/>
  <c r="D115" i="18"/>
  <c r="E103" i="18"/>
  <c r="G110" i="18"/>
  <c r="D122" i="18"/>
  <c r="E110" i="18"/>
  <c r="G95" i="18"/>
  <c r="D107" i="18"/>
  <c r="E95" i="18"/>
  <c r="D104" i="18"/>
  <c r="G92" i="18"/>
  <c r="E92" i="18"/>
  <c r="D105" i="18"/>
  <c r="G93" i="18"/>
  <c r="E93" i="18"/>
  <c r="D121" i="18"/>
  <c r="G109" i="18"/>
  <c r="E109" i="18"/>
  <c r="G111" i="18"/>
  <c r="D123" i="18"/>
  <c r="E111" i="18"/>
  <c r="D112" i="18"/>
  <c r="G100" i="18"/>
  <c r="E100" i="18"/>
  <c r="D120" i="18"/>
  <c r="G108" i="18"/>
  <c r="E108" i="18"/>
  <c r="G94" i="18"/>
  <c r="D106" i="18"/>
  <c r="E94" i="18"/>
  <c r="D113" i="18"/>
  <c r="G101" i="18"/>
  <c r="E101" i="18"/>
  <c r="E83" i="12"/>
  <c r="D95" i="12"/>
  <c r="G83" i="12"/>
  <c r="D112" i="12"/>
  <c r="E100" i="12"/>
  <c r="G100" i="12"/>
  <c r="D129" i="12"/>
  <c r="E117" i="12"/>
  <c r="G117" i="12"/>
  <c r="D102" i="12"/>
  <c r="E90" i="12"/>
  <c r="G90" i="12"/>
  <c r="D134" i="12"/>
  <c r="E122" i="12"/>
  <c r="G122" i="12"/>
  <c r="E145" i="12"/>
  <c r="D157" i="12"/>
  <c r="G145" i="12"/>
  <c r="D113" i="12"/>
  <c r="E101" i="12"/>
  <c r="G101" i="12"/>
  <c r="D103" i="12"/>
  <c r="E91" i="12"/>
  <c r="G91" i="12"/>
  <c r="D120" i="12"/>
  <c r="E108" i="12"/>
  <c r="G108" i="12"/>
  <c r="E92" i="12"/>
  <c r="D104" i="12"/>
  <c r="G92" i="12"/>
  <c r="E82" i="12"/>
  <c r="D94" i="12"/>
  <c r="G82" i="12"/>
  <c r="D105" i="19"/>
  <c r="E93" i="19"/>
  <c r="G93" i="19"/>
  <c r="D103" i="19"/>
  <c r="G91" i="19"/>
  <c r="E91" i="19"/>
  <c r="S91" i="19" s="1"/>
  <c r="D100" i="19"/>
  <c r="G88" i="19"/>
  <c r="S88" i="19" s="1"/>
  <c r="E88" i="19"/>
  <c r="D106" i="19"/>
  <c r="E94" i="19"/>
  <c r="G94" i="19"/>
  <c r="D146" i="19"/>
  <c r="E134" i="19"/>
  <c r="G134" i="19"/>
  <c r="D116" i="19"/>
  <c r="G104" i="19"/>
  <c r="S104" i="19" s="1"/>
  <c r="E104" i="19"/>
  <c r="D138" i="19"/>
  <c r="E126" i="19"/>
  <c r="G126" i="19"/>
  <c r="D121" i="19"/>
  <c r="E109" i="19"/>
  <c r="G109" i="19"/>
  <c r="D108" i="19"/>
  <c r="E96" i="19"/>
  <c r="G96" i="19"/>
  <c r="D167" i="19"/>
  <c r="G155" i="19"/>
  <c r="E155" i="19"/>
  <c r="D113" i="19"/>
  <c r="E101" i="19"/>
  <c r="G101" i="19"/>
  <c r="R54" i="15"/>
  <c r="R62" i="15"/>
  <c r="P59" i="16"/>
  <c r="R51" i="15"/>
  <c r="S51" i="15" s="1"/>
  <c r="S52" i="15" s="1"/>
  <c r="S53" i="15" s="1"/>
  <c r="D77" i="2"/>
  <c r="G77" i="2" s="1"/>
  <c r="E65" i="2"/>
  <c r="G70" i="16"/>
  <c r="D110" i="2"/>
  <c r="G110" i="2" s="1"/>
  <c r="E98" i="2"/>
  <c r="D79" i="15"/>
  <c r="E67" i="15"/>
  <c r="G67" i="15"/>
  <c r="D81" i="2"/>
  <c r="G81" i="2" s="1"/>
  <c r="E69" i="2"/>
  <c r="R80" i="15"/>
  <c r="D78" i="15"/>
  <c r="G66" i="15"/>
  <c r="E66" i="15"/>
  <c r="D78" i="2"/>
  <c r="G78" i="2" s="1"/>
  <c r="E66" i="2"/>
  <c r="D83" i="2"/>
  <c r="G83" i="2" s="1"/>
  <c r="E71" i="2"/>
  <c r="D87" i="2"/>
  <c r="G87" i="2" s="1"/>
  <c r="E75" i="2"/>
  <c r="D79" i="2"/>
  <c r="G79" i="2" s="1"/>
  <c r="E67" i="2"/>
  <c r="D104" i="15"/>
  <c r="E92" i="15"/>
  <c r="G92" i="15"/>
  <c r="D85" i="2"/>
  <c r="G85" i="2" s="1"/>
  <c r="E73" i="2"/>
  <c r="D76" i="2"/>
  <c r="G76" i="2" s="1"/>
  <c r="E64" i="2"/>
  <c r="D84" i="2"/>
  <c r="G84" i="2" s="1"/>
  <c r="E72" i="2"/>
  <c r="D80" i="2"/>
  <c r="G80" i="2" s="1"/>
  <c r="E68" i="2"/>
  <c r="G71" i="16"/>
  <c r="I98" i="11"/>
  <c r="D75" i="15"/>
  <c r="G63" i="15"/>
  <c r="E63" i="15"/>
  <c r="D82" i="2"/>
  <c r="G82" i="2" s="1"/>
  <c r="E70" i="2"/>
  <c r="D86" i="15"/>
  <c r="G74" i="15"/>
  <c r="E74" i="15"/>
  <c r="G63" i="16"/>
  <c r="E63" i="16"/>
  <c r="D75" i="16"/>
  <c r="P51" i="16"/>
  <c r="D76" i="15"/>
  <c r="G64" i="15"/>
  <c r="E64" i="15"/>
  <c r="G58" i="11"/>
  <c r="E58" i="11"/>
  <c r="E51" i="11"/>
  <c r="G51" i="11"/>
  <c r="E61" i="11"/>
  <c r="G61" i="11"/>
  <c r="G60" i="11"/>
  <c r="E60" i="11"/>
  <c r="E57" i="11"/>
  <c r="G57" i="11"/>
  <c r="G56" i="11"/>
  <c r="E56" i="11"/>
  <c r="E54" i="11"/>
  <c r="G54" i="11"/>
  <c r="G59" i="11"/>
  <c r="E59" i="11"/>
  <c r="E55" i="11"/>
  <c r="G55" i="11"/>
  <c r="G53" i="11"/>
  <c r="E53" i="11"/>
  <c r="T63" i="19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M88" i="16"/>
  <c r="Q91" i="18"/>
  <c r="T79" i="18"/>
  <c r="M90" i="16"/>
  <c r="Q97" i="18"/>
  <c r="T85" i="18"/>
  <c r="Q93" i="18"/>
  <c r="T81" i="18"/>
  <c r="Q90" i="18"/>
  <c r="T78" i="18"/>
  <c r="M107" i="16"/>
  <c r="Q96" i="18"/>
  <c r="T84" i="18"/>
  <c r="Q89" i="18"/>
  <c r="T77" i="18"/>
  <c r="M89" i="16"/>
  <c r="M98" i="16"/>
  <c r="Q94" i="18"/>
  <c r="T82" i="18"/>
  <c r="M97" i="16"/>
  <c r="M92" i="16"/>
  <c r="T98" i="18"/>
  <c r="Q110" i="18"/>
  <c r="P87" i="19"/>
  <c r="S75" i="19"/>
  <c r="M91" i="16"/>
  <c r="M87" i="16"/>
  <c r="Q95" i="18"/>
  <c r="T83" i="18"/>
  <c r="Q92" i="18"/>
  <c r="T80" i="18"/>
  <c r="M93" i="16"/>
  <c r="P90" i="19"/>
  <c r="S78" i="19"/>
  <c r="Q88" i="18"/>
  <c r="T76" i="18"/>
  <c r="P98" i="19"/>
  <c r="S86" i="19"/>
  <c r="M96" i="16"/>
  <c r="M106" i="16"/>
  <c r="S96" i="19"/>
  <c r="S77" i="19"/>
  <c r="S85" i="19"/>
  <c r="S83" i="19"/>
  <c r="S93" i="19"/>
  <c r="E52" i="11"/>
  <c r="G52" i="11"/>
  <c r="F15" i="2"/>
  <c r="N15" i="2" s="1"/>
  <c r="O14" i="2"/>
  <c r="Q75" i="18"/>
  <c r="T75" i="18" s="1"/>
  <c r="U51" i="18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D76" i="16"/>
  <c r="G76" i="16" s="1"/>
  <c r="E64" i="16"/>
  <c r="P64" i="16" s="1"/>
  <c r="Q41" i="16"/>
  <c r="Q42" i="16" s="1"/>
  <c r="Q43" i="16" s="1"/>
  <c r="Q44" i="16" s="1"/>
  <c r="Q45" i="16" s="1"/>
  <c r="Q46" i="16" s="1"/>
  <c r="Q47" i="16" s="1"/>
  <c r="Q48" i="16" s="1"/>
  <c r="Q49" i="16" s="1"/>
  <c r="Q50" i="16" s="1"/>
  <c r="D77" i="16"/>
  <c r="G77" i="16" s="1"/>
  <c r="E65" i="16"/>
  <c r="P65" i="16" s="1"/>
  <c r="D78" i="16"/>
  <c r="G78" i="16" s="1"/>
  <c r="E66" i="16"/>
  <c r="P66" i="16" s="1"/>
  <c r="D79" i="16"/>
  <c r="G79" i="16" s="1"/>
  <c r="E67" i="16"/>
  <c r="P67" i="16" s="1"/>
  <c r="D80" i="16"/>
  <c r="G80" i="16" s="1"/>
  <c r="E68" i="16"/>
  <c r="P68" i="16" s="1"/>
  <c r="D81" i="16"/>
  <c r="G81" i="16" s="1"/>
  <c r="E69" i="16"/>
  <c r="P69" i="16" s="1"/>
  <c r="D82" i="16"/>
  <c r="E70" i="16"/>
  <c r="D83" i="16"/>
  <c r="E71" i="16"/>
  <c r="P71" i="16" s="1"/>
  <c r="D84" i="16"/>
  <c r="G84" i="16" s="1"/>
  <c r="E72" i="16"/>
  <c r="P72" i="16" s="1"/>
  <c r="D85" i="16"/>
  <c r="G85" i="16" s="1"/>
  <c r="E73" i="16"/>
  <c r="P73" i="16" s="1"/>
  <c r="D86" i="16"/>
  <c r="G86" i="16" s="1"/>
  <c r="E74" i="16"/>
  <c r="P74" i="16" s="1"/>
  <c r="Q52" i="17"/>
  <c r="D76" i="17"/>
  <c r="G76" i="17" s="1"/>
  <c r="E64" i="17"/>
  <c r="R40" i="17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D77" i="17"/>
  <c r="G77" i="17" s="1"/>
  <c r="E65" i="17"/>
  <c r="Q65" i="17" s="1"/>
  <c r="D78" i="17"/>
  <c r="G78" i="17" s="1"/>
  <c r="E66" i="17"/>
  <c r="Q66" i="17" s="1"/>
  <c r="D79" i="17"/>
  <c r="G79" i="17" s="1"/>
  <c r="E67" i="17"/>
  <c r="Q67" i="17" s="1"/>
  <c r="D80" i="17"/>
  <c r="G80" i="17" s="1"/>
  <c r="E68" i="17"/>
  <c r="Q68" i="17" s="1"/>
  <c r="D81" i="17"/>
  <c r="G81" i="17" s="1"/>
  <c r="E69" i="17"/>
  <c r="Q69" i="17" s="1"/>
  <c r="D82" i="17"/>
  <c r="G82" i="17" s="1"/>
  <c r="E70" i="17"/>
  <c r="Q70" i="17" s="1"/>
  <c r="D83" i="17"/>
  <c r="G83" i="17" s="1"/>
  <c r="E71" i="17"/>
  <c r="Q71" i="17" s="1"/>
  <c r="D84" i="17"/>
  <c r="G84" i="17" s="1"/>
  <c r="E72" i="17"/>
  <c r="Q72" i="17" s="1"/>
  <c r="D85" i="17"/>
  <c r="G85" i="17" s="1"/>
  <c r="E73" i="17"/>
  <c r="Q73" i="17" s="1"/>
  <c r="D86" i="17"/>
  <c r="G86" i="17" s="1"/>
  <c r="E74" i="17"/>
  <c r="Q74" i="17" s="1"/>
  <c r="D87" i="17"/>
  <c r="G87" i="17" s="1"/>
  <c r="E75" i="17"/>
  <c r="Q75" i="17" s="1"/>
  <c r="F10" i="12"/>
  <c r="S9" i="12"/>
  <c r="T9" i="12" s="1"/>
  <c r="E75" i="12"/>
  <c r="G75" i="12"/>
  <c r="U8" i="11"/>
  <c r="S9" i="11"/>
  <c r="T9" i="11" s="1"/>
  <c r="S94" i="19" l="1"/>
  <c r="R64" i="15"/>
  <c r="D111" i="19"/>
  <c r="G99" i="19"/>
  <c r="E99" i="19"/>
  <c r="S54" i="15"/>
  <c r="S55" i="15" s="1"/>
  <c r="S56" i="15" s="1"/>
  <c r="S57" i="15" s="1"/>
  <c r="S58" i="15" s="1"/>
  <c r="S59" i="15" s="1"/>
  <c r="S60" i="15" s="1"/>
  <c r="S61" i="15" s="1"/>
  <c r="G106" i="18"/>
  <c r="D118" i="18"/>
  <c r="E106" i="18"/>
  <c r="G105" i="18"/>
  <c r="D117" i="18"/>
  <c r="E105" i="18"/>
  <c r="G122" i="18"/>
  <c r="D134" i="18"/>
  <c r="E122" i="18"/>
  <c r="G123" i="18"/>
  <c r="D135" i="18"/>
  <c r="E123" i="18"/>
  <c r="G104" i="18"/>
  <c r="D116" i="18"/>
  <c r="E104" i="18"/>
  <c r="G115" i="18"/>
  <c r="D127" i="18"/>
  <c r="E115" i="18"/>
  <c r="G120" i="18"/>
  <c r="D132" i="18"/>
  <c r="E120" i="18"/>
  <c r="G121" i="18"/>
  <c r="D133" i="18"/>
  <c r="E121" i="18"/>
  <c r="G107" i="18"/>
  <c r="D119" i="18"/>
  <c r="E107" i="18"/>
  <c r="G113" i="18"/>
  <c r="D125" i="18"/>
  <c r="E113" i="18"/>
  <c r="G114" i="18"/>
  <c r="D126" i="18"/>
  <c r="E114" i="18"/>
  <c r="G112" i="18"/>
  <c r="D124" i="18"/>
  <c r="E112" i="18"/>
  <c r="D106" i="12"/>
  <c r="E94" i="12"/>
  <c r="G94" i="12"/>
  <c r="E112" i="12"/>
  <c r="D124" i="12"/>
  <c r="G112" i="12"/>
  <c r="E113" i="12"/>
  <c r="G113" i="12"/>
  <c r="D125" i="12"/>
  <c r="E129" i="12"/>
  <c r="D141" i="12"/>
  <c r="G129" i="12"/>
  <c r="D115" i="12"/>
  <c r="E103" i="12"/>
  <c r="G103" i="12"/>
  <c r="D116" i="12"/>
  <c r="E104" i="12"/>
  <c r="G104" i="12"/>
  <c r="D114" i="12"/>
  <c r="E102" i="12"/>
  <c r="G102" i="12"/>
  <c r="D107" i="12"/>
  <c r="E95" i="12"/>
  <c r="G95" i="12"/>
  <c r="D146" i="12"/>
  <c r="E134" i="12"/>
  <c r="G134" i="12"/>
  <c r="E120" i="12"/>
  <c r="D132" i="12"/>
  <c r="G120" i="12"/>
  <c r="D169" i="12"/>
  <c r="E157" i="12"/>
  <c r="G157" i="12"/>
  <c r="E146" i="19"/>
  <c r="D158" i="19"/>
  <c r="G146" i="19"/>
  <c r="D112" i="19"/>
  <c r="E100" i="19"/>
  <c r="G100" i="19"/>
  <c r="D128" i="19"/>
  <c r="E116" i="19"/>
  <c r="S116" i="19" s="1"/>
  <c r="G116" i="19"/>
  <c r="D179" i="19"/>
  <c r="E167" i="19"/>
  <c r="G167" i="19"/>
  <c r="E106" i="19"/>
  <c r="D118" i="19"/>
  <c r="G106" i="19"/>
  <c r="E113" i="19"/>
  <c r="D125" i="19"/>
  <c r="G113" i="19"/>
  <c r="E138" i="19"/>
  <c r="D150" i="19"/>
  <c r="G138" i="19"/>
  <c r="D120" i="19"/>
  <c r="E108" i="19"/>
  <c r="G108" i="19"/>
  <c r="D115" i="19"/>
  <c r="E103" i="19"/>
  <c r="G103" i="19"/>
  <c r="E121" i="19"/>
  <c r="D133" i="19"/>
  <c r="G121" i="19"/>
  <c r="E105" i="19"/>
  <c r="D117" i="19"/>
  <c r="G105" i="19"/>
  <c r="Q51" i="16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S62" i="15"/>
  <c r="T75" i="19"/>
  <c r="T76" i="19" s="1"/>
  <c r="T77" i="19" s="1"/>
  <c r="T78" i="19" s="1"/>
  <c r="T79" i="19" s="1"/>
  <c r="T80" i="19" s="1"/>
  <c r="T81" i="19" s="1"/>
  <c r="T82" i="19" s="1"/>
  <c r="T83" i="19" s="1"/>
  <c r="T84" i="19" s="1"/>
  <c r="T85" i="19" s="1"/>
  <c r="T86" i="19" s="1"/>
  <c r="P70" i="16"/>
  <c r="R52" i="17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74" i="15"/>
  <c r="P63" i="16"/>
  <c r="R63" i="15"/>
  <c r="D88" i="15"/>
  <c r="G76" i="15"/>
  <c r="E76" i="15"/>
  <c r="R76" i="15" s="1"/>
  <c r="D116" i="15"/>
  <c r="G104" i="15"/>
  <c r="E104" i="15"/>
  <c r="R104" i="15" s="1"/>
  <c r="D99" i="2"/>
  <c r="G99" i="2" s="1"/>
  <c r="E87" i="2"/>
  <c r="D91" i="15"/>
  <c r="G79" i="15"/>
  <c r="E79" i="15"/>
  <c r="R79" i="15" s="1"/>
  <c r="G82" i="16"/>
  <c r="R66" i="15"/>
  <c r="D98" i="15"/>
  <c r="E86" i="15"/>
  <c r="R86" i="15" s="1"/>
  <c r="G86" i="15"/>
  <c r="D94" i="2"/>
  <c r="G94" i="2" s="1"/>
  <c r="E82" i="2"/>
  <c r="D96" i="2"/>
  <c r="G96" i="2" s="1"/>
  <c r="E84" i="2"/>
  <c r="D93" i="2"/>
  <c r="G93" i="2" s="1"/>
  <c r="E81" i="2"/>
  <c r="G75" i="16"/>
  <c r="D87" i="16"/>
  <c r="E75" i="16"/>
  <c r="P75" i="16" s="1"/>
  <c r="D122" i="2"/>
  <c r="G122" i="2" s="1"/>
  <c r="E110" i="2"/>
  <c r="D97" i="2"/>
  <c r="G97" i="2" s="1"/>
  <c r="E85" i="2"/>
  <c r="D91" i="2"/>
  <c r="G91" i="2" s="1"/>
  <c r="E79" i="2"/>
  <c r="I110" i="11"/>
  <c r="D95" i="2"/>
  <c r="G95" i="2" s="1"/>
  <c r="E83" i="2"/>
  <c r="D90" i="2"/>
  <c r="G90" i="2" s="1"/>
  <c r="E78" i="2"/>
  <c r="D87" i="15"/>
  <c r="E75" i="15"/>
  <c r="G75" i="15"/>
  <c r="D88" i="2"/>
  <c r="G88" i="2" s="1"/>
  <c r="E76" i="2"/>
  <c r="D90" i="15"/>
  <c r="G78" i="15"/>
  <c r="E78" i="15"/>
  <c r="D89" i="2"/>
  <c r="G89" i="2" s="1"/>
  <c r="E77" i="2"/>
  <c r="G83" i="16"/>
  <c r="D92" i="2"/>
  <c r="G92" i="2" s="1"/>
  <c r="E80" i="2"/>
  <c r="R92" i="15"/>
  <c r="R67" i="15"/>
  <c r="E70" i="11"/>
  <c r="G70" i="11"/>
  <c r="E69" i="11"/>
  <c r="G69" i="11"/>
  <c r="E66" i="11"/>
  <c r="G66" i="11"/>
  <c r="G65" i="11"/>
  <c r="E65" i="11"/>
  <c r="E71" i="11"/>
  <c r="G71" i="11"/>
  <c r="E68" i="11"/>
  <c r="G68" i="11"/>
  <c r="E72" i="11"/>
  <c r="G72" i="11"/>
  <c r="E63" i="11"/>
  <c r="G63" i="11"/>
  <c r="E67" i="11"/>
  <c r="G67" i="11"/>
  <c r="E73" i="11"/>
  <c r="G73" i="11"/>
  <c r="Q107" i="18"/>
  <c r="T95" i="18"/>
  <c r="M109" i="16"/>
  <c r="M105" i="16"/>
  <c r="T110" i="18"/>
  <c r="Q122" i="18"/>
  <c r="M103" i="16"/>
  <c r="M101" i="16"/>
  <c r="P110" i="19"/>
  <c r="S98" i="19"/>
  <c r="Q100" i="18"/>
  <c r="T88" i="18"/>
  <c r="M99" i="16"/>
  <c r="Q103" i="18"/>
  <c r="T91" i="18"/>
  <c r="Q106" i="18"/>
  <c r="T94" i="18"/>
  <c r="Q102" i="18"/>
  <c r="T90" i="18"/>
  <c r="Q109" i="18"/>
  <c r="T97" i="18"/>
  <c r="M118" i="16"/>
  <c r="P102" i="19"/>
  <c r="S90" i="19"/>
  <c r="Q104" i="18"/>
  <c r="T92" i="18"/>
  <c r="Q101" i="18"/>
  <c r="T89" i="18"/>
  <c r="P99" i="19"/>
  <c r="S87" i="19"/>
  <c r="M110" i="16"/>
  <c r="Q105" i="18"/>
  <c r="T93" i="18"/>
  <c r="M102" i="16"/>
  <c r="M100" i="16"/>
  <c r="M108" i="16"/>
  <c r="M104" i="16"/>
  <c r="Q108" i="18"/>
  <c r="T96" i="18"/>
  <c r="M119" i="16"/>
  <c r="S108" i="19"/>
  <c r="S103" i="19"/>
  <c r="S95" i="19"/>
  <c r="S105" i="19"/>
  <c r="S89" i="19"/>
  <c r="S97" i="19"/>
  <c r="E64" i="11"/>
  <c r="G64" i="11"/>
  <c r="F16" i="2"/>
  <c r="N16" i="2" s="1"/>
  <c r="O15" i="2"/>
  <c r="Q87" i="18"/>
  <c r="T87" i="18" s="1"/>
  <c r="D98" i="16"/>
  <c r="G98" i="16" s="1"/>
  <c r="E86" i="16"/>
  <c r="P86" i="16" s="1"/>
  <c r="D97" i="16"/>
  <c r="G97" i="16" s="1"/>
  <c r="E85" i="16"/>
  <c r="P85" i="16" s="1"/>
  <c r="D96" i="16"/>
  <c r="G96" i="16" s="1"/>
  <c r="E84" i="16"/>
  <c r="P84" i="16" s="1"/>
  <c r="D95" i="16"/>
  <c r="E83" i="16"/>
  <c r="P83" i="16" s="1"/>
  <c r="D94" i="16"/>
  <c r="E82" i="16"/>
  <c r="P82" i="16" s="1"/>
  <c r="D93" i="16"/>
  <c r="G93" i="16" s="1"/>
  <c r="E81" i="16"/>
  <c r="P81" i="16" s="1"/>
  <c r="D92" i="16"/>
  <c r="G92" i="16" s="1"/>
  <c r="E80" i="16"/>
  <c r="P80" i="16" s="1"/>
  <c r="D91" i="16"/>
  <c r="G91" i="16" s="1"/>
  <c r="E79" i="16"/>
  <c r="P79" i="16" s="1"/>
  <c r="D90" i="16"/>
  <c r="G90" i="16" s="1"/>
  <c r="E78" i="16"/>
  <c r="P78" i="16" s="1"/>
  <c r="D89" i="16"/>
  <c r="G89" i="16" s="1"/>
  <c r="E77" i="16"/>
  <c r="P77" i="16" s="1"/>
  <c r="D88" i="16"/>
  <c r="G88" i="16" s="1"/>
  <c r="E76" i="16"/>
  <c r="P76" i="16" s="1"/>
  <c r="D99" i="17"/>
  <c r="G99" i="17" s="1"/>
  <c r="E87" i="17"/>
  <c r="Q87" i="17" s="1"/>
  <c r="D98" i="17"/>
  <c r="G98" i="17" s="1"/>
  <c r="E86" i="17"/>
  <c r="Q86" i="17" s="1"/>
  <c r="D97" i="17"/>
  <c r="G97" i="17" s="1"/>
  <c r="E85" i="17"/>
  <c r="Q85" i="17" s="1"/>
  <c r="D96" i="17"/>
  <c r="G96" i="17" s="1"/>
  <c r="E84" i="17"/>
  <c r="Q84" i="17" s="1"/>
  <c r="D95" i="17"/>
  <c r="G95" i="17" s="1"/>
  <c r="E83" i="17"/>
  <c r="Q83" i="17" s="1"/>
  <c r="D94" i="17"/>
  <c r="G94" i="17" s="1"/>
  <c r="E82" i="17"/>
  <c r="Q82" i="17" s="1"/>
  <c r="D93" i="17"/>
  <c r="G93" i="17" s="1"/>
  <c r="E81" i="17"/>
  <c r="Q81" i="17" s="1"/>
  <c r="D92" i="17"/>
  <c r="G92" i="17" s="1"/>
  <c r="E80" i="17"/>
  <c r="Q80" i="17" s="1"/>
  <c r="D91" i="17"/>
  <c r="G91" i="17" s="1"/>
  <c r="E79" i="17"/>
  <c r="Q79" i="17" s="1"/>
  <c r="D90" i="17"/>
  <c r="G90" i="17" s="1"/>
  <c r="E78" i="17"/>
  <c r="Q78" i="17" s="1"/>
  <c r="D89" i="17"/>
  <c r="G89" i="17" s="1"/>
  <c r="E77" i="17"/>
  <c r="Q77" i="17" s="1"/>
  <c r="Q64" i="17"/>
  <c r="D88" i="17"/>
  <c r="G88" i="17" s="1"/>
  <c r="E76" i="17"/>
  <c r="F11" i="12"/>
  <c r="S10" i="12"/>
  <c r="E87" i="12"/>
  <c r="G87" i="12"/>
  <c r="U9" i="11"/>
  <c r="S10" i="11"/>
  <c r="T10" i="11" s="1"/>
  <c r="R78" i="15" l="1"/>
  <c r="D123" i="19"/>
  <c r="E111" i="19"/>
  <c r="G111" i="19"/>
  <c r="S106" i="19"/>
  <c r="S100" i="19"/>
  <c r="R75" i="15"/>
  <c r="Q63" i="16"/>
  <c r="Q64" i="16" s="1"/>
  <c r="G126" i="18"/>
  <c r="D138" i="18"/>
  <c r="E126" i="18"/>
  <c r="G134" i="18"/>
  <c r="D146" i="18"/>
  <c r="E134" i="18"/>
  <c r="D145" i="18"/>
  <c r="G133" i="18"/>
  <c r="E133" i="18"/>
  <c r="D128" i="18"/>
  <c r="G116" i="18"/>
  <c r="E116" i="18"/>
  <c r="D137" i="18"/>
  <c r="G125" i="18"/>
  <c r="E125" i="18"/>
  <c r="D129" i="18"/>
  <c r="G117" i="18"/>
  <c r="E117" i="18"/>
  <c r="D144" i="18"/>
  <c r="G132" i="18"/>
  <c r="E132" i="18"/>
  <c r="D136" i="18"/>
  <c r="G124" i="18"/>
  <c r="E124" i="18"/>
  <c r="G135" i="18"/>
  <c r="D147" i="18"/>
  <c r="E135" i="18"/>
  <c r="G119" i="18"/>
  <c r="D131" i="18"/>
  <c r="E119" i="18"/>
  <c r="G118" i="18"/>
  <c r="D130" i="18"/>
  <c r="E118" i="18"/>
  <c r="G127" i="18"/>
  <c r="D139" i="18"/>
  <c r="E127" i="18"/>
  <c r="D128" i="12"/>
  <c r="E116" i="12"/>
  <c r="G116" i="12"/>
  <c r="D119" i="12"/>
  <c r="E107" i="12"/>
  <c r="G107" i="12"/>
  <c r="E114" i="12"/>
  <c r="D126" i="12"/>
  <c r="G114" i="12"/>
  <c r="D153" i="12"/>
  <c r="E141" i="12"/>
  <c r="G141" i="12"/>
  <c r="D181" i="12"/>
  <c r="E169" i="12"/>
  <c r="G169" i="12"/>
  <c r="D144" i="12"/>
  <c r="E132" i="12"/>
  <c r="G132" i="12"/>
  <c r="E115" i="12"/>
  <c r="D127" i="12"/>
  <c r="G115" i="12"/>
  <c r="D136" i="12"/>
  <c r="E124" i="12"/>
  <c r="G124" i="12"/>
  <c r="E146" i="12"/>
  <c r="D158" i="12"/>
  <c r="G146" i="12"/>
  <c r="D137" i="12"/>
  <c r="E125" i="12"/>
  <c r="G125" i="12"/>
  <c r="D118" i="12"/>
  <c r="E106" i="12"/>
  <c r="G106" i="12"/>
  <c r="D145" i="19"/>
  <c r="E133" i="19"/>
  <c r="G133" i="19"/>
  <c r="D162" i="19"/>
  <c r="E150" i="19"/>
  <c r="G150" i="19"/>
  <c r="D130" i="19"/>
  <c r="E118" i="19"/>
  <c r="G118" i="19"/>
  <c r="D127" i="19"/>
  <c r="E115" i="19"/>
  <c r="G115" i="19"/>
  <c r="S115" i="19" s="1"/>
  <c r="D129" i="19"/>
  <c r="E117" i="19"/>
  <c r="G117" i="19"/>
  <c r="D124" i="19"/>
  <c r="E112" i="19"/>
  <c r="G112" i="19"/>
  <c r="D191" i="19"/>
  <c r="G179" i="19"/>
  <c r="E179" i="19"/>
  <c r="D170" i="19"/>
  <c r="E158" i="19"/>
  <c r="G158" i="19"/>
  <c r="D140" i="19"/>
  <c r="E128" i="19"/>
  <c r="S128" i="19" s="1"/>
  <c r="G128" i="19"/>
  <c r="D132" i="19"/>
  <c r="G120" i="19"/>
  <c r="E120" i="19"/>
  <c r="D137" i="19"/>
  <c r="E125" i="19"/>
  <c r="G125" i="19"/>
  <c r="S63" i="15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S84" i="15" s="1"/>
  <c r="S85" i="15" s="1"/>
  <c r="S86" i="15" s="1"/>
  <c r="T87" i="19"/>
  <c r="T88" i="19" s="1"/>
  <c r="T89" i="19" s="1"/>
  <c r="T90" i="19" s="1"/>
  <c r="T91" i="19" s="1"/>
  <c r="T92" i="19" s="1"/>
  <c r="T93" i="19" s="1"/>
  <c r="T94" i="19" s="1"/>
  <c r="T95" i="19" s="1"/>
  <c r="T96" i="19" s="1"/>
  <c r="T97" i="19" s="1"/>
  <c r="T98" i="19" s="1"/>
  <c r="D104" i="2"/>
  <c r="G104" i="2" s="1"/>
  <c r="E92" i="2"/>
  <c r="D102" i="2"/>
  <c r="G102" i="2" s="1"/>
  <c r="E90" i="2"/>
  <c r="I122" i="11"/>
  <c r="D110" i="15"/>
  <c r="G98" i="15"/>
  <c r="E98" i="15"/>
  <c r="D102" i="15"/>
  <c r="G90" i="15"/>
  <c r="E90" i="15"/>
  <c r="R90" i="15" s="1"/>
  <c r="D100" i="2"/>
  <c r="G100" i="2" s="1"/>
  <c r="E88" i="2"/>
  <c r="D108" i="2"/>
  <c r="G108" i="2" s="1"/>
  <c r="E96" i="2"/>
  <c r="T10" i="12"/>
  <c r="G94" i="16"/>
  <c r="D111" i="2"/>
  <c r="G111" i="2" s="1"/>
  <c r="E99" i="2"/>
  <c r="D100" i="15"/>
  <c r="G88" i="15"/>
  <c r="E88" i="15"/>
  <c r="R88" i="15" s="1"/>
  <c r="D107" i="2"/>
  <c r="G107" i="2" s="1"/>
  <c r="E95" i="2"/>
  <c r="D109" i="2"/>
  <c r="G109" i="2" s="1"/>
  <c r="E97" i="2"/>
  <c r="D134" i="2"/>
  <c r="G134" i="2" s="1"/>
  <c r="E122" i="2"/>
  <c r="G95" i="16"/>
  <c r="D99" i="15"/>
  <c r="G87" i="15"/>
  <c r="E87" i="15"/>
  <c r="D106" i="2"/>
  <c r="G106" i="2" s="1"/>
  <c r="E94" i="2"/>
  <c r="D99" i="16"/>
  <c r="G87" i="16"/>
  <c r="E87" i="16"/>
  <c r="D105" i="2"/>
  <c r="G105" i="2" s="1"/>
  <c r="E93" i="2"/>
  <c r="D101" i="2"/>
  <c r="G101" i="2" s="1"/>
  <c r="E89" i="2"/>
  <c r="D128" i="15"/>
  <c r="E116" i="15"/>
  <c r="G116" i="15"/>
  <c r="D103" i="2"/>
  <c r="G103" i="2" s="1"/>
  <c r="E91" i="2"/>
  <c r="D103" i="15"/>
  <c r="E91" i="15"/>
  <c r="G91" i="15"/>
  <c r="G85" i="11"/>
  <c r="E85" i="11"/>
  <c r="E80" i="11"/>
  <c r="G80" i="11"/>
  <c r="E81" i="11"/>
  <c r="G81" i="11"/>
  <c r="G79" i="11"/>
  <c r="E79" i="11"/>
  <c r="E84" i="11"/>
  <c r="G84" i="11"/>
  <c r="G83" i="11"/>
  <c r="E83" i="11"/>
  <c r="E78" i="11"/>
  <c r="G78" i="11"/>
  <c r="G82" i="11"/>
  <c r="E82" i="11"/>
  <c r="E75" i="11"/>
  <c r="G75" i="11"/>
  <c r="E77" i="11"/>
  <c r="G77" i="11"/>
  <c r="M114" i="16"/>
  <c r="M130" i="16"/>
  <c r="P111" i="19"/>
  <c r="S99" i="19"/>
  <c r="Q118" i="18"/>
  <c r="T106" i="18"/>
  <c r="Q112" i="18"/>
  <c r="T100" i="18"/>
  <c r="M121" i="16"/>
  <c r="Q113" i="18"/>
  <c r="T101" i="18"/>
  <c r="Q115" i="18"/>
  <c r="T103" i="18"/>
  <c r="P122" i="19"/>
  <c r="S110" i="19"/>
  <c r="T122" i="18"/>
  <c r="Q134" i="18"/>
  <c r="Q119" i="18"/>
  <c r="T107" i="18"/>
  <c r="Q114" i="18"/>
  <c r="T102" i="18"/>
  <c r="M113" i="16"/>
  <c r="M116" i="16"/>
  <c r="M120" i="16"/>
  <c r="Q117" i="18"/>
  <c r="T105" i="18"/>
  <c r="Q121" i="18"/>
  <c r="T109" i="18"/>
  <c r="M131" i="16"/>
  <c r="Q116" i="18"/>
  <c r="T104" i="18"/>
  <c r="M111" i="16"/>
  <c r="M122" i="16"/>
  <c r="Q120" i="18"/>
  <c r="T108" i="18"/>
  <c r="M112" i="16"/>
  <c r="P114" i="19"/>
  <c r="S102" i="19"/>
  <c r="M115" i="16"/>
  <c r="M117" i="16"/>
  <c r="S101" i="19"/>
  <c r="S107" i="19"/>
  <c r="S112" i="19"/>
  <c r="S109" i="19"/>
  <c r="S117" i="19"/>
  <c r="E76" i="11"/>
  <c r="G76" i="11"/>
  <c r="F17" i="2"/>
  <c r="N17" i="2" s="1"/>
  <c r="U75" i="18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Q99" i="18"/>
  <c r="T99" i="18" s="1"/>
  <c r="D100" i="16"/>
  <c r="G100" i="16" s="1"/>
  <c r="E88" i="16"/>
  <c r="P88" i="16" s="1"/>
  <c r="Q65" i="16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Q84" i="16" s="1"/>
  <c r="Q85" i="16" s="1"/>
  <c r="Q86" i="16" s="1"/>
  <c r="D101" i="16"/>
  <c r="G101" i="16" s="1"/>
  <c r="E89" i="16"/>
  <c r="P89" i="16" s="1"/>
  <c r="D102" i="16"/>
  <c r="G102" i="16" s="1"/>
  <c r="E90" i="16"/>
  <c r="P90" i="16" s="1"/>
  <c r="D103" i="16"/>
  <c r="G103" i="16" s="1"/>
  <c r="E91" i="16"/>
  <c r="P91" i="16" s="1"/>
  <c r="D104" i="16"/>
  <c r="G104" i="16" s="1"/>
  <c r="E92" i="16"/>
  <c r="P92" i="16" s="1"/>
  <c r="D105" i="16"/>
  <c r="G105" i="16" s="1"/>
  <c r="E93" i="16"/>
  <c r="P93" i="16" s="1"/>
  <c r="D106" i="16"/>
  <c r="E94" i="16"/>
  <c r="P94" i="16" s="1"/>
  <c r="D107" i="16"/>
  <c r="E95" i="16"/>
  <c r="P95" i="16" s="1"/>
  <c r="D108" i="16"/>
  <c r="G108" i="16" s="1"/>
  <c r="E96" i="16"/>
  <c r="P96" i="16" s="1"/>
  <c r="D109" i="16"/>
  <c r="G109" i="16" s="1"/>
  <c r="E97" i="16"/>
  <c r="P97" i="16" s="1"/>
  <c r="D110" i="16"/>
  <c r="G110" i="16" s="1"/>
  <c r="E98" i="16"/>
  <c r="P98" i="16" s="1"/>
  <c r="Q76" i="17"/>
  <c r="D100" i="17"/>
  <c r="G100" i="17" s="1"/>
  <c r="E88" i="17"/>
  <c r="R64" i="17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D101" i="17"/>
  <c r="G101" i="17" s="1"/>
  <c r="E89" i="17"/>
  <c r="Q89" i="17" s="1"/>
  <c r="D102" i="17"/>
  <c r="G102" i="17" s="1"/>
  <c r="E90" i="17"/>
  <c r="Q90" i="17" s="1"/>
  <c r="D103" i="17"/>
  <c r="G103" i="17" s="1"/>
  <c r="E91" i="17"/>
  <c r="Q91" i="17" s="1"/>
  <c r="D104" i="17"/>
  <c r="G104" i="17" s="1"/>
  <c r="E92" i="17"/>
  <c r="Q92" i="17" s="1"/>
  <c r="D105" i="17"/>
  <c r="G105" i="17" s="1"/>
  <c r="E93" i="17"/>
  <c r="Q93" i="17" s="1"/>
  <c r="D106" i="17"/>
  <c r="G106" i="17" s="1"/>
  <c r="E94" i="17"/>
  <c r="Q94" i="17" s="1"/>
  <c r="D107" i="17"/>
  <c r="G107" i="17" s="1"/>
  <c r="E95" i="17"/>
  <c r="Q95" i="17" s="1"/>
  <c r="D108" i="17"/>
  <c r="G108" i="17" s="1"/>
  <c r="E96" i="17"/>
  <c r="Q96" i="17" s="1"/>
  <c r="D109" i="17"/>
  <c r="G109" i="17" s="1"/>
  <c r="E97" i="17"/>
  <c r="Q97" i="17" s="1"/>
  <c r="D110" i="17"/>
  <c r="G110" i="17" s="1"/>
  <c r="E98" i="17"/>
  <c r="Q98" i="17" s="1"/>
  <c r="D111" i="17"/>
  <c r="G111" i="17" s="1"/>
  <c r="E99" i="17"/>
  <c r="Q99" i="17" s="1"/>
  <c r="F12" i="12"/>
  <c r="S11" i="12"/>
  <c r="T11" i="12" s="1"/>
  <c r="E99" i="12"/>
  <c r="G99" i="12"/>
  <c r="U10" i="11"/>
  <c r="S11" i="11"/>
  <c r="T11" i="11" s="1"/>
  <c r="D135" i="19" l="1"/>
  <c r="E123" i="19"/>
  <c r="G123" i="19"/>
  <c r="S120" i="19"/>
  <c r="S118" i="19"/>
  <c r="G130" i="18"/>
  <c r="D142" i="18"/>
  <c r="E130" i="18"/>
  <c r="G146" i="18"/>
  <c r="D158" i="18"/>
  <c r="E146" i="18"/>
  <c r="G129" i="18"/>
  <c r="D141" i="18"/>
  <c r="E129" i="18"/>
  <c r="G145" i="18"/>
  <c r="D157" i="18"/>
  <c r="E145" i="18"/>
  <c r="G131" i="18"/>
  <c r="D143" i="18"/>
  <c r="E131" i="18"/>
  <c r="G139" i="18"/>
  <c r="D151" i="18"/>
  <c r="E139" i="18"/>
  <c r="G144" i="18"/>
  <c r="D156" i="18"/>
  <c r="E144" i="18"/>
  <c r="G136" i="18"/>
  <c r="D148" i="18"/>
  <c r="E136" i="18"/>
  <c r="G137" i="18"/>
  <c r="D149" i="18"/>
  <c r="E137" i="18"/>
  <c r="G147" i="18"/>
  <c r="D159" i="18"/>
  <c r="E147" i="18"/>
  <c r="G128" i="18"/>
  <c r="D140" i="18"/>
  <c r="E128" i="18"/>
  <c r="G138" i="18"/>
  <c r="D150" i="18"/>
  <c r="E138" i="18"/>
  <c r="D138" i="12"/>
  <c r="E126" i="12"/>
  <c r="G126" i="12"/>
  <c r="E118" i="12"/>
  <c r="D130" i="12"/>
  <c r="G118" i="12"/>
  <c r="D193" i="12"/>
  <c r="E181" i="12"/>
  <c r="G181" i="12"/>
  <c r="E137" i="12"/>
  <c r="D149" i="12"/>
  <c r="G137" i="12"/>
  <c r="E127" i="12"/>
  <c r="D139" i="12"/>
  <c r="G127" i="12"/>
  <c r="E119" i="12"/>
  <c r="D131" i="12"/>
  <c r="G119" i="12"/>
  <c r="E136" i="12"/>
  <c r="D148" i="12"/>
  <c r="G136" i="12"/>
  <c r="D170" i="12"/>
  <c r="E158" i="12"/>
  <c r="G158" i="12"/>
  <c r="E153" i="12"/>
  <c r="D165" i="12"/>
  <c r="G153" i="12"/>
  <c r="E144" i="12"/>
  <c r="D156" i="12"/>
  <c r="G144" i="12"/>
  <c r="E128" i="12"/>
  <c r="D140" i="12"/>
  <c r="G128" i="12"/>
  <c r="D152" i="19"/>
  <c r="E140" i="19"/>
  <c r="G140" i="19"/>
  <c r="D203" i="19"/>
  <c r="E191" i="19"/>
  <c r="G191" i="19"/>
  <c r="E162" i="19"/>
  <c r="D174" i="19"/>
  <c r="G162" i="19"/>
  <c r="D136" i="19"/>
  <c r="E124" i="19"/>
  <c r="G124" i="19"/>
  <c r="D144" i="19"/>
  <c r="E132" i="19"/>
  <c r="S132" i="19" s="1"/>
  <c r="G132" i="19"/>
  <c r="E130" i="19"/>
  <c r="D142" i="19"/>
  <c r="G130" i="19"/>
  <c r="E129" i="19"/>
  <c r="D141" i="19"/>
  <c r="G129" i="19"/>
  <c r="S129" i="19" s="1"/>
  <c r="E137" i="19"/>
  <c r="D149" i="19"/>
  <c r="G137" i="19"/>
  <c r="D139" i="19"/>
  <c r="E127" i="19"/>
  <c r="S127" i="19" s="1"/>
  <c r="G127" i="19"/>
  <c r="E170" i="19"/>
  <c r="D182" i="19"/>
  <c r="G170" i="19"/>
  <c r="E145" i="19"/>
  <c r="D157" i="19"/>
  <c r="G145" i="19"/>
  <c r="R116" i="15"/>
  <c r="P87" i="16"/>
  <c r="Q87" i="16" s="1"/>
  <c r="Q88" i="16" s="1"/>
  <c r="R87" i="15"/>
  <c r="S87" i="15" s="1"/>
  <c r="S88" i="15" s="1"/>
  <c r="S89" i="15" s="1"/>
  <c r="S90" i="15" s="1"/>
  <c r="D112" i="2"/>
  <c r="G112" i="2" s="1"/>
  <c r="E100" i="2"/>
  <c r="D116" i="2"/>
  <c r="G116" i="2" s="1"/>
  <c r="E104" i="2"/>
  <c r="D123" i="2"/>
  <c r="G123" i="2" s="1"/>
  <c r="E111" i="2"/>
  <c r="I134" i="11"/>
  <c r="D115" i="15"/>
  <c r="G103" i="15"/>
  <c r="E103" i="15"/>
  <c r="D117" i="2"/>
  <c r="G117" i="2" s="1"/>
  <c r="E105" i="2"/>
  <c r="D114" i="15"/>
  <c r="G102" i="15"/>
  <c r="E102" i="15"/>
  <c r="R91" i="15"/>
  <c r="D140" i="15"/>
  <c r="G128" i="15"/>
  <c r="E128" i="15"/>
  <c r="G107" i="16"/>
  <c r="D120" i="2"/>
  <c r="G120" i="2" s="1"/>
  <c r="E108" i="2"/>
  <c r="D119" i="2"/>
  <c r="G119" i="2" s="1"/>
  <c r="E107" i="2"/>
  <c r="D111" i="15"/>
  <c r="G99" i="15"/>
  <c r="E99" i="15"/>
  <c r="D146" i="2"/>
  <c r="G146" i="2" s="1"/>
  <c r="E134" i="2"/>
  <c r="G106" i="16"/>
  <c r="D112" i="15"/>
  <c r="G100" i="15"/>
  <c r="E100" i="15"/>
  <c r="R98" i="15"/>
  <c r="D114" i="2"/>
  <c r="G114" i="2" s="1"/>
  <c r="E102" i="2"/>
  <c r="D113" i="2"/>
  <c r="G113" i="2" s="1"/>
  <c r="E101" i="2"/>
  <c r="G99" i="16"/>
  <c r="D111" i="16"/>
  <c r="E99" i="16"/>
  <c r="P99" i="16" s="1"/>
  <c r="D121" i="2"/>
  <c r="G121" i="2" s="1"/>
  <c r="E109" i="2"/>
  <c r="D115" i="2"/>
  <c r="G115" i="2" s="1"/>
  <c r="E103" i="2"/>
  <c r="D118" i="2"/>
  <c r="G118" i="2" s="1"/>
  <c r="E106" i="2"/>
  <c r="D122" i="15"/>
  <c r="G110" i="15"/>
  <c r="E110" i="15"/>
  <c r="R110" i="15" s="1"/>
  <c r="E96" i="11"/>
  <c r="G96" i="11"/>
  <c r="G87" i="11"/>
  <c r="E87" i="11"/>
  <c r="G97" i="11"/>
  <c r="E97" i="11"/>
  <c r="E90" i="11"/>
  <c r="G90" i="11"/>
  <c r="G93" i="11"/>
  <c r="E93" i="11"/>
  <c r="G89" i="11"/>
  <c r="E89" i="11"/>
  <c r="E94" i="11"/>
  <c r="G94" i="11"/>
  <c r="G95" i="11"/>
  <c r="E95" i="11"/>
  <c r="E91" i="11"/>
  <c r="G91" i="11"/>
  <c r="G92" i="11"/>
  <c r="E92" i="11"/>
  <c r="Q129" i="18"/>
  <c r="T117" i="18"/>
  <c r="Q127" i="18"/>
  <c r="T115" i="18"/>
  <c r="P126" i="19"/>
  <c r="S114" i="19"/>
  <c r="M129" i="16"/>
  <c r="Q132" i="18"/>
  <c r="T120" i="18"/>
  <c r="Q131" i="18"/>
  <c r="T119" i="18"/>
  <c r="Q125" i="18"/>
  <c r="T113" i="18"/>
  <c r="P123" i="19"/>
  <c r="S111" i="19"/>
  <c r="M123" i="16"/>
  <c r="M124" i="16"/>
  <c r="Q128" i="18"/>
  <c r="T116" i="18"/>
  <c r="M143" i="16"/>
  <c r="M128" i="16"/>
  <c r="T134" i="18"/>
  <c r="Q146" i="18"/>
  <c r="Q130" i="18"/>
  <c r="T118" i="18"/>
  <c r="M127" i="16"/>
  <c r="M134" i="16"/>
  <c r="M133" i="16"/>
  <c r="M142" i="16"/>
  <c r="Q126" i="18"/>
  <c r="T114" i="18"/>
  <c r="M132" i="16"/>
  <c r="T99" i="19"/>
  <c r="T100" i="19" s="1"/>
  <c r="T101" i="19" s="1"/>
  <c r="T102" i="19" s="1"/>
  <c r="T103" i="19" s="1"/>
  <c r="T104" i="19" s="1"/>
  <c r="T105" i="19" s="1"/>
  <c r="T106" i="19" s="1"/>
  <c r="T107" i="19" s="1"/>
  <c r="T108" i="19" s="1"/>
  <c r="T109" i="19" s="1"/>
  <c r="T110" i="19" s="1"/>
  <c r="Q133" i="18"/>
  <c r="T121" i="18"/>
  <c r="M125" i="16"/>
  <c r="P134" i="19"/>
  <c r="S122" i="19"/>
  <c r="Q124" i="18"/>
  <c r="T112" i="18"/>
  <c r="M126" i="16"/>
  <c r="R76" i="17"/>
  <c r="R77" i="17" s="1"/>
  <c r="R78" i="17" s="1"/>
  <c r="R79" i="17" s="1"/>
  <c r="R80" i="17" s="1"/>
  <c r="R81" i="17" s="1"/>
  <c r="R82" i="17" s="1"/>
  <c r="R83" i="17" s="1"/>
  <c r="R84" i="17" s="1"/>
  <c r="R85" i="17" s="1"/>
  <c r="R86" i="17" s="1"/>
  <c r="R87" i="17" s="1"/>
  <c r="S113" i="19"/>
  <c r="S119" i="19"/>
  <c r="S124" i="19"/>
  <c r="S121" i="19"/>
  <c r="S140" i="19"/>
  <c r="E88" i="11"/>
  <c r="G88" i="11"/>
  <c r="O16" i="2"/>
  <c r="F18" i="2"/>
  <c r="N18" i="2" s="1"/>
  <c r="Q111" i="18"/>
  <c r="T111" i="18" s="1"/>
  <c r="U87" i="18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U102" i="18" s="1"/>
  <c r="U103" i="18" s="1"/>
  <c r="U104" i="18" s="1"/>
  <c r="U105" i="18" s="1"/>
  <c r="U106" i="18" s="1"/>
  <c r="U107" i="18" s="1"/>
  <c r="U108" i="18" s="1"/>
  <c r="U109" i="18" s="1"/>
  <c r="U110" i="18" s="1"/>
  <c r="D122" i="16"/>
  <c r="G122" i="16" s="1"/>
  <c r="E110" i="16"/>
  <c r="P110" i="16" s="1"/>
  <c r="D121" i="16"/>
  <c r="G121" i="16" s="1"/>
  <c r="E109" i="16"/>
  <c r="P109" i="16" s="1"/>
  <c r="D120" i="16"/>
  <c r="G120" i="16" s="1"/>
  <c r="E108" i="16"/>
  <c r="P108" i="16" s="1"/>
  <c r="D119" i="16"/>
  <c r="E107" i="16"/>
  <c r="D118" i="16"/>
  <c r="E106" i="16"/>
  <c r="D117" i="16"/>
  <c r="G117" i="16" s="1"/>
  <c r="E105" i="16"/>
  <c r="P105" i="16" s="1"/>
  <c r="D116" i="16"/>
  <c r="G116" i="16" s="1"/>
  <c r="E104" i="16"/>
  <c r="P104" i="16" s="1"/>
  <c r="D115" i="16"/>
  <c r="G115" i="16" s="1"/>
  <c r="E103" i="16"/>
  <c r="P103" i="16" s="1"/>
  <c r="D114" i="16"/>
  <c r="G114" i="16" s="1"/>
  <c r="E102" i="16"/>
  <c r="P102" i="16" s="1"/>
  <c r="D113" i="16"/>
  <c r="G113" i="16" s="1"/>
  <c r="E101" i="16"/>
  <c r="P101" i="16" s="1"/>
  <c r="D112" i="16"/>
  <c r="G112" i="16" s="1"/>
  <c r="E100" i="16"/>
  <c r="P100" i="16" s="1"/>
  <c r="D123" i="17"/>
  <c r="G123" i="17" s="1"/>
  <c r="E111" i="17"/>
  <c r="Q111" i="17" s="1"/>
  <c r="D122" i="17"/>
  <c r="G122" i="17" s="1"/>
  <c r="E110" i="17"/>
  <c r="Q110" i="17" s="1"/>
  <c r="D121" i="17"/>
  <c r="G121" i="17" s="1"/>
  <c r="E109" i="17"/>
  <c r="Q109" i="17" s="1"/>
  <c r="D120" i="17"/>
  <c r="G120" i="17" s="1"/>
  <c r="E108" i="17"/>
  <c r="Q108" i="17" s="1"/>
  <c r="D119" i="17"/>
  <c r="G119" i="17" s="1"/>
  <c r="E107" i="17"/>
  <c r="Q107" i="17" s="1"/>
  <c r="D118" i="17"/>
  <c r="G118" i="17" s="1"/>
  <c r="E106" i="17"/>
  <c r="Q106" i="17" s="1"/>
  <c r="D117" i="17"/>
  <c r="G117" i="17" s="1"/>
  <c r="E105" i="17"/>
  <c r="Q105" i="17" s="1"/>
  <c r="D116" i="17"/>
  <c r="G116" i="17" s="1"/>
  <c r="E104" i="17"/>
  <c r="Q104" i="17" s="1"/>
  <c r="D115" i="17"/>
  <c r="G115" i="17" s="1"/>
  <c r="E103" i="17"/>
  <c r="Q103" i="17" s="1"/>
  <c r="D114" i="17"/>
  <c r="G114" i="17" s="1"/>
  <c r="E102" i="17"/>
  <c r="Q102" i="17" s="1"/>
  <c r="D113" i="17"/>
  <c r="G113" i="17" s="1"/>
  <c r="E101" i="17"/>
  <c r="Q101" i="17" s="1"/>
  <c r="Q88" i="17"/>
  <c r="D112" i="17"/>
  <c r="G112" i="17" s="1"/>
  <c r="E100" i="17"/>
  <c r="F13" i="12"/>
  <c r="S12" i="12"/>
  <c r="T12" i="12" s="1"/>
  <c r="E111" i="12"/>
  <c r="G111" i="12"/>
  <c r="U11" i="11"/>
  <c r="S12" i="11"/>
  <c r="T12" i="11" s="1"/>
  <c r="S130" i="19" l="1"/>
  <c r="D147" i="19"/>
  <c r="E135" i="19"/>
  <c r="G135" i="19"/>
  <c r="P107" i="16"/>
  <c r="D160" i="18"/>
  <c r="G148" i="18"/>
  <c r="E148" i="18"/>
  <c r="D152" i="18"/>
  <c r="G140" i="18"/>
  <c r="E140" i="18"/>
  <c r="G159" i="18"/>
  <c r="D171" i="18"/>
  <c r="E159" i="18"/>
  <c r="G158" i="18"/>
  <c r="D170" i="18"/>
  <c r="E158" i="18"/>
  <c r="D168" i="18"/>
  <c r="G156" i="18"/>
  <c r="E156" i="18"/>
  <c r="D153" i="18"/>
  <c r="G141" i="18"/>
  <c r="E141" i="18"/>
  <c r="G150" i="18"/>
  <c r="D162" i="18"/>
  <c r="E150" i="18"/>
  <c r="D169" i="18"/>
  <c r="G157" i="18"/>
  <c r="E157" i="18"/>
  <c r="G143" i="18"/>
  <c r="D155" i="18"/>
  <c r="E143" i="18"/>
  <c r="D161" i="18"/>
  <c r="G149" i="18"/>
  <c r="E149" i="18"/>
  <c r="G142" i="18"/>
  <c r="D154" i="18"/>
  <c r="E142" i="18"/>
  <c r="G151" i="18"/>
  <c r="D163" i="18"/>
  <c r="E151" i="18"/>
  <c r="D152" i="12"/>
  <c r="E140" i="12"/>
  <c r="G140" i="12"/>
  <c r="E148" i="12"/>
  <c r="D160" i="12"/>
  <c r="G148" i="12"/>
  <c r="E193" i="12"/>
  <c r="D205" i="12"/>
  <c r="G193" i="12"/>
  <c r="E139" i="12"/>
  <c r="D151" i="12"/>
  <c r="G139" i="12"/>
  <c r="D161" i="12"/>
  <c r="G149" i="12"/>
  <c r="E149" i="12"/>
  <c r="E156" i="12"/>
  <c r="D168" i="12"/>
  <c r="G156" i="12"/>
  <c r="E130" i="12"/>
  <c r="D142" i="12"/>
  <c r="G130" i="12"/>
  <c r="D177" i="12"/>
  <c r="E165" i="12"/>
  <c r="G165" i="12"/>
  <c r="E170" i="12"/>
  <c r="D182" i="12"/>
  <c r="G170" i="12"/>
  <c r="G131" i="12"/>
  <c r="E131" i="12"/>
  <c r="D143" i="12"/>
  <c r="E138" i="12"/>
  <c r="D150" i="12"/>
  <c r="G138" i="12"/>
  <c r="D151" i="19"/>
  <c r="E139" i="19"/>
  <c r="G139" i="19"/>
  <c r="D169" i="19"/>
  <c r="E157" i="19"/>
  <c r="G157" i="19"/>
  <c r="D186" i="19"/>
  <c r="E174" i="19"/>
  <c r="G174" i="19"/>
  <c r="D194" i="19"/>
  <c r="E182" i="19"/>
  <c r="G182" i="19"/>
  <c r="D215" i="19"/>
  <c r="E203" i="19"/>
  <c r="G203" i="19"/>
  <c r="D161" i="19"/>
  <c r="E149" i="19"/>
  <c r="G149" i="19"/>
  <c r="D156" i="19"/>
  <c r="E144" i="19"/>
  <c r="G144" i="19"/>
  <c r="D153" i="19"/>
  <c r="E141" i="19"/>
  <c r="G141" i="19"/>
  <c r="D148" i="19"/>
  <c r="G136" i="19"/>
  <c r="E136" i="19"/>
  <c r="S136" i="19" s="1"/>
  <c r="D154" i="19"/>
  <c r="E142" i="19"/>
  <c r="G142" i="19"/>
  <c r="D164" i="19"/>
  <c r="G152" i="19"/>
  <c r="E152" i="19"/>
  <c r="S91" i="15"/>
  <c r="S92" i="15" s="1"/>
  <c r="S93" i="15" s="1"/>
  <c r="S94" i="15" s="1"/>
  <c r="S95" i="15" s="1"/>
  <c r="S96" i="15" s="1"/>
  <c r="S97" i="15" s="1"/>
  <c r="S98" i="15" s="1"/>
  <c r="R102" i="15"/>
  <c r="R99" i="15"/>
  <c r="R128" i="15"/>
  <c r="P106" i="16"/>
  <c r="R103" i="15"/>
  <c r="D130" i="2"/>
  <c r="G130" i="2" s="1"/>
  <c r="E118" i="2"/>
  <c r="D133" i="2"/>
  <c r="G133" i="2" s="1"/>
  <c r="E121" i="2"/>
  <c r="D124" i="15"/>
  <c r="G112" i="15"/>
  <c r="E112" i="15"/>
  <c r="D126" i="15"/>
  <c r="G114" i="15"/>
  <c r="E114" i="15"/>
  <c r="D135" i="2"/>
  <c r="G135" i="2" s="1"/>
  <c r="E123" i="2"/>
  <c r="D131" i="2"/>
  <c r="G131" i="2" s="1"/>
  <c r="E119" i="2"/>
  <c r="D124" i="2"/>
  <c r="G124" i="2" s="1"/>
  <c r="E112" i="2"/>
  <c r="D123" i="16"/>
  <c r="G111" i="16"/>
  <c r="E111" i="16"/>
  <c r="D158" i="2"/>
  <c r="G158" i="2" s="1"/>
  <c r="E146" i="2"/>
  <c r="G118" i="16"/>
  <c r="G119" i="16"/>
  <c r="D127" i="2"/>
  <c r="G127" i="2" s="1"/>
  <c r="E115" i="2"/>
  <c r="D126" i="2"/>
  <c r="G126" i="2" s="1"/>
  <c r="E114" i="2"/>
  <c r="D152" i="15"/>
  <c r="E140" i="15"/>
  <c r="G140" i="15"/>
  <c r="D129" i="2"/>
  <c r="G129" i="2" s="1"/>
  <c r="E117" i="2"/>
  <c r="I146" i="11"/>
  <c r="D134" i="15"/>
  <c r="G122" i="15"/>
  <c r="E122" i="15"/>
  <c r="D123" i="15"/>
  <c r="G111" i="15"/>
  <c r="E111" i="15"/>
  <c r="D132" i="2"/>
  <c r="G132" i="2" s="1"/>
  <c r="E120" i="2"/>
  <c r="D128" i="2"/>
  <c r="G128" i="2" s="1"/>
  <c r="E116" i="2"/>
  <c r="R100" i="15"/>
  <c r="D125" i="2"/>
  <c r="G125" i="2" s="1"/>
  <c r="E113" i="2"/>
  <c r="D127" i="15"/>
  <c r="E115" i="15"/>
  <c r="G115" i="15"/>
  <c r="G104" i="11"/>
  <c r="E104" i="11"/>
  <c r="E102" i="11"/>
  <c r="G102" i="11"/>
  <c r="E103" i="11"/>
  <c r="G103" i="11"/>
  <c r="G105" i="11"/>
  <c r="E105" i="11"/>
  <c r="E107" i="11"/>
  <c r="G107" i="11"/>
  <c r="E99" i="11"/>
  <c r="G99" i="11"/>
  <c r="E106" i="11"/>
  <c r="G106" i="11"/>
  <c r="E109" i="11"/>
  <c r="G109" i="11"/>
  <c r="E101" i="11"/>
  <c r="G101" i="11"/>
  <c r="E108" i="11"/>
  <c r="G108" i="11"/>
  <c r="T111" i="19"/>
  <c r="T112" i="19" s="1"/>
  <c r="T113" i="19" s="1"/>
  <c r="T114" i="19" s="1"/>
  <c r="T115" i="19" s="1"/>
  <c r="T116" i="19" s="1"/>
  <c r="T117" i="19" s="1"/>
  <c r="T118" i="19" s="1"/>
  <c r="T119" i="19" s="1"/>
  <c r="T120" i="19" s="1"/>
  <c r="T121" i="19" s="1"/>
  <c r="T122" i="19" s="1"/>
  <c r="P146" i="19"/>
  <c r="S134" i="19"/>
  <c r="M155" i="16"/>
  <c r="P135" i="19"/>
  <c r="S123" i="19"/>
  <c r="P138" i="19"/>
  <c r="S126" i="19"/>
  <c r="M154" i="16"/>
  <c r="Q142" i="18"/>
  <c r="T130" i="18"/>
  <c r="Q140" i="18"/>
  <c r="T128" i="18"/>
  <c r="Q137" i="18"/>
  <c r="T125" i="18"/>
  <c r="M138" i="16"/>
  <c r="Q145" i="18"/>
  <c r="T133" i="18"/>
  <c r="T146" i="18"/>
  <c r="Q158" i="18"/>
  <c r="M145" i="16"/>
  <c r="M136" i="16"/>
  <c r="Q143" i="18"/>
  <c r="T131" i="18"/>
  <c r="Q139" i="18"/>
  <c r="T127" i="18"/>
  <c r="M137" i="16"/>
  <c r="Q136" i="18"/>
  <c r="T124" i="18"/>
  <c r="Q138" i="18"/>
  <c r="T126" i="18"/>
  <c r="M139" i="16"/>
  <c r="M141" i="16"/>
  <c r="M144" i="16"/>
  <c r="M146" i="16"/>
  <c r="M140" i="16"/>
  <c r="M135" i="16"/>
  <c r="Q144" i="18"/>
  <c r="T132" i="18"/>
  <c r="Q141" i="18"/>
  <c r="T129" i="18"/>
  <c r="O17" i="2"/>
  <c r="O18" i="2" s="1"/>
  <c r="S131" i="19"/>
  <c r="S139" i="19"/>
  <c r="S144" i="19"/>
  <c r="S141" i="19"/>
  <c r="S125" i="19"/>
  <c r="S133" i="19"/>
  <c r="S152" i="19"/>
  <c r="E100" i="11"/>
  <c r="G100" i="11"/>
  <c r="F19" i="2"/>
  <c r="N19" i="2" s="1"/>
  <c r="Q123" i="18"/>
  <c r="T123" i="18" s="1"/>
  <c r="D124" i="16"/>
  <c r="G124" i="16" s="1"/>
  <c r="E112" i="16"/>
  <c r="P112" i="16" s="1"/>
  <c r="Q89" i="16"/>
  <c r="Q90" i="16" s="1"/>
  <c r="Q91" i="16" s="1"/>
  <c r="Q92" i="16" s="1"/>
  <c r="Q93" i="16" s="1"/>
  <c r="Q94" i="16" s="1"/>
  <c r="Q95" i="16" s="1"/>
  <c r="Q96" i="16" s="1"/>
  <c r="Q97" i="16" s="1"/>
  <c r="Q98" i="16" s="1"/>
  <c r="Q99" i="16" s="1"/>
  <c r="Q100" i="16" s="1"/>
  <c r="Q101" i="16" s="1"/>
  <c r="Q102" i="16" s="1"/>
  <c r="Q103" i="16" s="1"/>
  <c r="Q104" i="16" s="1"/>
  <c r="Q105" i="16" s="1"/>
  <c r="D125" i="16"/>
  <c r="G125" i="16" s="1"/>
  <c r="E113" i="16"/>
  <c r="P113" i="16" s="1"/>
  <c r="D126" i="16"/>
  <c r="G126" i="16" s="1"/>
  <c r="E114" i="16"/>
  <c r="P114" i="16" s="1"/>
  <c r="D127" i="16"/>
  <c r="G127" i="16" s="1"/>
  <c r="E115" i="16"/>
  <c r="P115" i="16" s="1"/>
  <c r="D128" i="16"/>
  <c r="G128" i="16" s="1"/>
  <c r="E116" i="16"/>
  <c r="P116" i="16" s="1"/>
  <c r="D129" i="16"/>
  <c r="G129" i="16" s="1"/>
  <c r="E117" i="16"/>
  <c r="P117" i="16" s="1"/>
  <c r="D130" i="16"/>
  <c r="E118" i="16"/>
  <c r="D131" i="16"/>
  <c r="E119" i="16"/>
  <c r="D132" i="16"/>
  <c r="G132" i="16" s="1"/>
  <c r="E120" i="16"/>
  <c r="P120" i="16" s="1"/>
  <c r="D133" i="16"/>
  <c r="G133" i="16" s="1"/>
  <c r="E121" i="16"/>
  <c r="P121" i="16" s="1"/>
  <c r="D134" i="16"/>
  <c r="G134" i="16" s="1"/>
  <c r="E122" i="16"/>
  <c r="P122" i="16" s="1"/>
  <c r="Q100" i="17"/>
  <c r="D124" i="17"/>
  <c r="G124" i="17" s="1"/>
  <c r="E112" i="17"/>
  <c r="R88" i="17"/>
  <c r="R89" i="17" s="1"/>
  <c r="R90" i="17" s="1"/>
  <c r="R91" i="17" s="1"/>
  <c r="R92" i="17" s="1"/>
  <c r="R93" i="17" s="1"/>
  <c r="R94" i="17" s="1"/>
  <c r="R95" i="17" s="1"/>
  <c r="R96" i="17" s="1"/>
  <c r="R97" i="17" s="1"/>
  <c r="R98" i="17" s="1"/>
  <c r="R99" i="17" s="1"/>
  <c r="D125" i="17"/>
  <c r="G125" i="17" s="1"/>
  <c r="E113" i="17"/>
  <c r="Q113" i="17" s="1"/>
  <c r="D126" i="17"/>
  <c r="G126" i="17" s="1"/>
  <c r="E114" i="17"/>
  <c r="Q114" i="17" s="1"/>
  <c r="D127" i="17"/>
  <c r="G127" i="17" s="1"/>
  <c r="E115" i="17"/>
  <c r="Q115" i="17" s="1"/>
  <c r="D128" i="17"/>
  <c r="G128" i="17" s="1"/>
  <c r="E116" i="17"/>
  <c r="Q116" i="17" s="1"/>
  <c r="D129" i="17"/>
  <c r="G129" i="17" s="1"/>
  <c r="E117" i="17"/>
  <c r="Q117" i="17" s="1"/>
  <c r="D130" i="17"/>
  <c r="G130" i="17" s="1"/>
  <c r="E118" i="17"/>
  <c r="Q118" i="17" s="1"/>
  <c r="D131" i="17"/>
  <c r="G131" i="17" s="1"/>
  <c r="E119" i="17"/>
  <c r="Q119" i="17" s="1"/>
  <c r="D132" i="17"/>
  <c r="G132" i="17" s="1"/>
  <c r="E120" i="17"/>
  <c r="Q120" i="17" s="1"/>
  <c r="D133" i="17"/>
  <c r="G133" i="17" s="1"/>
  <c r="E121" i="17"/>
  <c r="Q121" i="17" s="1"/>
  <c r="D134" i="17"/>
  <c r="G134" i="17" s="1"/>
  <c r="E122" i="17"/>
  <c r="Q122" i="17" s="1"/>
  <c r="D135" i="17"/>
  <c r="G135" i="17" s="1"/>
  <c r="E123" i="17"/>
  <c r="Q123" i="17" s="1"/>
  <c r="F14" i="12"/>
  <c r="S13" i="12"/>
  <c r="T13" i="12" s="1"/>
  <c r="E123" i="12"/>
  <c r="G123" i="12"/>
  <c r="U12" i="11"/>
  <c r="S13" i="11"/>
  <c r="T13" i="11" s="1"/>
  <c r="D159" i="19" l="1"/>
  <c r="E147" i="19"/>
  <c r="G147" i="19"/>
  <c r="S142" i="19"/>
  <c r="Q106" i="16"/>
  <c r="Q107" i="16" s="1"/>
  <c r="Q108" i="16" s="1"/>
  <c r="Q109" i="16" s="1"/>
  <c r="Q110" i="16" s="1"/>
  <c r="G171" i="18"/>
  <c r="D183" i="18"/>
  <c r="E171" i="18"/>
  <c r="G169" i="18"/>
  <c r="D181" i="18"/>
  <c r="E169" i="18"/>
  <c r="G168" i="18"/>
  <c r="D180" i="18"/>
  <c r="E168" i="18"/>
  <c r="G153" i="18"/>
  <c r="D165" i="18"/>
  <c r="E153" i="18"/>
  <c r="G161" i="18"/>
  <c r="D173" i="18"/>
  <c r="E161" i="18"/>
  <c r="G162" i="18"/>
  <c r="D174" i="18"/>
  <c r="E162" i="18"/>
  <c r="G152" i="18"/>
  <c r="D164" i="18"/>
  <c r="E152" i="18"/>
  <c r="G163" i="18"/>
  <c r="D175" i="18"/>
  <c r="E163" i="18"/>
  <c r="G170" i="18"/>
  <c r="D182" i="18"/>
  <c r="E170" i="18"/>
  <c r="G154" i="18"/>
  <c r="D166" i="18"/>
  <c r="E154" i="18"/>
  <c r="G155" i="18"/>
  <c r="D167" i="18"/>
  <c r="E155" i="18"/>
  <c r="G160" i="18"/>
  <c r="D172" i="18"/>
  <c r="E160" i="18"/>
  <c r="G177" i="12"/>
  <c r="D189" i="12"/>
  <c r="E177" i="12"/>
  <c r="D154" i="12"/>
  <c r="E142" i="12"/>
  <c r="G142" i="12"/>
  <c r="D162" i="12"/>
  <c r="E150" i="12"/>
  <c r="G150" i="12"/>
  <c r="D173" i="12"/>
  <c r="E161" i="12"/>
  <c r="G161" i="12"/>
  <c r="D172" i="12"/>
  <c r="E160" i="12"/>
  <c r="G160" i="12"/>
  <c r="D163" i="12"/>
  <c r="E151" i="12"/>
  <c r="G151" i="12"/>
  <c r="D217" i="12"/>
  <c r="E205" i="12"/>
  <c r="G205" i="12"/>
  <c r="D194" i="12"/>
  <c r="E182" i="12"/>
  <c r="G182" i="12"/>
  <c r="D155" i="12"/>
  <c r="E143" i="12"/>
  <c r="G143" i="12"/>
  <c r="D180" i="12"/>
  <c r="E168" i="12"/>
  <c r="G168" i="12"/>
  <c r="D164" i="12"/>
  <c r="E152" i="12"/>
  <c r="G152" i="12"/>
  <c r="E154" i="19"/>
  <c r="D166" i="19"/>
  <c r="G154" i="19"/>
  <c r="D168" i="19"/>
  <c r="E156" i="19"/>
  <c r="G156" i="19"/>
  <c r="S156" i="19" s="1"/>
  <c r="D160" i="19"/>
  <c r="E148" i="19"/>
  <c r="S148" i="19" s="1"/>
  <c r="G148" i="19"/>
  <c r="E161" i="19"/>
  <c r="D173" i="19"/>
  <c r="G161" i="19"/>
  <c r="E169" i="19"/>
  <c r="D181" i="19"/>
  <c r="G169" i="19"/>
  <c r="D176" i="19"/>
  <c r="E164" i="19"/>
  <c r="G164" i="19"/>
  <c r="E194" i="19"/>
  <c r="D206" i="19"/>
  <c r="G194" i="19"/>
  <c r="E186" i="19"/>
  <c r="D198" i="19"/>
  <c r="G186" i="19"/>
  <c r="D227" i="19"/>
  <c r="G215" i="19"/>
  <c r="E215" i="19"/>
  <c r="E153" i="19"/>
  <c r="D165" i="19"/>
  <c r="G153" i="19"/>
  <c r="D163" i="19"/>
  <c r="G151" i="19"/>
  <c r="E151" i="19"/>
  <c r="S99" i="15"/>
  <c r="S100" i="15" s="1"/>
  <c r="S101" i="15" s="1"/>
  <c r="S102" i="15" s="1"/>
  <c r="S103" i="15" s="1"/>
  <c r="S104" i="15" s="1"/>
  <c r="S105" i="15" s="1"/>
  <c r="S106" i="15" s="1"/>
  <c r="S107" i="15" s="1"/>
  <c r="S108" i="15" s="1"/>
  <c r="S109" i="15" s="1"/>
  <c r="S110" i="15" s="1"/>
  <c r="P119" i="16"/>
  <c r="R140" i="15"/>
  <c r="R112" i="15"/>
  <c r="P118" i="16"/>
  <c r="R122" i="15"/>
  <c r="R111" i="15"/>
  <c r="P111" i="16"/>
  <c r="Q111" i="16" s="1"/>
  <c r="Q112" i="16" s="1"/>
  <c r="D164" i="15"/>
  <c r="G152" i="15"/>
  <c r="E152" i="15"/>
  <c r="D138" i="15"/>
  <c r="E126" i="15"/>
  <c r="G126" i="15"/>
  <c r="D145" i="2"/>
  <c r="G145" i="2" s="1"/>
  <c r="E133" i="2"/>
  <c r="R115" i="15"/>
  <c r="D135" i="15"/>
  <c r="E123" i="15"/>
  <c r="G123" i="15"/>
  <c r="I158" i="11"/>
  <c r="D139" i="2"/>
  <c r="G139" i="2" s="1"/>
  <c r="E127" i="2"/>
  <c r="G123" i="16"/>
  <c r="D135" i="16"/>
  <c r="E123" i="16"/>
  <c r="D143" i="2"/>
  <c r="G143" i="2" s="1"/>
  <c r="E131" i="2"/>
  <c r="D139" i="15"/>
  <c r="G127" i="15"/>
  <c r="E127" i="15"/>
  <c r="D140" i="2"/>
  <c r="G140" i="2" s="1"/>
  <c r="E128" i="2"/>
  <c r="D142" i="2"/>
  <c r="G142" i="2" s="1"/>
  <c r="E130" i="2"/>
  <c r="D146" i="15"/>
  <c r="G134" i="15"/>
  <c r="E134" i="15"/>
  <c r="D136" i="15"/>
  <c r="E124" i="15"/>
  <c r="R124" i="15" s="1"/>
  <c r="G124" i="15"/>
  <c r="G131" i="16"/>
  <c r="G130" i="16"/>
  <c r="D141" i="2"/>
  <c r="G141" i="2" s="1"/>
  <c r="E129" i="2"/>
  <c r="D138" i="2"/>
  <c r="G138" i="2" s="1"/>
  <c r="E126" i="2"/>
  <c r="D147" i="2"/>
  <c r="G147" i="2" s="1"/>
  <c r="E135" i="2"/>
  <c r="D137" i="2"/>
  <c r="G137" i="2" s="1"/>
  <c r="E125" i="2"/>
  <c r="D144" i="2"/>
  <c r="G144" i="2" s="1"/>
  <c r="E132" i="2"/>
  <c r="D170" i="2"/>
  <c r="G170" i="2" s="1"/>
  <c r="E158" i="2"/>
  <c r="D136" i="2"/>
  <c r="G136" i="2" s="1"/>
  <c r="E124" i="2"/>
  <c r="R114" i="15"/>
  <c r="T123" i="19"/>
  <c r="T124" i="19" s="1"/>
  <c r="T125" i="19" s="1"/>
  <c r="T126" i="19" s="1"/>
  <c r="T127" i="19" s="1"/>
  <c r="T128" i="19" s="1"/>
  <c r="T129" i="19" s="1"/>
  <c r="T130" i="19" s="1"/>
  <c r="T131" i="19" s="1"/>
  <c r="T132" i="19" s="1"/>
  <c r="T133" i="19" s="1"/>
  <c r="T134" i="19" s="1"/>
  <c r="G117" i="11"/>
  <c r="E117" i="11"/>
  <c r="E111" i="11"/>
  <c r="G111" i="11"/>
  <c r="E113" i="11"/>
  <c r="G113" i="11"/>
  <c r="G118" i="11"/>
  <c r="E118" i="11"/>
  <c r="E119" i="11"/>
  <c r="G119" i="11"/>
  <c r="E115" i="11"/>
  <c r="G115" i="11"/>
  <c r="E116" i="11"/>
  <c r="G116" i="11"/>
  <c r="E120" i="11"/>
  <c r="G120" i="11"/>
  <c r="E121" i="11"/>
  <c r="G121" i="11"/>
  <c r="G114" i="11"/>
  <c r="E114" i="11"/>
  <c r="Q149" i="18"/>
  <c r="T137" i="18"/>
  <c r="P150" i="19"/>
  <c r="S138" i="19"/>
  <c r="M147" i="16"/>
  <c r="M153" i="16"/>
  <c r="T158" i="18"/>
  <c r="Q170" i="18"/>
  <c r="M152" i="16"/>
  <c r="M157" i="16"/>
  <c r="M151" i="16"/>
  <c r="Q151" i="18"/>
  <c r="T139" i="18"/>
  <c r="Q152" i="18"/>
  <c r="T140" i="18"/>
  <c r="P147" i="19"/>
  <c r="S135" i="19"/>
  <c r="Q153" i="18"/>
  <c r="T141" i="18"/>
  <c r="M158" i="16"/>
  <c r="Q150" i="18"/>
  <c r="T138" i="18"/>
  <c r="Q155" i="18"/>
  <c r="T143" i="18"/>
  <c r="Q157" i="18"/>
  <c r="T145" i="18"/>
  <c r="Q154" i="18"/>
  <c r="T142" i="18"/>
  <c r="M167" i="16"/>
  <c r="M149" i="16"/>
  <c r="Q148" i="18"/>
  <c r="T136" i="18"/>
  <c r="M148" i="16"/>
  <c r="M150" i="16"/>
  <c r="M166" i="16"/>
  <c r="P158" i="19"/>
  <c r="S146" i="19"/>
  <c r="Q156" i="18"/>
  <c r="T144" i="18"/>
  <c r="M156" i="16"/>
  <c r="R100" i="17"/>
  <c r="R101" i="17" s="1"/>
  <c r="R102" i="17" s="1"/>
  <c r="R103" i="17" s="1"/>
  <c r="R104" i="17" s="1"/>
  <c r="R105" i="17" s="1"/>
  <c r="R106" i="17" s="1"/>
  <c r="R107" i="17" s="1"/>
  <c r="R108" i="17" s="1"/>
  <c r="R109" i="17" s="1"/>
  <c r="R110" i="17" s="1"/>
  <c r="R111" i="17" s="1"/>
  <c r="S137" i="19"/>
  <c r="S145" i="19"/>
  <c r="S143" i="19"/>
  <c r="S154" i="19"/>
  <c r="E112" i="11"/>
  <c r="G112" i="11"/>
  <c r="F20" i="2"/>
  <c r="N20" i="2" s="1"/>
  <c r="O19" i="2"/>
  <c r="U111" i="18"/>
  <c r="U112" i="18" s="1"/>
  <c r="U113" i="18" s="1"/>
  <c r="U114" i="18" s="1"/>
  <c r="U115" i="18" s="1"/>
  <c r="U116" i="18" s="1"/>
  <c r="U117" i="18" s="1"/>
  <c r="U118" i="18" s="1"/>
  <c r="U119" i="18" s="1"/>
  <c r="U120" i="18" s="1"/>
  <c r="U121" i="18" s="1"/>
  <c r="U122" i="18" s="1"/>
  <c r="Q135" i="18"/>
  <c r="T135" i="18" s="1"/>
  <c r="D146" i="16"/>
  <c r="G146" i="16" s="1"/>
  <c r="E134" i="16"/>
  <c r="P134" i="16" s="1"/>
  <c r="D145" i="16"/>
  <c r="G145" i="16" s="1"/>
  <c r="E133" i="16"/>
  <c r="P133" i="16" s="1"/>
  <c r="D144" i="16"/>
  <c r="G144" i="16" s="1"/>
  <c r="E132" i="16"/>
  <c r="P132" i="16" s="1"/>
  <c r="D143" i="16"/>
  <c r="E131" i="16"/>
  <c r="P131" i="16" s="1"/>
  <c r="D142" i="16"/>
  <c r="E130" i="16"/>
  <c r="D141" i="16"/>
  <c r="G141" i="16" s="1"/>
  <c r="E129" i="16"/>
  <c r="P129" i="16" s="1"/>
  <c r="D140" i="16"/>
  <c r="G140" i="16" s="1"/>
  <c r="E128" i="16"/>
  <c r="P128" i="16" s="1"/>
  <c r="D139" i="16"/>
  <c r="G139" i="16" s="1"/>
  <c r="E127" i="16"/>
  <c r="P127" i="16" s="1"/>
  <c r="D138" i="16"/>
  <c r="G138" i="16" s="1"/>
  <c r="E126" i="16"/>
  <c r="P126" i="16" s="1"/>
  <c r="D137" i="16"/>
  <c r="G137" i="16" s="1"/>
  <c r="E125" i="16"/>
  <c r="P125" i="16" s="1"/>
  <c r="D136" i="16"/>
  <c r="G136" i="16" s="1"/>
  <c r="E124" i="16"/>
  <c r="P124" i="16" s="1"/>
  <c r="D147" i="17"/>
  <c r="G147" i="17" s="1"/>
  <c r="E135" i="17"/>
  <c r="Q135" i="17" s="1"/>
  <c r="D146" i="17"/>
  <c r="G146" i="17" s="1"/>
  <c r="E134" i="17"/>
  <c r="Q134" i="17" s="1"/>
  <c r="D145" i="17"/>
  <c r="G145" i="17" s="1"/>
  <c r="E133" i="17"/>
  <c r="Q133" i="17" s="1"/>
  <c r="D144" i="17"/>
  <c r="G144" i="17" s="1"/>
  <c r="E132" i="17"/>
  <c r="Q132" i="17" s="1"/>
  <c r="D143" i="17"/>
  <c r="G143" i="17" s="1"/>
  <c r="E131" i="17"/>
  <c r="Q131" i="17" s="1"/>
  <c r="D142" i="17"/>
  <c r="G142" i="17" s="1"/>
  <c r="E130" i="17"/>
  <c r="Q130" i="17" s="1"/>
  <c r="D141" i="17"/>
  <c r="G141" i="17" s="1"/>
  <c r="E129" i="17"/>
  <c r="Q129" i="17" s="1"/>
  <c r="D140" i="17"/>
  <c r="G140" i="17" s="1"/>
  <c r="E128" i="17"/>
  <c r="Q128" i="17" s="1"/>
  <c r="D139" i="17"/>
  <c r="G139" i="17" s="1"/>
  <c r="E127" i="17"/>
  <c r="Q127" i="17" s="1"/>
  <c r="D138" i="17"/>
  <c r="G138" i="17" s="1"/>
  <c r="E126" i="17"/>
  <c r="Q126" i="17" s="1"/>
  <c r="D137" i="17"/>
  <c r="G137" i="17" s="1"/>
  <c r="E125" i="17"/>
  <c r="Q125" i="17" s="1"/>
  <c r="Q112" i="17"/>
  <c r="D136" i="17"/>
  <c r="G136" i="17" s="1"/>
  <c r="E124" i="17"/>
  <c r="F15" i="12"/>
  <c r="S14" i="12"/>
  <c r="T14" i="12" s="1"/>
  <c r="E135" i="12"/>
  <c r="G135" i="12"/>
  <c r="U13" i="11"/>
  <c r="S14" i="11"/>
  <c r="T14" i="11" s="1"/>
  <c r="S153" i="19" l="1"/>
  <c r="D171" i="19"/>
  <c r="E159" i="19"/>
  <c r="G159" i="19"/>
  <c r="S151" i="19"/>
  <c r="S164" i="19"/>
  <c r="G167" i="18"/>
  <c r="D179" i="18"/>
  <c r="E167" i="18"/>
  <c r="D192" i="18"/>
  <c r="G180" i="18"/>
  <c r="E180" i="18"/>
  <c r="G175" i="18"/>
  <c r="D187" i="18"/>
  <c r="E175" i="18"/>
  <c r="D185" i="18"/>
  <c r="G173" i="18"/>
  <c r="E173" i="18"/>
  <c r="G166" i="18"/>
  <c r="D178" i="18"/>
  <c r="E166" i="18"/>
  <c r="D193" i="18"/>
  <c r="G181" i="18"/>
  <c r="E181" i="18"/>
  <c r="D176" i="18"/>
  <c r="G164" i="18"/>
  <c r="E164" i="18"/>
  <c r="D184" i="18"/>
  <c r="G172" i="18"/>
  <c r="E172" i="18"/>
  <c r="D177" i="18"/>
  <c r="G165" i="18"/>
  <c r="E165" i="18"/>
  <c r="G182" i="18"/>
  <c r="D194" i="18"/>
  <c r="E182" i="18"/>
  <c r="G183" i="18"/>
  <c r="D195" i="18"/>
  <c r="E183" i="18"/>
  <c r="G174" i="18"/>
  <c r="D186" i="18"/>
  <c r="E174" i="18"/>
  <c r="E162" i="12"/>
  <c r="D174" i="12"/>
  <c r="G162" i="12"/>
  <c r="E194" i="12"/>
  <c r="D206" i="12"/>
  <c r="G194" i="12"/>
  <c r="E180" i="12"/>
  <c r="D192" i="12"/>
  <c r="G180" i="12"/>
  <c r="E154" i="12"/>
  <c r="D166" i="12"/>
  <c r="G154" i="12"/>
  <c r="E217" i="12"/>
  <c r="D229" i="12"/>
  <c r="G217" i="12"/>
  <c r="E163" i="12"/>
  <c r="D175" i="12"/>
  <c r="G163" i="12"/>
  <c r="E164" i="12"/>
  <c r="D176" i="12"/>
  <c r="G164" i="12"/>
  <c r="D185" i="12"/>
  <c r="E173" i="12"/>
  <c r="G173" i="12"/>
  <c r="D201" i="12"/>
  <c r="E189" i="12"/>
  <c r="G189" i="12"/>
  <c r="E172" i="12"/>
  <c r="D184" i="12"/>
  <c r="G172" i="12"/>
  <c r="E155" i="12"/>
  <c r="D167" i="12"/>
  <c r="G155" i="12"/>
  <c r="E227" i="19"/>
  <c r="G227" i="19"/>
  <c r="D239" i="19"/>
  <c r="D180" i="19"/>
  <c r="G168" i="19"/>
  <c r="E168" i="19"/>
  <c r="D188" i="19"/>
  <c r="E176" i="19"/>
  <c r="S176" i="19" s="1"/>
  <c r="G176" i="19"/>
  <c r="D185" i="19"/>
  <c r="E173" i="19"/>
  <c r="G173" i="19"/>
  <c r="D177" i="19"/>
  <c r="E165" i="19"/>
  <c r="G165" i="19"/>
  <c r="D218" i="19"/>
  <c r="E206" i="19"/>
  <c r="G206" i="19"/>
  <c r="E163" i="19"/>
  <c r="G163" i="19"/>
  <c r="D175" i="19"/>
  <c r="D210" i="19"/>
  <c r="E198" i="19"/>
  <c r="G198" i="19"/>
  <c r="D178" i="19"/>
  <c r="E166" i="19"/>
  <c r="G166" i="19"/>
  <c r="D172" i="19"/>
  <c r="E160" i="19"/>
  <c r="S160" i="19" s="1"/>
  <c r="G160" i="19"/>
  <c r="D193" i="19"/>
  <c r="E181" i="19"/>
  <c r="G181" i="19"/>
  <c r="P123" i="16"/>
  <c r="R123" i="15"/>
  <c r="P130" i="16"/>
  <c r="S111" i="15"/>
  <c r="S112" i="15" s="1"/>
  <c r="S113" i="15" s="1"/>
  <c r="S114" i="15" s="1"/>
  <c r="S115" i="15" s="1"/>
  <c r="S116" i="15" s="1"/>
  <c r="S117" i="15" s="1"/>
  <c r="S118" i="15" s="1"/>
  <c r="S119" i="15" s="1"/>
  <c r="S120" i="15" s="1"/>
  <c r="S121" i="15" s="1"/>
  <c r="S122" i="15" s="1"/>
  <c r="R134" i="15"/>
  <c r="R152" i="15"/>
  <c r="R127" i="15"/>
  <c r="D158" i="15"/>
  <c r="G146" i="15"/>
  <c r="E146" i="15"/>
  <c r="R146" i="15" s="1"/>
  <c r="D154" i="2"/>
  <c r="G154" i="2" s="1"/>
  <c r="E142" i="2"/>
  <c r="D151" i="15"/>
  <c r="E139" i="15"/>
  <c r="G139" i="15"/>
  <c r="D157" i="2"/>
  <c r="G157" i="2" s="1"/>
  <c r="E145" i="2"/>
  <c r="G143" i="16"/>
  <c r="D156" i="2"/>
  <c r="G156" i="2" s="1"/>
  <c r="E144" i="2"/>
  <c r="D151" i="2"/>
  <c r="G151" i="2" s="1"/>
  <c r="E139" i="2"/>
  <c r="R126" i="15"/>
  <c r="D159" i="2"/>
  <c r="G159" i="2" s="1"/>
  <c r="E147" i="2"/>
  <c r="D153" i="2"/>
  <c r="G153" i="2" s="1"/>
  <c r="E141" i="2"/>
  <c r="D155" i="2"/>
  <c r="G155" i="2" s="1"/>
  <c r="E143" i="2"/>
  <c r="D150" i="15"/>
  <c r="G138" i="15"/>
  <c r="E138" i="15"/>
  <c r="D148" i="2"/>
  <c r="G148" i="2" s="1"/>
  <c r="E136" i="2"/>
  <c r="D152" i="2"/>
  <c r="G152" i="2" s="1"/>
  <c r="E140" i="2"/>
  <c r="I170" i="11"/>
  <c r="D148" i="15"/>
  <c r="G136" i="15"/>
  <c r="E136" i="15"/>
  <c r="D147" i="16"/>
  <c r="G135" i="16"/>
  <c r="E135" i="16"/>
  <c r="G142" i="16"/>
  <c r="D149" i="2"/>
  <c r="G149" i="2" s="1"/>
  <c r="E137" i="2"/>
  <c r="D176" i="15"/>
  <c r="G164" i="15"/>
  <c r="E164" i="15"/>
  <c r="D182" i="2"/>
  <c r="G182" i="2" s="1"/>
  <c r="E170" i="2"/>
  <c r="D150" i="2"/>
  <c r="G150" i="2" s="1"/>
  <c r="E138" i="2"/>
  <c r="D147" i="15"/>
  <c r="G135" i="15"/>
  <c r="E135" i="15"/>
  <c r="E128" i="11"/>
  <c r="G128" i="11"/>
  <c r="G129" i="11"/>
  <c r="E129" i="11"/>
  <c r="E133" i="11"/>
  <c r="G133" i="11"/>
  <c r="G125" i="11"/>
  <c r="E125" i="11"/>
  <c r="G126" i="11"/>
  <c r="E126" i="11"/>
  <c r="E132" i="11"/>
  <c r="G132" i="11"/>
  <c r="G127" i="11"/>
  <c r="E127" i="11"/>
  <c r="E130" i="11"/>
  <c r="G130" i="11"/>
  <c r="E123" i="11"/>
  <c r="G123" i="11"/>
  <c r="E131" i="11"/>
  <c r="G131" i="11"/>
  <c r="M169" i="16"/>
  <c r="P170" i="19"/>
  <c r="S158" i="19"/>
  <c r="Q160" i="18"/>
  <c r="T148" i="18"/>
  <c r="Q169" i="18"/>
  <c r="T157" i="18"/>
  <c r="Q165" i="18"/>
  <c r="T153" i="18"/>
  <c r="M163" i="16"/>
  <c r="M165" i="16"/>
  <c r="M178" i="16"/>
  <c r="Q167" i="18"/>
  <c r="T155" i="18"/>
  <c r="M168" i="16"/>
  <c r="M162" i="16"/>
  <c r="M179" i="16"/>
  <c r="Q162" i="18"/>
  <c r="T150" i="18"/>
  <c r="Q164" i="18"/>
  <c r="T152" i="18"/>
  <c r="M164" i="16"/>
  <c r="P162" i="19"/>
  <c r="S150" i="19"/>
  <c r="M161" i="16"/>
  <c r="T170" i="18"/>
  <c r="Q182" i="18"/>
  <c r="P159" i="19"/>
  <c r="S147" i="19"/>
  <c r="M159" i="16"/>
  <c r="Q168" i="18"/>
  <c r="T156" i="18"/>
  <c r="M160" i="16"/>
  <c r="Q166" i="18"/>
  <c r="T154" i="18"/>
  <c r="M170" i="16"/>
  <c r="Q163" i="18"/>
  <c r="T151" i="18"/>
  <c r="Q161" i="18"/>
  <c r="T149" i="18"/>
  <c r="T135" i="19"/>
  <c r="T136" i="19" s="1"/>
  <c r="T137" i="19" s="1"/>
  <c r="T138" i="19" s="1"/>
  <c r="T139" i="19" s="1"/>
  <c r="T140" i="19" s="1"/>
  <c r="T141" i="19" s="1"/>
  <c r="T142" i="19" s="1"/>
  <c r="T143" i="19" s="1"/>
  <c r="T144" i="19" s="1"/>
  <c r="T145" i="19" s="1"/>
  <c r="T146" i="19" s="1"/>
  <c r="S155" i="19"/>
  <c r="S149" i="19"/>
  <c r="S166" i="19"/>
  <c r="S163" i="19"/>
  <c r="S157" i="19"/>
  <c r="G124" i="11"/>
  <c r="E124" i="11"/>
  <c r="F21" i="2"/>
  <c r="N21" i="2" s="1"/>
  <c r="O20" i="2"/>
  <c r="Q147" i="18"/>
  <c r="T147" i="18" s="1"/>
  <c r="U123" i="18"/>
  <c r="U124" i="18" s="1"/>
  <c r="U125" i="18" s="1"/>
  <c r="U126" i="18" s="1"/>
  <c r="U127" i="18" s="1"/>
  <c r="U128" i="18" s="1"/>
  <c r="U129" i="18" s="1"/>
  <c r="U130" i="18" s="1"/>
  <c r="U131" i="18" s="1"/>
  <c r="U132" i="18" s="1"/>
  <c r="U133" i="18" s="1"/>
  <c r="U134" i="18" s="1"/>
  <c r="U135" i="18" s="1"/>
  <c r="U136" i="18" s="1"/>
  <c r="U137" i="18" s="1"/>
  <c r="U138" i="18" s="1"/>
  <c r="U139" i="18" s="1"/>
  <c r="U140" i="18" s="1"/>
  <c r="U141" i="18" s="1"/>
  <c r="U142" i="18" s="1"/>
  <c r="U143" i="18" s="1"/>
  <c r="U144" i="18" s="1"/>
  <c r="U145" i="18" s="1"/>
  <c r="U146" i="18" s="1"/>
  <c r="D148" i="16"/>
  <c r="G148" i="16" s="1"/>
  <c r="E136" i="16"/>
  <c r="P136" i="16" s="1"/>
  <c r="Q113" i="16"/>
  <c r="Q114" i="16" s="1"/>
  <c r="Q115" i="16" s="1"/>
  <c r="Q116" i="16" s="1"/>
  <c r="Q117" i="16" s="1"/>
  <c r="Q118" i="16" s="1"/>
  <c r="Q119" i="16" s="1"/>
  <c r="Q120" i="16" s="1"/>
  <c r="Q121" i="16" s="1"/>
  <c r="Q122" i="16" s="1"/>
  <c r="D149" i="16"/>
  <c r="G149" i="16" s="1"/>
  <c r="E137" i="16"/>
  <c r="P137" i="16" s="1"/>
  <c r="D150" i="16"/>
  <c r="G150" i="16" s="1"/>
  <c r="E138" i="16"/>
  <c r="P138" i="16" s="1"/>
  <c r="D151" i="16"/>
  <c r="G151" i="16" s="1"/>
  <c r="E139" i="16"/>
  <c r="P139" i="16" s="1"/>
  <c r="D152" i="16"/>
  <c r="G152" i="16" s="1"/>
  <c r="E140" i="16"/>
  <c r="P140" i="16" s="1"/>
  <c r="D153" i="16"/>
  <c r="G153" i="16" s="1"/>
  <c r="E141" i="16"/>
  <c r="P141" i="16" s="1"/>
  <c r="D154" i="16"/>
  <c r="E142" i="16"/>
  <c r="P142" i="16" s="1"/>
  <c r="D155" i="16"/>
  <c r="E143" i="16"/>
  <c r="P143" i="16" s="1"/>
  <c r="D156" i="16"/>
  <c r="G156" i="16" s="1"/>
  <c r="E144" i="16"/>
  <c r="P144" i="16" s="1"/>
  <c r="D157" i="16"/>
  <c r="G157" i="16" s="1"/>
  <c r="E145" i="16"/>
  <c r="P145" i="16" s="1"/>
  <c r="D158" i="16"/>
  <c r="G158" i="16" s="1"/>
  <c r="E146" i="16"/>
  <c r="P146" i="16" s="1"/>
  <c r="Q124" i="17"/>
  <c r="D148" i="17"/>
  <c r="G148" i="17" s="1"/>
  <c r="E136" i="17"/>
  <c r="R112" i="17"/>
  <c r="R113" i="17" s="1"/>
  <c r="R114" i="17" s="1"/>
  <c r="R115" i="17" s="1"/>
  <c r="R116" i="17" s="1"/>
  <c r="R117" i="17" s="1"/>
  <c r="R118" i="17" s="1"/>
  <c r="R119" i="17" s="1"/>
  <c r="R120" i="17" s="1"/>
  <c r="R121" i="17" s="1"/>
  <c r="R122" i="17" s="1"/>
  <c r="R123" i="17" s="1"/>
  <c r="D149" i="17"/>
  <c r="G149" i="17" s="1"/>
  <c r="E137" i="17"/>
  <c r="Q137" i="17" s="1"/>
  <c r="D150" i="17"/>
  <c r="G150" i="17" s="1"/>
  <c r="E138" i="17"/>
  <c r="Q138" i="17" s="1"/>
  <c r="D151" i="17"/>
  <c r="G151" i="17" s="1"/>
  <c r="E139" i="17"/>
  <c r="Q139" i="17" s="1"/>
  <c r="D152" i="17"/>
  <c r="G152" i="17" s="1"/>
  <c r="E140" i="17"/>
  <c r="Q140" i="17" s="1"/>
  <c r="D153" i="17"/>
  <c r="G153" i="17" s="1"/>
  <c r="E141" i="17"/>
  <c r="Q141" i="17" s="1"/>
  <c r="D154" i="17"/>
  <c r="G154" i="17" s="1"/>
  <c r="E142" i="17"/>
  <c r="Q142" i="17" s="1"/>
  <c r="D155" i="17"/>
  <c r="G155" i="17" s="1"/>
  <c r="E143" i="17"/>
  <c r="Q143" i="17" s="1"/>
  <c r="D156" i="17"/>
  <c r="G156" i="17" s="1"/>
  <c r="E144" i="17"/>
  <c r="Q144" i="17" s="1"/>
  <c r="D157" i="17"/>
  <c r="G157" i="17" s="1"/>
  <c r="E145" i="17"/>
  <c r="Q145" i="17" s="1"/>
  <c r="D158" i="17"/>
  <c r="G158" i="17" s="1"/>
  <c r="E146" i="17"/>
  <c r="Q146" i="17" s="1"/>
  <c r="D159" i="17"/>
  <c r="G159" i="17" s="1"/>
  <c r="E147" i="17"/>
  <c r="Q147" i="17" s="1"/>
  <c r="F16" i="12"/>
  <c r="S15" i="12"/>
  <c r="E147" i="12"/>
  <c r="G147" i="12"/>
  <c r="U14" i="11"/>
  <c r="S15" i="11"/>
  <c r="T15" i="11" s="1"/>
  <c r="D183" i="19" l="1"/>
  <c r="E171" i="19"/>
  <c r="G171" i="19"/>
  <c r="R136" i="15"/>
  <c r="S165" i="19"/>
  <c r="S168" i="19"/>
  <c r="S123" i="15"/>
  <c r="S124" i="15" s="1"/>
  <c r="S125" i="15" s="1"/>
  <c r="G184" i="18"/>
  <c r="D196" i="18"/>
  <c r="E184" i="18"/>
  <c r="G178" i="18"/>
  <c r="D190" i="18"/>
  <c r="E178" i="18"/>
  <c r="G194" i="18"/>
  <c r="D206" i="18"/>
  <c r="E194" i="18"/>
  <c r="G192" i="18"/>
  <c r="D204" i="18"/>
  <c r="E192" i="18"/>
  <c r="G186" i="18"/>
  <c r="D198" i="18"/>
  <c r="E186" i="18"/>
  <c r="G176" i="18"/>
  <c r="D188" i="18"/>
  <c r="E176" i="18"/>
  <c r="G195" i="18"/>
  <c r="D207" i="18"/>
  <c r="E195" i="18"/>
  <c r="G187" i="18"/>
  <c r="D199" i="18"/>
  <c r="E187" i="18"/>
  <c r="G185" i="18"/>
  <c r="D197" i="18"/>
  <c r="E185" i="18"/>
  <c r="G179" i="18"/>
  <c r="D191" i="18"/>
  <c r="E179" i="18"/>
  <c r="G193" i="18"/>
  <c r="D205" i="18"/>
  <c r="E193" i="18"/>
  <c r="G177" i="18"/>
  <c r="D189" i="18"/>
  <c r="E177" i="18"/>
  <c r="D241" i="12"/>
  <c r="E229" i="12"/>
  <c r="G229" i="12"/>
  <c r="D188" i="12"/>
  <c r="G176" i="12"/>
  <c r="E176" i="12"/>
  <c r="D179" i="12"/>
  <c r="E167" i="12"/>
  <c r="G167" i="12"/>
  <c r="E185" i="12"/>
  <c r="D197" i="12"/>
  <c r="G185" i="12"/>
  <c r="D178" i="12"/>
  <c r="E166" i="12"/>
  <c r="G166" i="12"/>
  <c r="D204" i="12"/>
  <c r="E192" i="12"/>
  <c r="G192" i="12"/>
  <c r="D196" i="12"/>
  <c r="E184" i="12"/>
  <c r="G184" i="12"/>
  <c r="D218" i="12"/>
  <c r="E206" i="12"/>
  <c r="G206" i="12"/>
  <c r="D186" i="12"/>
  <c r="E174" i="12"/>
  <c r="G174" i="12"/>
  <c r="D213" i="12"/>
  <c r="E201" i="12"/>
  <c r="G201" i="12"/>
  <c r="D187" i="12"/>
  <c r="E175" i="12"/>
  <c r="G175" i="12"/>
  <c r="E177" i="19"/>
  <c r="D189" i="19"/>
  <c r="G177" i="19"/>
  <c r="D184" i="19"/>
  <c r="E172" i="19"/>
  <c r="G172" i="19"/>
  <c r="D251" i="19"/>
  <c r="E239" i="19"/>
  <c r="G239" i="19"/>
  <c r="E218" i="19"/>
  <c r="D230" i="19"/>
  <c r="G218" i="19"/>
  <c r="D200" i="19"/>
  <c r="E188" i="19"/>
  <c r="G188" i="19"/>
  <c r="E210" i="19"/>
  <c r="D222" i="19"/>
  <c r="G210" i="19"/>
  <c r="E193" i="19"/>
  <c r="D205" i="19"/>
  <c r="G193" i="19"/>
  <c r="E185" i="19"/>
  <c r="D197" i="19"/>
  <c r="G185" i="19"/>
  <c r="D187" i="19"/>
  <c r="E175" i="19"/>
  <c r="G175" i="19"/>
  <c r="S175" i="19" s="1"/>
  <c r="D192" i="19"/>
  <c r="E180" i="19"/>
  <c r="S180" i="19" s="1"/>
  <c r="G180" i="19"/>
  <c r="E178" i="19"/>
  <c r="D190" i="19"/>
  <c r="G178" i="19"/>
  <c r="S126" i="15"/>
  <c r="S127" i="15" s="1"/>
  <c r="S128" i="15" s="1"/>
  <c r="S129" i="15" s="1"/>
  <c r="S130" i="15" s="1"/>
  <c r="S131" i="15" s="1"/>
  <c r="S132" i="15" s="1"/>
  <c r="S133" i="15" s="1"/>
  <c r="R124" i="17"/>
  <c r="R125" i="17" s="1"/>
  <c r="R126" i="17" s="1"/>
  <c r="R127" i="17" s="1"/>
  <c r="R128" i="17" s="1"/>
  <c r="R129" i="17" s="1"/>
  <c r="R130" i="17" s="1"/>
  <c r="R131" i="17" s="1"/>
  <c r="R132" i="17" s="1"/>
  <c r="R133" i="17" s="1"/>
  <c r="R134" i="17" s="1"/>
  <c r="R135" i="17" s="1"/>
  <c r="Q123" i="16"/>
  <c r="Q124" i="16" s="1"/>
  <c r="Q125" i="16" s="1"/>
  <c r="Q126" i="16" s="1"/>
  <c r="Q127" i="16" s="1"/>
  <c r="Q128" i="16" s="1"/>
  <c r="Q129" i="16" s="1"/>
  <c r="Q130" i="16" s="1"/>
  <c r="Q131" i="16" s="1"/>
  <c r="Q132" i="16" s="1"/>
  <c r="Q133" i="16" s="1"/>
  <c r="Q134" i="16" s="1"/>
  <c r="P135" i="16"/>
  <c r="S134" i="15"/>
  <c r="R135" i="15"/>
  <c r="D159" i="15"/>
  <c r="E147" i="15"/>
  <c r="G147" i="15"/>
  <c r="D194" i="2"/>
  <c r="G194" i="2" s="1"/>
  <c r="E182" i="2"/>
  <c r="D159" i="16"/>
  <c r="E147" i="16"/>
  <c r="G147" i="16"/>
  <c r="D164" i="2"/>
  <c r="G164" i="2" s="1"/>
  <c r="E152" i="2"/>
  <c r="D166" i="2"/>
  <c r="G166" i="2" s="1"/>
  <c r="E154" i="2"/>
  <c r="T147" i="19"/>
  <c r="T148" i="19" s="1"/>
  <c r="T149" i="19" s="1"/>
  <c r="T150" i="19" s="1"/>
  <c r="T151" i="19" s="1"/>
  <c r="T152" i="19" s="1"/>
  <c r="T153" i="19" s="1"/>
  <c r="T154" i="19" s="1"/>
  <c r="T155" i="19" s="1"/>
  <c r="T156" i="19" s="1"/>
  <c r="T157" i="19" s="1"/>
  <c r="T158" i="19" s="1"/>
  <c r="D161" i="2"/>
  <c r="G161" i="2" s="1"/>
  <c r="E149" i="2"/>
  <c r="D167" i="2"/>
  <c r="G167" i="2" s="1"/>
  <c r="E155" i="2"/>
  <c r="D171" i="2"/>
  <c r="G171" i="2" s="1"/>
  <c r="E159" i="2"/>
  <c r="D169" i="2"/>
  <c r="G169" i="2" s="1"/>
  <c r="E157" i="2"/>
  <c r="D163" i="2"/>
  <c r="G163" i="2" s="1"/>
  <c r="E151" i="2"/>
  <c r="D170" i="15"/>
  <c r="E158" i="15"/>
  <c r="G158" i="15"/>
  <c r="R164" i="15"/>
  <c r="D160" i="15"/>
  <c r="E148" i="15"/>
  <c r="G148" i="15"/>
  <c r="I182" i="11"/>
  <c r="D160" i="2"/>
  <c r="G160" i="2" s="1"/>
  <c r="E148" i="2"/>
  <c r="R139" i="15"/>
  <c r="R138" i="15"/>
  <c r="D163" i="15"/>
  <c r="G151" i="15"/>
  <c r="E151" i="15"/>
  <c r="G154" i="16"/>
  <c r="D162" i="2"/>
  <c r="G162" i="2" s="1"/>
  <c r="E150" i="2"/>
  <c r="D188" i="15"/>
  <c r="G176" i="15"/>
  <c r="E176" i="15"/>
  <c r="D165" i="2"/>
  <c r="G165" i="2" s="1"/>
  <c r="E153" i="2"/>
  <c r="G155" i="16"/>
  <c r="D162" i="15"/>
  <c r="G150" i="15"/>
  <c r="E150" i="15"/>
  <c r="D168" i="2"/>
  <c r="G168" i="2" s="1"/>
  <c r="E156" i="2"/>
  <c r="G135" i="11"/>
  <c r="E135" i="11"/>
  <c r="E139" i="11"/>
  <c r="G139" i="11"/>
  <c r="G145" i="11"/>
  <c r="E145" i="11"/>
  <c r="G140" i="11"/>
  <c r="E140" i="11"/>
  <c r="E138" i="11"/>
  <c r="G138" i="11"/>
  <c r="G143" i="11"/>
  <c r="E143" i="11"/>
  <c r="E142" i="11"/>
  <c r="G142" i="11"/>
  <c r="E144" i="11"/>
  <c r="G144" i="11"/>
  <c r="G137" i="11"/>
  <c r="E137" i="11"/>
  <c r="E141" i="11"/>
  <c r="G141" i="11"/>
  <c r="T15" i="12"/>
  <c r="M182" i="16"/>
  <c r="M171" i="16"/>
  <c r="P174" i="19"/>
  <c r="S162" i="19"/>
  <c r="M191" i="16"/>
  <c r="M190" i="16"/>
  <c r="Q181" i="18"/>
  <c r="T169" i="18"/>
  <c r="Q178" i="18"/>
  <c r="T166" i="18"/>
  <c r="P171" i="19"/>
  <c r="S159" i="19"/>
  <c r="M176" i="16"/>
  <c r="M174" i="16"/>
  <c r="M177" i="16"/>
  <c r="Q172" i="18"/>
  <c r="T160" i="18"/>
  <c r="T182" i="18"/>
  <c r="Q194" i="18"/>
  <c r="Q173" i="18"/>
  <c r="T161" i="18"/>
  <c r="M172" i="16"/>
  <c r="Q176" i="18"/>
  <c r="T164" i="18"/>
  <c r="M180" i="16"/>
  <c r="M175" i="16"/>
  <c r="P182" i="19"/>
  <c r="S170" i="19"/>
  <c r="Q175" i="18"/>
  <c r="T163" i="18"/>
  <c r="Q180" i="18"/>
  <c r="T168" i="18"/>
  <c r="M173" i="16"/>
  <c r="Q174" i="18"/>
  <c r="T162" i="18"/>
  <c r="Q179" i="18"/>
  <c r="T167" i="18"/>
  <c r="Q177" i="18"/>
  <c r="T165" i="18"/>
  <c r="M181" i="16"/>
  <c r="S167" i="19"/>
  <c r="S169" i="19"/>
  <c r="S178" i="19"/>
  <c r="S161" i="19"/>
  <c r="S188" i="19"/>
  <c r="E136" i="11"/>
  <c r="G136" i="11"/>
  <c r="F22" i="2"/>
  <c r="N22" i="2" s="1"/>
  <c r="O21" i="2"/>
  <c r="Q159" i="18"/>
  <c r="T159" i="18" s="1"/>
  <c r="D170" i="16"/>
  <c r="G170" i="16" s="1"/>
  <c r="E158" i="16"/>
  <c r="P158" i="16" s="1"/>
  <c r="D169" i="16"/>
  <c r="G169" i="16" s="1"/>
  <c r="E157" i="16"/>
  <c r="P157" i="16" s="1"/>
  <c r="D168" i="16"/>
  <c r="G168" i="16" s="1"/>
  <c r="E156" i="16"/>
  <c r="P156" i="16" s="1"/>
  <c r="D167" i="16"/>
  <c r="E155" i="16"/>
  <c r="P155" i="16" s="1"/>
  <c r="D166" i="16"/>
  <c r="E154" i="16"/>
  <c r="D165" i="16"/>
  <c r="G165" i="16" s="1"/>
  <c r="E153" i="16"/>
  <c r="P153" i="16" s="1"/>
  <c r="D164" i="16"/>
  <c r="G164" i="16" s="1"/>
  <c r="E152" i="16"/>
  <c r="P152" i="16" s="1"/>
  <c r="D163" i="16"/>
  <c r="G163" i="16" s="1"/>
  <c r="E151" i="16"/>
  <c r="P151" i="16" s="1"/>
  <c r="D162" i="16"/>
  <c r="G162" i="16" s="1"/>
  <c r="E150" i="16"/>
  <c r="P150" i="16" s="1"/>
  <c r="D161" i="16"/>
  <c r="G161" i="16" s="1"/>
  <c r="E149" i="16"/>
  <c r="P149" i="16" s="1"/>
  <c r="D160" i="16"/>
  <c r="G160" i="16" s="1"/>
  <c r="E148" i="16"/>
  <c r="P148" i="16" s="1"/>
  <c r="D171" i="17"/>
  <c r="G171" i="17" s="1"/>
  <c r="E159" i="17"/>
  <c r="Q159" i="17" s="1"/>
  <c r="D170" i="17"/>
  <c r="G170" i="17" s="1"/>
  <c r="E158" i="17"/>
  <c r="Q158" i="17" s="1"/>
  <c r="D169" i="17"/>
  <c r="G169" i="17" s="1"/>
  <c r="E157" i="17"/>
  <c r="Q157" i="17" s="1"/>
  <c r="D168" i="17"/>
  <c r="G168" i="17" s="1"/>
  <c r="E156" i="17"/>
  <c r="Q156" i="17" s="1"/>
  <c r="D167" i="17"/>
  <c r="G167" i="17" s="1"/>
  <c r="E155" i="17"/>
  <c r="Q155" i="17" s="1"/>
  <c r="D166" i="17"/>
  <c r="G166" i="17" s="1"/>
  <c r="E154" i="17"/>
  <c r="Q154" i="17" s="1"/>
  <c r="D165" i="17"/>
  <c r="G165" i="17" s="1"/>
  <c r="E153" i="17"/>
  <c r="Q153" i="17" s="1"/>
  <c r="D164" i="17"/>
  <c r="G164" i="17" s="1"/>
  <c r="E152" i="17"/>
  <c r="Q152" i="17" s="1"/>
  <c r="D163" i="17"/>
  <c r="G163" i="17" s="1"/>
  <c r="E151" i="17"/>
  <c r="Q151" i="17" s="1"/>
  <c r="D162" i="17"/>
  <c r="G162" i="17" s="1"/>
  <c r="E150" i="17"/>
  <c r="Q150" i="17" s="1"/>
  <c r="D161" i="17"/>
  <c r="G161" i="17" s="1"/>
  <c r="E149" i="17"/>
  <c r="Q149" i="17" s="1"/>
  <c r="Q136" i="17"/>
  <c r="D160" i="17"/>
  <c r="G160" i="17" s="1"/>
  <c r="E148" i="17"/>
  <c r="F17" i="12"/>
  <c r="S16" i="12"/>
  <c r="E159" i="12"/>
  <c r="G159" i="12"/>
  <c r="U15" i="11"/>
  <c r="S16" i="11"/>
  <c r="T16" i="11" s="1"/>
  <c r="P147" i="16" l="1"/>
  <c r="S172" i="19"/>
  <c r="S177" i="19"/>
  <c r="D195" i="19"/>
  <c r="E183" i="19"/>
  <c r="G183" i="19"/>
  <c r="Q135" i="16"/>
  <c r="Q136" i="16" s="1"/>
  <c r="G199" i="18"/>
  <c r="D211" i="18"/>
  <c r="E199" i="18"/>
  <c r="G191" i="18"/>
  <c r="D203" i="18"/>
  <c r="E191" i="18"/>
  <c r="D217" i="18"/>
  <c r="G205" i="18"/>
  <c r="E205" i="18"/>
  <c r="G206" i="18"/>
  <c r="D218" i="18"/>
  <c r="E206" i="18"/>
  <c r="D201" i="18"/>
  <c r="G189" i="18"/>
  <c r="E189" i="18"/>
  <c r="D216" i="18"/>
  <c r="G204" i="18"/>
  <c r="E204" i="18"/>
  <c r="G198" i="18"/>
  <c r="D210" i="18"/>
  <c r="E198" i="18"/>
  <c r="G207" i="18"/>
  <c r="D219" i="18"/>
  <c r="E207" i="18"/>
  <c r="D209" i="18"/>
  <c r="G197" i="18"/>
  <c r="E197" i="18"/>
  <c r="D208" i="18"/>
  <c r="G196" i="18"/>
  <c r="E196" i="18"/>
  <c r="G190" i="18"/>
  <c r="D202" i="18"/>
  <c r="E190" i="18"/>
  <c r="D200" i="18"/>
  <c r="G188" i="18"/>
  <c r="E188" i="18"/>
  <c r="E187" i="12"/>
  <c r="D199" i="12"/>
  <c r="G187" i="12"/>
  <c r="E178" i="12"/>
  <c r="D190" i="12"/>
  <c r="G178" i="12"/>
  <c r="D225" i="12"/>
  <c r="E213" i="12"/>
  <c r="G213" i="12"/>
  <c r="E188" i="12"/>
  <c r="D200" i="12"/>
  <c r="G188" i="12"/>
  <c r="E204" i="12"/>
  <c r="D216" i="12"/>
  <c r="G204" i="12"/>
  <c r="D230" i="12"/>
  <c r="E218" i="12"/>
  <c r="G218" i="12"/>
  <c r="D208" i="12"/>
  <c r="E196" i="12"/>
  <c r="G196" i="12"/>
  <c r="D209" i="12"/>
  <c r="E197" i="12"/>
  <c r="G197" i="12"/>
  <c r="E179" i="12"/>
  <c r="D191" i="12"/>
  <c r="G179" i="12"/>
  <c r="E186" i="12"/>
  <c r="D198" i="12"/>
  <c r="G186" i="12"/>
  <c r="E241" i="12"/>
  <c r="D253" i="12"/>
  <c r="G241" i="12"/>
  <c r="D201" i="19"/>
  <c r="E189" i="19"/>
  <c r="G189" i="19"/>
  <c r="D202" i="19"/>
  <c r="E190" i="19"/>
  <c r="G190" i="19"/>
  <c r="S190" i="19" s="1"/>
  <c r="D212" i="19"/>
  <c r="G200" i="19"/>
  <c r="S200" i="19" s="1"/>
  <c r="E200" i="19"/>
  <c r="D217" i="19"/>
  <c r="E205" i="19"/>
  <c r="G205" i="19"/>
  <c r="D199" i="19"/>
  <c r="G187" i="19"/>
  <c r="E187" i="19"/>
  <c r="S187" i="19" s="1"/>
  <c r="D234" i="19"/>
  <c r="E222" i="19"/>
  <c r="G222" i="19"/>
  <c r="D209" i="19"/>
  <c r="E197" i="19"/>
  <c r="G197" i="19"/>
  <c r="D263" i="19"/>
  <c r="G251" i="19"/>
  <c r="E251" i="19"/>
  <c r="D204" i="19"/>
  <c r="E192" i="19"/>
  <c r="G192" i="19"/>
  <c r="D196" i="19"/>
  <c r="G184" i="19"/>
  <c r="E184" i="19"/>
  <c r="D242" i="19"/>
  <c r="E230" i="19"/>
  <c r="G230" i="19"/>
  <c r="S135" i="15"/>
  <c r="S136" i="15" s="1"/>
  <c r="S137" i="15" s="1"/>
  <c r="S138" i="15" s="1"/>
  <c r="S139" i="15" s="1"/>
  <c r="S140" i="15" s="1"/>
  <c r="S141" i="15" s="1"/>
  <c r="S142" i="15" s="1"/>
  <c r="S143" i="15" s="1"/>
  <c r="S144" i="15" s="1"/>
  <c r="S145" i="15" s="1"/>
  <c r="S146" i="15" s="1"/>
  <c r="R150" i="15"/>
  <c r="R176" i="15"/>
  <c r="R151" i="15"/>
  <c r="P154" i="16"/>
  <c r="D177" i="2"/>
  <c r="G177" i="2" s="1"/>
  <c r="E165" i="2"/>
  <c r="D174" i="2"/>
  <c r="G174" i="2" s="1"/>
  <c r="E162" i="2"/>
  <c r="D172" i="2"/>
  <c r="G172" i="2" s="1"/>
  <c r="E160" i="2"/>
  <c r="D175" i="15"/>
  <c r="E163" i="15"/>
  <c r="R163" i="15" s="1"/>
  <c r="G163" i="15"/>
  <c r="I194" i="11"/>
  <c r="D182" i="15"/>
  <c r="G170" i="15"/>
  <c r="E170" i="15"/>
  <c r="R170" i="15" s="1"/>
  <c r="D181" i="2"/>
  <c r="G181" i="2" s="1"/>
  <c r="E169" i="2"/>
  <c r="D178" i="2"/>
  <c r="G178" i="2" s="1"/>
  <c r="E166" i="2"/>
  <c r="D200" i="15"/>
  <c r="E188" i="15"/>
  <c r="G188" i="15"/>
  <c r="D174" i="15"/>
  <c r="G162" i="15"/>
  <c r="E162" i="15"/>
  <c r="R148" i="15"/>
  <c r="D206" i="2"/>
  <c r="G206" i="2" s="1"/>
  <c r="E194" i="2"/>
  <c r="G167" i="16"/>
  <c r="D172" i="15"/>
  <c r="G160" i="15"/>
  <c r="E160" i="15"/>
  <c r="D173" i="2"/>
  <c r="G173" i="2" s="1"/>
  <c r="E161" i="2"/>
  <c r="T159" i="19"/>
  <c r="T160" i="19" s="1"/>
  <c r="T161" i="19" s="1"/>
  <c r="T162" i="19" s="1"/>
  <c r="T163" i="19" s="1"/>
  <c r="T164" i="19" s="1"/>
  <c r="T165" i="19" s="1"/>
  <c r="T166" i="19" s="1"/>
  <c r="T167" i="19" s="1"/>
  <c r="T168" i="19" s="1"/>
  <c r="T169" i="19" s="1"/>
  <c r="T170" i="19" s="1"/>
  <c r="D175" i="2"/>
  <c r="G175" i="2" s="1"/>
  <c r="E163" i="2"/>
  <c r="D183" i="2"/>
  <c r="G183" i="2" s="1"/>
  <c r="E171" i="2"/>
  <c r="D176" i="2"/>
  <c r="G176" i="2" s="1"/>
  <c r="E164" i="2"/>
  <c r="R147" i="15"/>
  <c r="T16" i="12"/>
  <c r="G166" i="16"/>
  <c r="D171" i="15"/>
  <c r="G159" i="15"/>
  <c r="E159" i="15"/>
  <c r="D180" i="2"/>
  <c r="G180" i="2" s="1"/>
  <c r="E168" i="2"/>
  <c r="R158" i="15"/>
  <c r="D179" i="2"/>
  <c r="G179" i="2" s="1"/>
  <c r="E167" i="2"/>
  <c r="G159" i="16"/>
  <c r="E159" i="16"/>
  <c r="D171" i="16"/>
  <c r="G154" i="11"/>
  <c r="E154" i="11"/>
  <c r="E147" i="11"/>
  <c r="G147" i="11"/>
  <c r="G153" i="11"/>
  <c r="E153" i="11"/>
  <c r="E156" i="11"/>
  <c r="G156" i="11"/>
  <c r="G155" i="11"/>
  <c r="E155" i="11"/>
  <c r="G152" i="11"/>
  <c r="E152" i="11"/>
  <c r="G151" i="11"/>
  <c r="E151" i="11"/>
  <c r="E150" i="11"/>
  <c r="G150" i="11"/>
  <c r="E149" i="11"/>
  <c r="G149" i="11"/>
  <c r="E157" i="11"/>
  <c r="G157" i="11"/>
  <c r="Q191" i="18"/>
  <c r="T179" i="18"/>
  <c r="Q187" i="18"/>
  <c r="T175" i="18"/>
  <c r="Q188" i="18"/>
  <c r="T176" i="18"/>
  <c r="Q186" i="18"/>
  <c r="T174" i="18"/>
  <c r="M189" i="16"/>
  <c r="Q190" i="18"/>
  <c r="T178" i="18"/>
  <c r="Q184" i="18"/>
  <c r="T172" i="18"/>
  <c r="P183" i="19"/>
  <c r="S171" i="19"/>
  <c r="M203" i="16"/>
  <c r="P186" i="19"/>
  <c r="S174" i="19"/>
  <c r="M184" i="16"/>
  <c r="M193" i="16"/>
  <c r="M185" i="16"/>
  <c r="M187" i="16"/>
  <c r="Q185" i="18"/>
  <c r="T173" i="18"/>
  <c r="M186" i="16"/>
  <c r="Q193" i="18"/>
  <c r="T181" i="18"/>
  <c r="M183" i="16"/>
  <c r="T194" i="18"/>
  <c r="Q206" i="18"/>
  <c r="P194" i="19"/>
  <c r="S182" i="19"/>
  <c r="Q189" i="18"/>
  <c r="T177" i="18"/>
  <c r="Q192" i="18"/>
  <c r="T180" i="18"/>
  <c r="M192" i="16"/>
  <c r="M188" i="16"/>
  <c r="M202" i="16"/>
  <c r="M194" i="16"/>
  <c r="S184" i="19"/>
  <c r="S189" i="19"/>
  <c r="S192" i="19"/>
  <c r="S181" i="19"/>
  <c r="S173" i="19"/>
  <c r="S179" i="19"/>
  <c r="E148" i="11"/>
  <c r="G148" i="11"/>
  <c r="F23" i="2"/>
  <c r="N23" i="2" s="1"/>
  <c r="O22" i="2"/>
  <c r="U16" i="11"/>
  <c r="U147" i="18"/>
  <c r="U148" i="18" s="1"/>
  <c r="U149" i="18" s="1"/>
  <c r="U150" i="18" s="1"/>
  <c r="U151" i="18" s="1"/>
  <c r="U152" i="18" s="1"/>
  <c r="U153" i="18" s="1"/>
  <c r="U154" i="18" s="1"/>
  <c r="U155" i="18" s="1"/>
  <c r="U156" i="18" s="1"/>
  <c r="U157" i="18" s="1"/>
  <c r="U158" i="18" s="1"/>
  <c r="Q171" i="18"/>
  <c r="T171" i="18" s="1"/>
  <c r="D172" i="16"/>
  <c r="G172" i="16" s="1"/>
  <c r="E160" i="16"/>
  <c r="P160" i="16" s="1"/>
  <c r="Q137" i="16"/>
  <c r="Q138" i="16" s="1"/>
  <c r="Q139" i="16" s="1"/>
  <c r="Q140" i="16" s="1"/>
  <c r="Q141" i="16" s="1"/>
  <c r="Q142" i="16" s="1"/>
  <c r="Q143" i="16" s="1"/>
  <c r="Q144" i="16" s="1"/>
  <c r="Q145" i="16" s="1"/>
  <c r="Q146" i="16" s="1"/>
  <c r="Q147" i="16" s="1"/>
  <c r="Q148" i="16" s="1"/>
  <c r="Q149" i="16" s="1"/>
  <c r="Q150" i="16" s="1"/>
  <c r="Q151" i="16" s="1"/>
  <c r="Q152" i="16" s="1"/>
  <c r="Q153" i="16" s="1"/>
  <c r="Q154" i="16" s="1"/>
  <c r="Q155" i="16" s="1"/>
  <c r="Q156" i="16" s="1"/>
  <c r="Q157" i="16" s="1"/>
  <c r="Q158" i="16" s="1"/>
  <c r="D173" i="16"/>
  <c r="G173" i="16" s="1"/>
  <c r="E161" i="16"/>
  <c r="P161" i="16" s="1"/>
  <c r="D174" i="16"/>
  <c r="G174" i="16" s="1"/>
  <c r="E162" i="16"/>
  <c r="P162" i="16" s="1"/>
  <c r="D175" i="16"/>
  <c r="G175" i="16" s="1"/>
  <c r="E163" i="16"/>
  <c r="P163" i="16" s="1"/>
  <c r="D176" i="16"/>
  <c r="G176" i="16" s="1"/>
  <c r="E164" i="16"/>
  <c r="P164" i="16" s="1"/>
  <c r="D177" i="16"/>
  <c r="G177" i="16" s="1"/>
  <c r="E165" i="16"/>
  <c r="P165" i="16" s="1"/>
  <c r="D178" i="16"/>
  <c r="E166" i="16"/>
  <c r="D179" i="16"/>
  <c r="E167" i="16"/>
  <c r="D180" i="16"/>
  <c r="G180" i="16" s="1"/>
  <c r="E168" i="16"/>
  <c r="P168" i="16" s="1"/>
  <c r="D181" i="16"/>
  <c r="G181" i="16" s="1"/>
  <c r="E169" i="16"/>
  <c r="P169" i="16" s="1"/>
  <c r="D182" i="16"/>
  <c r="G182" i="16" s="1"/>
  <c r="E170" i="16"/>
  <c r="P170" i="16" s="1"/>
  <c r="Q148" i="17"/>
  <c r="D172" i="17"/>
  <c r="G172" i="17" s="1"/>
  <c r="E160" i="17"/>
  <c r="R136" i="17"/>
  <c r="R137" i="17" s="1"/>
  <c r="R138" i="17" s="1"/>
  <c r="R139" i="17" s="1"/>
  <c r="R140" i="17" s="1"/>
  <c r="R141" i="17" s="1"/>
  <c r="R142" i="17" s="1"/>
  <c r="R143" i="17" s="1"/>
  <c r="R144" i="17" s="1"/>
  <c r="R145" i="17" s="1"/>
  <c r="R146" i="17" s="1"/>
  <c r="R147" i="17" s="1"/>
  <c r="D173" i="17"/>
  <c r="G173" i="17" s="1"/>
  <c r="E161" i="17"/>
  <c r="Q161" i="17" s="1"/>
  <c r="D174" i="17"/>
  <c r="G174" i="17" s="1"/>
  <c r="E162" i="17"/>
  <c r="Q162" i="17" s="1"/>
  <c r="D175" i="17"/>
  <c r="G175" i="17" s="1"/>
  <c r="E163" i="17"/>
  <c r="Q163" i="17" s="1"/>
  <c r="D176" i="17"/>
  <c r="G176" i="17" s="1"/>
  <c r="E164" i="17"/>
  <c r="Q164" i="17" s="1"/>
  <c r="D177" i="17"/>
  <c r="G177" i="17" s="1"/>
  <c r="E165" i="17"/>
  <c r="Q165" i="17" s="1"/>
  <c r="D178" i="17"/>
  <c r="G178" i="17" s="1"/>
  <c r="E166" i="17"/>
  <c r="Q166" i="17" s="1"/>
  <c r="D179" i="17"/>
  <c r="G179" i="17" s="1"/>
  <c r="E167" i="17"/>
  <c r="Q167" i="17" s="1"/>
  <c r="D180" i="17"/>
  <c r="G180" i="17" s="1"/>
  <c r="E168" i="17"/>
  <c r="Q168" i="17" s="1"/>
  <c r="D181" i="17"/>
  <c r="G181" i="17" s="1"/>
  <c r="E169" i="17"/>
  <c r="Q169" i="17" s="1"/>
  <c r="D182" i="17"/>
  <c r="G182" i="17" s="1"/>
  <c r="E170" i="17"/>
  <c r="Q170" i="17" s="1"/>
  <c r="D183" i="17"/>
  <c r="G183" i="17" s="1"/>
  <c r="E171" i="17"/>
  <c r="Q171" i="17" s="1"/>
  <c r="F18" i="12"/>
  <c r="S17" i="12"/>
  <c r="E171" i="12"/>
  <c r="G171" i="12"/>
  <c r="S17" i="11"/>
  <c r="T17" i="11" s="1"/>
  <c r="E195" i="19" l="1"/>
  <c r="D207" i="19"/>
  <c r="G195" i="19"/>
  <c r="P167" i="16"/>
  <c r="P166" i="16"/>
  <c r="G201" i="18"/>
  <c r="D213" i="18"/>
  <c r="E201" i="18"/>
  <c r="G202" i="18"/>
  <c r="D214" i="18"/>
  <c r="E202" i="18"/>
  <c r="G216" i="18"/>
  <c r="D228" i="18"/>
  <c r="E216" i="18"/>
  <c r="G208" i="18"/>
  <c r="D220" i="18"/>
  <c r="E208" i="18"/>
  <c r="D222" i="18"/>
  <c r="E210" i="18"/>
  <c r="G210" i="18"/>
  <c r="D230" i="18"/>
  <c r="E218" i="18"/>
  <c r="G218" i="18"/>
  <c r="G217" i="18"/>
  <c r="D229" i="18"/>
  <c r="E217" i="18"/>
  <c r="G203" i="18"/>
  <c r="D215" i="18"/>
  <c r="E203" i="18"/>
  <c r="G200" i="18"/>
  <c r="D212" i="18"/>
  <c r="E200" i="18"/>
  <c r="G211" i="18"/>
  <c r="D223" i="18"/>
  <c r="E211" i="18"/>
  <c r="G219" i="18"/>
  <c r="D231" i="18"/>
  <c r="E219" i="18"/>
  <c r="G209" i="18"/>
  <c r="D221" i="18"/>
  <c r="E209" i="18"/>
  <c r="D242" i="12"/>
  <c r="G230" i="12"/>
  <c r="E230" i="12"/>
  <c r="E216" i="12"/>
  <c r="D228" i="12"/>
  <c r="G216" i="12"/>
  <c r="D202" i="12"/>
  <c r="E190" i="12"/>
  <c r="G190" i="12"/>
  <c r="E208" i="12"/>
  <c r="D220" i="12"/>
  <c r="G208" i="12"/>
  <c r="D212" i="12"/>
  <c r="E200" i="12"/>
  <c r="G200" i="12"/>
  <c r="D265" i="12"/>
  <c r="E253" i="12"/>
  <c r="G253" i="12"/>
  <c r="D210" i="12"/>
  <c r="E198" i="12"/>
  <c r="G198" i="12"/>
  <c r="D203" i="12"/>
  <c r="E191" i="12"/>
  <c r="G191" i="12"/>
  <c r="D211" i="12"/>
  <c r="E199" i="12"/>
  <c r="G199" i="12"/>
  <c r="E225" i="12"/>
  <c r="D237" i="12"/>
  <c r="G225" i="12"/>
  <c r="E209" i="12"/>
  <c r="G209" i="12"/>
  <c r="D221" i="12"/>
  <c r="D224" i="19"/>
  <c r="E212" i="19"/>
  <c r="G212" i="19"/>
  <c r="D275" i="19"/>
  <c r="E263" i="19"/>
  <c r="G263" i="19"/>
  <c r="D211" i="19"/>
  <c r="E199" i="19"/>
  <c r="S199" i="19" s="1"/>
  <c r="G199" i="19"/>
  <c r="E202" i="19"/>
  <c r="D214" i="19"/>
  <c r="G202" i="19"/>
  <c r="E209" i="19"/>
  <c r="D221" i="19"/>
  <c r="G209" i="19"/>
  <c r="E234" i="19"/>
  <c r="D246" i="19"/>
  <c r="G234" i="19"/>
  <c r="D208" i="19"/>
  <c r="E196" i="19"/>
  <c r="G196" i="19"/>
  <c r="E217" i="19"/>
  <c r="D229" i="19"/>
  <c r="G217" i="19"/>
  <c r="E242" i="19"/>
  <c r="D254" i="19"/>
  <c r="G242" i="19"/>
  <c r="D216" i="19"/>
  <c r="E204" i="19"/>
  <c r="S204" i="19" s="1"/>
  <c r="G204" i="19"/>
  <c r="E201" i="19"/>
  <c r="D213" i="19"/>
  <c r="G201" i="19"/>
  <c r="S147" i="15"/>
  <c r="S148" i="15" s="1"/>
  <c r="S149" i="15" s="1"/>
  <c r="S150" i="15" s="1"/>
  <c r="S151" i="15" s="1"/>
  <c r="S152" i="15" s="1"/>
  <c r="S153" i="15" s="1"/>
  <c r="S154" i="15" s="1"/>
  <c r="S155" i="15" s="1"/>
  <c r="S156" i="15" s="1"/>
  <c r="S157" i="15" s="1"/>
  <c r="S158" i="15" s="1"/>
  <c r="R160" i="15"/>
  <c r="P159" i="16"/>
  <c r="R159" i="15"/>
  <c r="D192" i="2"/>
  <c r="G192" i="2" s="1"/>
  <c r="E180" i="2"/>
  <c r="D183" i="15"/>
  <c r="E171" i="15"/>
  <c r="G171" i="15"/>
  <c r="D195" i="2"/>
  <c r="G195" i="2" s="1"/>
  <c r="E183" i="2"/>
  <c r="D186" i="15"/>
  <c r="E174" i="15"/>
  <c r="G174" i="15"/>
  <c r="D193" i="2"/>
  <c r="G193" i="2" s="1"/>
  <c r="E181" i="2"/>
  <c r="D187" i="15"/>
  <c r="G175" i="15"/>
  <c r="E175" i="15"/>
  <c r="D186" i="2"/>
  <c r="G186" i="2" s="1"/>
  <c r="E174" i="2"/>
  <c r="D185" i="2"/>
  <c r="G185" i="2" s="1"/>
  <c r="E173" i="2"/>
  <c r="R188" i="15"/>
  <c r="G171" i="16"/>
  <c r="E171" i="16"/>
  <c r="D183" i="16"/>
  <c r="G179" i="16"/>
  <c r="T17" i="12"/>
  <c r="D191" i="2"/>
  <c r="G191" i="2" s="1"/>
  <c r="E179" i="2"/>
  <c r="D188" i="2"/>
  <c r="G188" i="2" s="1"/>
  <c r="E176" i="2"/>
  <c r="D187" i="2"/>
  <c r="G187" i="2" s="1"/>
  <c r="E175" i="2"/>
  <c r="D218" i="2"/>
  <c r="G218" i="2" s="1"/>
  <c r="E206" i="2"/>
  <c r="D212" i="15"/>
  <c r="G200" i="15"/>
  <c r="E200" i="15"/>
  <c r="D194" i="15"/>
  <c r="E182" i="15"/>
  <c r="G182" i="15"/>
  <c r="G178" i="16"/>
  <c r="Q159" i="16"/>
  <c r="Q160" i="16" s="1"/>
  <c r="D190" i="2"/>
  <c r="G190" i="2" s="1"/>
  <c r="E178" i="2"/>
  <c r="D184" i="2"/>
  <c r="G184" i="2" s="1"/>
  <c r="E172" i="2"/>
  <c r="D189" i="2"/>
  <c r="G189" i="2" s="1"/>
  <c r="E177" i="2"/>
  <c r="R162" i="15"/>
  <c r="I206" i="11"/>
  <c r="D184" i="15"/>
  <c r="G172" i="15"/>
  <c r="E172" i="15"/>
  <c r="R172" i="15" s="1"/>
  <c r="E167" i="11"/>
  <c r="G167" i="11"/>
  <c r="E161" i="11"/>
  <c r="G161" i="11"/>
  <c r="E166" i="11"/>
  <c r="G166" i="11"/>
  <c r="E169" i="11"/>
  <c r="G169" i="11"/>
  <c r="G162" i="11"/>
  <c r="E162" i="11"/>
  <c r="G164" i="11"/>
  <c r="E164" i="11"/>
  <c r="E168" i="11"/>
  <c r="G168" i="11"/>
  <c r="E159" i="11"/>
  <c r="G159" i="11"/>
  <c r="G163" i="11"/>
  <c r="E163" i="11"/>
  <c r="E165" i="11"/>
  <c r="G165" i="11"/>
  <c r="M200" i="16"/>
  <c r="M198" i="16"/>
  <c r="M204" i="16"/>
  <c r="M205" i="16"/>
  <c r="T206" i="18"/>
  <c r="Q218" i="18"/>
  <c r="P195" i="19"/>
  <c r="S183" i="19"/>
  <c r="Q197" i="18"/>
  <c r="T185" i="18"/>
  <c r="M196" i="16"/>
  <c r="Q196" i="18"/>
  <c r="T184" i="18"/>
  <c r="Q200" i="18"/>
  <c r="T188" i="18"/>
  <c r="T171" i="19"/>
  <c r="T172" i="19" s="1"/>
  <c r="T173" i="19" s="1"/>
  <c r="T174" i="19" s="1"/>
  <c r="T175" i="19" s="1"/>
  <c r="T176" i="19" s="1"/>
  <c r="T177" i="19" s="1"/>
  <c r="T178" i="19" s="1"/>
  <c r="T179" i="19" s="1"/>
  <c r="T180" i="19" s="1"/>
  <c r="T181" i="19" s="1"/>
  <c r="T182" i="19" s="1"/>
  <c r="Q198" i="18"/>
  <c r="T186" i="18"/>
  <c r="M206" i="16"/>
  <c r="Q204" i="18"/>
  <c r="T192" i="18"/>
  <c r="M195" i="16"/>
  <c r="M199" i="16"/>
  <c r="P198" i="19"/>
  <c r="S186" i="19"/>
  <c r="Q202" i="18"/>
  <c r="T190" i="18"/>
  <c r="Q199" i="18"/>
  <c r="T187" i="18"/>
  <c r="P206" i="19"/>
  <c r="S194" i="19"/>
  <c r="R148" i="17"/>
  <c r="R149" i="17" s="1"/>
  <c r="R150" i="17" s="1"/>
  <c r="R151" i="17" s="1"/>
  <c r="R152" i="17" s="1"/>
  <c r="R153" i="17" s="1"/>
  <c r="R154" i="17" s="1"/>
  <c r="R155" i="17" s="1"/>
  <c r="R156" i="17" s="1"/>
  <c r="R157" i="17" s="1"/>
  <c r="R158" i="17" s="1"/>
  <c r="R159" i="17" s="1"/>
  <c r="M214" i="16"/>
  <c r="Q201" i="18"/>
  <c r="T189" i="18"/>
  <c r="Q205" i="18"/>
  <c r="T193" i="18"/>
  <c r="M197" i="16"/>
  <c r="M215" i="16"/>
  <c r="M201" i="16"/>
  <c r="Q203" i="18"/>
  <c r="T191" i="18"/>
  <c r="S185" i="19"/>
  <c r="S212" i="19"/>
  <c r="S196" i="19"/>
  <c r="S201" i="19"/>
  <c r="S193" i="19"/>
  <c r="S191" i="19"/>
  <c r="E160" i="11"/>
  <c r="G160" i="11"/>
  <c r="F24" i="2"/>
  <c r="N24" i="2" s="1"/>
  <c r="O23" i="2"/>
  <c r="U17" i="11"/>
  <c r="Q183" i="18"/>
  <c r="T183" i="18" s="1"/>
  <c r="U159" i="18"/>
  <c r="U160" i="18" s="1"/>
  <c r="U161" i="18" s="1"/>
  <c r="U162" i="18" s="1"/>
  <c r="U163" i="18" s="1"/>
  <c r="U164" i="18" s="1"/>
  <c r="U165" i="18" s="1"/>
  <c r="U166" i="18" s="1"/>
  <c r="U167" i="18" s="1"/>
  <c r="U168" i="18" s="1"/>
  <c r="U169" i="18" s="1"/>
  <c r="U170" i="18" s="1"/>
  <c r="U171" i="18" s="1"/>
  <c r="U172" i="18" s="1"/>
  <c r="U173" i="18" s="1"/>
  <c r="U174" i="18" s="1"/>
  <c r="U175" i="18" s="1"/>
  <c r="U176" i="18" s="1"/>
  <c r="U177" i="18" s="1"/>
  <c r="U178" i="18" s="1"/>
  <c r="U179" i="18" s="1"/>
  <c r="U180" i="18" s="1"/>
  <c r="U181" i="18" s="1"/>
  <c r="U182" i="18" s="1"/>
  <c r="D194" i="16"/>
  <c r="G194" i="16" s="1"/>
  <c r="E182" i="16"/>
  <c r="P182" i="16" s="1"/>
  <c r="D193" i="16"/>
  <c r="G193" i="16" s="1"/>
  <c r="E181" i="16"/>
  <c r="P181" i="16" s="1"/>
  <c r="D192" i="16"/>
  <c r="G192" i="16" s="1"/>
  <c r="E180" i="16"/>
  <c r="P180" i="16" s="1"/>
  <c r="D191" i="16"/>
  <c r="E179" i="16"/>
  <c r="P179" i="16" s="1"/>
  <c r="D190" i="16"/>
  <c r="E178" i="16"/>
  <c r="D189" i="16"/>
  <c r="G189" i="16" s="1"/>
  <c r="E177" i="16"/>
  <c r="P177" i="16" s="1"/>
  <c r="D188" i="16"/>
  <c r="G188" i="16" s="1"/>
  <c r="E176" i="16"/>
  <c r="P176" i="16" s="1"/>
  <c r="D187" i="16"/>
  <c r="G187" i="16" s="1"/>
  <c r="E175" i="16"/>
  <c r="P175" i="16" s="1"/>
  <c r="D186" i="16"/>
  <c r="G186" i="16" s="1"/>
  <c r="E174" i="16"/>
  <c r="P174" i="16" s="1"/>
  <c r="D185" i="16"/>
  <c r="G185" i="16" s="1"/>
  <c r="E173" i="16"/>
  <c r="P173" i="16" s="1"/>
  <c r="D184" i="16"/>
  <c r="G184" i="16" s="1"/>
  <c r="E172" i="16"/>
  <c r="P172" i="16" s="1"/>
  <c r="D195" i="17"/>
  <c r="G195" i="17" s="1"/>
  <c r="E183" i="17"/>
  <c r="Q183" i="17" s="1"/>
  <c r="D194" i="17"/>
  <c r="G194" i="17" s="1"/>
  <c r="E182" i="17"/>
  <c r="Q182" i="17" s="1"/>
  <c r="D193" i="17"/>
  <c r="G193" i="17" s="1"/>
  <c r="E181" i="17"/>
  <c r="Q181" i="17" s="1"/>
  <c r="D192" i="17"/>
  <c r="G192" i="17" s="1"/>
  <c r="E180" i="17"/>
  <c r="Q180" i="17" s="1"/>
  <c r="D191" i="17"/>
  <c r="G191" i="17" s="1"/>
  <c r="E179" i="17"/>
  <c r="Q179" i="17" s="1"/>
  <c r="D190" i="17"/>
  <c r="G190" i="17" s="1"/>
  <c r="E178" i="17"/>
  <c r="Q178" i="17" s="1"/>
  <c r="D189" i="17"/>
  <c r="G189" i="17" s="1"/>
  <c r="E177" i="17"/>
  <c r="Q177" i="17" s="1"/>
  <c r="D188" i="17"/>
  <c r="G188" i="17" s="1"/>
  <c r="E176" i="17"/>
  <c r="Q176" i="17" s="1"/>
  <c r="D187" i="17"/>
  <c r="G187" i="17" s="1"/>
  <c r="E175" i="17"/>
  <c r="Q175" i="17" s="1"/>
  <c r="D186" i="17"/>
  <c r="G186" i="17" s="1"/>
  <c r="E174" i="17"/>
  <c r="Q174" i="17" s="1"/>
  <c r="D185" i="17"/>
  <c r="G185" i="17" s="1"/>
  <c r="E173" i="17"/>
  <c r="Q173" i="17" s="1"/>
  <c r="Q160" i="17"/>
  <c r="D184" i="17"/>
  <c r="G184" i="17" s="1"/>
  <c r="E172" i="17"/>
  <c r="F19" i="12"/>
  <c r="S18" i="12"/>
  <c r="E183" i="12"/>
  <c r="G183" i="12"/>
  <c r="S18" i="11"/>
  <c r="T18" i="11" s="1"/>
  <c r="S202" i="19" l="1"/>
  <c r="P171" i="16"/>
  <c r="G207" i="19"/>
  <c r="D219" i="19"/>
  <c r="E207" i="19"/>
  <c r="G231" i="18"/>
  <c r="D243" i="18"/>
  <c r="E231" i="18"/>
  <c r="D242" i="18"/>
  <c r="G230" i="18"/>
  <c r="E230" i="18"/>
  <c r="D240" i="18"/>
  <c r="G228" i="18"/>
  <c r="E228" i="18"/>
  <c r="G215" i="18"/>
  <c r="D227" i="18"/>
  <c r="E215" i="18"/>
  <c r="G223" i="18"/>
  <c r="D235" i="18"/>
  <c r="E223" i="18"/>
  <c r="D234" i="18"/>
  <c r="G222" i="18"/>
  <c r="E222" i="18"/>
  <c r="D226" i="18"/>
  <c r="G214" i="18"/>
  <c r="E214" i="18"/>
  <c r="D241" i="18"/>
  <c r="G229" i="18"/>
  <c r="E229" i="18"/>
  <c r="D233" i="18"/>
  <c r="G221" i="18"/>
  <c r="E221" i="18"/>
  <c r="D232" i="18"/>
  <c r="G220" i="18"/>
  <c r="E220" i="18"/>
  <c r="D224" i="18"/>
  <c r="G212" i="18"/>
  <c r="E212" i="18"/>
  <c r="D225" i="18"/>
  <c r="G213" i="18"/>
  <c r="E213" i="18"/>
  <c r="D277" i="12"/>
  <c r="E265" i="12"/>
  <c r="G265" i="12"/>
  <c r="E202" i="12"/>
  <c r="D214" i="12"/>
  <c r="G202" i="12"/>
  <c r="D249" i="12"/>
  <c r="E237" i="12"/>
  <c r="G237" i="12"/>
  <c r="E210" i="12"/>
  <c r="D222" i="12"/>
  <c r="G210" i="12"/>
  <c r="E220" i="12"/>
  <c r="D232" i="12"/>
  <c r="G220" i="12"/>
  <c r="D224" i="12"/>
  <c r="E212" i="12"/>
  <c r="G212" i="12"/>
  <c r="D240" i="12"/>
  <c r="E228" i="12"/>
  <c r="G228" i="12"/>
  <c r="E203" i="12"/>
  <c r="D215" i="12"/>
  <c r="G203" i="12"/>
  <c r="D233" i="12"/>
  <c r="E221" i="12"/>
  <c r="G221" i="12"/>
  <c r="E211" i="12"/>
  <c r="D223" i="12"/>
  <c r="G211" i="12"/>
  <c r="E242" i="12"/>
  <c r="G242" i="12"/>
  <c r="D254" i="12"/>
  <c r="D228" i="19"/>
  <c r="G216" i="19"/>
  <c r="E216" i="19"/>
  <c r="S216" i="19" s="1"/>
  <c r="D233" i="19"/>
  <c r="E221" i="19"/>
  <c r="G221" i="19"/>
  <c r="D266" i="19"/>
  <c r="E254" i="19"/>
  <c r="G254" i="19"/>
  <c r="D287" i="19"/>
  <c r="G275" i="19"/>
  <c r="E275" i="19"/>
  <c r="D225" i="19"/>
  <c r="E213" i="19"/>
  <c r="S213" i="19" s="1"/>
  <c r="G213" i="19"/>
  <c r="D220" i="19"/>
  <c r="E208" i="19"/>
  <c r="G208" i="19"/>
  <c r="S208" i="19" s="1"/>
  <c r="D226" i="19"/>
  <c r="E214" i="19"/>
  <c r="G214" i="19"/>
  <c r="S214" i="19" s="1"/>
  <c r="D223" i="19"/>
  <c r="G211" i="19"/>
  <c r="E211" i="19"/>
  <c r="S211" i="19" s="1"/>
  <c r="D241" i="19"/>
  <c r="E229" i="19"/>
  <c r="G229" i="19"/>
  <c r="D258" i="19"/>
  <c r="E246" i="19"/>
  <c r="G246" i="19"/>
  <c r="D236" i="19"/>
  <c r="E224" i="19"/>
  <c r="G224" i="19"/>
  <c r="T18" i="12"/>
  <c r="P178" i="16"/>
  <c r="R200" i="15"/>
  <c r="R174" i="15"/>
  <c r="S159" i="15"/>
  <c r="S160" i="15" s="1"/>
  <c r="S161" i="15" s="1"/>
  <c r="S162" i="15" s="1"/>
  <c r="S163" i="15" s="1"/>
  <c r="S164" i="15" s="1"/>
  <c r="S165" i="15" s="1"/>
  <c r="S166" i="15" s="1"/>
  <c r="S167" i="15" s="1"/>
  <c r="S168" i="15" s="1"/>
  <c r="S169" i="15" s="1"/>
  <c r="S170" i="15" s="1"/>
  <c r="D198" i="15"/>
  <c r="G186" i="15"/>
  <c r="E186" i="15"/>
  <c r="G190" i="16"/>
  <c r="G191" i="16"/>
  <c r="D202" i="2"/>
  <c r="G202" i="2" s="1"/>
  <c r="E190" i="2"/>
  <c r="D205" i="2"/>
  <c r="G205" i="2" s="1"/>
  <c r="E193" i="2"/>
  <c r="D196" i="15"/>
  <c r="G184" i="15"/>
  <c r="E184" i="15"/>
  <c r="D201" i="2"/>
  <c r="G201" i="2" s="1"/>
  <c r="E189" i="2"/>
  <c r="D230" i="2"/>
  <c r="G230" i="2" s="1"/>
  <c r="E218" i="2"/>
  <c r="D200" i="2"/>
  <c r="G200" i="2" s="1"/>
  <c r="E188" i="2"/>
  <c r="D204" i="2"/>
  <c r="G204" i="2" s="1"/>
  <c r="E192" i="2"/>
  <c r="I218" i="11"/>
  <c r="D203" i="2"/>
  <c r="G203" i="2" s="1"/>
  <c r="E191" i="2"/>
  <c r="R182" i="15"/>
  <c r="D195" i="16"/>
  <c r="G183" i="16"/>
  <c r="E183" i="16"/>
  <c r="D197" i="2"/>
  <c r="G197" i="2" s="1"/>
  <c r="E185" i="2"/>
  <c r="D198" i="2"/>
  <c r="G198" i="2" s="1"/>
  <c r="E186" i="2"/>
  <c r="D206" i="15"/>
  <c r="G194" i="15"/>
  <c r="E194" i="15"/>
  <c r="R175" i="15"/>
  <c r="D207" i="2"/>
  <c r="G207" i="2" s="1"/>
  <c r="E195" i="2"/>
  <c r="D196" i="2"/>
  <c r="G196" i="2" s="1"/>
  <c r="E184" i="2"/>
  <c r="D199" i="2"/>
  <c r="G199" i="2" s="1"/>
  <c r="E187" i="2"/>
  <c r="D199" i="15"/>
  <c r="E187" i="15"/>
  <c r="G187" i="15"/>
  <c r="R171" i="15"/>
  <c r="D224" i="15"/>
  <c r="E212" i="15"/>
  <c r="G212" i="15"/>
  <c r="D195" i="15"/>
  <c r="G183" i="15"/>
  <c r="E183" i="15"/>
  <c r="R183" i="15" s="1"/>
  <c r="E180" i="11"/>
  <c r="G180" i="11"/>
  <c r="E178" i="11"/>
  <c r="G178" i="11"/>
  <c r="E177" i="11"/>
  <c r="G177" i="11"/>
  <c r="G171" i="11"/>
  <c r="E171" i="11"/>
  <c r="E176" i="11"/>
  <c r="G176" i="11"/>
  <c r="E181" i="11"/>
  <c r="G181" i="11"/>
  <c r="G174" i="11"/>
  <c r="E174" i="11"/>
  <c r="E179" i="11"/>
  <c r="G179" i="11"/>
  <c r="E173" i="11"/>
  <c r="G173" i="11"/>
  <c r="G175" i="11"/>
  <c r="E175" i="11"/>
  <c r="P210" i="19"/>
  <c r="S198" i="19"/>
  <c r="M218" i="16"/>
  <c r="T183" i="19"/>
  <c r="T184" i="19" s="1"/>
  <c r="T185" i="19" s="1"/>
  <c r="T186" i="19" s="1"/>
  <c r="T187" i="19" s="1"/>
  <c r="T188" i="19" s="1"/>
  <c r="T189" i="19" s="1"/>
  <c r="T190" i="19" s="1"/>
  <c r="T191" i="19" s="1"/>
  <c r="T192" i="19" s="1"/>
  <c r="T193" i="19" s="1"/>
  <c r="T194" i="19" s="1"/>
  <c r="M209" i="16"/>
  <c r="M208" i="16"/>
  <c r="M217" i="16"/>
  <c r="P218" i="19"/>
  <c r="S206" i="19"/>
  <c r="M211" i="16"/>
  <c r="Q210" i="18"/>
  <c r="T198" i="18"/>
  <c r="Q209" i="18"/>
  <c r="T197" i="18"/>
  <c r="M216" i="16"/>
  <c r="Q215" i="18"/>
  <c r="T203" i="18"/>
  <c r="P207" i="19"/>
  <c r="S195" i="19"/>
  <c r="M210" i="16"/>
  <c r="Q217" i="18"/>
  <c r="T205" i="18"/>
  <c r="Q211" i="18"/>
  <c r="T199" i="18"/>
  <c r="M213" i="16"/>
  <c r="Q213" i="18"/>
  <c r="T201" i="18"/>
  <c r="Q214" i="18"/>
  <c r="T202" i="18"/>
  <c r="Q216" i="18"/>
  <c r="T204" i="18"/>
  <c r="T218" i="18"/>
  <c r="Q230" i="18"/>
  <c r="M207" i="16"/>
  <c r="Q212" i="18"/>
  <c r="T200" i="18"/>
  <c r="M227" i="16"/>
  <c r="M226" i="16"/>
  <c r="Q208" i="18"/>
  <c r="T196" i="18"/>
  <c r="M212" i="16"/>
  <c r="S205" i="19"/>
  <c r="S197" i="19"/>
  <c r="S203" i="19"/>
  <c r="S224" i="19"/>
  <c r="U18" i="11"/>
  <c r="E172" i="11"/>
  <c r="G172" i="11"/>
  <c r="F25" i="2"/>
  <c r="N25" i="2" s="1"/>
  <c r="O24" i="2"/>
  <c r="Q195" i="18"/>
  <c r="T195" i="18" s="1"/>
  <c r="D196" i="16"/>
  <c r="G196" i="16" s="1"/>
  <c r="E184" i="16"/>
  <c r="P184" i="16" s="1"/>
  <c r="Q161" i="16"/>
  <c r="Q162" i="16" s="1"/>
  <c r="Q163" i="16" s="1"/>
  <c r="Q164" i="16" s="1"/>
  <c r="Q165" i="16" s="1"/>
  <c r="Q166" i="16" s="1"/>
  <c r="Q167" i="16" s="1"/>
  <c r="Q168" i="16" s="1"/>
  <c r="Q169" i="16" s="1"/>
  <c r="Q170" i="16" s="1"/>
  <c r="Q171" i="16" s="1"/>
  <c r="Q172" i="16" s="1"/>
  <c r="Q173" i="16" s="1"/>
  <c r="Q174" i="16" s="1"/>
  <c r="Q175" i="16" s="1"/>
  <c r="Q176" i="16" s="1"/>
  <c r="Q177" i="16" s="1"/>
  <c r="Q178" i="16" s="1"/>
  <c r="Q179" i="16" s="1"/>
  <c r="Q180" i="16" s="1"/>
  <c r="Q181" i="16" s="1"/>
  <c r="Q182" i="16" s="1"/>
  <c r="D197" i="16"/>
  <c r="G197" i="16" s="1"/>
  <c r="E185" i="16"/>
  <c r="P185" i="16" s="1"/>
  <c r="D198" i="16"/>
  <c r="G198" i="16" s="1"/>
  <c r="E186" i="16"/>
  <c r="P186" i="16" s="1"/>
  <c r="D199" i="16"/>
  <c r="G199" i="16" s="1"/>
  <c r="E187" i="16"/>
  <c r="P187" i="16" s="1"/>
  <c r="D200" i="16"/>
  <c r="G200" i="16" s="1"/>
  <c r="E188" i="16"/>
  <c r="P188" i="16" s="1"/>
  <c r="D201" i="16"/>
  <c r="G201" i="16" s="1"/>
  <c r="E189" i="16"/>
  <c r="P189" i="16" s="1"/>
  <c r="D202" i="16"/>
  <c r="E190" i="16"/>
  <c r="P190" i="16" s="1"/>
  <c r="D203" i="16"/>
  <c r="E191" i="16"/>
  <c r="D204" i="16"/>
  <c r="G204" i="16" s="1"/>
  <c r="E192" i="16"/>
  <c r="P192" i="16" s="1"/>
  <c r="D205" i="16"/>
  <c r="G205" i="16" s="1"/>
  <c r="E193" i="16"/>
  <c r="P193" i="16" s="1"/>
  <c r="D206" i="16"/>
  <c r="G206" i="16" s="1"/>
  <c r="E194" i="16"/>
  <c r="P194" i="16" s="1"/>
  <c r="Q172" i="17"/>
  <c r="D196" i="17"/>
  <c r="G196" i="17" s="1"/>
  <c r="E184" i="17"/>
  <c r="R160" i="17"/>
  <c r="R161" i="17" s="1"/>
  <c r="R162" i="17" s="1"/>
  <c r="R163" i="17" s="1"/>
  <c r="R164" i="17" s="1"/>
  <c r="R165" i="17" s="1"/>
  <c r="R166" i="17" s="1"/>
  <c r="R167" i="17" s="1"/>
  <c r="R168" i="17" s="1"/>
  <c r="R169" i="17" s="1"/>
  <c r="R170" i="17" s="1"/>
  <c r="R171" i="17" s="1"/>
  <c r="D197" i="17"/>
  <c r="G197" i="17" s="1"/>
  <c r="E185" i="17"/>
  <c r="Q185" i="17" s="1"/>
  <c r="D198" i="17"/>
  <c r="G198" i="17" s="1"/>
  <c r="E186" i="17"/>
  <c r="Q186" i="17" s="1"/>
  <c r="D199" i="17"/>
  <c r="G199" i="17" s="1"/>
  <c r="E187" i="17"/>
  <c r="Q187" i="17" s="1"/>
  <c r="D200" i="17"/>
  <c r="G200" i="17" s="1"/>
  <c r="E188" i="17"/>
  <c r="Q188" i="17" s="1"/>
  <c r="D201" i="17"/>
  <c r="G201" i="17" s="1"/>
  <c r="E189" i="17"/>
  <c r="Q189" i="17" s="1"/>
  <c r="D202" i="17"/>
  <c r="G202" i="17" s="1"/>
  <c r="E190" i="17"/>
  <c r="Q190" i="17" s="1"/>
  <c r="D203" i="17"/>
  <c r="G203" i="17" s="1"/>
  <c r="E191" i="17"/>
  <c r="Q191" i="17" s="1"/>
  <c r="D204" i="17"/>
  <c r="G204" i="17" s="1"/>
  <c r="E192" i="17"/>
  <c r="Q192" i="17" s="1"/>
  <c r="D205" i="17"/>
  <c r="G205" i="17" s="1"/>
  <c r="E193" i="17"/>
  <c r="Q193" i="17" s="1"/>
  <c r="D206" i="17"/>
  <c r="G206" i="17" s="1"/>
  <c r="E194" i="17"/>
  <c r="Q194" i="17" s="1"/>
  <c r="D207" i="17"/>
  <c r="G207" i="17" s="1"/>
  <c r="E195" i="17"/>
  <c r="Q195" i="17" s="1"/>
  <c r="F20" i="12"/>
  <c r="S19" i="12"/>
  <c r="T19" i="12" s="1"/>
  <c r="E195" i="12"/>
  <c r="G195" i="12"/>
  <c r="S19" i="11"/>
  <c r="T19" i="11" s="1"/>
  <c r="R194" i="15" l="1"/>
  <c r="G219" i="19"/>
  <c r="E219" i="19"/>
  <c r="D231" i="19"/>
  <c r="G224" i="18"/>
  <c r="D236" i="18"/>
  <c r="E224" i="18"/>
  <c r="D246" i="18"/>
  <c r="E234" i="18"/>
  <c r="G234" i="18"/>
  <c r="G241" i="18"/>
  <c r="D253" i="18"/>
  <c r="E241" i="18"/>
  <c r="G235" i="18"/>
  <c r="D247" i="18"/>
  <c r="E235" i="18"/>
  <c r="D254" i="18"/>
  <c r="E242" i="18"/>
  <c r="G242" i="18"/>
  <c r="G232" i="18"/>
  <c r="D244" i="18"/>
  <c r="E232" i="18"/>
  <c r="D238" i="18"/>
  <c r="E226" i="18"/>
  <c r="G226" i="18"/>
  <c r="G227" i="18"/>
  <c r="D239" i="18"/>
  <c r="E227" i="18"/>
  <c r="G225" i="18"/>
  <c r="D237" i="18"/>
  <c r="E225" i="18"/>
  <c r="G243" i="18"/>
  <c r="D255" i="18"/>
  <c r="E243" i="18"/>
  <c r="G240" i="18"/>
  <c r="D252" i="18"/>
  <c r="E240" i="18"/>
  <c r="G233" i="18"/>
  <c r="D245" i="18"/>
  <c r="E233" i="18"/>
  <c r="E249" i="12"/>
  <c r="D261" i="12"/>
  <c r="G249" i="12"/>
  <c r="E232" i="12"/>
  <c r="D244" i="12"/>
  <c r="G232" i="12"/>
  <c r="E240" i="12"/>
  <c r="D252" i="12"/>
  <c r="G240" i="12"/>
  <c r="D234" i="12"/>
  <c r="E222" i="12"/>
  <c r="G222" i="12"/>
  <c r="E224" i="12"/>
  <c r="D236" i="12"/>
  <c r="G224" i="12"/>
  <c r="E215" i="12"/>
  <c r="D227" i="12"/>
  <c r="G215" i="12"/>
  <c r="E223" i="12"/>
  <c r="D235" i="12"/>
  <c r="G223" i="12"/>
  <c r="E214" i="12"/>
  <c r="D226" i="12"/>
  <c r="G214" i="12"/>
  <c r="D266" i="12"/>
  <c r="E254" i="12"/>
  <c r="G254" i="12"/>
  <c r="E233" i="12"/>
  <c r="D245" i="12"/>
  <c r="G233" i="12"/>
  <c r="D289" i="12"/>
  <c r="E277" i="12"/>
  <c r="G277" i="12"/>
  <c r="E266" i="19"/>
  <c r="D278" i="19"/>
  <c r="G266" i="19"/>
  <c r="E225" i="19"/>
  <c r="D237" i="19"/>
  <c r="G225" i="19"/>
  <c r="S225" i="19" s="1"/>
  <c r="E226" i="19"/>
  <c r="D238" i="19"/>
  <c r="G226" i="19"/>
  <c r="D232" i="19"/>
  <c r="E220" i="19"/>
  <c r="G220" i="19"/>
  <c r="E258" i="19"/>
  <c r="D270" i="19"/>
  <c r="G258" i="19"/>
  <c r="E241" i="19"/>
  <c r="D253" i="19"/>
  <c r="G241" i="19"/>
  <c r="D248" i="19"/>
  <c r="E236" i="19"/>
  <c r="G236" i="19"/>
  <c r="S236" i="19" s="1"/>
  <c r="D299" i="19"/>
  <c r="E287" i="19"/>
  <c r="G287" i="19"/>
  <c r="D235" i="19"/>
  <c r="E223" i="19"/>
  <c r="S223" i="19" s="1"/>
  <c r="G223" i="19"/>
  <c r="E233" i="19"/>
  <c r="D245" i="19"/>
  <c r="G233" i="19"/>
  <c r="D240" i="19"/>
  <c r="E228" i="19"/>
  <c r="G228" i="19"/>
  <c r="P191" i="16"/>
  <c r="R184" i="15"/>
  <c r="T195" i="19"/>
  <c r="T196" i="19" s="1"/>
  <c r="T197" i="19" s="1"/>
  <c r="T198" i="19" s="1"/>
  <c r="T199" i="19" s="1"/>
  <c r="T200" i="19" s="1"/>
  <c r="T201" i="19" s="1"/>
  <c r="T202" i="19" s="1"/>
  <c r="T203" i="19" s="1"/>
  <c r="T204" i="19" s="1"/>
  <c r="T205" i="19" s="1"/>
  <c r="T206" i="19" s="1"/>
  <c r="S171" i="15"/>
  <c r="S172" i="15" s="1"/>
  <c r="S173" i="15" s="1"/>
  <c r="S174" i="15" s="1"/>
  <c r="S175" i="15" s="1"/>
  <c r="S176" i="15" s="1"/>
  <c r="S177" i="15" s="1"/>
  <c r="S178" i="15" s="1"/>
  <c r="S179" i="15" s="1"/>
  <c r="S180" i="15" s="1"/>
  <c r="S181" i="15" s="1"/>
  <c r="S182" i="15" s="1"/>
  <c r="S183" i="15" s="1"/>
  <c r="S184" i="15" s="1"/>
  <c r="S185" i="15" s="1"/>
  <c r="D210" i="2"/>
  <c r="G210" i="2" s="1"/>
  <c r="E198" i="2"/>
  <c r="D217" i="2"/>
  <c r="G217" i="2" s="1"/>
  <c r="E205" i="2"/>
  <c r="D210" i="15"/>
  <c r="G198" i="15"/>
  <c r="E198" i="15"/>
  <c r="I230" i="11"/>
  <c r="G202" i="16"/>
  <c r="D207" i="16"/>
  <c r="G195" i="16"/>
  <c r="E195" i="16"/>
  <c r="R212" i="15"/>
  <c r="D242" i="2"/>
  <c r="G242" i="2" s="1"/>
  <c r="E230" i="2"/>
  <c r="D208" i="15"/>
  <c r="G196" i="15"/>
  <c r="E196" i="15"/>
  <c r="D216" i="2"/>
  <c r="G216" i="2" s="1"/>
  <c r="E204" i="2"/>
  <c r="D214" i="2"/>
  <c r="G214" i="2" s="1"/>
  <c r="E202" i="2"/>
  <c r="D211" i="15"/>
  <c r="G199" i="15"/>
  <c r="E199" i="15"/>
  <c r="R199" i="15" s="1"/>
  <c r="D208" i="2"/>
  <c r="G208" i="2" s="1"/>
  <c r="E196" i="2"/>
  <c r="D211" i="2"/>
  <c r="G211" i="2" s="1"/>
  <c r="E199" i="2"/>
  <c r="D209" i="2"/>
  <c r="G209" i="2" s="1"/>
  <c r="E197" i="2"/>
  <c r="D207" i="15"/>
  <c r="G195" i="15"/>
  <c r="E195" i="15"/>
  <c r="D218" i="15"/>
  <c r="G206" i="15"/>
  <c r="E206" i="15"/>
  <c r="D212" i="2"/>
  <c r="G212" i="2" s="1"/>
  <c r="E200" i="2"/>
  <c r="P183" i="16"/>
  <c r="Q183" i="16" s="1"/>
  <c r="Q184" i="16" s="1"/>
  <c r="D215" i="2"/>
  <c r="G215" i="2" s="1"/>
  <c r="E203" i="2"/>
  <c r="G203" i="16"/>
  <c r="D236" i="15"/>
  <c r="G224" i="15"/>
  <c r="E224" i="15"/>
  <c r="D219" i="2"/>
  <c r="G219" i="2" s="1"/>
  <c r="E207" i="2"/>
  <c r="R172" i="17"/>
  <c r="R173" i="17" s="1"/>
  <c r="R174" i="17" s="1"/>
  <c r="R175" i="17" s="1"/>
  <c r="R176" i="17" s="1"/>
  <c r="R177" i="17" s="1"/>
  <c r="R178" i="17" s="1"/>
  <c r="R179" i="17" s="1"/>
  <c r="R180" i="17" s="1"/>
  <c r="R181" i="17" s="1"/>
  <c r="R182" i="17" s="1"/>
  <c r="R183" i="17" s="1"/>
  <c r="R187" i="15"/>
  <c r="D213" i="2"/>
  <c r="G213" i="2" s="1"/>
  <c r="E201" i="2"/>
  <c r="R186" i="15"/>
  <c r="E188" i="11"/>
  <c r="G188" i="11"/>
  <c r="E185" i="11"/>
  <c r="G185" i="11"/>
  <c r="E189" i="11"/>
  <c r="G189" i="11"/>
  <c r="E187" i="11"/>
  <c r="G187" i="11"/>
  <c r="E191" i="11"/>
  <c r="G191" i="11"/>
  <c r="E193" i="11"/>
  <c r="G193" i="11"/>
  <c r="G183" i="11"/>
  <c r="E183" i="11"/>
  <c r="G190" i="11"/>
  <c r="E190" i="11"/>
  <c r="E186" i="11"/>
  <c r="G186" i="11"/>
  <c r="G192" i="11"/>
  <c r="E192" i="11"/>
  <c r="P219" i="19"/>
  <c r="S207" i="19"/>
  <c r="M238" i="16"/>
  <c r="M225" i="16"/>
  <c r="M239" i="16"/>
  <c r="Q228" i="18"/>
  <c r="T216" i="18"/>
  <c r="Q223" i="18"/>
  <c r="T211" i="18"/>
  <c r="Q227" i="18"/>
  <c r="T215" i="18"/>
  <c r="M223" i="16"/>
  <c r="M221" i="16"/>
  <c r="M220" i="16"/>
  <c r="M224" i="16"/>
  <c r="Q224" i="18"/>
  <c r="T212" i="18"/>
  <c r="Q226" i="18"/>
  <c r="T214" i="18"/>
  <c r="Q229" i="18"/>
  <c r="T217" i="18"/>
  <c r="M228" i="16"/>
  <c r="P230" i="19"/>
  <c r="S218" i="19"/>
  <c r="Q222" i="18"/>
  <c r="T210" i="18"/>
  <c r="M230" i="16"/>
  <c r="Q225" i="18"/>
  <c r="T213" i="18"/>
  <c r="M222" i="16"/>
  <c r="Q221" i="18"/>
  <c r="T209" i="18"/>
  <c r="M229" i="16"/>
  <c r="Q220" i="18"/>
  <c r="T208" i="18"/>
  <c r="M219" i="16"/>
  <c r="T230" i="18"/>
  <c r="Q242" i="18"/>
  <c r="P222" i="19"/>
  <c r="S210" i="19"/>
  <c r="U19" i="11"/>
  <c r="S215" i="19"/>
  <c r="S228" i="19"/>
  <c r="S209" i="19"/>
  <c r="S217" i="19"/>
  <c r="S220" i="19"/>
  <c r="E184" i="11"/>
  <c r="G184" i="11"/>
  <c r="F26" i="2"/>
  <c r="N26" i="2" s="1"/>
  <c r="O25" i="2"/>
  <c r="U183" i="18"/>
  <c r="U184" i="18" s="1"/>
  <c r="U185" i="18" s="1"/>
  <c r="U186" i="18" s="1"/>
  <c r="U187" i="18" s="1"/>
  <c r="U188" i="18" s="1"/>
  <c r="U189" i="18" s="1"/>
  <c r="U190" i="18" s="1"/>
  <c r="U191" i="18" s="1"/>
  <c r="U192" i="18" s="1"/>
  <c r="U193" i="18" s="1"/>
  <c r="U194" i="18" s="1"/>
  <c r="Q207" i="18"/>
  <c r="T207" i="18" s="1"/>
  <c r="D218" i="16"/>
  <c r="G218" i="16" s="1"/>
  <c r="E206" i="16"/>
  <c r="P206" i="16" s="1"/>
  <c r="D217" i="16"/>
  <c r="G217" i="16" s="1"/>
  <c r="E205" i="16"/>
  <c r="P205" i="16" s="1"/>
  <c r="D216" i="16"/>
  <c r="G216" i="16" s="1"/>
  <c r="E204" i="16"/>
  <c r="P204" i="16" s="1"/>
  <c r="D215" i="16"/>
  <c r="E203" i="16"/>
  <c r="D214" i="16"/>
  <c r="E202" i="16"/>
  <c r="P202" i="16" s="1"/>
  <c r="D213" i="16"/>
  <c r="G213" i="16" s="1"/>
  <c r="E201" i="16"/>
  <c r="P201" i="16" s="1"/>
  <c r="D212" i="16"/>
  <c r="G212" i="16" s="1"/>
  <c r="E200" i="16"/>
  <c r="P200" i="16" s="1"/>
  <c r="D211" i="16"/>
  <c r="G211" i="16" s="1"/>
  <c r="E199" i="16"/>
  <c r="P199" i="16" s="1"/>
  <c r="D210" i="16"/>
  <c r="G210" i="16" s="1"/>
  <c r="E198" i="16"/>
  <c r="P198" i="16" s="1"/>
  <c r="D209" i="16"/>
  <c r="G209" i="16" s="1"/>
  <c r="E197" i="16"/>
  <c r="P197" i="16" s="1"/>
  <c r="D208" i="16"/>
  <c r="G208" i="16" s="1"/>
  <c r="E196" i="16"/>
  <c r="P196" i="16" s="1"/>
  <c r="D219" i="17"/>
  <c r="G219" i="17" s="1"/>
  <c r="E207" i="17"/>
  <c r="Q207" i="17" s="1"/>
  <c r="D218" i="17"/>
  <c r="G218" i="17" s="1"/>
  <c r="E206" i="17"/>
  <c r="Q206" i="17" s="1"/>
  <c r="D217" i="17"/>
  <c r="G217" i="17" s="1"/>
  <c r="E205" i="17"/>
  <c r="Q205" i="17" s="1"/>
  <c r="D216" i="17"/>
  <c r="G216" i="17" s="1"/>
  <c r="E204" i="17"/>
  <c r="Q204" i="17" s="1"/>
  <c r="D215" i="17"/>
  <c r="G215" i="17" s="1"/>
  <c r="E203" i="17"/>
  <c r="Q203" i="17" s="1"/>
  <c r="D214" i="17"/>
  <c r="G214" i="17" s="1"/>
  <c r="E202" i="17"/>
  <c r="Q202" i="17" s="1"/>
  <c r="D213" i="17"/>
  <c r="G213" i="17" s="1"/>
  <c r="E201" i="17"/>
  <c r="Q201" i="17" s="1"/>
  <c r="D212" i="17"/>
  <c r="G212" i="17" s="1"/>
  <c r="E200" i="17"/>
  <c r="Q200" i="17" s="1"/>
  <c r="D211" i="17"/>
  <c r="G211" i="17" s="1"/>
  <c r="E199" i="17"/>
  <c r="Q199" i="17" s="1"/>
  <c r="D210" i="17"/>
  <c r="G210" i="17" s="1"/>
  <c r="E198" i="17"/>
  <c r="Q198" i="17" s="1"/>
  <c r="D209" i="17"/>
  <c r="G209" i="17" s="1"/>
  <c r="E197" i="17"/>
  <c r="Q197" i="17" s="1"/>
  <c r="Q184" i="17"/>
  <c r="D208" i="17"/>
  <c r="G208" i="17" s="1"/>
  <c r="E196" i="17"/>
  <c r="F21" i="12"/>
  <c r="T20" i="12"/>
  <c r="E207" i="12"/>
  <c r="G207" i="12"/>
  <c r="S20" i="11"/>
  <c r="T20" i="11" s="1"/>
  <c r="D243" i="19" l="1"/>
  <c r="E231" i="19"/>
  <c r="G231" i="19"/>
  <c r="S226" i="19"/>
  <c r="P203" i="16"/>
  <c r="S186" i="15"/>
  <c r="S187" i="15" s="1"/>
  <c r="S188" i="15" s="1"/>
  <c r="S189" i="15" s="1"/>
  <c r="S190" i="15" s="1"/>
  <c r="S191" i="15" s="1"/>
  <c r="S192" i="15" s="1"/>
  <c r="S193" i="15" s="1"/>
  <c r="S194" i="15" s="1"/>
  <c r="D264" i="18"/>
  <c r="G252" i="18"/>
  <c r="E252" i="18"/>
  <c r="D265" i="18"/>
  <c r="G253" i="18"/>
  <c r="E253" i="18"/>
  <c r="G255" i="18"/>
  <c r="D267" i="18"/>
  <c r="E255" i="18"/>
  <c r="D266" i="18"/>
  <c r="G254" i="18"/>
  <c r="E254" i="18"/>
  <c r="D258" i="18"/>
  <c r="G246" i="18"/>
  <c r="E246" i="18"/>
  <c r="D257" i="18"/>
  <c r="G245" i="18"/>
  <c r="E245" i="18"/>
  <c r="D250" i="18"/>
  <c r="G238" i="18"/>
  <c r="E238" i="18"/>
  <c r="G247" i="18"/>
  <c r="D259" i="18"/>
  <c r="E247" i="18"/>
  <c r="D249" i="18"/>
  <c r="G237" i="18"/>
  <c r="E237" i="18"/>
  <c r="D248" i="18"/>
  <c r="G236" i="18"/>
  <c r="E236" i="18"/>
  <c r="G239" i="18"/>
  <c r="D251" i="18"/>
  <c r="E239" i="18"/>
  <c r="D256" i="18"/>
  <c r="G244" i="18"/>
  <c r="E244" i="18"/>
  <c r="E235" i="12"/>
  <c r="D247" i="12"/>
  <c r="G235" i="12"/>
  <c r="E226" i="12"/>
  <c r="G226" i="12"/>
  <c r="D238" i="12"/>
  <c r="E244" i="12"/>
  <c r="D256" i="12"/>
  <c r="G244" i="12"/>
  <c r="D248" i="12"/>
  <c r="E236" i="12"/>
  <c r="G236" i="12"/>
  <c r="D257" i="12"/>
  <c r="E245" i="12"/>
  <c r="G245" i="12"/>
  <c r="E234" i="12"/>
  <c r="D246" i="12"/>
  <c r="G234" i="12"/>
  <c r="D273" i="12"/>
  <c r="E261" i="12"/>
  <c r="G261" i="12"/>
  <c r="E252" i="12"/>
  <c r="D264" i="12"/>
  <c r="G252" i="12"/>
  <c r="E289" i="12"/>
  <c r="D301" i="12"/>
  <c r="G289" i="12"/>
  <c r="E266" i="12"/>
  <c r="D278" i="12"/>
  <c r="G266" i="12"/>
  <c r="E227" i="12"/>
  <c r="D239" i="12"/>
  <c r="G227" i="12"/>
  <c r="D250" i="19"/>
  <c r="E238" i="19"/>
  <c r="S238" i="19" s="1"/>
  <c r="G238" i="19"/>
  <c r="D311" i="19"/>
  <c r="G299" i="19"/>
  <c r="E299" i="19"/>
  <c r="D260" i="19"/>
  <c r="G248" i="19"/>
  <c r="E248" i="19"/>
  <c r="D282" i="19"/>
  <c r="E270" i="19"/>
  <c r="G270" i="19"/>
  <c r="D249" i="19"/>
  <c r="E237" i="19"/>
  <c r="G237" i="19"/>
  <c r="D252" i="19"/>
  <c r="E240" i="19"/>
  <c r="G240" i="19"/>
  <c r="D244" i="19"/>
  <c r="G232" i="19"/>
  <c r="E232" i="19"/>
  <c r="S232" i="19" s="1"/>
  <c r="D290" i="19"/>
  <c r="E278" i="19"/>
  <c r="G278" i="19"/>
  <c r="D257" i="19"/>
  <c r="E245" i="19"/>
  <c r="G245" i="19"/>
  <c r="D247" i="19"/>
  <c r="G235" i="19"/>
  <c r="E235" i="19"/>
  <c r="S235" i="19" s="1"/>
  <c r="D265" i="19"/>
  <c r="E253" i="19"/>
  <c r="G253" i="19"/>
  <c r="R196" i="15"/>
  <c r="R198" i="15"/>
  <c r="T207" i="19"/>
  <c r="T208" i="19" s="1"/>
  <c r="T209" i="19" s="1"/>
  <c r="T210" i="19" s="1"/>
  <c r="T211" i="19" s="1"/>
  <c r="T212" i="19" s="1"/>
  <c r="T213" i="19" s="1"/>
  <c r="T214" i="19" s="1"/>
  <c r="T215" i="19" s="1"/>
  <c r="T216" i="19" s="1"/>
  <c r="T217" i="19" s="1"/>
  <c r="T218" i="19" s="1"/>
  <c r="R224" i="15"/>
  <c r="P195" i="16"/>
  <c r="D220" i="15"/>
  <c r="G208" i="15"/>
  <c r="E208" i="15"/>
  <c r="D225" i="2"/>
  <c r="G225" i="2" s="1"/>
  <c r="E213" i="2"/>
  <c r="D224" i="2"/>
  <c r="G224" i="2" s="1"/>
  <c r="E212" i="2"/>
  <c r="D226" i="2"/>
  <c r="G226" i="2" s="1"/>
  <c r="E214" i="2"/>
  <c r="G207" i="16"/>
  <c r="E207" i="16"/>
  <c r="D219" i="16"/>
  <c r="I242" i="11"/>
  <c r="R206" i="15"/>
  <c r="D231" i="2"/>
  <c r="G231" i="2" s="1"/>
  <c r="E219" i="2"/>
  <c r="D227" i="2"/>
  <c r="G227" i="2" s="1"/>
  <c r="E215" i="2"/>
  <c r="D220" i="2"/>
  <c r="G220" i="2" s="1"/>
  <c r="E208" i="2"/>
  <c r="D254" i="2"/>
  <c r="G254" i="2" s="1"/>
  <c r="E242" i="2"/>
  <c r="D222" i="2"/>
  <c r="G222" i="2" s="1"/>
  <c r="E210" i="2"/>
  <c r="D230" i="15"/>
  <c r="G218" i="15"/>
  <c r="E218" i="15"/>
  <c r="D221" i="2"/>
  <c r="G221" i="2" s="1"/>
  <c r="E209" i="2"/>
  <c r="D228" i="2"/>
  <c r="G228" i="2" s="1"/>
  <c r="E216" i="2"/>
  <c r="D222" i="15"/>
  <c r="G210" i="15"/>
  <c r="E210" i="15"/>
  <c r="G214" i="16"/>
  <c r="R195" i="15"/>
  <c r="S195" i="15" s="1"/>
  <c r="S196" i="15" s="1"/>
  <c r="S197" i="15" s="1"/>
  <c r="D248" i="15"/>
  <c r="E236" i="15"/>
  <c r="G236" i="15"/>
  <c r="D223" i="15"/>
  <c r="E211" i="15"/>
  <c r="G211" i="15"/>
  <c r="G215" i="16"/>
  <c r="D219" i="15"/>
  <c r="G207" i="15"/>
  <c r="E207" i="15"/>
  <c r="R207" i="15" s="1"/>
  <c r="D223" i="2"/>
  <c r="G223" i="2" s="1"/>
  <c r="E211" i="2"/>
  <c r="D229" i="2"/>
  <c r="G229" i="2" s="1"/>
  <c r="E217" i="2"/>
  <c r="E195" i="11"/>
  <c r="G195" i="11"/>
  <c r="G201" i="11"/>
  <c r="E201" i="11"/>
  <c r="E203" i="11"/>
  <c r="G203" i="11"/>
  <c r="E204" i="11"/>
  <c r="G204" i="11"/>
  <c r="E202" i="11"/>
  <c r="G202" i="11"/>
  <c r="E205" i="11"/>
  <c r="G205" i="11"/>
  <c r="E199" i="11"/>
  <c r="G199" i="11"/>
  <c r="E197" i="11"/>
  <c r="G197" i="11"/>
  <c r="G198" i="11"/>
  <c r="E198" i="11"/>
  <c r="E200" i="11"/>
  <c r="G200" i="11"/>
  <c r="U20" i="11"/>
  <c r="M231" i="16"/>
  <c r="P242" i="19"/>
  <c r="S230" i="19"/>
  <c r="Q236" i="18"/>
  <c r="T224" i="18"/>
  <c r="M235" i="16"/>
  <c r="M251" i="16"/>
  <c r="Q238" i="18"/>
  <c r="T226" i="18"/>
  <c r="M234" i="16"/>
  <c r="Q232" i="18"/>
  <c r="T220" i="18"/>
  <c r="Q237" i="18"/>
  <c r="T225" i="18"/>
  <c r="M240" i="16"/>
  <c r="M236" i="16"/>
  <c r="Q239" i="18"/>
  <c r="T227" i="18"/>
  <c r="M237" i="16"/>
  <c r="Q235" i="18"/>
  <c r="T223" i="18"/>
  <c r="Q234" i="18"/>
  <c r="T222" i="18"/>
  <c r="P234" i="19"/>
  <c r="S222" i="19"/>
  <c r="M241" i="16"/>
  <c r="M242" i="16"/>
  <c r="Q241" i="18"/>
  <c r="T229" i="18"/>
  <c r="M232" i="16"/>
  <c r="T242" i="18"/>
  <c r="Q254" i="18"/>
  <c r="M250" i="16"/>
  <c r="Q233" i="18"/>
  <c r="T221" i="18"/>
  <c r="M233" i="16"/>
  <c r="Q240" i="18"/>
  <c r="T228" i="18"/>
  <c r="P231" i="19"/>
  <c r="S219" i="19"/>
  <c r="S227" i="19"/>
  <c r="S229" i="19"/>
  <c r="S221" i="19"/>
  <c r="S237" i="19"/>
  <c r="S240" i="19"/>
  <c r="E196" i="11"/>
  <c r="G196" i="11"/>
  <c r="F27" i="2"/>
  <c r="N27" i="2" s="1"/>
  <c r="O26" i="2"/>
  <c r="Q219" i="18"/>
  <c r="T219" i="18" s="1"/>
  <c r="U195" i="18"/>
  <c r="U196" i="18" s="1"/>
  <c r="U197" i="18" s="1"/>
  <c r="U198" i="18" s="1"/>
  <c r="U199" i="18" s="1"/>
  <c r="U200" i="18" s="1"/>
  <c r="U201" i="18" s="1"/>
  <c r="U202" i="18" s="1"/>
  <c r="U203" i="18" s="1"/>
  <c r="U204" i="18" s="1"/>
  <c r="U205" i="18" s="1"/>
  <c r="U206" i="18" s="1"/>
  <c r="U207" i="18" s="1"/>
  <c r="U208" i="18" s="1"/>
  <c r="U209" i="18" s="1"/>
  <c r="U210" i="18" s="1"/>
  <c r="U211" i="18" s="1"/>
  <c r="U212" i="18" s="1"/>
  <c r="U213" i="18" s="1"/>
  <c r="U214" i="18" s="1"/>
  <c r="U215" i="18" s="1"/>
  <c r="U216" i="18" s="1"/>
  <c r="U217" i="18" s="1"/>
  <c r="U218" i="18" s="1"/>
  <c r="D220" i="16"/>
  <c r="G220" i="16" s="1"/>
  <c r="E208" i="16"/>
  <c r="P208" i="16" s="1"/>
  <c r="Q185" i="16"/>
  <c r="Q186" i="16" s="1"/>
  <c r="Q187" i="16" s="1"/>
  <c r="Q188" i="16" s="1"/>
  <c r="Q189" i="16" s="1"/>
  <c r="Q190" i="16" s="1"/>
  <c r="Q191" i="16" s="1"/>
  <c r="Q192" i="16" s="1"/>
  <c r="Q193" i="16" s="1"/>
  <c r="Q194" i="16" s="1"/>
  <c r="D221" i="16"/>
  <c r="G221" i="16" s="1"/>
  <c r="E209" i="16"/>
  <c r="P209" i="16" s="1"/>
  <c r="D222" i="16"/>
  <c r="G222" i="16" s="1"/>
  <c r="E210" i="16"/>
  <c r="P210" i="16" s="1"/>
  <c r="D223" i="16"/>
  <c r="G223" i="16" s="1"/>
  <c r="E211" i="16"/>
  <c r="P211" i="16" s="1"/>
  <c r="D224" i="16"/>
  <c r="G224" i="16" s="1"/>
  <c r="E212" i="16"/>
  <c r="P212" i="16" s="1"/>
  <c r="D225" i="16"/>
  <c r="G225" i="16" s="1"/>
  <c r="E213" i="16"/>
  <c r="P213" i="16" s="1"/>
  <c r="D226" i="16"/>
  <c r="E214" i="16"/>
  <c r="P214" i="16" s="1"/>
  <c r="D227" i="16"/>
  <c r="E215" i="16"/>
  <c r="P215" i="16" s="1"/>
  <c r="D228" i="16"/>
  <c r="G228" i="16" s="1"/>
  <c r="E216" i="16"/>
  <c r="P216" i="16" s="1"/>
  <c r="D229" i="16"/>
  <c r="G229" i="16" s="1"/>
  <c r="E217" i="16"/>
  <c r="P217" i="16" s="1"/>
  <c r="D230" i="16"/>
  <c r="G230" i="16" s="1"/>
  <c r="E218" i="16"/>
  <c r="P218" i="16" s="1"/>
  <c r="Q196" i="17"/>
  <c r="D220" i="17"/>
  <c r="G220" i="17" s="1"/>
  <c r="E208" i="17"/>
  <c r="R184" i="17"/>
  <c r="R185" i="17" s="1"/>
  <c r="R186" i="17" s="1"/>
  <c r="R187" i="17" s="1"/>
  <c r="R188" i="17" s="1"/>
  <c r="R189" i="17" s="1"/>
  <c r="R190" i="17" s="1"/>
  <c r="R191" i="17" s="1"/>
  <c r="R192" i="17" s="1"/>
  <c r="R193" i="17" s="1"/>
  <c r="R194" i="17" s="1"/>
  <c r="R195" i="17" s="1"/>
  <c r="D221" i="17"/>
  <c r="G221" i="17" s="1"/>
  <c r="E209" i="17"/>
  <c r="Q209" i="17" s="1"/>
  <c r="D222" i="17"/>
  <c r="G222" i="17" s="1"/>
  <c r="E210" i="17"/>
  <c r="Q210" i="17" s="1"/>
  <c r="D223" i="17"/>
  <c r="G223" i="17" s="1"/>
  <c r="E211" i="17"/>
  <c r="Q211" i="17" s="1"/>
  <c r="D224" i="17"/>
  <c r="G224" i="17" s="1"/>
  <c r="E212" i="17"/>
  <c r="Q212" i="17" s="1"/>
  <c r="D225" i="17"/>
  <c r="G225" i="17" s="1"/>
  <c r="E213" i="17"/>
  <c r="Q213" i="17" s="1"/>
  <c r="D226" i="17"/>
  <c r="G226" i="17" s="1"/>
  <c r="E214" i="17"/>
  <c r="Q214" i="17" s="1"/>
  <c r="D227" i="17"/>
  <c r="G227" i="17" s="1"/>
  <c r="E215" i="17"/>
  <c r="Q215" i="17" s="1"/>
  <c r="D228" i="17"/>
  <c r="G228" i="17" s="1"/>
  <c r="E216" i="17"/>
  <c r="Q216" i="17" s="1"/>
  <c r="D229" i="17"/>
  <c r="G229" i="17" s="1"/>
  <c r="E217" i="17"/>
  <c r="Q217" i="17" s="1"/>
  <c r="D230" i="17"/>
  <c r="G230" i="17" s="1"/>
  <c r="E218" i="17"/>
  <c r="Q218" i="17" s="1"/>
  <c r="D231" i="17"/>
  <c r="G231" i="17" s="1"/>
  <c r="E219" i="17"/>
  <c r="Q219" i="17" s="1"/>
  <c r="F22" i="12"/>
  <c r="S21" i="12"/>
  <c r="T21" i="12" s="1"/>
  <c r="E219" i="12"/>
  <c r="G219" i="12"/>
  <c r="S21" i="11"/>
  <c r="T21" i="11" s="1"/>
  <c r="S248" i="19" l="1"/>
  <c r="P207" i="16"/>
  <c r="G243" i="19"/>
  <c r="D255" i="19"/>
  <c r="E243" i="19"/>
  <c r="G251" i="18"/>
  <c r="D263" i="18"/>
  <c r="E251" i="18"/>
  <c r="G257" i="18"/>
  <c r="D269" i="18"/>
  <c r="E257" i="18"/>
  <c r="G267" i="18"/>
  <c r="D279" i="18"/>
  <c r="E267" i="18"/>
  <c r="G259" i="18"/>
  <c r="D271" i="18"/>
  <c r="E259" i="18"/>
  <c r="G248" i="18"/>
  <c r="D260" i="18"/>
  <c r="E248" i="18"/>
  <c r="G265" i="18"/>
  <c r="D277" i="18"/>
  <c r="E265" i="18"/>
  <c r="D270" i="18"/>
  <c r="E258" i="18"/>
  <c r="G258" i="18"/>
  <c r="D262" i="18"/>
  <c r="E250" i="18"/>
  <c r="G250" i="18"/>
  <c r="G256" i="18"/>
  <c r="D268" i="18"/>
  <c r="E256" i="18"/>
  <c r="D278" i="18"/>
  <c r="E266" i="18"/>
  <c r="G266" i="18"/>
  <c r="G249" i="18"/>
  <c r="D261" i="18"/>
  <c r="E249" i="18"/>
  <c r="G264" i="18"/>
  <c r="D276" i="18"/>
  <c r="E264" i="18"/>
  <c r="E257" i="12"/>
  <c r="D269" i="12"/>
  <c r="G257" i="12"/>
  <c r="D268" i="12"/>
  <c r="E256" i="12"/>
  <c r="G256" i="12"/>
  <c r="D250" i="12"/>
  <c r="E238" i="12"/>
  <c r="G238" i="12"/>
  <c r="D290" i="12"/>
  <c r="E278" i="12"/>
  <c r="G278" i="12"/>
  <c r="E273" i="12"/>
  <c r="D285" i="12"/>
  <c r="G273" i="12"/>
  <c r="D276" i="12"/>
  <c r="G264" i="12"/>
  <c r="E264" i="12"/>
  <c r="D313" i="12"/>
  <c r="E301" i="12"/>
  <c r="G301" i="12"/>
  <c r="D260" i="12"/>
  <c r="G248" i="12"/>
  <c r="E248" i="12"/>
  <c r="D259" i="12"/>
  <c r="E247" i="12"/>
  <c r="G247" i="12"/>
  <c r="D251" i="12"/>
  <c r="E239" i="12"/>
  <c r="G239" i="12"/>
  <c r="D258" i="12"/>
  <c r="G246" i="12"/>
  <c r="E246" i="12"/>
  <c r="D259" i="19"/>
  <c r="G247" i="19"/>
  <c r="E247" i="19"/>
  <c r="S247" i="19" s="1"/>
  <c r="E282" i="19"/>
  <c r="D294" i="19"/>
  <c r="G282" i="19"/>
  <c r="D323" i="19"/>
  <c r="G311" i="19"/>
  <c r="E311" i="19"/>
  <c r="E265" i="19"/>
  <c r="D277" i="19"/>
  <c r="G265" i="19"/>
  <c r="D256" i="19"/>
  <c r="E244" i="19"/>
  <c r="G244" i="19"/>
  <c r="E257" i="19"/>
  <c r="D269" i="19"/>
  <c r="G257" i="19"/>
  <c r="D264" i="19"/>
  <c r="E252" i="19"/>
  <c r="G252" i="19"/>
  <c r="E290" i="19"/>
  <c r="D302" i="19"/>
  <c r="G290" i="19"/>
  <c r="D272" i="19"/>
  <c r="E260" i="19"/>
  <c r="G260" i="19"/>
  <c r="E249" i="19"/>
  <c r="D261" i="19"/>
  <c r="G249" i="19"/>
  <c r="E250" i="19"/>
  <c r="D262" i="19"/>
  <c r="G250" i="19"/>
  <c r="S198" i="15"/>
  <c r="S199" i="15" s="1"/>
  <c r="S200" i="15" s="1"/>
  <c r="S201" i="15" s="1"/>
  <c r="S202" i="15" s="1"/>
  <c r="S203" i="15" s="1"/>
  <c r="S204" i="15" s="1"/>
  <c r="S205" i="15" s="1"/>
  <c r="S206" i="15" s="1"/>
  <c r="S207" i="15" s="1"/>
  <c r="R208" i="15"/>
  <c r="Q195" i="16"/>
  <c r="Q196" i="16" s="1"/>
  <c r="Q197" i="16" s="1"/>
  <c r="Q198" i="16" s="1"/>
  <c r="Q199" i="16" s="1"/>
  <c r="Q200" i="16" s="1"/>
  <c r="Q201" i="16" s="1"/>
  <c r="Q202" i="16" s="1"/>
  <c r="Q203" i="16" s="1"/>
  <c r="Q204" i="16" s="1"/>
  <c r="Q205" i="16" s="1"/>
  <c r="Q206" i="16" s="1"/>
  <c r="R211" i="15"/>
  <c r="R218" i="15"/>
  <c r="Q207" i="16"/>
  <c r="Q208" i="16" s="1"/>
  <c r="G227" i="16"/>
  <c r="D233" i="2"/>
  <c r="G233" i="2" s="1"/>
  <c r="E221" i="2"/>
  <c r="D232" i="2"/>
  <c r="G232" i="2" s="1"/>
  <c r="E220" i="2"/>
  <c r="D232" i="15"/>
  <c r="E220" i="15"/>
  <c r="G220" i="15"/>
  <c r="D234" i="15"/>
  <c r="E222" i="15"/>
  <c r="G222" i="15"/>
  <c r="D234" i="2"/>
  <c r="G234" i="2" s="1"/>
  <c r="E222" i="2"/>
  <c r="D235" i="2"/>
  <c r="G235" i="2" s="1"/>
  <c r="E223" i="2"/>
  <c r="D238" i="2"/>
  <c r="G238" i="2" s="1"/>
  <c r="E226" i="2"/>
  <c r="D237" i="2"/>
  <c r="G237" i="2" s="1"/>
  <c r="E225" i="2"/>
  <c r="D239" i="2"/>
  <c r="G239" i="2" s="1"/>
  <c r="E227" i="2"/>
  <c r="D235" i="15"/>
  <c r="G223" i="15"/>
  <c r="E223" i="15"/>
  <c r="D240" i="2"/>
  <c r="G240" i="2" s="1"/>
  <c r="E228" i="2"/>
  <c r="D231" i="15"/>
  <c r="E219" i="15"/>
  <c r="G219" i="15"/>
  <c r="G219" i="16"/>
  <c r="D231" i="16"/>
  <c r="E219" i="16"/>
  <c r="D242" i="15"/>
  <c r="G230" i="15"/>
  <c r="E230" i="15"/>
  <c r="G226" i="16"/>
  <c r="D241" i="2"/>
  <c r="G241" i="2" s="1"/>
  <c r="E229" i="2"/>
  <c r="R236" i="15"/>
  <c r="D236" i="2"/>
  <c r="G236" i="2" s="1"/>
  <c r="E224" i="2"/>
  <c r="D266" i="2"/>
  <c r="G266" i="2" s="1"/>
  <c r="E254" i="2"/>
  <c r="I254" i="11"/>
  <c r="D260" i="15"/>
  <c r="G248" i="15"/>
  <c r="E248" i="15"/>
  <c r="R248" i="15" s="1"/>
  <c r="R210" i="15"/>
  <c r="D243" i="2"/>
  <c r="G243" i="2" s="1"/>
  <c r="E231" i="2"/>
  <c r="E211" i="11"/>
  <c r="G211" i="11"/>
  <c r="E214" i="11"/>
  <c r="G214" i="11"/>
  <c r="E207" i="11"/>
  <c r="G207" i="11"/>
  <c r="E212" i="11"/>
  <c r="G212" i="11"/>
  <c r="G209" i="11"/>
  <c r="E209" i="11"/>
  <c r="G217" i="11"/>
  <c r="E217" i="11"/>
  <c r="E216" i="11"/>
  <c r="G216" i="11"/>
  <c r="E213" i="11"/>
  <c r="G213" i="11"/>
  <c r="E210" i="11"/>
  <c r="G210" i="11"/>
  <c r="E215" i="11"/>
  <c r="G215" i="11"/>
  <c r="U21" i="11"/>
  <c r="T219" i="19"/>
  <c r="T220" i="19" s="1"/>
  <c r="T221" i="19" s="1"/>
  <c r="T222" i="19" s="1"/>
  <c r="T223" i="19" s="1"/>
  <c r="T224" i="19" s="1"/>
  <c r="T225" i="19" s="1"/>
  <c r="T226" i="19" s="1"/>
  <c r="T227" i="19" s="1"/>
  <c r="T228" i="19" s="1"/>
  <c r="T229" i="19" s="1"/>
  <c r="T230" i="19" s="1"/>
  <c r="M245" i="16"/>
  <c r="M244" i="16"/>
  <c r="Q244" i="18"/>
  <c r="T232" i="18"/>
  <c r="P246" i="19"/>
  <c r="S234" i="19"/>
  <c r="Q251" i="18"/>
  <c r="T239" i="18"/>
  <c r="M247" i="16"/>
  <c r="Q245" i="18"/>
  <c r="T233" i="18"/>
  <c r="Q253" i="18"/>
  <c r="T241" i="18"/>
  <c r="Q246" i="18"/>
  <c r="T234" i="18"/>
  <c r="M248" i="16"/>
  <c r="M246" i="16"/>
  <c r="Q248" i="18"/>
  <c r="T236" i="18"/>
  <c r="M252" i="16"/>
  <c r="Q250" i="18"/>
  <c r="T238" i="18"/>
  <c r="P254" i="19"/>
  <c r="S242" i="19"/>
  <c r="P243" i="19"/>
  <c r="S231" i="19"/>
  <c r="M254" i="16"/>
  <c r="T254" i="18"/>
  <c r="Q266" i="18"/>
  <c r="M262" i="16"/>
  <c r="Q247" i="18"/>
  <c r="T235" i="18"/>
  <c r="Q252" i="18"/>
  <c r="T240" i="18"/>
  <c r="M253" i="16"/>
  <c r="M249" i="16"/>
  <c r="Q249" i="18"/>
  <c r="T237" i="18"/>
  <c r="M263" i="16"/>
  <c r="M243" i="16"/>
  <c r="R196" i="17"/>
  <c r="R197" i="17" s="1"/>
  <c r="R198" i="17" s="1"/>
  <c r="R199" i="17" s="1"/>
  <c r="R200" i="17" s="1"/>
  <c r="R201" i="17" s="1"/>
  <c r="R202" i="17" s="1"/>
  <c r="R203" i="17" s="1"/>
  <c r="R204" i="17" s="1"/>
  <c r="R205" i="17" s="1"/>
  <c r="R206" i="17" s="1"/>
  <c r="R207" i="17" s="1"/>
  <c r="S233" i="19"/>
  <c r="S250" i="19"/>
  <c r="S260" i="19"/>
  <c r="S241" i="19"/>
  <c r="S239" i="19"/>
  <c r="S244" i="19"/>
  <c r="E208" i="11"/>
  <c r="G208" i="11"/>
  <c r="F28" i="2"/>
  <c r="N28" i="2" s="1"/>
  <c r="O27" i="2"/>
  <c r="Q231" i="18"/>
  <c r="T231" i="18" s="1"/>
  <c r="D242" i="16"/>
  <c r="G242" i="16" s="1"/>
  <c r="E230" i="16"/>
  <c r="P230" i="16" s="1"/>
  <c r="D241" i="16"/>
  <c r="G241" i="16" s="1"/>
  <c r="E229" i="16"/>
  <c r="P229" i="16" s="1"/>
  <c r="D240" i="16"/>
  <c r="G240" i="16" s="1"/>
  <c r="E228" i="16"/>
  <c r="P228" i="16" s="1"/>
  <c r="D239" i="16"/>
  <c r="E227" i="16"/>
  <c r="D238" i="16"/>
  <c r="E226" i="16"/>
  <c r="D237" i="16"/>
  <c r="G237" i="16" s="1"/>
  <c r="E225" i="16"/>
  <c r="P225" i="16" s="1"/>
  <c r="D236" i="16"/>
  <c r="G236" i="16" s="1"/>
  <c r="E224" i="16"/>
  <c r="P224" i="16" s="1"/>
  <c r="D235" i="16"/>
  <c r="G235" i="16" s="1"/>
  <c r="E223" i="16"/>
  <c r="P223" i="16" s="1"/>
  <c r="D234" i="16"/>
  <c r="G234" i="16" s="1"/>
  <c r="E222" i="16"/>
  <c r="P222" i="16" s="1"/>
  <c r="D233" i="16"/>
  <c r="G233" i="16" s="1"/>
  <c r="E221" i="16"/>
  <c r="P221" i="16" s="1"/>
  <c r="D232" i="16"/>
  <c r="G232" i="16" s="1"/>
  <c r="E220" i="16"/>
  <c r="P220" i="16" s="1"/>
  <c r="D243" i="17"/>
  <c r="G243" i="17" s="1"/>
  <c r="E231" i="17"/>
  <c r="Q231" i="17" s="1"/>
  <c r="D242" i="17"/>
  <c r="G242" i="17" s="1"/>
  <c r="E230" i="17"/>
  <c r="Q230" i="17" s="1"/>
  <c r="D241" i="17"/>
  <c r="G241" i="17" s="1"/>
  <c r="E229" i="17"/>
  <c r="Q229" i="17" s="1"/>
  <c r="D240" i="17"/>
  <c r="G240" i="17" s="1"/>
  <c r="E228" i="17"/>
  <c r="Q228" i="17" s="1"/>
  <c r="D239" i="17"/>
  <c r="G239" i="17" s="1"/>
  <c r="E227" i="17"/>
  <c r="Q227" i="17" s="1"/>
  <c r="D238" i="17"/>
  <c r="G238" i="17" s="1"/>
  <c r="E226" i="17"/>
  <c r="Q226" i="17" s="1"/>
  <c r="D237" i="17"/>
  <c r="G237" i="17" s="1"/>
  <c r="E225" i="17"/>
  <c r="Q225" i="17" s="1"/>
  <c r="D236" i="17"/>
  <c r="G236" i="17" s="1"/>
  <c r="E224" i="17"/>
  <c r="Q224" i="17" s="1"/>
  <c r="D235" i="17"/>
  <c r="G235" i="17" s="1"/>
  <c r="E223" i="17"/>
  <c r="Q223" i="17" s="1"/>
  <c r="D234" i="17"/>
  <c r="G234" i="17" s="1"/>
  <c r="E222" i="17"/>
  <c r="Q222" i="17" s="1"/>
  <c r="D233" i="17"/>
  <c r="G233" i="17" s="1"/>
  <c r="E221" i="17"/>
  <c r="Q221" i="17" s="1"/>
  <c r="Q208" i="17"/>
  <c r="D232" i="17"/>
  <c r="G232" i="17" s="1"/>
  <c r="E220" i="17"/>
  <c r="F23" i="12"/>
  <c r="S22" i="12"/>
  <c r="T22" i="12" s="1"/>
  <c r="E231" i="12"/>
  <c r="G231" i="12"/>
  <c r="S22" i="11"/>
  <c r="T22" i="11" s="1"/>
  <c r="D267" i="19" l="1"/>
  <c r="E255" i="19"/>
  <c r="G255" i="19"/>
  <c r="P227" i="16"/>
  <c r="S249" i="19"/>
  <c r="S252" i="19"/>
  <c r="S208" i="15"/>
  <c r="S209" i="15" s="1"/>
  <c r="D272" i="18"/>
  <c r="G260" i="18"/>
  <c r="E260" i="18"/>
  <c r="D273" i="18"/>
  <c r="G261" i="18"/>
  <c r="E261" i="18"/>
  <c r="G279" i="18"/>
  <c r="D291" i="18"/>
  <c r="E279" i="18"/>
  <c r="D281" i="18"/>
  <c r="G269" i="18"/>
  <c r="E269" i="18"/>
  <c r="D290" i="18"/>
  <c r="G278" i="18"/>
  <c r="E278" i="18"/>
  <c r="D288" i="18"/>
  <c r="G276" i="18"/>
  <c r="E276" i="18"/>
  <c r="D282" i="18"/>
  <c r="G270" i="18"/>
  <c r="E270" i="18"/>
  <c r="G271" i="18"/>
  <c r="D283" i="18"/>
  <c r="E271" i="18"/>
  <c r="D280" i="18"/>
  <c r="G268" i="18"/>
  <c r="E268" i="18"/>
  <c r="G263" i="18"/>
  <c r="D275" i="18"/>
  <c r="E263" i="18"/>
  <c r="D274" i="18"/>
  <c r="G262" i="18"/>
  <c r="E262" i="18"/>
  <c r="D289" i="18"/>
  <c r="G277" i="18"/>
  <c r="E277" i="18"/>
  <c r="E260" i="12"/>
  <c r="D272" i="12"/>
  <c r="G260" i="12"/>
  <c r="E251" i="12"/>
  <c r="D263" i="12"/>
  <c r="G251" i="12"/>
  <c r="E268" i="12"/>
  <c r="D280" i="12"/>
  <c r="G268" i="12"/>
  <c r="E250" i="12"/>
  <c r="D262" i="12"/>
  <c r="G250" i="12"/>
  <c r="E313" i="12"/>
  <c r="D325" i="12"/>
  <c r="G313" i="12"/>
  <c r="E258" i="12"/>
  <c r="G258" i="12"/>
  <c r="D270" i="12"/>
  <c r="E290" i="12"/>
  <c r="D302" i="12"/>
  <c r="G290" i="12"/>
  <c r="D281" i="12"/>
  <c r="E269" i="12"/>
  <c r="G269" i="12"/>
  <c r="E276" i="12"/>
  <c r="D288" i="12"/>
  <c r="G276" i="12"/>
  <c r="D297" i="12"/>
  <c r="E285" i="12"/>
  <c r="G285" i="12"/>
  <c r="E259" i="12"/>
  <c r="D271" i="12"/>
  <c r="G259" i="12"/>
  <c r="D268" i="19"/>
  <c r="E256" i="19"/>
  <c r="G256" i="19"/>
  <c r="D274" i="19"/>
  <c r="E262" i="19"/>
  <c r="S262" i="19" s="1"/>
  <c r="G262" i="19"/>
  <c r="D289" i="19"/>
  <c r="E277" i="19"/>
  <c r="G277" i="19"/>
  <c r="D273" i="19"/>
  <c r="E261" i="19"/>
  <c r="S261" i="19" s="1"/>
  <c r="G261" i="19"/>
  <c r="E323" i="19"/>
  <c r="D335" i="19"/>
  <c r="G323" i="19"/>
  <c r="D276" i="19"/>
  <c r="G264" i="19"/>
  <c r="E264" i="19"/>
  <c r="S264" i="19" s="1"/>
  <c r="D306" i="19"/>
  <c r="E294" i="19"/>
  <c r="G294" i="19"/>
  <c r="D281" i="19"/>
  <c r="E269" i="19"/>
  <c r="G269" i="19"/>
  <c r="D314" i="19"/>
  <c r="E302" i="19"/>
  <c r="G302" i="19"/>
  <c r="D284" i="19"/>
  <c r="E272" i="19"/>
  <c r="G272" i="19"/>
  <c r="D271" i="19"/>
  <c r="E259" i="19"/>
  <c r="G259" i="19"/>
  <c r="S210" i="15"/>
  <c r="S211" i="15" s="1"/>
  <c r="S212" i="15" s="1"/>
  <c r="S213" i="15" s="1"/>
  <c r="S214" i="15" s="1"/>
  <c r="S215" i="15" s="1"/>
  <c r="S216" i="15" s="1"/>
  <c r="S217" i="15" s="1"/>
  <c r="S218" i="15" s="1"/>
  <c r="R223" i="15"/>
  <c r="R219" i="15"/>
  <c r="P226" i="16"/>
  <c r="R230" i="15"/>
  <c r="P219" i="16"/>
  <c r="D251" i="2"/>
  <c r="G251" i="2" s="1"/>
  <c r="E239" i="2"/>
  <c r="D255" i="2"/>
  <c r="G255" i="2" s="1"/>
  <c r="E243" i="2"/>
  <c r="D248" i="2"/>
  <c r="G248" i="2" s="1"/>
  <c r="E236" i="2"/>
  <c r="G231" i="16"/>
  <c r="D243" i="16"/>
  <c r="E231" i="16"/>
  <c r="D252" i="2"/>
  <c r="G252" i="2" s="1"/>
  <c r="E240" i="2"/>
  <c r="G238" i="16"/>
  <c r="I266" i="11"/>
  <c r="R220" i="15"/>
  <c r="D244" i="15"/>
  <c r="G232" i="15"/>
  <c r="E232" i="15"/>
  <c r="D245" i="2"/>
  <c r="G245" i="2" s="1"/>
  <c r="E233" i="2"/>
  <c r="D272" i="15"/>
  <c r="G260" i="15"/>
  <c r="E260" i="15"/>
  <c r="D247" i="15"/>
  <c r="E235" i="15"/>
  <c r="G235" i="15"/>
  <c r="D249" i="2"/>
  <c r="G249" i="2" s="1"/>
  <c r="E237" i="2"/>
  <c r="D247" i="2"/>
  <c r="G247" i="2" s="1"/>
  <c r="E235" i="2"/>
  <c r="D246" i="2"/>
  <c r="G246" i="2" s="1"/>
  <c r="E234" i="2"/>
  <c r="D278" i="2"/>
  <c r="G278" i="2" s="1"/>
  <c r="E266" i="2"/>
  <c r="D243" i="15"/>
  <c r="G231" i="15"/>
  <c r="E231" i="15"/>
  <c r="G239" i="16"/>
  <c r="D253" i="2"/>
  <c r="G253" i="2" s="1"/>
  <c r="E241" i="2"/>
  <c r="D254" i="15"/>
  <c r="G242" i="15"/>
  <c r="E242" i="15"/>
  <c r="R222" i="15"/>
  <c r="D250" i="2"/>
  <c r="G250" i="2" s="1"/>
  <c r="E238" i="2"/>
  <c r="D246" i="15"/>
  <c r="G234" i="15"/>
  <c r="E234" i="15"/>
  <c r="D244" i="2"/>
  <c r="G244" i="2" s="1"/>
  <c r="E232" i="2"/>
  <c r="E228" i="11"/>
  <c r="G228" i="11"/>
  <c r="E219" i="11"/>
  <c r="G219" i="11"/>
  <c r="G227" i="11"/>
  <c r="E227" i="11"/>
  <c r="E225" i="11"/>
  <c r="G225" i="11"/>
  <c r="E229" i="11"/>
  <c r="G229" i="11"/>
  <c r="E224" i="11"/>
  <c r="G224" i="11"/>
  <c r="G222" i="11"/>
  <c r="E222" i="11"/>
  <c r="E221" i="11"/>
  <c r="G221" i="11"/>
  <c r="E226" i="11"/>
  <c r="G226" i="11"/>
  <c r="E223" i="11"/>
  <c r="G223" i="11"/>
  <c r="U22" i="11"/>
  <c r="Q261" i="18"/>
  <c r="T249" i="18"/>
  <c r="Q259" i="18"/>
  <c r="T247" i="18"/>
  <c r="P255" i="19"/>
  <c r="S243" i="19"/>
  <c r="Q260" i="18"/>
  <c r="T248" i="18"/>
  <c r="Q265" i="18"/>
  <c r="T253" i="18"/>
  <c r="P258" i="19"/>
  <c r="S246" i="19"/>
  <c r="M261" i="16"/>
  <c r="M274" i="16"/>
  <c r="P266" i="19"/>
  <c r="S254" i="19"/>
  <c r="M258" i="16"/>
  <c r="Q257" i="18"/>
  <c r="T245" i="18"/>
  <c r="Q256" i="18"/>
  <c r="T244" i="18"/>
  <c r="T266" i="18"/>
  <c r="Q278" i="18"/>
  <c r="M255" i="16"/>
  <c r="M265" i="16"/>
  <c r="Q262" i="18"/>
  <c r="T250" i="18"/>
  <c r="M260" i="16"/>
  <c r="M259" i="16"/>
  <c r="M256" i="16"/>
  <c r="M275" i="16"/>
  <c r="Q264" i="18"/>
  <c r="T252" i="18"/>
  <c r="M266" i="16"/>
  <c r="M264" i="16"/>
  <c r="Q258" i="18"/>
  <c r="T246" i="18"/>
  <c r="Q263" i="18"/>
  <c r="T251" i="18"/>
  <c r="M257" i="16"/>
  <c r="T231" i="19"/>
  <c r="T232" i="19" s="1"/>
  <c r="T233" i="19" s="1"/>
  <c r="T234" i="19" s="1"/>
  <c r="T235" i="19" s="1"/>
  <c r="T236" i="19" s="1"/>
  <c r="T237" i="19" s="1"/>
  <c r="T238" i="19" s="1"/>
  <c r="T239" i="19" s="1"/>
  <c r="T240" i="19" s="1"/>
  <c r="T241" i="19" s="1"/>
  <c r="T242" i="19" s="1"/>
  <c r="S256" i="19"/>
  <c r="S253" i="19"/>
  <c r="S251" i="19"/>
  <c r="S259" i="19"/>
  <c r="S245" i="19"/>
  <c r="E220" i="11"/>
  <c r="G220" i="11"/>
  <c r="F29" i="2"/>
  <c r="N29" i="2" s="1"/>
  <c r="U219" i="18"/>
  <c r="U220" i="18" s="1"/>
  <c r="U221" i="18" s="1"/>
  <c r="U222" i="18" s="1"/>
  <c r="U223" i="18" s="1"/>
  <c r="U224" i="18" s="1"/>
  <c r="U225" i="18" s="1"/>
  <c r="U226" i="18" s="1"/>
  <c r="U227" i="18" s="1"/>
  <c r="U228" i="18" s="1"/>
  <c r="U229" i="18" s="1"/>
  <c r="U230" i="18" s="1"/>
  <c r="Q243" i="18"/>
  <c r="T243" i="18" s="1"/>
  <c r="D244" i="16"/>
  <c r="G244" i="16" s="1"/>
  <c r="E232" i="16"/>
  <c r="P232" i="16" s="1"/>
  <c r="Q209" i="16"/>
  <c r="Q210" i="16" s="1"/>
  <c r="Q211" i="16" s="1"/>
  <c r="Q212" i="16" s="1"/>
  <c r="Q213" i="16" s="1"/>
  <c r="Q214" i="16" s="1"/>
  <c r="Q215" i="16" s="1"/>
  <c r="Q216" i="16" s="1"/>
  <c r="Q217" i="16" s="1"/>
  <c r="Q218" i="16" s="1"/>
  <c r="Q219" i="16" s="1"/>
  <c r="Q220" i="16" s="1"/>
  <c r="Q221" i="16" s="1"/>
  <c r="Q222" i="16" s="1"/>
  <c r="Q223" i="16" s="1"/>
  <c r="Q224" i="16" s="1"/>
  <c r="Q225" i="16" s="1"/>
  <c r="Q226" i="16" s="1"/>
  <c r="Q227" i="16" s="1"/>
  <c r="Q228" i="16" s="1"/>
  <c r="Q229" i="16" s="1"/>
  <c r="Q230" i="16" s="1"/>
  <c r="D245" i="16"/>
  <c r="G245" i="16" s="1"/>
  <c r="E233" i="16"/>
  <c r="P233" i="16" s="1"/>
  <c r="D246" i="16"/>
  <c r="G246" i="16" s="1"/>
  <c r="E234" i="16"/>
  <c r="P234" i="16" s="1"/>
  <c r="D247" i="16"/>
  <c r="G247" i="16" s="1"/>
  <c r="E235" i="16"/>
  <c r="P235" i="16" s="1"/>
  <c r="D248" i="16"/>
  <c r="G248" i="16" s="1"/>
  <c r="E236" i="16"/>
  <c r="P236" i="16" s="1"/>
  <c r="D249" i="16"/>
  <c r="G249" i="16" s="1"/>
  <c r="E237" i="16"/>
  <c r="P237" i="16" s="1"/>
  <c r="D250" i="16"/>
  <c r="E238" i="16"/>
  <c r="P238" i="16" s="1"/>
  <c r="D251" i="16"/>
  <c r="E239" i="16"/>
  <c r="D252" i="16"/>
  <c r="G252" i="16" s="1"/>
  <c r="E240" i="16"/>
  <c r="P240" i="16" s="1"/>
  <c r="D253" i="16"/>
  <c r="G253" i="16" s="1"/>
  <c r="E241" i="16"/>
  <c r="P241" i="16" s="1"/>
  <c r="D254" i="16"/>
  <c r="G254" i="16" s="1"/>
  <c r="E242" i="16"/>
  <c r="P242" i="16" s="1"/>
  <c r="Q220" i="17"/>
  <c r="D244" i="17"/>
  <c r="G244" i="17" s="1"/>
  <c r="E232" i="17"/>
  <c r="R208" i="17"/>
  <c r="R209" i="17" s="1"/>
  <c r="R210" i="17" s="1"/>
  <c r="R211" i="17" s="1"/>
  <c r="R212" i="17" s="1"/>
  <c r="R213" i="17" s="1"/>
  <c r="R214" i="17" s="1"/>
  <c r="R215" i="17" s="1"/>
  <c r="R216" i="17" s="1"/>
  <c r="R217" i="17" s="1"/>
  <c r="R218" i="17" s="1"/>
  <c r="R219" i="17" s="1"/>
  <c r="D245" i="17"/>
  <c r="G245" i="17" s="1"/>
  <c r="E233" i="17"/>
  <c r="Q233" i="17" s="1"/>
  <c r="D246" i="17"/>
  <c r="G246" i="17" s="1"/>
  <c r="E234" i="17"/>
  <c r="Q234" i="17" s="1"/>
  <c r="D247" i="17"/>
  <c r="G247" i="17" s="1"/>
  <c r="E235" i="17"/>
  <c r="Q235" i="17" s="1"/>
  <c r="D248" i="17"/>
  <c r="G248" i="17" s="1"/>
  <c r="E236" i="17"/>
  <c r="Q236" i="17" s="1"/>
  <c r="D249" i="17"/>
  <c r="G249" i="17" s="1"/>
  <c r="E237" i="17"/>
  <c r="Q237" i="17" s="1"/>
  <c r="D250" i="17"/>
  <c r="G250" i="17" s="1"/>
  <c r="E238" i="17"/>
  <c r="Q238" i="17" s="1"/>
  <c r="D251" i="17"/>
  <c r="G251" i="17" s="1"/>
  <c r="E239" i="17"/>
  <c r="Q239" i="17" s="1"/>
  <c r="D252" i="17"/>
  <c r="G252" i="17" s="1"/>
  <c r="E240" i="17"/>
  <c r="Q240" i="17" s="1"/>
  <c r="D253" i="17"/>
  <c r="G253" i="17" s="1"/>
  <c r="E241" i="17"/>
  <c r="Q241" i="17" s="1"/>
  <c r="D254" i="17"/>
  <c r="G254" i="17" s="1"/>
  <c r="E242" i="17"/>
  <c r="Q242" i="17" s="1"/>
  <c r="D255" i="17"/>
  <c r="G255" i="17" s="1"/>
  <c r="E243" i="17"/>
  <c r="Q243" i="17" s="1"/>
  <c r="F24" i="12"/>
  <c r="S23" i="12"/>
  <c r="T23" i="12" s="1"/>
  <c r="E243" i="12"/>
  <c r="G243" i="12"/>
  <c r="S23" i="11"/>
  <c r="T23" i="11" s="1"/>
  <c r="S219" i="15" l="1"/>
  <c r="S272" i="19"/>
  <c r="D279" i="19"/>
  <c r="G267" i="19"/>
  <c r="E267" i="19"/>
  <c r="G288" i="18"/>
  <c r="D300" i="18"/>
  <c r="E288" i="18"/>
  <c r="D286" i="18"/>
  <c r="E274" i="18"/>
  <c r="G274" i="18"/>
  <c r="D303" i="18"/>
  <c r="E291" i="18"/>
  <c r="G291" i="18"/>
  <c r="G275" i="18"/>
  <c r="D287" i="18"/>
  <c r="E275" i="18"/>
  <c r="D302" i="18"/>
  <c r="E290" i="18"/>
  <c r="G290" i="18"/>
  <c r="G273" i="18"/>
  <c r="D285" i="18"/>
  <c r="E273" i="18"/>
  <c r="G283" i="18"/>
  <c r="D295" i="18"/>
  <c r="E283" i="18"/>
  <c r="D294" i="18"/>
  <c r="E282" i="18"/>
  <c r="G282" i="18"/>
  <c r="G289" i="18"/>
  <c r="D301" i="18"/>
  <c r="E289" i="18"/>
  <c r="G281" i="18"/>
  <c r="D293" i="18"/>
  <c r="E281" i="18"/>
  <c r="G280" i="18"/>
  <c r="D292" i="18"/>
  <c r="E280" i="18"/>
  <c r="G272" i="18"/>
  <c r="D284" i="18"/>
  <c r="E272" i="18"/>
  <c r="D309" i="12"/>
  <c r="G297" i="12"/>
  <c r="E297" i="12"/>
  <c r="D314" i="12"/>
  <c r="E302" i="12"/>
  <c r="G302" i="12"/>
  <c r="D292" i="12"/>
  <c r="G280" i="12"/>
  <c r="E280" i="12"/>
  <c r="D337" i="12"/>
  <c r="E325" i="12"/>
  <c r="G325" i="12"/>
  <c r="D275" i="12"/>
  <c r="E263" i="12"/>
  <c r="G263" i="12"/>
  <c r="D274" i="12"/>
  <c r="G262" i="12"/>
  <c r="E262" i="12"/>
  <c r="D293" i="12"/>
  <c r="G281" i="12"/>
  <c r="E281" i="12"/>
  <c r="D300" i="12"/>
  <c r="E288" i="12"/>
  <c r="G288" i="12"/>
  <c r="D282" i="12"/>
  <c r="E270" i="12"/>
  <c r="G270" i="12"/>
  <c r="D284" i="12"/>
  <c r="E272" i="12"/>
  <c r="G272" i="12"/>
  <c r="D283" i="12"/>
  <c r="E271" i="12"/>
  <c r="G271" i="12"/>
  <c r="D296" i="19"/>
  <c r="E284" i="19"/>
  <c r="G284" i="19"/>
  <c r="E306" i="19"/>
  <c r="D318" i="19"/>
  <c r="G306" i="19"/>
  <c r="E314" i="19"/>
  <c r="D326" i="19"/>
  <c r="G314" i="19"/>
  <c r="D288" i="19"/>
  <c r="E276" i="19"/>
  <c r="G276" i="19"/>
  <c r="S276" i="19" s="1"/>
  <c r="E274" i="19"/>
  <c r="D286" i="19"/>
  <c r="G274" i="19"/>
  <c r="D283" i="19"/>
  <c r="E271" i="19"/>
  <c r="S271" i="19" s="1"/>
  <c r="G271" i="19"/>
  <c r="E289" i="19"/>
  <c r="D301" i="19"/>
  <c r="G289" i="19"/>
  <c r="E273" i="19"/>
  <c r="D285" i="19"/>
  <c r="G273" i="19"/>
  <c r="E281" i="19"/>
  <c r="D293" i="19"/>
  <c r="G281" i="19"/>
  <c r="D347" i="19"/>
  <c r="E335" i="19"/>
  <c r="G335" i="19"/>
  <c r="D280" i="19"/>
  <c r="E268" i="19"/>
  <c r="G268" i="19"/>
  <c r="S268" i="19" s="1"/>
  <c r="S220" i="15"/>
  <c r="S221" i="15" s="1"/>
  <c r="S222" i="15" s="1"/>
  <c r="S223" i="15" s="1"/>
  <c r="S224" i="15" s="1"/>
  <c r="S225" i="15" s="1"/>
  <c r="S226" i="15" s="1"/>
  <c r="S227" i="15" s="1"/>
  <c r="S228" i="15" s="1"/>
  <c r="S229" i="15" s="1"/>
  <c r="S230" i="15" s="1"/>
  <c r="R234" i="15"/>
  <c r="R242" i="15"/>
  <c r="R235" i="15"/>
  <c r="R260" i="15"/>
  <c r="R232" i="15"/>
  <c r="P239" i="16"/>
  <c r="T243" i="19"/>
  <c r="T244" i="19" s="1"/>
  <c r="T245" i="19" s="1"/>
  <c r="T246" i="19" s="1"/>
  <c r="T247" i="19" s="1"/>
  <c r="T248" i="19" s="1"/>
  <c r="T249" i="19" s="1"/>
  <c r="T250" i="19" s="1"/>
  <c r="T251" i="19" s="1"/>
  <c r="T252" i="19" s="1"/>
  <c r="T253" i="19" s="1"/>
  <c r="T254" i="19" s="1"/>
  <c r="D262" i="2"/>
  <c r="G262" i="2" s="1"/>
  <c r="E250" i="2"/>
  <c r="R231" i="15"/>
  <c r="S231" i="15" s="1"/>
  <c r="D256" i="15"/>
  <c r="E244" i="15"/>
  <c r="G244" i="15"/>
  <c r="P231" i="16"/>
  <c r="Q231" i="16" s="1"/>
  <c r="Q232" i="16" s="1"/>
  <c r="D258" i="2"/>
  <c r="G258" i="2" s="1"/>
  <c r="E246" i="2"/>
  <c r="D261" i="2"/>
  <c r="G261" i="2" s="1"/>
  <c r="E249" i="2"/>
  <c r="G243" i="16"/>
  <c r="D255" i="16"/>
  <c r="E243" i="16"/>
  <c r="D256" i="2"/>
  <c r="G256" i="2" s="1"/>
  <c r="E244" i="2"/>
  <c r="D265" i="2"/>
  <c r="G265" i="2" s="1"/>
  <c r="E253" i="2"/>
  <c r="D255" i="15"/>
  <c r="E243" i="15"/>
  <c r="G243" i="15"/>
  <c r="G250" i="16"/>
  <c r="D259" i="15"/>
  <c r="G247" i="15"/>
  <c r="E247" i="15"/>
  <c r="D257" i="2"/>
  <c r="G257" i="2" s="1"/>
  <c r="E245" i="2"/>
  <c r="D267" i="2"/>
  <c r="G267" i="2" s="1"/>
  <c r="E255" i="2"/>
  <c r="D263" i="2"/>
  <c r="G263" i="2" s="1"/>
  <c r="E251" i="2"/>
  <c r="D258" i="15"/>
  <c r="E246" i="15"/>
  <c r="G246" i="15"/>
  <c r="D290" i="2"/>
  <c r="G290" i="2" s="1"/>
  <c r="E278" i="2"/>
  <c r="D259" i="2"/>
  <c r="G259" i="2" s="1"/>
  <c r="E247" i="2"/>
  <c r="I278" i="11"/>
  <c r="D266" i="15"/>
  <c r="E254" i="15"/>
  <c r="G254" i="15"/>
  <c r="D260" i="2"/>
  <c r="G260" i="2" s="1"/>
  <c r="E248" i="2"/>
  <c r="G251" i="16"/>
  <c r="D284" i="15"/>
  <c r="G272" i="15"/>
  <c r="E272" i="15"/>
  <c r="D264" i="2"/>
  <c r="G264" i="2" s="1"/>
  <c r="E252" i="2"/>
  <c r="G238" i="11"/>
  <c r="E238" i="11"/>
  <c r="E241" i="11"/>
  <c r="G241" i="11"/>
  <c r="E235" i="11"/>
  <c r="G235" i="11"/>
  <c r="E233" i="11"/>
  <c r="G233" i="11"/>
  <c r="E236" i="11"/>
  <c r="G236" i="11"/>
  <c r="E237" i="11"/>
  <c r="G237" i="11"/>
  <c r="E239" i="11"/>
  <c r="G239" i="11"/>
  <c r="G240" i="11"/>
  <c r="E240" i="11"/>
  <c r="E231" i="11"/>
  <c r="G231" i="11"/>
  <c r="E234" i="11"/>
  <c r="G234" i="11"/>
  <c r="U23" i="11"/>
  <c r="Q270" i="18"/>
  <c r="T258" i="18"/>
  <c r="M287" i="16"/>
  <c r="Q274" i="18"/>
  <c r="T262" i="18"/>
  <c r="M286" i="16"/>
  <c r="M276" i="16"/>
  <c r="Q272" i="18"/>
  <c r="T260" i="18"/>
  <c r="M277" i="16"/>
  <c r="Q269" i="18"/>
  <c r="T257" i="18"/>
  <c r="M273" i="16"/>
  <c r="P267" i="19"/>
  <c r="S255" i="19"/>
  <c r="Q268" i="18"/>
  <c r="T256" i="18"/>
  <c r="M268" i="16"/>
  <c r="M269" i="16"/>
  <c r="M278" i="16"/>
  <c r="M271" i="16"/>
  <c r="P270" i="19"/>
  <c r="S258" i="19"/>
  <c r="Q271" i="18"/>
  <c r="T259" i="18"/>
  <c r="M270" i="16"/>
  <c r="Q275" i="18"/>
  <c r="T263" i="18"/>
  <c r="Q276" i="18"/>
  <c r="T264" i="18"/>
  <c r="T278" i="18"/>
  <c r="Q290" i="18"/>
  <c r="M267" i="16"/>
  <c r="M272" i="16"/>
  <c r="P278" i="19"/>
  <c r="S266" i="19"/>
  <c r="Q277" i="18"/>
  <c r="T265" i="18"/>
  <c r="Q273" i="18"/>
  <c r="T261" i="18"/>
  <c r="R220" i="17"/>
  <c r="R221" i="17" s="1"/>
  <c r="R222" i="17" s="1"/>
  <c r="R223" i="17" s="1"/>
  <c r="R224" i="17" s="1"/>
  <c r="R225" i="17" s="1"/>
  <c r="R226" i="17" s="1"/>
  <c r="R227" i="17" s="1"/>
  <c r="R228" i="17" s="1"/>
  <c r="R229" i="17" s="1"/>
  <c r="R230" i="17" s="1"/>
  <c r="R231" i="17" s="1"/>
  <c r="S265" i="19"/>
  <c r="S263" i="19"/>
  <c r="S257" i="19"/>
  <c r="S284" i="19"/>
  <c r="S273" i="19"/>
  <c r="O28" i="2"/>
  <c r="O29" i="2" s="1"/>
  <c r="G232" i="11"/>
  <c r="E232" i="11"/>
  <c r="F30" i="2"/>
  <c r="N30" i="2" s="1"/>
  <c r="Q255" i="18"/>
  <c r="T255" i="18" s="1"/>
  <c r="U231" i="18"/>
  <c r="U232" i="18" s="1"/>
  <c r="U233" i="18" s="1"/>
  <c r="U234" i="18" s="1"/>
  <c r="U235" i="18" s="1"/>
  <c r="U236" i="18" s="1"/>
  <c r="U237" i="18" s="1"/>
  <c r="U238" i="18" s="1"/>
  <c r="U239" i="18" s="1"/>
  <c r="U240" i="18" s="1"/>
  <c r="U241" i="18" s="1"/>
  <c r="U242" i="18" s="1"/>
  <c r="U243" i="18" s="1"/>
  <c r="U244" i="18" s="1"/>
  <c r="U245" i="18" s="1"/>
  <c r="U246" i="18" s="1"/>
  <c r="U247" i="18" s="1"/>
  <c r="U248" i="18" s="1"/>
  <c r="U249" i="18" s="1"/>
  <c r="U250" i="18" s="1"/>
  <c r="U251" i="18" s="1"/>
  <c r="U252" i="18" s="1"/>
  <c r="U253" i="18" s="1"/>
  <c r="U254" i="18" s="1"/>
  <c r="D266" i="16"/>
  <c r="G266" i="16" s="1"/>
  <c r="E254" i="16"/>
  <c r="P254" i="16" s="1"/>
  <c r="D265" i="16"/>
  <c r="G265" i="16" s="1"/>
  <c r="E253" i="16"/>
  <c r="P253" i="16" s="1"/>
  <c r="D264" i="16"/>
  <c r="G264" i="16" s="1"/>
  <c r="E252" i="16"/>
  <c r="P252" i="16" s="1"/>
  <c r="D263" i="16"/>
  <c r="E251" i="16"/>
  <c r="D262" i="16"/>
  <c r="E250" i="16"/>
  <c r="P250" i="16" s="1"/>
  <c r="D261" i="16"/>
  <c r="G261" i="16" s="1"/>
  <c r="E249" i="16"/>
  <c r="P249" i="16" s="1"/>
  <c r="D260" i="16"/>
  <c r="G260" i="16" s="1"/>
  <c r="E248" i="16"/>
  <c r="P248" i="16" s="1"/>
  <c r="D259" i="16"/>
  <c r="G259" i="16" s="1"/>
  <c r="E247" i="16"/>
  <c r="P247" i="16" s="1"/>
  <c r="D258" i="16"/>
  <c r="G258" i="16" s="1"/>
  <c r="E246" i="16"/>
  <c r="P246" i="16" s="1"/>
  <c r="D257" i="16"/>
  <c r="G257" i="16" s="1"/>
  <c r="E245" i="16"/>
  <c r="P245" i="16" s="1"/>
  <c r="D256" i="16"/>
  <c r="G256" i="16" s="1"/>
  <c r="E244" i="16"/>
  <c r="P244" i="16" s="1"/>
  <c r="D267" i="17"/>
  <c r="G267" i="17" s="1"/>
  <c r="E255" i="17"/>
  <c r="Q255" i="17" s="1"/>
  <c r="D266" i="17"/>
  <c r="G266" i="17" s="1"/>
  <c r="E254" i="17"/>
  <c r="Q254" i="17" s="1"/>
  <c r="D265" i="17"/>
  <c r="G265" i="17" s="1"/>
  <c r="E253" i="17"/>
  <c r="Q253" i="17" s="1"/>
  <c r="D264" i="17"/>
  <c r="G264" i="17" s="1"/>
  <c r="E252" i="17"/>
  <c r="Q252" i="17" s="1"/>
  <c r="D263" i="17"/>
  <c r="G263" i="17" s="1"/>
  <c r="E251" i="17"/>
  <c r="Q251" i="17" s="1"/>
  <c r="D262" i="17"/>
  <c r="G262" i="17" s="1"/>
  <c r="E250" i="17"/>
  <c r="Q250" i="17" s="1"/>
  <c r="D261" i="17"/>
  <c r="G261" i="17" s="1"/>
  <c r="E249" i="17"/>
  <c r="Q249" i="17" s="1"/>
  <c r="D260" i="17"/>
  <c r="G260" i="17" s="1"/>
  <c r="E248" i="17"/>
  <c r="Q248" i="17" s="1"/>
  <c r="D259" i="17"/>
  <c r="G259" i="17" s="1"/>
  <c r="E247" i="17"/>
  <c r="Q247" i="17" s="1"/>
  <c r="D258" i="17"/>
  <c r="G258" i="17" s="1"/>
  <c r="E246" i="17"/>
  <c r="Q246" i="17" s="1"/>
  <c r="D257" i="17"/>
  <c r="G257" i="17" s="1"/>
  <c r="E245" i="17"/>
  <c r="Q245" i="17" s="1"/>
  <c r="Q232" i="17"/>
  <c r="D256" i="17"/>
  <c r="G256" i="17" s="1"/>
  <c r="E244" i="17"/>
  <c r="F25" i="12"/>
  <c r="S24" i="12"/>
  <c r="T24" i="12" s="1"/>
  <c r="E255" i="12"/>
  <c r="G255" i="12"/>
  <c r="S24" i="11"/>
  <c r="T24" i="11" s="1"/>
  <c r="S267" i="19" l="1"/>
  <c r="S274" i="19"/>
  <c r="D291" i="19"/>
  <c r="G279" i="19"/>
  <c r="E279" i="19"/>
  <c r="R254" i="15"/>
  <c r="R246" i="15"/>
  <c r="D304" i="18"/>
  <c r="E292" i="18"/>
  <c r="G292" i="18"/>
  <c r="D315" i="18"/>
  <c r="G303" i="18"/>
  <c r="E303" i="18"/>
  <c r="D306" i="18"/>
  <c r="E294" i="18"/>
  <c r="G294" i="18"/>
  <c r="D305" i="18"/>
  <c r="E293" i="18"/>
  <c r="G293" i="18"/>
  <c r="D314" i="18"/>
  <c r="G302" i="18"/>
  <c r="E302" i="18"/>
  <c r="D307" i="18"/>
  <c r="G295" i="18"/>
  <c r="E295" i="18"/>
  <c r="D298" i="18"/>
  <c r="G286" i="18"/>
  <c r="E286" i="18"/>
  <c r="D296" i="18"/>
  <c r="G284" i="18"/>
  <c r="E284" i="18"/>
  <c r="G287" i="18"/>
  <c r="D299" i="18"/>
  <c r="E287" i="18"/>
  <c r="D313" i="18"/>
  <c r="G301" i="18"/>
  <c r="E301" i="18"/>
  <c r="D312" i="18"/>
  <c r="G300" i="18"/>
  <c r="E300" i="18"/>
  <c r="D297" i="18"/>
  <c r="G285" i="18"/>
  <c r="E285" i="18"/>
  <c r="E274" i="12"/>
  <c r="D286" i="12"/>
  <c r="G274" i="12"/>
  <c r="D295" i="12"/>
  <c r="E283" i="12"/>
  <c r="G283" i="12"/>
  <c r="E284" i="12"/>
  <c r="D296" i="12"/>
  <c r="G284" i="12"/>
  <c r="D326" i="12"/>
  <c r="G314" i="12"/>
  <c r="E314" i="12"/>
  <c r="D305" i="12"/>
  <c r="E293" i="12"/>
  <c r="G293" i="12"/>
  <c r="E275" i="12"/>
  <c r="D287" i="12"/>
  <c r="G275" i="12"/>
  <c r="E337" i="12"/>
  <c r="G337" i="12"/>
  <c r="D349" i="12"/>
  <c r="D304" i="12"/>
  <c r="E292" i="12"/>
  <c r="G292" i="12"/>
  <c r="D312" i="12"/>
  <c r="E300" i="12"/>
  <c r="G300" i="12"/>
  <c r="D294" i="12"/>
  <c r="G282" i="12"/>
  <c r="E282" i="12"/>
  <c r="D321" i="12"/>
  <c r="E309" i="12"/>
  <c r="G309" i="12"/>
  <c r="D295" i="19"/>
  <c r="G283" i="19"/>
  <c r="E283" i="19"/>
  <c r="D338" i="19"/>
  <c r="G326" i="19"/>
  <c r="E326" i="19"/>
  <c r="E347" i="19"/>
  <c r="D359" i="19"/>
  <c r="G347" i="19"/>
  <c r="D305" i="19"/>
  <c r="E293" i="19"/>
  <c r="G293" i="19"/>
  <c r="D300" i="19"/>
  <c r="E288" i="19"/>
  <c r="G288" i="19"/>
  <c r="D292" i="19"/>
  <c r="G280" i="19"/>
  <c r="E280" i="19"/>
  <c r="D297" i="19"/>
  <c r="E285" i="19"/>
  <c r="S285" i="19" s="1"/>
  <c r="G285" i="19"/>
  <c r="D313" i="19"/>
  <c r="E301" i="19"/>
  <c r="G301" i="19"/>
  <c r="D330" i="19"/>
  <c r="G318" i="19"/>
  <c r="E318" i="19"/>
  <c r="D298" i="19"/>
  <c r="E286" i="19"/>
  <c r="G286" i="19"/>
  <c r="D308" i="19"/>
  <c r="G296" i="19"/>
  <c r="E296" i="19"/>
  <c r="R243" i="15"/>
  <c r="P251" i="16"/>
  <c r="R244" i="15"/>
  <c r="S232" i="15"/>
  <c r="S233" i="15" s="1"/>
  <c r="S234" i="15" s="1"/>
  <c r="S235" i="15" s="1"/>
  <c r="S236" i="15" s="1"/>
  <c r="S237" i="15" s="1"/>
  <c r="S238" i="15" s="1"/>
  <c r="S239" i="15" s="1"/>
  <c r="S240" i="15" s="1"/>
  <c r="S241" i="15" s="1"/>
  <c r="S242" i="15" s="1"/>
  <c r="S243" i="15" s="1"/>
  <c r="D271" i="2"/>
  <c r="G271" i="2" s="1"/>
  <c r="E259" i="2"/>
  <c r="G255" i="16"/>
  <c r="D267" i="16"/>
  <c r="E255" i="16"/>
  <c r="G262" i="16"/>
  <c r="D278" i="15"/>
  <c r="G266" i="15"/>
  <c r="E266" i="15"/>
  <c r="D271" i="15"/>
  <c r="G259" i="15"/>
  <c r="E259" i="15"/>
  <c r="D270" i="2"/>
  <c r="G270" i="2" s="1"/>
  <c r="E258" i="2"/>
  <c r="D279" i="2"/>
  <c r="G279" i="2" s="1"/>
  <c r="E267" i="2"/>
  <c r="D267" i="15"/>
  <c r="G255" i="15"/>
  <c r="E255" i="15"/>
  <c r="D268" i="2"/>
  <c r="G268" i="2" s="1"/>
  <c r="E256" i="2"/>
  <c r="G263" i="16"/>
  <c r="T255" i="19"/>
  <c r="T256" i="19" s="1"/>
  <c r="T257" i="19" s="1"/>
  <c r="T258" i="19" s="1"/>
  <c r="T259" i="19" s="1"/>
  <c r="T260" i="19" s="1"/>
  <c r="T261" i="19" s="1"/>
  <c r="T262" i="19" s="1"/>
  <c r="T263" i="19" s="1"/>
  <c r="T264" i="19" s="1"/>
  <c r="T265" i="19" s="1"/>
  <c r="T266" i="19" s="1"/>
  <c r="D276" i="2"/>
  <c r="G276" i="2" s="1"/>
  <c r="E264" i="2"/>
  <c r="D302" i="2"/>
  <c r="G302" i="2" s="1"/>
  <c r="E290" i="2"/>
  <c r="D274" i="2"/>
  <c r="G274" i="2" s="1"/>
  <c r="E262" i="2"/>
  <c r="R272" i="15"/>
  <c r="I290" i="11"/>
  <c r="D272" i="2"/>
  <c r="G272" i="2" s="1"/>
  <c r="E260" i="2"/>
  <c r="D273" i="2"/>
  <c r="G273" i="2" s="1"/>
  <c r="E261" i="2"/>
  <c r="D296" i="15"/>
  <c r="E284" i="15"/>
  <c r="G284" i="15"/>
  <c r="D270" i="15"/>
  <c r="G258" i="15"/>
  <c r="E258" i="15"/>
  <c r="D275" i="2"/>
  <c r="G275" i="2" s="1"/>
  <c r="E263" i="2"/>
  <c r="D269" i="2"/>
  <c r="G269" i="2" s="1"/>
  <c r="E257" i="2"/>
  <c r="D277" i="2"/>
  <c r="G277" i="2" s="1"/>
  <c r="E265" i="2"/>
  <c r="R247" i="15"/>
  <c r="P243" i="16"/>
  <c r="D268" i="15"/>
  <c r="G256" i="15"/>
  <c r="E256" i="15"/>
  <c r="E243" i="11"/>
  <c r="G243" i="11"/>
  <c r="G247" i="11"/>
  <c r="E247" i="11"/>
  <c r="E251" i="11"/>
  <c r="G251" i="11"/>
  <c r="E250" i="11"/>
  <c r="G250" i="11"/>
  <c r="E246" i="11"/>
  <c r="G246" i="11"/>
  <c r="E252" i="11"/>
  <c r="G252" i="11"/>
  <c r="E249" i="11"/>
  <c r="G249" i="11"/>
  <c r="E245" i="11"/>
  <c r="G245" i="11"/>
  <c r="E253" i="11"/>
  <c r="G253" i="11"/>
  <c r="U24" i="11"/>
  <c r="G248" i="11"/>
  <c r="E248" i="11"/>
  <c r="P290" i="19"/>
  <c r="S278" i="19"/>
  <c r="Q288" i="18"/>
  <c r="T276" i="18"/>
  <c r="P282" i="19"/>
  <c r="S270" i="19"/>
  <c r="M280" i="16"/>
  <c r="Q281" i="18"/>
  <c r="T269" i="18"/>
  <c r="M298" i="16"/>
  <c r="M284" i="16"/>
  <c r="Q286" i="18"/>
  <c r="T274" i="18"/>
  <c r="Q287" i="18"/>
  <c r="T275" i="18"/>
  <c r="M283" i="16"/>
  <c r="Q280" i="18"/>
  <c r="T268" i="18"/>
  <c r="M289" i="16"/>
  <c r="Q285" i="18"/>
  <c r="T273" i="18"/>
  <c r="M279" i="16"/>
  <c r="M290" i="16"/>
  <c r="Q284" i="18"/>
  <c r="T272" i="18"/>
  <c r="T290" i="18"/>
  <c r="Q302" i="18"/>
  <c r="M299" i="16"/>
  <c r="M282" i="16"/>
  <c r="P279" i="19"/>
  <c r="Q289" i="18"/>
  <c r="T277" i="18"/>
  <c r="Q283" i="18"/>
  <c r="T271" i="18"/>
  <c r="M281" i="16"/>
  <c r="M285" i="16"/>
  <c r="M288" i="16"/>
  <c r="Q282" i="18"/>
  <c r="T270" i="18"/>
  <c r="S296" i="19"/>
  <c r="S280" i="19"/>
  <c r="S283" i="19"/>
  <c r="S275" i="19"/>
  <c r="S269" i="19"/>
  <c r="S277" i="19"/>
  <c r="S288" i="19"/>
  <c r="E244" i="11"/>
  <c r="G244" i="11"/>
  <c r="F31" i="2"/>
  <c r="N31" i="2" s="1"/>
  <c r="O30" i="2"/>
  <c r="Q267" i="18"/>
  <c r="T267" i="18" s="1"/>
  <c r="D268" i="16"/>
  <c r="G268" i="16" s="1"/>
  <c r="E256" i="16"/>
  <c r="P256" i="16" s="1"/>
  <c r="Q233" i="16"/>
  <c r="Q234" i="16" s="1"/>
  <c r="Q235" i="16" s="1"/>
  <c r="Q236" i="16" s="1"/>
  <c r="Q237" i="16" s="1"/>
  <c r="Q238" i="16" s="1"/>
  <c r="Q239" i="16" s="1"/>
  <c r="Q240" i="16" s="1"/>
  <c r="Q241" i="16" s="1"/>
  <c r="Q242" i="16" s="1"/>
  <c r="D269" i="16"/>
  <c r="G269" i="16" s="1"/>
  <c r="E257" i="16"/>
  <c r="P257" i="16" s="1"/>
  <c r="D270" i="16"/>
  <c r="G270" i="16" s="1"/>
  <c r="E258" i="16"/>
  <c r="P258" i="16" s="1"/>
  <c r="D271" i="16"/>
  <c r="G271" i="16" s="1"/>
  <c r="E259" i="16"/>
  <c r="P259" i="16" s="1"/>
  <c r="D272" i="16"/>
  <c r="G272" i="16" s="1"/>
  <c r="E260" i="16"/>
  <c r="P260" i="16" s="1"/>
  <c r="D273" i="16"/>
  <c r="G273" i="16" s="1"/>
  <c r="E261" i="16"/>
  <c r="P261" i="16" s="1"/>
  <c r="D274" i="16"/>
  <c r="E262" i="16"/>
  <c r="P262" i="16" s="1"/>
  <c r="D275" i="16"/>
  <c r="E263" i="16"/>
  <c r="P263" i="16" s="1"/>
  <c r="D276" i="16"/>
  <c r="G276" i="16" s="1"/>
  <c r="E264" i="16"/>
  <c r="P264" i="16" s="1"/>
  <c r="D277" i="16"/>
  <c r="G277" i="16" s="1"/>
  <c r="E265" i="16"/>
  <c r="P265" i="16" s="1"/>
  <c r="D278" i="16"/>
  <c r="G278" i="16" s="1"/>
  <c r="E266" i="16"/>
  <c r="P266" i="16" s="1"/>
  <c r="Q244" i="17"/>
  <c r="D268" i="17"/>
  <c r="G268" i="17" s="1"/>
  <c r="E256" i="17"/>
  <c r="R232" i="17"/>
  <c r="R233" i="17" s="1"/>
  <c r="R234" i="17" s="1"/>
  <c r="R235" i="17" s="1"/>
  <c r="R236" i="17" s="1"/>
  <c r="R237" i="17" s="1"/>
  <c r="R238" i="17" s="1"/>
  <c r="R239" i="17" s="1"/>
  <c r="R240" i="17" s="1"/>
  <c r="R241" i="17" s="1"/>
  <c r="R242" i="17" s="1"/>
  <c r="R243" i="17" s="1"/>
  <c r="D269" i="17"/>
  <c r="G269" i="17" s="1"/>
  <c r="E257" i="17"/>
  <c r="Q257" i="17" s="1"/>
  <c r="D270" i="17"/>
  <c r="G270" i="17" s="1"/>
  <c r="E258" i="17"/>
  <c r="Q258" i="17" s="1"/>
  <c r="D271" i="17"/>
  <c r="G271" i="17" s="1"/>
  <c r="E259" i="17"/>
  <c r="Q259" i="17" s="1"/>
  <c r="D272" i="17"/>
  <c r="G272" i="17" s="1"/>
  <c r="E260" i="17"/>
  <c r="Q260" i="17" s="1"/>
  <c r="D273" i="17"/>
  <c r="G273" i="17" s="1"/>
  <c r="E261" i="17"/>
  <c r="Q261" i="17" s="1"/>
  <c r="D274" i="17"/>
  <c r="G274" i="17" s="1"/>
  <c r="E262" i="17"/>
  <c r="Q262" i="17" s="1"/>
  <c r="D275" i="17"/>
  <c r="G275" i="17" s="1"/>
  <c r="E263" i="17"/>
  <c r="Q263" i="17" s="1"/>
  <c r="D276" i="17"/>
  <c r="G276" i="17" s="1"/>
  <c r="E264" i="17"/>
  <c r="Q264" i="17" s="1"/>
  <c r="D277" i="17"/>
  <c r="G277" i="17" s="1"/>
  <c r="E265" i="17"/>
  <c r="Q265" i="17" s="1"/>
  <c r="D278" i="17"/>
  <c r="G278" i="17" s="1"/>
  <c r="E266" i="17"/>
  <c r="Q266" i="17" s="1"/>
  <c r="D279" i="17"/>
  <c r="G279" i="17" s="1"/>
  <c r="E267" i="17"/>
  <c r="Q267" i="17" s="1"/>
  <c r="F26" i="12"/>
  <c r="S25" i="12"/>
  <c r="T25" i="12" s="1"/>
  <c r="E267" i="12"/>
  <c r="G267" i="12"/>
  <c r="S25" i="11"/>
  <c r="T25" i="11" s="1"/>
  <c r="S286" i="19" l="1"/>
  <c r="E291" i="19"/>
  <c r="G291" i="19"/>
  <c r="D303" i="19"/>
  <c r="Q243" i="16"/>
  <c r="Q244" i="16" s="1"/>
  <c r="Q245" i="16" s="1"/>
  <c r="Q246" i="16" s="1"/>
  <c r="Q247" i="16" s="1"/>
  <c r="Q248" i="16" s="1"/>
  <c r="Q249" i="16" s="1"/>
  <c r="Q250" i="16" s="1"/>
  <c r="Q251" i="16" s="1"/>
  <c r="Q252" i="16" s="1"/>
  <c r="Q253" i="16" s="1"/>
  <c r="Q254" i="16" s="1"/>
  <c r="G296" i="18"/>
  <c r="D308" i="18"/>
  <c r="E296" i="18"/>
  <c r="G313" i="18"/>
  <c r="D325" i="18"/>
  <c r="E313" i="18"/>
  <c r="D319" i="18"/>
  <c r="G307" i="18"/>
  <c r="E307" i="18"/>
  <c r="D324" i="18"/>
  <c r="E312" i="18"/>
  <c r="G312" i="18"/>
  <c r="D310" i="18"/>
  <c r="G298" i="18"/>
  <c r="E298" i="18"/>
  <c r="D318" i="18"/>
  <c r="G306" i="18"/>
  <c r="E306" i="18"/>
  <c r="G297" i="18"/>
  <c r="D309" i="18"/>
  <c r="E297" i="18"/>
  <c r="D311" i="18"/>
  <c r="G299" i="18"/>
  <c r="E299" i="18"/>
  <c r="G305" i="18"/>
  <c r="D317" i="18"/>
  <c r="E305" i="18"/>
  <c r="D326" i="18"/>
  <c r="E314" i="18"/>
  <c r="G314" i="18"/>
  <c r="D327" i="18"/>
  <c r="G315" i="18"/>
  <c r="E315" i="18"/>
  <c r="D316" i="18"/>
  <c r="E304" i="18"/>
  <c r="G304" i="18"/>
  <c r="D308" i="12"/>
  <c r="E296" i="12"/>
  <c r="G296" i="12"/>
  <c r="E304" i="12"/>
  <c r="D316" i="12"/>
  <c r="G304" i="12"/>
  <c r="D306" i="12"/>
  <c r="E294" i="12"/>
  <c r="G294" i="12"/>
  <c r="D307" i="12"/>
  <c r="E295" i="12"/>
  <c r="G295" i="12"/>
  <c r="E321" i="12"/>
  <c r="D333" i="12"/>
  <c r="G321" i="12"/>
  <c r="E305" i="12"/>
  <c r="D317" i="12"/>
  <c r="G305" i="12"/>
  <c r="D338" i="12"/>
  <c r="E326" i="12"/>
  <c r="G326" i="12"/>
  <c r="D298" i="12"/>
  <c r="E286" i="12"/>
  <c r="G286" i="12"/>
  <c r="D361" i="12"/>
  <c r="E349" i="12"/>
  <c r="G349" i="12"/>
  <c r="E312" i="12"/>
  <c r="D324" i="12"/>
  <c r="G312" i="12"/>
  <c r="D299" i="12"/>
  <c r="E287" i="12"/>
  <c r="G287" i="12"/>
  <c r="D350" i="19"/>
  <c r="E338" i="19"/>
  <c r="G338" i="19"/>
  <c r="D342" i="19"/>
  <c r="E330" i="19"/>
  <c r="G330" i="19"/>
  <c r="E298" i="19"/>
  <c r="D310" i="19"/>
  <c r="G298" i="19"/>
  <c r="E305" i="19"/>
  <c r="D317" i="19"/>
  <c r="G305" i="19"/>
  <c r="D307" i="19"/>
  <c r="E295" i="19"/>
  <c r="S295" i="19" s="1"/>
  <c r="G295" i="19"/>
  <c r="D304" i="19"/>
  <c r="E292" i="19"/>
  <c r="G292" i="19"/>
  <c r="D371" i="19"/>
  <c r="E359" i="19"/>
  <c r="G359" i="19"/>
  <c r="D312" i="19"/>
  <c r="E300" i="19"/>
  <c r="G300" i="19"/>
  <c r="D320" i="19"/>
  <c r="E308" i="19"/>
  <c r="G308" i="19"/>
  <c r="E297" i="19"/>
  <c r="D309" i="19"/>
  <c r="G297" i="19"/>
  <c r="D325" i="19"/>
  <c r="E313" i="19"/>
  <c r="G313" i="19"/>
  <c r="S244" i="15"/>
  <c r="S245" i="15" s="1"/>
  <c r="S246" i="15" s="1"/>
  <c r="S247" i="15" s="1"/>
  <c r="S248" i="15" s="1"/>
  <c r="S249" i="15" s="1"/>
  <c r="S250" i="15" s="1"/>
  <c r="S251" i="15" s="1"/>
  <c r="S252" i="15" s="1"/>
  <c r="S253" i="15" s="1"/>
  <c r="S254" i="15" s="1"/>
  <c r="R258" i="15"/>
  <c r="R284" i="15"/>
  <c r="P255" i="16"/>
  <c r="Q255" i="16" s="1"/>
  <c r="Q256" i="16" s="1"/>
  <c r="R256" i="15"/>
  <c r="R266" i="15"/>
  <c r="G275" i="16"/>
  <c r="D281" i="2"/>
  <c r="G281" i="2" s="1"/>
  <c r="E269" i="2"/>
  <c r="I302" i="11"/>
  <c r="D314" i="2"/>
  <c r="G314" i="2" s="1"/>
  <c r="E302" i="2"/>
  <c r="D290" i="15"/>
  <c r="E278" i="15"/>
  <c r="G278" i="15"/>
  <c r="D280" i="15"/>
  <c r="E268" i="15"/>
  <c r="G268" i="15"/>
  <c r="D308" i="15"/>
  <c r="G296" i="15"/>
  <c r="E296" i="15"/>
  <c r="D279" i="15"/>
  <c r="E267" i="15"/>
  <c r="G267" i="15"/>
  <c r="D282" i="2"/>
  <c r="G282" i="2" s="1"/>
  <c r="E270" i="2"/>
  <c r="D284" i="2"/>
  <c r="G284" i="2" s="1"/>
  <c r="E272" i="2"/>
  <c r="D287" i="2"/>
  <c r="G287" i="2" s="1"/>
  <c r="E275" i="2"/>
  <c r="D288" i="2"/>
  <c r="G288" i="2" s="1"/>
  <c r="E276" i="2"/>
  <c r="R259" i="15"/>
  <c r="D283" i="2"/>
  <c r="G283" i="2" s="1"/>
  <c r="E271" i="2"/>
  <c r="G274" i="16"/>
  <c r="D289" i="2"/>
  <c r="G289" i="2" s="1"/>
  <c r="E277" i="2"/>
  <c r="D286" i="2"/>
  <c r="G286" i="2" s="1"/>
  <c r="E274" i="2"/>
  <c r="D291" i="2"/>
  <c r="G291" i="2" s="1"/>
  <c r="E279" i="2"/>
  <c r="D283" i="15"/>
  <c r="G271" i="15"/>
  <c r="E271" i="15"/>
  <c r="R271" i="15" s="1"/>
  <c r="D282" i="15"/>
  <c r="G270" i="15"/>
  <c r="E270" i="15"/>
  <c r="D285" i="2"/>
  <c r="G285" i="2" s="1"/>
  <c r="E273" i="2"/>
  <c r="D280" i="2"/>
  <c r="G280" i="2" s="1"/>
  <c r="E268" i="2"/>
  <c r="G267" i="16"/>
  <c r="D279" i="16"/>
  <c r="E267" i="16"/>
  <c r="R255" i="15"/>
  <c r="E263" i="11"/>
  <c r="G263" i="11"/>
  <c r="E261" i="11"/>
  <c r="G261" i="11"/>
  <c r="E260" i="11"/>
  <c r="G260" i="11"/>
  <c r="E257" i="11"/>
  <c r="G257" i="11"/>
  <c r="E264" i="11"/>
  <c r="G264" i="11"/>
  <c r="E262" i="11"/>
  <c r="G262" i="11"/>
  <c r="E258" i="11"/>
  <c r="G258" i="11"/>
  <c r="E255" i="11"/>
  <c r="G255" i="11"/>
  <c r="E259" i="11"/>
  <c r="G259" i="11"/>
  <c r="E265" i="11"/>
  <c r="G265" i="11"/>
  <c r="U25" i="11"/>
  <c r="M293" i="16"/>
  <c r="M302" i="16"/>
  <c r="Q292" i="18"/>
  <c r="T280" i="18"/>
  <c r="M311" i="16"/>
  <c r="M297" i="16"/>
  <c r="P291" i="19"/>
  <c r="S279" i="19"/>
  <c r="P294" i="19"/>
  <c r="S282" i="19"/>
  <c r="Q294" i="18"/>
  <c r="T282" i="18"/>
  <c r="Q296" i="18"/>
  <c r="T284" i="18"/>
  <c r="M301" i="16"/>
  <c r="Q298" i="18"/>
  <c r="T286" i="18"/>
  <c r="M292" i="16"/>
  <c r="M294" i="16"/>
  <c r="Q295" i="18"/>
  <c r="T283" i="18"/>
  <c r="T302" i="18"/>
  <c r="Q314" i="18"/>
  <c r="M291" i="16"/>
  <c r="M295" i="16"/>
  <c r="M310" i="16"/>
  <c r="Q300" i="18"/>
  <c r="T288" i="18"/>
  <c r="M300" i="16"/>
  <c r="Q301" i="18"/>
  <c r="T289" i="18"/>
  <c r="M296" i="16"/>
  <c r="T267" i="19"/>
  <c r="T268" i="19" s="1"/>
  <c r="T269" i="19" s="1"/>
  <c r="T270" i="19" s="1"/>
  <c r="T271" i="19" s="1"/>
  <c r="T272" i="19" s="1"/>
  <c r="T273" i="19" s="1"/>
  <c r="T274" i="19" s="1"/>
  <c r="T275" i="19" s="1"/>
  <c r="T276" i="19" s="1"/>
  <c r="T277" i="19" s="1"/>
  <c r="T278" i="19" s="1"/>
  <c r="Q297" i="18"/>
  <c r="T285" i="18"/>
  <c r="Q299" i="18"/>
  <c r="T287" i="18"/>
  <c r="Q293" i="18"/>
  <c r="T281" i="18"/>
  <c r="P302" i="19"/>
  <c r="S290" i="19"/>
  <c r="R244" i="17"/>
  <c r="R245" i="17" s="1"/>
  <c r="R246" i="17" s="1"/>
  <c r="R247" i="17" s="1"/>
  <c r="R248" i="17" s="1"/>
  <c r="R249" i="17" s="1"/>
  <c r="R250" i="17" s="1"/>
  <c r="R251" i="17" s="1"/>
  <c r="R252" i="17" s="1"/>
  <c r="R253" i="17" s="1"/>
  <c r="R254" i="17" s="1"/>
  <c r="R255" i="17" s="1"/>
  <c r="S289" i="19"/>
  <c r="S281" i="19"/>
  <c r="S308" i="19"/>
  <c r="S297" i="19"/>
  <c r="S292" i="19"/>
  <c r="S287" i="19"/>
  <c r="E256" i="11"/>
  <c r="G256" i="11"/>
  <c r="F32" i="2"/>
  <c r="N32" i="2" s="1"/>
  <c r="O31" i="2"/>
  <c r="U255" i="18"/>
  <c r="U256" i="18" s="1"/>
  <c r="U257" i="18" s="1"/>
  <c r="U258" i="18" s="1"/>
  <c r="U259" i="18" s="1"/>
  <c r="U260" i="18" s="1"/>
  <c r="U261" i="18" s="1"/>
  <c r="U262" i="18" s="1"/>
  <c r="U263" i="18" s="1"/>
  <c r="U264" i="18" s="1"/>
  <c r="U265" i="18" s="1"/>
  <c r="U266" i="18" s="1"/>
  <c r="Q279" i="18"/>
  <c r="T279" i="18" s="1"/>
  <c r="D290" i="16"/>
  <c r="G290" i="16" s="1"/>
  <c r="E278" i="16"/>
  <c r="P278" i="16" s="1"/>
  <c r="D289" i="16"/>
  <c r="G289" i="16" s="1"/>
  <c r="E277" i="16"/>
  <c r="P277" i="16" s="1"/>
  <c r="D288" i="16"/>
  <c r="G288" i="16" s="1"/>
  <c r="E276" i="16"/>
  <c r="P276" i="16" s="1"/>
  <c r="D287" i="16"/>
  <c r="E275" i="16"/>
  <c r="P275" i="16" s="1"/>
  <c r="D286" i="16"/>
  <c r="E274" i="16"/>
  <c r="P274" i="16" s="1"/>
  <c r="D285" i="16"/>
  <c r="G285" i="16" s="1"/>
  <c r="E273" i="16"/>
  <c r="P273" i="16" s="1"/>
  <c r="D284" i="16"/>
  <c r="G284" i="16" s="1"/>
  <c r="E272" i="16"/>
  <c r="P272" i="16" s="1"/>
  <c r="D283" i="16"/>
  <c r="G283" i="16" s="1"/>
  <c r="E271" i="16"/>
  <c r="P271" i="16" s="1"/>
  <c r="D282" i="16"/>
  <c r="G282" i="16" s="1"/>
  <c r="E270" i="16"/>
  <c r="P270" i="16" s="1"/>
  <c r="D281" i="16"/>
  <c r="G281" i="16" s="1"/>
  <c r="E269" i="16"/>
  <c r="P269" i="16" s="1"/>
  <c r="D280" i="16"/>
  <c r="G280" i="16" s="1"/>
  <c r="E268" i="16"/>
  <c r="P268" i="16" s="1"/>
  <c r="D291" i="17"/>
  <c r="G291" i="17" s="1"/>
  <c r="E279" i="17"/>
  <c r="Q279" i="17" s="1"/>
  <c r="D290" i="17"/>
  <c r="G290" i="17" s="1"/>
  <c r="E278" i="17"/>
  <c r="Q278" i="17" s="1"/>
  <c r="D289" i="17"/>
  <c r="G289" i="17" s="1"/>
  <c r="E277" i="17"/>
  <c r="Q277" i="17" s="1"/>
  <c r="D288" i="17"/>
  <c r="G288" i="17" s="1"/>
  <c r="E276" i="17"/>
  <c r="Q276" i="17" s="1"/>
  <c r="D287" i="17"/>
  <c r="G287" i="17" s="1"/>
  <c r="E275" i="17"/>
  <c r="Q275" i="17" s="1"/>
  <c r="D286" i="17"/>
  <c r="G286" i="17" s="1"/>
  <c r="E274" i="17"/>
  <c r="Q274" i="17" s="1"/>
  <c r="D285" i="17"/>
  <c r="G285" i="17" s="1"/>
  <c r="E273" i="17"/>
  <c r="Q273" i="17" s="1"/>
  <c r="D284" i="17"/>
  <c r="G284" i="17" s="1"/>
  <c r="E272" i="17"/>
  <c r="Q272" i="17" s="1"/>
  <c r="D283" i="17"/>
  <c r="G283" i="17" s="1"/>
  <c r="E271" i="17"/>
  <c r="Q271" i="17" s="1"/>
  <c r="D282" i="17"/>
  <c r="G282" i="17" s="1"/>
  <c r="E270" i="17"/>
  <c r="Q270" i="17" s="1"/>
  <c r="D281" i="17"/>
  <c r="G281" i="17" s="1"/>
  <c r="E269" i="17"/>
  <c r="Q269" i="17" s="1"/>
  <c r="Q256" i="17"/>
  <c r="D280" i="17"/>
  <c r="G280" i="17" s="1"/>
  <c r="E268" i="17"/>
  <c r="F27" i="12"/>
  <c r="S26" i="12"/>
  <c r="T26" i="12" s="1"/>
  <c r="E279" i="12"/>
  <c r="G279" i="12"/>
  <c r="S26" i="11"/>
  <c r="T26" i="11" s="1"/>
  <c r="R278" i="15" l="1"/>
  <c r="D315" i="19"/>
  <c r="E303" i="19"/>
  <c r="G303" i="19"/>
  <c r="S300" i="19"/>
  <c r="S298" i="19"/>
  <c r="D331" i="18"/>
  <c r="G319" i="18"/>
  <c r="E319" i="18"/>
  <c r="D323" i="18"/>
  <c r="G311" i="18"/>
  <c r="E311" i="18"/>
  <c r="D322" i="18"/>
  <c r="G310" i="18"/>
  <c r="E310" i="18"/>
  <c r="D337" i="18"/>
  <c r="G325" i="18"/>
  <c r="E325" i="18"/>
  <c r="D330" i="18"/>
  <c r="G318" i="18"/>
  <c r="E318" i="18"/>
  <c r="D338" i="18"/>
  <c r="G326" i="18"/>
  <c r="E326" i="18"/>
  <c r="D339" i="18"/>
  <c r="G327" i="18"/>
  <c r="E327" i="18"/>
  <c r="D321" i="18"/>
  <c r="G309" i="18"/>
  <c r="E309" i="18"/>
  <c r="D328" i="18"/>
  <c r="G316" i="18"/>
  <c r="E316" i="18"/>
  <c r="D329" i="18"/>
  <c r="G317" i="18"/>
  <c r="E317" i="18"/>
  <c r="D336" i="18"/>
  <c r="G324" i="18"/>
  <c r="E324" i="18"/>
  <c r="D320" i="18"/>
  <c r="G308" i="18"/>
  <c r="E308" i="18"/>
  <c r="D318" i="12"/>
  <c r="G306" i="12"/>
  <c r="E306" i="12"/>
  <c r="D310" i="12"/>
  <c r="G298" i="12"/>
  <c r="E298" i="12"/>
  <c r="D328" i="12"/>
  <c r="E316" i="12"/>
  <c r="G316" i="12"/>
  <c r="D311" i="12"/>
  <c r="E299" i="12"/>
  <c r="G299" i="12"/>
  <c r="D345" i="12"/>
  <c r="E333" i="12"/>
  <c r="G333" i="12"/>
  <c r="E338" i="12"/>
  <c r="D350" i="12"/>
  <c r="G338" i="12"/>
  <c r="D336" i="12"/>
  <c r="E324" i="12"/>
  <c r="G324" i="12"/>
  <c r="E307" i="12"/>
  <c r="D319" i="12"/>
  <c r="G307" i="12"/>
  <c r="G361" i="12"/>
  <c r="D373" i="12"/>
  <c r="E361" i="12"/>
  <c r="D329" i="12"/>
  <c r="E317" i="12"/>
  <c r="G317" i="12"/>
  <c r="D320" i="12"/>
  <c r="E308" i="12"/>
  <c r="G308" i="12"/>
  <c r="D321" i="19"/>
  <c r="G309" i="19"/>
  <c r="E309" i="19"/>
  <c r="D316" i="19"/>
  <c r="E304" i="19"/>
  <c r="G304" i="19"/>
  <c r="D322" i="19"/>
  <c r="E310" i="19"/>
  <c r="S310" i="19" s="1"/>
  <c r="G310" i="19"/>
  <c r="D354" i="19"/>
  <c r="G342" i="19"/>
  <c r="E342" i="19"/>
  <c r="D383" i="19"/>
  <c r="E371" i="19"/>
  <c r="G371" i="19"/>
  <c r="D329" i="19"/>
  <c r="E317" i="19"/>
  <c r="G317" i="19"/>
  <c r="D324" i="19"/>
  <c r="G312" i="19"/>
  <c r="E312" i="19"/>
  <c r="S312" i="19" s="1"/>
  <c r="D319" i="19"/>
  <c r="G307" i="19"/>
  <c r="E307" i="19"/>
  <c r="D337" i="19"/>
  <c r="E325" i="19"/>
  <c r="G325" i="19"/>
  <c r="D332" i="19"/>
  <c r="G320" i="19"/>
  <c r="S320" i="19" s="1"/>
  <c r="E320" i="19"/>
  <c r="D362" i="19"/>
  <c r="G350" i="19"/>
  <c r="E350" i="19"/>
  <c r="S255" i="15"/>
  <c r="S256" i="15" s="1"/>
  <c r="S257" i="15" s="1"/>
  <c r="S258" i="15" s="1"/>
  <c r="S259" i="15" s="1"/>
  <c r="S260" i="15" s="1"/>
  <c r="S261" i="15" s="1"/>
  <c r="S262" i="15" s="1"/>
  <c r="S263" i="15" s="1"/>
  <c r="S264" i="15" s="1"/>
  <c r="S265" i="15" s="1"/>
  <c r="S266" i="15" s="1"/>
  <c r="T279" i="19"/>
  <c r="T280" i="19" s="1"/>
  <c r="T281" i="19" s="1"/>
  <c r="T282" i="19" s="1"/>
  <c r="T283" i="19" s="1"/>
  <c r="T284" i="19" s="1"/>
  <c r="T285" i="19" s="1"/>
  <c r="T286" i="19" s="1"/>
  <c r="T287" i="19" s="1"/>
  <c r="T288" i="19" s="1"/>
  <c r="T289" i="19" s="1"/>
  <c r="T290" i="19" s="1"/>
  <c r="R296" i="15"/>
  <c r="R268" i="15"/>
  <c r="P267" i="16"/>
  <c r="R267" i="15"/>
  <c r="D295" i="2"/>
  <c r="G295" i="2" s="1"/>
  <c r="E283" i="2"/>
  <c r="D302" i="15"/>
  <c r="G290" i="15"/>
  <c r="E290" i="15"/>
  <c r="D291" i="16"/>
  <c r="G279" i="16"/>
  <c r="E279" i="16"/>
  <c r="D298" i="2"/>
  <c r="G298" i="2" s="1"/>
  <c r="E286" i="2"/>
  <c r="D292" i="15"/>
  <c r="G280" i="15"/>
  <c r="E280" i="15"/>
  <c r="D293" i="2"/>
  <c r="G293" i="2" s="1"/>
  <c r="E281" i="2"/>
  <c r="G286" i="16"/>
  <c r="D301" i="2"/>
  <c r="G301" i="2" s="1"/>
  <c r="E289" i="2"/>
  <c r="D294" i="2"/>
  <c r="G294" i="2" s="1"/>
  <c r="E282" i="2"/>
  <c r="G287" i="16"/>
  <c r="D297" i="2"/>
  <c r="G297" i="2" s="1"/>
  <c r="E285" i="2"/>
  <c r="D295" i="15"/>
  <c r="E283" i="15"/>
  <c r="G283" i="15"/>
  <c r="R270" i="15"/>
  <c r="D300" i="2"/>
  <c r="G300" i="2" s="1"/>
  <c r="E288" i="2"/>
  <c r="D291" i="15"/>
  <c r="G279" i="15"/>
  <c r="E279" i="15"/>
  <c r="D326" i="2"/>
  <c r="G326" i="2" s="1"/>
  <c r="E314" i="2"/>
  <c r="D296" i="2"/>
  <c r="G296" i="2" s="1"/>
  <c r="E284" i="2"/>
  <c r="D294" i="15"/>
  <c r="G282" i="15"/>
  <c r="E282" i="15"/>
  <c r="I314" i="11"/>
  <c r="D292" i="2"/>
  <c r="G292" i="2" s="1"/>
  <c r="E280" i="2"/>
  <c r="D303" i="2"/>
  <c r="G303" i="2" s="1"/>
  <c r="E291" i="2"/>
  <c r="D299" i="2"/>
  <c r="G299" i="2" s="1"/>
  <c r="E287" i="2"/>
  <c r="D320" i="15"/>
  <c r="E308" i="15"/>
  <c r="G308" i="15"/>
  <c r="G270" i="11"/>
  <c r="E270" i="11"/>
  <c r="E272" i="11"/>
  <c r="G272" i="11"/>
  <c r="E277" i="11"/>
  <c r="G277" i="11"/>
  <c r="G267" i="11"/>
  <c r="E267" i="11"/>
  <c r="E274" i="11"/>
  <c r="G274" i="11"/>
  <c r="G269" i="11"/>
  <c r="E269" i="11"/>
  <c r="E273" i="11"/>
  <c r="G273" i="11"/>
  <c r="E276" i="11"/>
  <c r="G276" i="11"/>
  <c r="G271" i="11"/>
  <c r="E271" i="11"/>
  <c r="E275" i="11"/>
  <c r="G275" i="11"/>
  <c r="Q309" i="18"/>
  <c r="T297" i="18"/>
  <c r="M312" i="16"/>
  <c r="M303" i="16"/>
  <c r="M304" i="16"/>
  <c r="Q306" i="18"/>
  <c r="T294" i="18"/>
  <c r="M323" i="16"/>
  <c r="Q312" i="18"/>
  <c r="T300" i="18"/>
  <c r="P306" i="19"/>
  <c r="S294" i="19"/>
  <c r="Q304" i="18"/>
  <c r="T292" i="18"/>
  <c r="T314" i="18"/>
  <c r="Q326" i="18"/>
  <c r="P314" i="19"/>
  <c r="S302" i="19"/>
  <c r="Q305" i="18"/>
  <c r="T293" i="18"/>
  <c r="M308" i="16"/>
  <c r="M322" i="16"/>
  <c r="Q307" i="18"/>
  <c r="T295" i="18"/>
  <c r="M313" i="16"/>
  <c r="P303" i="19"/>
  <c r="S291" i="19"/>
  <c r="M314" i="16"/>
  <c r="Q310" i="18"/>
  <c r="T298" i="18"/>
  <c r="Q311" i="18"/>
  <c r="T299" i="18"/>
  <c r="Q313" i="18"/>
  <c r="T301" i="18"/>
  <c r="M307" i="16"/>
  <c r="M306" i="16"/>
  <c r="Q308" i="18"/>
  <c r="T296" i="18"/>
  <c r="M309" i="16"/>
  <c r="M305" i="16"/>
  <c r="S309" i="19"/>
  <c r="S301" i="19"/>
  <c r="S299" i="19"/>
  <c r="S307" i="19"/>
  <c r="S293" i="19"/>
  <c r="G268" i="11"/>
  <c r="E268" i="11"/>
  <c r="F33" i="2"/>
  <c r="N33" i="2" s="1"/>
  <c r="O32" i="2"/>
  <c r="Q291" i="18"/>
  <c r="T291" i="18" s="1"/>
  <c r="U267" i="18"/>
  <c r="U268" i="18" s="1"/>
  <c r="U269" i="18" s="1"/>
  <c r="U270" i="18" s="1"/>
  <c r="U271" i="18" s="1"/>
  <c r="U272" i="18" s="1"/>
  <c r="U273" i="18" s="1"/>
  <c r="U274" i="18" s="1"/>
  <c r="U275" i="18" s="1"/>
  <c r="U276" i="18" s="1"/>
  <c r="U277" i="18" s="1"/>
  <c r="U278" i="18" s="1"/>
  <c r="U279" i="18" s="1"/>
  <c r="U280" i="18" s="1"/>
  <c r="U281" i="18" s="1"/>
  <c r="U282" i="18" s="1"/>
  <c r="U283" i="18" s="1"/>
  <c r="U284" i="18" s="1"/>
  <c r="U285" i="18" s="1"/>
  <c r="U286" i="18" s="1"/>
  <c r="U287" i="18" s="1"/>
  <c r="U288" i="18" s="1"/>
  <c r="U289" i="18" s="1"/>
  <c r="U290" i="18" s="1"/>
  <c r="D292" i="16"/>
  <c r="G292" i="16" s="1"/>
  <c r="E280" i="16"/>
  <c r="P280" i="16" s="1"/>
  <c r="Q257" i="16"/>
  <c r="Q258" i="16" s="1"/>
  <c r="Q259" i="16" s="1"/>
  <c r="Q260" i="16" s="1"/>
  <c r="Q261" i="16" s="1"/>
  <c r="Q262" i="16" s="1"/>
  <c r="Q263" i="16" s="1"/>
  <c r="Q264" i="16" s="1"/>
  <c r="Q265" i="16" s="1"/>
  <c r="Q266" i="16" s="1"/>
  <c r="D293" i="16"/>
  <c r="G293" i="16" s="1"/>
  <c r="E281" i="16"/>
  <c r="P281" i="16" s="1"/>
  <c r="D294" i="16"/>
  <c r="G294" i="16" s="1"/>
  <c r="E282" i="16"/>
  <c r="P282" i="16" s="1"/>
  <c r="D295" i="16"/>
  <c r="G295" i="16" s="1"/>
  <c r="E283" i="16"/>
  <c r="P283" i="16" s="1"/>
  <c r="D296" i="16"/>
  <c r="G296" i="16" s="1"/>
  <c r="E284" i="16"/>
  <c r="P284" i="16" s="1"/>
  <c r="D297" i="16"/>
  <c r="G297" i="16" s="1"/>
  <c r="E285" i="16"/>
  <c r="P285" i="16" s="1"/>
  <c r="D298" i="16"/>
  <c r="E286" i="16"/>
  <c r="P286" i="16" s="1"/>
  <c r="D299" i="16"/>
  <c r="E287" i="16"/>
  <c r="P287" i="16" s="1"/>
  <c r="D300" i="16"/>
  <c r="G300" i="16" s="1"/>
  <c r="E288" i="16"/>
  <c r="P288" i="16" s="1"/>
  <c r="D301" i="16"/>
  <c r="G301" i="16" s="1"/>
  <c r="E289" i="16"/>
  <c r="P289" i="16" s="1"/>
  <c r="D302" i="16"/>
  <c r="G302" i="16" s="1"/>
  <c r="E290" i="16"/>
  <c r="P290" i="16" s="1"/>
  <c r="Q268" i="17"/>
  <c r="D292" i="17"/>
  <c r="G292" i="17" s="1"/>
  <c r="E280" i="17"/>
  <c r="R256" i="17"/>
  <c r="R257" i="17" s="1"/>
  <c r="R258" i="17" s="1"/>
  <c r="R259" i="17" s="1"/>
  <c r="R260" i="17" s="1"/>
  <c r="R261" i="17" s="1"/>
  <c r="R262" i="17" s="1"/>
  <c r="R263" i="17" s="1"/>
  <c r="R264" i="17" s="1"/>
  <c r="R265" i="17" s="1"/>
  <c r="R266" i="17" s="1"/>
  <c r="R267" i="17" s="1"/>
  <c r="D293" i="17"/>
  <c r="G293" i="17" s="1"/>
  <c r="E281" i="17"/>
  <c r="Q281" i="17" s="1"/>
  <c r="D294" i="17"/>
  <c r="G294" i="17" s="1"/>
  <c r="E282" i="17"/>
  <c r="Q282" i="17" s="1"/>
  <c r="D295" i="17"/>
  <c r="G295" i="17" s="1"/>
  <c r="E283" i="17"/>
  <c r="Q283" i="17" s="1"/>
  <c r="D296" i="17"/>
  <c r="G296" i="17" s="1"/>
  <c r="E284" i="17"/>
  <c r="Q284" i="17" s="1"/>
  <c r="D297" i="17"/>
  <c r="G297" i="17" s="1"/>
  <c r="E285" i="17"/>
  <c r="Q285" i="17" s="1"/>
  <c r="D298" i="17"/>
  <c r="G298" i="17" s="1"/>
  <c r="E286" i="17"/>
  <c r="Q286" i="17" s="1"/>
  <c r="D299" i="17"/>
  <c r="G299" i="17" s="1"/>
  <c r="E287" i="17"/>
  <c r="Q287" i="17" s="1"/>
  <c r="D300" i="17"/>
  <c r="G300" i="17" s="1"/>
  <c r="E288" i="17"/>
  <c r="Q288" i="17" s="1"/>
  <c r="D301" i="17"/>
  <c r="G301" i="17" s="1"/>
  <c r="E289" i="17"/>
  <c r="Q289" i="17" s="1"/>
  <c r="D302" i="17"/>
  <c r="G302" i="17" s="1"/>
  <c r="E290" i="17"/>
  <c r="Q290" i="17" s="1"/>
  <c r="D303" i="17"/>
  <c r="G303" i="17" s="1"/>
  <c r="E291" i="17"/>
  <c r="Q291" i="17" s="1"/>
  <c r="F28" i="12"/>
  <c r="S27" i="12"/>
  <c r="E291" i="12"/>
  <c r="G291" i="12"/>
  <c r="U26" i="11"/>
  <c r="S27" i="11"/>
  <c r="T27" i="11" s="1"/>
  <c r="S304" i="19" l="1"/>
  <c r="G315" i="19"/>
  <c r="E315" i="19"/>
  <c r="D327" i="19"/>
  <c r="Q267" i="16"/>
  <c r="Q268" i="16" s="1"/>
  <c r="Q269" i="16" s="1"/>
  <c r="Q270" i="16" s="1"/>
  <c r="Q271" i="16" s="1"/>
  <c r="Q272" i="16" s="1"/>
  <c r="Q273" i="16" s="1"/>
  <c r="Q274" i="16" s="1"/>
  <c r="Q275" i="16" s="1"/>
  <c r="Q276" i="16" s="1"/>
  <c r="Q277" i="16" s="1"/>
  <c r="Q278" i="16" s="1"/>
  <c r="D350" i="18"/>
  <c r="E338" i="18"/>
  <c r="G338" i="18"/>
  <c r="D348" i="18"/>
  <c r="E336" i="18"/>
  <c r="G336" i="18"/>
  <c r="D334" i="18"/>
  <c r="E322" i="18"/>
  <c r="G322" i="18"/>
  <c r="D341" i="18"/>
  <c r="E329" i="18"/>
  <c r="G329" i="18"/>
  <c r="D335" i="18"/>
  <c r="G323" i="18"/>
  <c r="E323" i="18"/>
  <c r="D333" i="18"/>
  <c r="E321" i="18"/>
  <c r="G321" i="18"/>
  <c r="D351" i="18"/>
  <c r="G339" i="18"/>
  <c r="E339" i="18"/>
  <c r="D342" i="18"/>
  <c r="E330" i="18"/>
  <c r="G330" i="18"/>
  <c r="D332" i="18"/>
  <c r="E320" i="18"/>
  <c r="G320" i="18"/>
  <c r="D349" i="18"/>
  <c r="E337" i="18"/>
  <c r="G337" i="18"/>
  <c r="D340" i="18"/>
  <c r="E328" i="18"/>
  <c r="G328" i="18"/>
  <c r="D343" i="18"/>
  <c r="G331" i="18"/>
  <c r="E331" i="18"/>
  <c r="E320" i="12"/>
  <c r="D332" i="12"/>
  <c r="G320" i="12"/>
  <c r="E329" i="12"/>
  <c r="G329" i="12"/>
  <c r="D341" i="12"/>
  <c r="E310" i="12"/>
  <c r="D322" i="12"/>
  <c r="G310" i="12"/>
  <c r="E319" i="12"/>
  <c r="D331" i="12"/>
  <c r="G319" i="12"/>
  <c r="D348" i="12"/>
  <c r="G336" i="12"/>
  <c r="E336" i="12"/>
  <c r="G345" i="12"/>
  <c r="D357" i="12"/>
  <c r="E345" i="12"/>
  <c r="D385" i="12"/>
  <c r="E373" i="12"/>
  <c r="G373" i="12"/>
  <c r="E311" i="12"/>
  <c r="D323" i="12"/>
  <c r="G311" i="12"/>
  <c r="E328" i="12"/>
  <c r="D340" i="12"/>
  <c r="G328" i="12"/>
  <c r="D362" i="12"/>
  <c r="E350" i="12"/>
  <c r="G350" i="12"/>
  <c r="D330" i="12"/>
  <c r="G318" i="12"/>
  <c r="E318" i="12"/>
  <c r="D395" i="19"/>
  <c r="E383" i="19"/>
  <c r="G383" i="19"/>
  <c r="D341" i="19"/>
  <c r="G329" i="19"/>
  <c r="E329" i="19"/>
  <c r="D334" i="19"/>
  <c r="E322" i="19"/>
  <c r="G322" i="19"/>
  <c r="D349" i="19"/>
  <c r="E337" i="19"/>
  <c r="G337" i="19"/>
  <c r="D374" i="19"/>
  <c r="E362" i="19"/>
  <c r="G362" i="19"/>
  <c r="D344" i="19"/>
  <c r="E332" i="19"/>
  <c r="G332" i="19"/>
  <c r="D336" i="19"/>
  <c r="E324" i="19"/>
  <c r="G324" i="19"/>
  <c r="D366" i="19"/>
  <c r="E354" i="19"/>
  <c r="G354" i="19"/>
  <c r="D328" i="19"/>
  <c r="E316" i="19"/>
  <c r="G316" i="19"/>
  <c r="S316" i="19" s="1"/>
  <c r="D331" i="19"/>
  <c r="E319" i="19"/>
  <c r="S319" i="19" s="1"/>
  <c r="G319" i="19"/>
  <c r="D333" i="19"/>
  <c r="G321" i="19"/>
  <c r="S321" i="19" s="1"/>
  <c r="E321" i="19"/>
  <c r="S267" i="15"/>
  <c r="S268" i="15" s="1"/>
  <c r="S269" i="15" s="1"/>
  <c r="R280" i="15"/>
  <c r="S270" i="15"/>
  <c r="S271" i="15" s="1"/>
  <c r="S272" i="15" s="1"/>
  <c r="S273" i="15" s="1"/>
  <c r="S274" i="15" s="1"/>
  <c r="S275" i="15" s="1"/>
  <c r="S276" i="15" s="1"/>
  <c r="S277" i="15" s="1"/>
  <c r="S278" i="15" s="1"/>
  <c r="R279" i="15"/>
  <c r="R283" i="15"/>
  <c r="G298" i="16"/>
  <c r="D306" i="15"/>
  <c r="G294" i="15"/>
  <c r="E294" i="15"/>
  <c r="D312" i="2"/>
  <c r="G312" i="2" s="1"/>
  <c r="E300" i="2"/>
  <c r="D309" i="2"/>
  <c r="G309" i="2" s="1"/>
  <c r="E297" i="2"/>
  <c r="G291" i="16"/>
  <c r="D303" i="16"/>
  <c r="E291" i="16"/>
  <c r="R308" i="15"/>
  <c r="D315" i="2"/>
  <c r="G315" i="2" s="1"/>
  <c r="E303" i="2"/>
  <c r="D338" i="2"/>
  <c r="G338" i="2" s="1"/>
  <c r="E326" i="2"/>
  <c r="D306" i="2"/>
  <c r="G306" i="2" s="1"/>
  <c r="E294" i="2"/>
  <c r="D304" i="15"/>
  <c r="G292" i="15"/>
  <c r="E292" i="15"/>
  <c r="R290" i="15"/>
  <c r="D332" i="15"/>
  <c r="G320" i="15"/>
  <c r="E320" i="15"/>
  <c r="D307" i="2"/>
  <c r="G307" i="2" s="1"/>
  <c r="E295" i="2"/>
  <c r="G299" i="16"/>
  <c r="I326" i="11"/>
  <c r="D307" i="15"/>
  <c r="G295" i="15"/>
  <c r="E295" i="15"/>
  <c r="D314" i="15"/>
  <c r="E302" i="15"/>
  <c r="G302" i="15"/>
  <c r="D303" i="15"/>
  <c r="G291" i="15"/>
  <c r="E291" i="15"/>
  <c r="D310" i="2"/>
  <c r="G310" i="2" s="1"/>
  <c r="E298" i="2"/>
  <c r="T291" i="19"/>
  <c r="T292" i="19" s="1"/>
  <c r="T293" i="19" s="1"/>
  <c r="T294" i="19" s="1"/>
  <c r="T295" i="19" s="1"/>
  <c r="T296" i="19" s="1"/>
  <c r="T297" i="19" s="1"/>
  <c r="T298" i="19" s="1"/>
  <c r="T299" i="19" s="1"/>
  <c r="T300" i="19" s="1"/>
  <c r="T301" i="19" s="1"/>
  <c r="T302" i="19" s="1"/>
  <c r="D311" i="2"/>
  <c r="G311" i="2" s="1"/>
  <c r="E299" i="2"/>
  <c r="D304" i="2"/>
  <c r="G304" i="2" s="1"/>
  <c r="E292" i="2"/>
  <c r="R282" i="15"/>
  <c r="D308" i="2"/>
  <c r="G308" i="2" s="1"/>
  <c r="E296" i="2"/>
  <c r="D313" i="2"/>
  <c r="G313" i="2" s="1"/>
  <c r="E301" i="2"/>
  <c r="D305" i="2"/>
  <c r="G305" i="2" s="1"/>
  <c r="E293" i="2"/>
  <c r="P279" i="16"/>
  <c r="Q279" i="16" s="1"/>
  <c r="Q280" i="16" s="1"/>
  <c r="E285" i="11"/>
  <c r="G285" i="11"/>
  <c r="G282" i="11"/>
  <c r="E282" i="11"/>
  <c r="E286" i="11"/>
  <c r="G286" i="11"/>
  <c r="G287" i="11"/>
  <c r="E287" i="11"/>
  <c r="G288" i="11"/>
  <c r="E288" i="11"/>
  <c r="E281" i="11"/>
  <c r="G281" i="11"/>
  <c r="E279" i="11"/>
  <c r="G279" i="11"/>
  <c r="E284" i="11"/>
  <c r="G284" i="11"/>
  <c r="G283" i="11"/>
  <c r="E283" i="11"/>
  <c r="E289" i="11"/>
  <c r="G289" i="11"/>
  <c r="T27" i="12"/>
  <c r="P318" i="19"/>
  <c r="S306" i="19"/>
  <c r="Q320" i="18"/>
  <c r="T308" i="18"/>
  <c r="Q323" i="18"/>
  <c r="T311" i="18"/>
  <c r="M325" i="16"/>
  <c r="Q317" i="18"/>
  <c r="T305" i="18"/>
  <c r="M316" i="16"/>
  <c r="Q324" i="18"/>
  <c r="T312" i="18"/>
  <c r="M318" i="16"/>
  <c r="Q322" i="18"/>
  <c r="T310" i="18"/>
  <c r="Q319" i="18"/>
  <c r="T307" i="18"/>
  <c r="P326" i="19"/>
  <c r="S314" i="19"/>
  <c r="M315" i="16"/>
  <c r="M334" i="16"/>
  <c r="M317" i="16"/>
  <c r="M319" i="16"/>
  <c r="M326" i="16"/>
  <c r="M335" i="16"/>
  <c r="M324" i="16"/>
  <c r="T326" i="18"/>
  <c r="Q338" i="18"/>
  <c r="M320" i="16"/>
  <c r="Q316" i="18"/>
  <c r="T304" i="18"/>
  <c r="M321" i="16"/>
  <c r="Q325" i="18"/>
  <c r="T313" i="18"/>
  <c r="P315" i="19"/>
  <c r="S303" i="19"/>
  <c r="Q318" i="18"/>
  <c r="T306" i="18"/>
  <c r="Q321" i="18"/>
  <c r="T309" i="18"/>
  <c r="R268" i="17"/>
  <c r="R269" i="17" s="1"/>
  <c r="R270" i="17" s="1"/>
  <c r="R271" i="17" s="1"/>
  <c r="R272" i="17" s="1"/>
  <c r="R273" i="17" s="1"/>
  <c r="R274" i="17" s="1"/>
  <c r="R275" i="17" s="1"/>
  <c r="R276" i="17" s="1"/>
  <c r="R277" i="17" s="1"/>
  <c r="R278" i="17" s="1"/>
  <c r="R279" i="17" s="1"/>
  <c r="S313" i="19"/>
  <c r="S322" i="19"/>
  <c r="S305" i="19"/>
  <c r="S311" i="19"/>
  <c r="E280" i="11"/>
  <c r="G280" i="11"/>
  <c r="F34" i="2"/>
  <c r="N34" i="2" s="1"/>
  <c r="O33" i="2"/>
  <c r="Q303" i="18"/>
  <c r="T303" i="18" s="1"/>
  <c r="D314" i="16"/>
  <c r="G314" i="16" s="1"/>
  <c r="E302" i="16"/>
  <c r="P302" i="16" s="1"/>
  <c r="D313" i="16"/>
  <c r="G313" i="16" s="1"/>
  <c r="E301" i="16"/>
  <c r="P301" i="16" s="1"/>
  <c r="D312" i="16"/>
  <c r="G312" i="16" s="1"/>
  <c r="E300" i="16"/>
  <c r="P300" i="16" s="1"/>
  <c r="D311" i="16"/>
  <c r="E299" i="16"/>
  <c r="D310" i="16"/>
  <c r="E298" i="16"/>
  <c r="D309" i="16"/>
  <c r="G309" i="16" s="1"/>
  <c r="E297" i="16"/>
  <c r="P297" i="16" s="1"/>
  <c r="D308" i="16"/>
  <c r="G308" i="16" s="1"/>
  <c r="E296" i="16"/>
  <c r="P296" i="16" s="1"/>
  <c r="D307" i="16"/>
  <c r="G307" i="16" s="1"/>
  <c r="E295" i="16"/>
  <c r="P295" i="16" s="1"/>
  <c r="D306" i="16"/>
  <c r="G306" i="16" s="1"/>
  <c r="E294" i="16"/>
  <c r="P294" i="16" s="1"/>
  <c r="D305" i="16"/>
  <c r="G305" i="16" s="1"/>
  <c r="E293" i="16"/>
  <c r="P293" i="16" s="1"/>
  <c r="D304" i="16"/>
  <c r="G304" i="16" s="1"/>
  <c r="E292" i="16"/>
  <c r="P292" i="16" s="1"/>
  <c r="D315" i="17"/>
  <c r="G315" i="17" s="1"/>
  <c r="E303" i="17"/>
  <c r="Q303" i="17" s="1"/>
  <c r="D314" i="17"/>
  <c r="G314" i="17" s="1"/>
  <c r="E302" i="17"/>
  <c r="Q302" i="17" s="1"/>
  <c r="D313" i="17"/>
  <c r="G313" i="17" s="1"/>
  <c r="E301" i="17"/>
  <c r="Q301" i="17" s="1"/>
  <c r="D312" i="17"/>
  <c r="G312" i="17" s="1"/>
  <c r="E300" i="17"/>
  <c r="Q300" i="17" s="1"/>
  <c r="D311" i="17"/>
  <c r="G311" i="17" s="1"/>
  <c r="E299" i="17"/>
  <c r="Q299" i="17" s="1"/>
  <c r="D310" i="17"/>
  <c r="G310" i="17" s="1"/>
  <c r="E298" i="17"/>
  <c r="Q298" i="17" s="1"/>
  <c r="D309" i="17"/>
  <c r="G309" i="17" s="1"/>
  <c r="E297" i="17"/>
  <c r="Q297" i="17" s="1"/>
  <c r="D308" i="17"/>
  <c r="G308" i="17" s="1"/>
  <c r="E296" i="17"/>
  <c r="Q296" i="17" s="1"/>
  <c r="D307" i="17"/>
  <c r="G307" i="17" s="1"/>
  <c r="E295" i="17"/>
  <c r="Q295" i="17" s="1"/>
  <c r="D306" i="17"/>
  <c r="G306" i="17" s="1"/>
  <c r="E294" i="17"/>
  <c r="Q294" i="17" s="1"/>
  <c r="D305" i="17"/>
  <c r="G305" i="17" s="1"/>
  <c r="E293" i="17"/>
  <c r="Q293" i="17" s="1"/>
  <c r="Q280" i="17"/>
  <c r="D304" i="17"/>
  <c r="G304" i="17" s="1"/>
  <c r="E292" i="17"/>
  <c r="F29" i="12"/>
  <c r="S28" i="12"/>
  <c r="E303" i="12"/>
  <c r="G303" i="12"/>
  <c r="U27" i="11"/>
  <c r="S28" i="11"/>
  <c r="T28" i="11" s="1"/>
  <c r="P291" i="16" l="1"/>
  <c r="E327" i="19"/>
  <c r="G327" i="19"/>
  <c r="D339" i="19"/>
  <c r="S324" i="19"/>
  <c r="S332" i="19"/>
  <c r="D352" i="18"/>
  <c r="G340" i="18"/>
  <c r="E340" i="18"/>
  <c r="D345" i="18"/>
  <c r="G333" i="18"/>
  <c r="E333" i="18"/>
  <c r="D347" i="18"/>
  <c r="G335" i="18"/>
  <c r="E335" i="18"/>
  <c r="D361" i="18"/>
  <c r="G349" i="18"/>
  <c r="E349" i="18"/>
  <c r="D360" i="18"/>
  <c r="G348" i="18"/>
  <c r="E348" i="18"/>
  <c r="D363" i="18"/>
  <c r="G351" i="18"/>
  <c r="E351" i="18"/>
  <c r="D346" i="18"/>
  <c r="G334" i="18"/>
  <c r="E334" i="18"/>
  <c r="D354" i="18"/>
  <c r="G342" i="18"/>
  <c r="E342" i="18"/>
  <c r="D355" i="18"/>
  <c r="G343" i="18"/>
  <c r="E343" i="18"/>
  <c r="D353" i="18"/>
  <c r="G341" i="18"/>
  <c r="E341" i="18"/>
  <c r="D344" i="18"/>
  <c r="G332" i="18"/>
  <c r="E332" i="18"/>
  <c r="D362" i="18"/>
  <c r="G350" i="18"/>
  <c r="E350" i="18"/>
  <c r="D353" i="12"/>
  <c r="E341" i="12"/>
  <c r="G341" i="12"/>
  <c r="G362" i="12"/>
  <c r="D374" i="12"/>
  <c r="E362" i="12"/>
  <c r="E323" i="12"/>
  <c r="D335" i="12"/>
  <c r="G323" i="12"/>
  <c r="E385" i="12"/>
  <c r="D397" i="12"/>
  <c r="G385" i="12"/>
  <c r="E331" i="12"/>
  <c r="D343" i="12"/>
  <c r="G331" i="12"/>
  <c r="E348" i="12"/>
  <c r="D360" i="12"/>
  <c r="G348" i="12"/>
  <c r="E340" i="12"/>
  <c r="D352" i="12"/>
  <c r="G340" i="12"/>
  <c r="D344" i="12"/>
  <c r="E332" i="12"/>
  <c r="G332" i="12"/>
  <c r="E322" i="12"/>
  <c r="D334" i="12"/>
  <c r="G322" i="12"/>
  <c r="E330" i="12"/>
  <c r="G330" i="12"/>
  <c r="D342" i="12"/>
  <c r="D369" i="12"/>
  <c r="E357" i="12"/>
  <c r="G357" i="12"/>
  <c r="T28" i="12"/>
  <c r="E331" i="19"/>
  <c r="S331" i="19" s="1"/>
  <c r="D343" i="19"/>
  <c r="G331" i="19"/>
  <c r="D386" i="19"/>
  <c r="G374" i="19"/>
  <c r="E374" i="19"/>
  <c r="D348" i="19"/>
  <c r="G336" i="19"/>
  <c r="E336" i="19"/>
  <c r="S336" i="19" s="1"/>
  <c r="D356" i="19"/>
  <c r="G344" i="19"/>
  <c r="E344" i="19"/>
  <c r="D361" i="19"/>
  <c r="E349" i="19"/>
  <c r="G349" i="19"/>
  <c r="D353" i="19"/>
  <c r="G341" i="19"/>
  <c r="E341" i="19"/>
  <c r="D345" i="19"/>
  <c r="E333" i="19"/>
  <c r="G333" i="19"/>
  <c r="D346" i="19"/>
  <c r="G334" i="19"/>
  <c r="E334" i="19"/>
  <c r="D340" i="19"/>
  <c r="G328" i="19"/>
  <c r="E328" i="19"/>
  <c r="S328" i="19" s="1"/>
  <c r="D378" i="19"/>
  <c r="G366" i="19"/>
  <c r="E366" i="19"/>
  <c r="E395" i="19"/>
  <c r="D407" i="19"/>
  <c r="G395" i="19"/>
  <c r="R292" i="15"/>
  <c r="P298" i="16"/>
  <c r="P299" i="16"/>
  <c r="S279" i="15"/>
  <c r="S280" i="15" s="1"/>
  <c r="S281" i="15" s="1"/>
  <c r="S282" i="15" s="1"/>
  <c r="S283" i="15" s="1"/>
  <c r="S284" i="15" s="1"/>
  <c r="S285" i="15" s="1"/>
  <c r="S286" i="15" s="1"/>
  <c r="S287" i="15" s="1"/>
  <c r="S288" i="15" s="1"/>
  <c r="S289" i="15" s="1"/>
  <c r="S290" i="15" s="1"/>
  <c r="D326" i="15"/>
  <c r="G314" i="15"/>
  <c r="E314" i="15"/>
  <c r="D319" i="2"/>
  <c r="G319" i="2" s="1"/>
  <c r="E307" i="2"/>
  <c r="G310" i="16"/>
  <c r="D325" i="2"/>
  <c r="G325" i="2" s="1"/>
  <c r="E313" i="2"/>
  <c r="R320" i="15"/>
  <c r="G303" i="16"/>
  <c r="E303" i="16"/>
  <c r="D315" i="16"/>
  <c r="D324" i="2"/>
  <c r="G324" i="2" s="1"/>
  <c r="E312" i="2"/>
  <c r="G311" i="16"/>
  <c r="D316" i="2"/>
  <c r="G316" i="2" s="1"/>
  <c r="E304" i="2"/>
  <c r="R295" i="15"/>
  <c r="D327" i="2"/>
  <c r="G327" i="2" s="1"/>
  <c r="E315" i="2"/>
  <c r="R294" i="15"/>
  <c r="D344" i="15"/>
  <c r="E332" i="15"/>
  <c r="G332" i="15"/>
  <c r="D318" i="2"/>
  <c r="G318" i="2" s="1"/>
  <c r="E306" i="2"/>
  <c r="R291" i="15"/>
  <c r="D319" i="15"/>
  <c r="E307" i="15"/>
  <c r="G307" i="15"/>
  <c r="D318" i="15"/>
  <c r="G306" i="15"/>
  <c r="E306" i="15"/>
  <c r="D322" i="2"/>
  <c r="G322" i="2" s="1"/>
  <c r="E310" i="2"/>
  <c r="D315" i="15"/>
  <c r="G303" i="15"/>
  <c r="E303" i="15"/>
  <c r="I338" i="11"/>
  <c r="D350" i="2"/>
  <c r="G350" i="2" s="1"/>
  <c r="E338" i="2"/>
  <c r="D321" i="2"/>
  <c r="G321" i="2" s="1"/>
  <c r="E309" i="2"/>
  <c r="D317" i="2"/>
  <c r="G317" i="2" s="1"/>
  <c r="E305" i="2"/>
  <c r="D320" i="2"/>
  <c r="G320" i="2" s="1"/>
  <c r="E308" i="2"/>
  <c r="D323" i="2"/>
  <c r="G323" i="2" s="1"/>
  <c r="E311" i="2"/>
  <c r="T303" i="19"/>
  <c r="T304" i="19" s="1"/>
  <c r="T305" i="19" s="1"/>
  <c r="T306" i="19" s="1"/>
  <c r="T307" i="19" s="1"/>
  <c r="T308" i="19" s="1"/>
  <c r="T309" i="19" s="1"/>
  <c r="T310" i="19" s="1"/>
  <c r="T311" i="19" s="1"/>
  <c r="T312" i="19" s="1"/>
  <c r="T313" i="19" s="1"/>
  <c r="T314" i="19" s="1"/>
  <c r="R302" i="15"/>
  <c r="D316" i="15"/>
  <c r="G304" i="15"/>
  <c r="E304" i="15"/>
  <c r="E291" i="11"/>
  <c r="G291" i="11"/>
  <c r="E298" i="11"/>
  <c r="G298" i="11"/>
  <c r="E301" i="11"/>
  <c r="G301" i="11"/>
  <c r="G296" i="11"/>
  <c r="E296" i="11"/>
  <c r="G293" i="11"/>
  <c r="E293" i="11"/>
  <c r="E299" i="11"/>
  <c r="G299" i="11"/>
  <c r="G294" i="11"/>
  <c r="E294" i="11"/>
  <c r="E300" i="11"/>
  <c r="G300" i="11"/>
  <c r="E295" i="11"/>
  <c r="G295" i="11"/>
  <c r="E297" i="11"/>
  <c r="G297" i="11"/>
  <c r="M332" i="16"/>
  <c r="M338" i="16"/>
  <c r="M327" i="16"/>
  <c r="M330" i="16"/>
  <c r="M337" i="16"/>
  <c r="P327" i="19"/>
  <c r="S315" i="19"/>
  <c r="T338" i="18"/>
  <c r="Q350" i="18"/>
  <c r="Q337" i="18"/>
  <c r="T325" i="18"/>
  <c r="M331" i="16"/>
  <c r="P338" i="19"/>
  <c r="S326" i="19"/>
  <c r="Q336" i="18"/>
  <c r="T324" i="18"/>
  <c r="Q335" i="18"/>
  <c r="T323" i="18"/>
  <c r="M336" i="16"/>
  <c r="M329" i="16"/>
  <c r="Q331" i="18"/>
  <c r="T319" i="18"/>
  <c r="M328" i="16"/>
  <c r="Q332" i="18"/>
  <c r="T320" i="18"/>
  <c r="Q333" i="18"/>
  <c r="T321" i="18"/>
  <c r="M333" i="16"/>
  <c r="Q330" i="18"/>
  <c r="T318" i="18"/>
  <c r="Q328" i="18"/>
  <c r="T316" i="18"/>
  <c r="M347" i="16"/>
  <c r="M346" i="16"/>
  <c r="Q334" i="18"/>
  <c r="T322" i="18"/>
  <c r="Q329" i="18"/>
  <c r="T317" i="18"/>
  <c r="P330" i="19"/>
  <c r="S318" i="19"/>
  <c r="S323" i="19"/>
  <c r="S333" i="19"/>
  <c r="S325" i="19"/>
  <c r="S317" i="19"/>
  <c r="S334" i="19"/>
  <c r="E292" i="11"/>
  <c r="G292" i="11"/>
  <c r="F35" i="2"/>
  <c r="N35" i="2" s="1"/>
  <c r="O34" i="2"/>
  <c r="U28" i="11"/>
  <c r="U291" i="18"/>
  <c r="U292" i="18" s="1"/>
  <c r="U293" i="18" s="1"/>
  <c r="U294" i="18" s="1"/>
  <c r="U295" i="18" s="1"/>
  <c r="U296" i="18" s="1"/>
  <c r="U297" i="18" s="1"/>
  <c r="U298" i="18" s="1"/>
  <c r="U299" i="18" s="1"/>
  <c r="U300" i="18" s="1"/>
  <c r="U301" i="18" s="1"/>
  <c r="U302" i="18" s="1"/>
  <c r="Q315" i="18"/>
  <c r="T315" i="18" s="1"/>
  <c r="D316" i="16"/>
  <c r="G316" i="16" s="1"/>
  <c r="E304" i="16"/>
  <c r="P304" i="16" s="1"/>
  <c r="Q281" i="16"/>
  <c r="Q282" i="16" s="1"/>
  <c r="Q283" i="16" s="1"/>
  <c r="Q284" i="16" s="1"/>
  <c r="Q285" i="16" s="1"/>
  <c r="Q286" i="16" s="1"/>
  <c r="Q287" i="16" s="1"/>
  <c r="Q288" i="16" s="1"/>
  <c r="Q289" i="16" s="1"/>
  <c r="Q290" i="16" s="1"/>
  <c r="Q291" i="16" s="1"/>
  <c r="Q292" i="16" s="1"/>
  <c r="Q293" i="16" s="1"/>
  <c r="Q294" i="16" s="1"/>
  <c r="Q295" i="16" s="1"/>
  <c r="Q296" i="16" s="1"/>
  <c r="Q297" i="16" s="1"/>
  <c r="D317" i="16"/>
  <c r="G317" i="16" s="1"/>
  <c r="E305" i="16"/>
  <c r="P305" i="16" s="1"/>
  <c r="D318" i="16"/>
  <c r="G318" i="16" s="1"/>
  <c r="E306" i="16"/>
  <c r="P306" i="16" s="1"/>
  <c r="D319" i="16"/>
  <c r="G319" i="16" s="1"/>
  <c r="E307" i="16"/>
  <c r="P307" i="16" s="1"/>
  <c r="D320" i="16"/>
  <c r="G320" i="16" s="1"/>
  <c r="E308" i="16"/>
  <c r="P308" i="16" s="1"/>
  <c r="D321" i="16"/>
  <c r="G321" i="16" s="1"/>
  <c r="E309" i="16"/>
  <c r="P309" i="16" s="1"/>
  <c r="D322" i="16"/>
  <c r="E310" i="16"/>
  <c r="P310" i="16" s="1"/>
  <c r="D323" i="16"/>
  <c r="E311" i="16"/>
  <c r="P311" i="16" s="1"/>
  <c r="D324" i="16"/>
  <c r="G324" i="16" s="1"/>
  <c r="E312" i="16"/>
  <c r="P312" i="16" s="1"/>
  <c r="D325" i="16"/>
  <c r="G325" i="16" s="1"/>
  <c r="E313" i="16"/>
  <c r="P313" i="16" s="1"/>
  <c r="D326" i="16"/>
  <c r="G326" i="16" s="1"/>
  <c r="E314" i="16"/>
  <c r="P314" i="16" s="1"/>
  <c r="Q292" i="17"/>
  <c r="D316" i="17"/>
  <c r="G316" i="17" s="1"/>
  <c r="E304" i="17"/>
  <c r="R280" i="17"/>
  <c r="R281" i="17" s="1"/>
  <c r="R282" i="17" s="1"/>
  <c r="R283" i="17" s="1"/>
  <c r="R284" i="17" s="1"/>
  <c r="R285" i="17" s="1"/>
  <c r="R286" i="17" s="1"/>
  <c r="R287" i="17" s="1"/>
  <c r="R288" i="17" s="1"/>
  <c r="R289" i="17" s="1"/>
  <c r="R290" i="17" s="1"/>
  <c r="R291" i="17" s="1"/>
  <c r="D317" i="17"/>
  <c r="G317" i="17" s="1"/>
  <c r="E305" i="17"/>
  <c r="Q305" i="17" s="1"/>
  <c r="D318" i="17"/>
  <c r="G318" i="17" s="1"/>
  <c r="E306" i="17"/>
  <c r="Q306" i="17" s="1"/>
  <c r="D319" i="17"/>
  <c r="G319" i="17" s="1"/>
  <c r="E307" i="17"/>
  <c r="Q307" i="17" s="1"/>
  <c r="D320" i="17"/>
  <c r="G320" i="17" s="1"/>
  <c r="E308" i="17"/>
  <c r="Q308" i="17" s="1"/>
  <c r="D321" i="17"/>
  <c r="G321" i="17" s="1"/>
  <c r="E309" i="17"/>
  <c r="Q309" i="17" s="1"/>
  <c r="D322" i="17"/>
  <c r="G322" i="17" s="1"/>
  <c r="E310" i="17"/>
  <c r="Q310" i="17" s="1"/>
  <c r="D323" i="17"/>
  <c r="G323" i="17" s="1"/>
  <c r="E311" i="17"/>
  <c r="Q311" i="17" s="1"/>
  <c r="D324" i="17"/>
  <c r="G324" i="17" s="1"/>
  <c r="E312" i="17"/>
  <c r="Q312" i="17" s="1"/>
  <c r="D325" i="17"/>
  <c r="G325" i="17" s="1"/>
  <c r="E313" i="17"/>
  <c r="Q313" i="17" s="1"/>
  <c r="D326" i="17"/>
  <c r="G326" i="17" s="1"/>
  <c r="E314" i="17"/>
  <c r="Q314" i="17" s="1"/>
  <c r="D327" i="17"/>
  <c r="G327" i="17" s="1"/>
  <c r="E315" i="17"/>
  <c r="Q315" i="17" s="1"/>
  <c r="F30" i="12"/>
  <c r="S29" i="12"/>
  <c r="T29" i="12" s="1"/>
  <c r="E315" i="12"/>
  <c r="G315" i="12"/>
  <c r="S29" i="11"/>
  <c r="T29" i="11" s="1"/>
  <c r="Q298" i="16" l="1"/>
  <c r="S344" i="19"/>
  <c r="E339" i="19"/>
  <c r="D351" i="19"/>
  <c r="G339" i="19"/>
  <c r="Q299" i="16"/>
  <c r="Q300" i="16" s="1"/>
  <c r="Q301" i="16" s="1"/>
  <c r="Q302" i="16" s="1"/>
  <c r="D375" i="18"/>
  <c r="G363" i="18"/>
  <c r="E363" i="18"/>
  <c r="D372" i="18"/>
  <c r="E360" i="18"/>
  <c r="G360" i="18"/>
  <c r="D357" i="18"/>
  <c r="E345" i="18"/>
  <c r="G345" i="18"/>
  <c r="D365" i="18"/>
  <c r="E353" i="18"/>
  <c r="G353" i="18"/>
  <c r="D358" i="18"/>
  <c r="E346" i="18"/>
  <c r="G346" i="18"/>
  <c r="D356" i="18"/>
  <c r="E344" i="18"/>
  <c r="G344" i="18"/>
  <c r="D359" i="18"/>
  <c r="G347" i="18"/>
  <c r="E347" i="18"/>
  <c r="D374" i="18"/>
  <c r="E362" i="18"/>
  <c r="G362" i="18"/>
  <c r="D373" i="18"/>
  <c r="E361" i="18"/>
  <c r="G361" i="18"/>
  <c r="D366" i="18"/>
  <c r="E354" i="18"/>
  <c r="G354" i="18"/>
  <c r="D367" i="18"/>
  <c r="G355" i="18"/>
  <c r="E355" i="18"/>
  <c r="D364" i="18"/>
  <c r="E352" i="18"/>
  <c r="G352" i="18"/>
  <c r="D347" i="12"/>
  <c r="E335" i="12"/>
  <c r="G335" i="12"/>
  <c r="D364" i="12"/>
  <c r="G352" i="12"/>
  <c r="E352" i="12"/>
  <c r="D354" i="12"/>
  <c r="E342" i="12"/>
  <c r="G342" i="12"/>
  <c r="D409" i="12"/>
  <c r="E397" i="12"/>
  <c r="G397" i="12"/>
  <c r="D355" i="12"/>
  <c r="E343" i="12"/>
  <c r="G343" i="12"/>
  <c r="D386" i="12"/>
  <c r="E374" i="12"/>
  <c r="G374" i="12"/>
  <c r="D346" i="12"/>
  <c r="G334" i="12"/>
  <c r="E334" i="12"/>
  <c r="G369" i="12"/>
  <c r="E369" i="12"/>
  <c r="D381" i="12"/>
  <c r="D356" i="12"/>
  <c r="E344" i="12"/>
  <c r="G344" i="12"/>
  <c r="D372" i="12"/>
  <c r="E360" i="12"/>
  <c r="G360" i="12"/>
  <c r="E353" i="12"/>
  <c r="D365" i="12"/>
  <c r="G353" i="12"/>
  <c r="D373" i="19"/>
  <c r="G361" i="19"/>
  <c r="E361" i="19"/>
  <c r="D357" i="19"/>
  <c r="G345" i="19"/>
  <c r="E345" i="19"/>
  <c r="D368" i="19"/>
  <c r="E356" i="19"/>
  <c r="G356" i="19"/>
  <c r="D398" i="19"/>
  <c r="E386" i="19"/>
  <c r="G386" i="19"/>
  <c r="D419" i="19"/>
  <c r="G407" i="19"/>
  <c r="E407" i="19"/>
  <c r="D365" i="19"/>
  <c r="G353" i="19"/>
  <c r="E353" i="19"/>
  <c r="D390" i="19"/>
  <c r="E378" i="19"/>
  <c r="G378" i="19"/>
  <c r="D360" i="19"/>
  <c r="E348" i="19"/>
  <c r="S348" i="19" s="1"/>
  <c r="G348" i="19"/>
  <c r="D355" i="19"/>
  <c r="G343" i="19"/>
  <c r="E343" i="19"/>
  <c r="D352" i="19"/>
  <c r="E340" i="19"/>
  <c r="S340" i="19" s="1"/>
  <c r="G340" i="19"/>
  <c r="D358" i="19"/>
  <c r="E346" i="19"/>
  <c r="G346" i="19"/>
  <c r="R306" i="15"/>
  <c r="P303" i="16"/>
  <c r="R304" i="15"/>
  <c r="R307" i="15"/>
  <c r="R292" i="17"/>
  <c r="R293" i="17" s="1"/>
  <c r="R294" i="17" s="1"/>
  <c r="R295" i="17" s="1"/>
  <c r="R296" i="17" s="1"/>
  <c r="R297" i="17" s="1"/>
  <c r="R298" i="17" s="1"/>
  <c r="R299" i="17" s="1"/>
  <c r="R300" i="17" s="1"/>
  <c r="R301" i="17" s="1"/>
  <c r="R302" i="17" s="1"/>
  <c r="R303" i="17" s="1"/>
  <c r="R303" i="15"/>
  <c r="D328" i="15"/>
  <c r="E316" i="15"/>
  <c r="G316" i="15"/>
  <c r="D335" i="2"/>
  <c r="G335" i="2" s="1"/>
  <c r="E323" i="2"/>
  <c r="D329" i="2"/>
  <c r="G329" i="2" s="1"/>
  <c r="E317" i="2"/>
  <c r="D336" i="2"/>
  <c r="G336" i="2" s="1"/>
  <c r="E324" i="2"/>
  <c r="D337" i="2"/>
  <c r="G337" i="2" s="1"/>
  <c r="E325" i="2"/>
  <c r="R314" i="15"/>
  <c r="D362" i="2"/>
  <c r="G362" i="2" s="1"/>
  <c r="E350" i="2"/>
  <c r="D331" i="15"/>
  <c r="G319" i="15"/>
  <c r="E319" i="15"/>
  <c r="R319" i="15" s="1"/>
  <c r="D330" i="2"/>
  <c r="G330" i="2" s="1"/>
  <c r="E318" i="2"/>
  <c r="D339" i="2"/>
  <c r="G339" i="2" s="1"/>
  <c r="E327" i="2"/>
  <c r="G315" i="16"/>
  <c r="D327" i="16"/>
  <c r="E315" i="16"/>
  <c r="D338" i="15"/>
  <c r="G326" i="15"/>
  <c r="E326" i="15"/>
  <c r="I350" i="11"/>
  <c r="R332" i="15"/>
  <c r="D334" i="2"/>
  <c r="G334" i="2" s="1"/>
  <c r="E322" i="2"/>
  <c r="D332" i="2"/>
  <c r="G332" i="2" s="1"/>
  <c r="E320" i="2"/>
  <c r="D356" i="15"/>
  <c r="G344" i="15"/>
  <c r="E344" i="15"/>
  <c r="G323" i="16"/>
  <c r="S291" i="15"/>
  <c r="S292" i="15" s="1"/>
  <c r="S293" i="15" s="1"/>
  <c r="S294" i="15" s="1"/>
  <c r="S295" i="15" s="1"/>
  <c r="S296" i="15" s="1"/>
  <c r="S297" i="15" s="1"/>
  <c r="S298" i="15" s="1"/>
  <c r="S299" i="15" s="1"/>
  <c r="S300" i="15" s="1"/>
  <c r="S301" i="15" s="1"/>
  <c r="S302" i="15" s="1"/>
  <c r="S303" i="15" s="1"/>
  <c r="D333" i="2"/>
  <c r="G333" i="2" s="1"/>
  <c r="E321" i="2"/>
  <c r="D327" i="15"/>
  <c r="E315" i="15"/>
  <c r="G315" i="15"/>
  <c r="D330" i="15"/>
  <c r="E318" i="15"/>
  <c r="G318" i="15"/>
  <c r="D328" i="2"/>
  <c r="G328" i="2" s="1"/>
  <c r="E316" i="2"/>
  <c r="G322" i="16"/>
  <c r="D331" i="2"/>
  <c r="G331" i="2" s="1"/>
  <c r="E319" i="2"/>
  <c r="E303" i="11"/>
  <c r="G303" i="11"/>
  <c r="G307" i="11"/>
  <c r="E307" i="11"/>
  <c r="G313" i="11"/>
  <c r="E313" i="11"/>
  <c r="G306" i="11"/>
  <c r="E306" i="11"/>
  <c r="E309" i="11"/>
  <c r="G309" i="11"/>
  <c r="E312" i="11"/>
  <c r="G312" i="11"/>
  <c r="E311" i="11"/>
  <c r="G311" i="11"/>
  <c r="G308" i="11"/>
  <c r="E308" i="11"/>
  <c r="E310" i="11"/>
  <c r="G310" i="11"/>
  <c r="G305" i="11"/>
  <c r="E305" i="11"/>
  <c r="M358" i="16"/>
  <c r="Q343" i="18"/>
  <c r="T331" i="18"/>
  <c r="P342" i="19"/>
  <c r="S330" i="19"/>
  <c r="Q346" i="18"/>
  <c r="T334" i="18"/>
  <c r="Q342" i="18"/>
  <c r="T330" i="18"/>
  <c r="M340" i="16"/>
  <c r="Q347" i="18"/>
  <c r="T335" i="18"/>
  <c r="Q349" i="18"/>
  <c r="T337" i="18"/>
  <c r="M342" i="16"/>
  <c r="M339" i="16"/>
  <c r="T350" i="18"/>
  <c r="Q362" i="18"/>
  <c r="M345" i="16"/>
  <c r="Q348" i="18"/>
  <c r="T336" i="18"/>
  <c r="M359" i="16"/>
  <c r="Q345" i="18"/>
  <c r="T333" i="18"/>
  <c r="M341" i="16"/>
  <c r="P350" i="19"/>
  <c r="S338" i="19"/>
  <c r="P339" i="19"/>
  <c r="S327" i="19"/>
  <c r="M350" i="16"/>
  <c r="Q341" i="18"/>
  <c r="T329" i="18"/>
  <c r="Q340" i="18"/>
  <c r="T328" i="18"/>
  <c r="Q344" i="18"/>
  <c r="T332" i="18"/>
  <c r="M348" i="16"/>
  <c r="M343" i="16"/>
  <c r="M349" i="16"/>
  <c r="M344" i="16"/>
  <c r="T315" i="19"/>
  <c r="T316" i="19" s="1"/>
  <c r="T317" i="19" s="1"/>
  <c r="T318" i="19" s="1"/>
  <c r="T319" i="19" s="1"/>
  <c r="T320" i="19" s="1"/>
  <c r="T321" i="19" s="1"/>
  <c r="T322" i="19" s="1"/>
  <c r="T323" i="19" s="1"/>
  <c r="T324" i="19" s="1"/>
  <c r="T325" i="19" s="1"/>
  <c r="T326" i="19" s="1"/>
  <c r="S346" i="19"/>
  <c r="S345" i="19"/>
  <c r="S329" i="19"/>
  <c r="S337" i="19"/>
  <c r="S343" i="19"/>
  <c r="S335" i="19"/>
  <c r="E304" i="11"/>
  <c r="G304" i="11"/>
  <c r="F36" i="2"/>
  <c r="N36" i="2" s="1"/>
  <c r="O35" i="2"/>
  <c r="U29" i="11"/>
  <c r="Q327" i="18"/>
  <c r="T327" i="18" s="1"/>
  <c r="U303" i="18"/>
  <c r="U304" i="18" s="1"/>
  <c r="U305" i="18" s="1"/>
  <c r="U306" i="18" s="1"/>
  <c r="U307" i="18" s="1"/>
  <c r="U308" i="18" s="1"/>
  <c r="U309" i="18" s="1"/>
  <c r="U310" i="18" s="1"/>
  <c r="U311" i="18" s="1"/>
  <c r="U312" i="18" s="1"/>
  <c r="U313" i="18" s="1"/>
  <c r="U314" i="18" s="1"/>
  <c r="U315" i="18" s="1"/>
  <c r="U316" i="18" s="1"/>
  <c r="U317" i="18" s="1"/>
  <c r="U318" i="18" s="1"/>
  <c r="U319" i="18" s="1"/>
  <c r="U320" i="18" s="1"/>
  <c r="U321" i="18" s="1"/>
  <c r="U322" i="18" s="1"/>
  <c r="U323" i="18" s="1"/>
  <c r="U324" i="18" s="1"/>
  <c r="U325" i="18" s="1"/>
  <c r="U326" i="18" s="1"/>
  <c r="D338" i="16"/>
  <c r="G338" i="16" s="1"/>
  <c r="E326" i="16"/>
  <c r="P326" i="16" s="1"/>
  <c r="D337" i="16"/>
  <c r="G337" i="16" s="1"/>
  <c r="E325" i="16"/>
  <c r="P325" i="16" s="1"/>
  <c r="D336" i="16"/>
  <c r="G336" i="16" s="1"/>
  <c r="E324" i="16"/>
  <c r="P324" i="16" s="1"/>
  <c r="D335" i="16"/>
  <c r="E323" i="16"/>
  <c r="P323" i="16" s="1"/>
  <c r="D334" i="16"/>
  <c r="E322" i="16"/>
  <c r="P322" i="16" s="1"/>
  <c r="D333" i="16"/>
  <c r="G333" i="16" s="1"/>
  <c r="E321" i="16"/>
  <c r="P321" i="16" s="1"/>
  <c r="D332" i="16"/>
  <c r="G332" i="16" s="1"/>
  <c r="E320" i="16"/>
  <c r="P320" i="16" s="1"/>
  <c r="D331" i="16"/>
  <c r="G331" i="16" s="1"/>
  <c r="E319" i="16"/>
  <c r="P319" i="16" s="1"/>
  <c r="D330" i="16"/>
  <c r="G330" i="16" s="1"/>
  <c r="E318" i="16"/>
  <c r="P318" i="16" s="1"/>
  <c r="D329" i="16"/>
  <c r="G329" i="16" s="1"/>
  <c r="E317" i="16"/>
  <c r="P317" i="16" s="1"/>
  <c r="D328" i="16"/>
  <c r="G328" i="16" s="1"/>
  <c r="E316" i="16"/>
  <c r="P316" i="16" s="1"/>
  <c r="D339" i="17"/>
  <c r="G339" i="17" s="1"/>
  <c r="E327" i="17"/>
  <c r="Q327" i="17" s="1"/>
  <c r="D338" i="17"/>
  <c r="G338" i="17" s="1"/>
  <c r="E326" i="17"/>
  <c r="Q326" i="17" s="1"/>
  <c r="D337" i="17"/>
  <c r="G337" i="17" s="1"/>
  <c r="E325" i="17"/>
  <c r="Q325" i="17" s="1"/>
  <c r="D336" i="17"/>
  <c r="G336" i="17" s="1"/>
  <c r="E324" i="17"/>
  <c r="Q324" i="17" s="1"/>
  <c r="D335" i="17"/>
  <c r="G335" i="17" s="1"/>
  <c r="E323" i="17"/>
  <c r="Q323" i="17" s="1"/>
  <c r="D334" i="17"/>
  <c r="G334" i="17" s="1"/>
  <c r="E322" i="17"/>
  <c r="Q322" i="17" s="1"/>
  <c r="D333" i="17"/>
  <c r="G333" i="17" s="1"/>
  <c r="E321" i="17"/>
  <c r="Q321" i="17" s="1"/>
  <c r="D332" i="17"/>
  <c r="G332" i="17" s="1"/>
  <c r="E320" i="17"/>
  <c r="Q320" i="17" s="1"/>
  <c r="D331" i="17"/>
  <c r="G331" i="17" s="1"/>
  <c r="E319" i="17"/>
  <c r="Q319" i="17" s="1"/>
  <c r="D330" i="17"/>
  <c r="G330" i="17" s="1"/>
  <c r="E318" i="17"/>
  <c r="Q318" i="17" s="1"/>
  <c r="D329" i="17"/>
  <c r="G329" i="17" s="1"/>
  <c r="E317" i="17"/>
  <c r="Q317" i="17" s="1"/>
  <c r="Q304" i="17"/>
  <c r="D328" i="17"/>
  <c r="G328" i="17" s="1"/>
  <c r="E316" i="17"/>
  <c r="F31" i="12"/>
  <c r="S30" i="12"/>
  <c r="T30" i="12" s="1"/>
  <c r="E327" i="12"/>
  <c r="G327" i="12"/>
  <c r="S30" i="11"/>
  <c r="T30" i="11" s="1"/>
  <c r="D363" i="19" l="1"/>
  <c r="E351" i="19"/>
  <c r="G351" i="19"/>
  <c r="Q303" i="16"/>
  <c r="Q304" i="16" s="1"/>
  <c r="S356" i="19"/>
  <c r="D368" i="18"/>
  <c r="G356" i="18"/>
  <c r="E356" i="18"/>
  <c r="D370" i="18"/>
  <c r="G358" i="18"/>
  <c r="E358" i="18"/>
  <c r="D378" i="18"/>
  <c r="G366" i="18"/>
  <c r="E366" i="18"/>
  <c r="D384" i="18"/>
  <c r="G372" i="18"/>
  <c r="E372" i="18"/>
  <c r="D369" i="18"/>
  <c r="G357" i="18"/>
  <c r="E357" i="18"/>
  <c r="D371" i="18"/>
  <c r="G359" i="18"/>
  <c r="E359" i="18"/>
  <c r="D376" i="18"/>
  <c r="G364" i="18"/>
  <c r="E364" i="18"/>
  <c r="D377" i="18"/>
  <c r="G365" i="18"/>
  <c r="E365" i="18"/>
  <c r="D379" i="18"/>
  <c r="G367" i="18"/>
  <c r="E367" i="18"/>
  <c r="D386" i="18"/>
  <c r="G374" i="18"/>
  <c r="E374" i="18"/>
  <c r="D385" i="18"/>
  <c r="G373" i="18"/>
  <c r="E373" i="18"/>
  <c r="D387" i="18"/>
  <c r="G375" i="18"/>
  <c r="E375" i="18"/>
  <c r="D384" i="12"/>
  <c r="E372" i="12"/>
  <c r="G372" i="12"/>
  <c r="D376" i="12"/>
  <c r="E364" i="12"/>
  <c r="G364" i="12"/>
  <c r="D377" i="12"/>
  <c r="E365" i="12"/>
  <c r="G365" i="12"/>
  <c r="E354" i="12"/>
  <c r="D366" i="12"/>
  <c r="G354" i="12"/>
  <c r="G346" i="12"/>
  <c r="D358" i="12"/>
  <c r="E346" i="12"/>
  <c r="D393" i="12"/>
  <c r="E381" i="12"/>
  <c r="G381" i="12"/>
  <c r="E355" i="12"/>
  <c r="D367" i="12"/>
  <c r="G355" i="12"/>
  <c r="E409" i="12"/>
  <c r="D421" i="12"/>
  <c r="G409" i="12"/>
  <c r="E386" i="12"/>
  <c r="G386" i="12"/>
  <c r="D398" i="12"/>
  <c r="D368" i="12"/>
  <c r="E356" i="12"/>
  <c r="G356" i="12"/>
  <c r="D359" i="12"/>
  <c r="E347" i="12"/>
  <c r="G347" i="12"/>
  <c r="D380" i="19"/>
  <c r="G368" i="19"/>
  <c r="E368" i="19"/>
  <c r="D402" i="19"/>
  <c r="G390" i="19"/>
  <c r="E390" i="19"/>
  <c r="D377" i="19"/>
  <c r="E365" i="19"/>
  <c r="G365" i="19"/>
  <c r="D372" i="19"/>
  <c r="G360" i="19"/>
  <c r="E360" i="19"/>
  <c r="E419" i="19"/>
  <c r="G419" i="19"/>
  <c r="D370" i="19"/>
  <c r="G358" i="19"/>
  <c r="E358" i="19"/>
  <c r="D410" i="19"/>
  <c r="G398" i="19"/>
  <c r="E398" i="19"/>
  <c r="D364" i="19"/>
  <c r="G352" i="19"/>
  <c r="E352" i="19"/>
  <c r="D369" i="19"/>
  <c r="E357" i="19"/>
  <c r="G357" i="19"/>
  <c r="E355" i="19"/>
  <c r="G355" i="19"/>
  <c r="D367" i="19"/>
  <c r="D385" i="19"/>
  <c r="G373" i="19"/>
  <c r="E373" i="19"/>
  <c r="S304" i="15"/>
  <c r="S305" i="15" s="1"/>
  <c r="S306" i="15" s="1"/>
  <c r="S307" i="15" s="1"/>
  <c r="S308" i="15" s="1"/>
  <c r="S309" i="15" s="1"/>
  <c r="S310" i="15" s="1"/>
  <c r="S311" i="15" s="1"/>
  <c r="S312" i="15" s="1"/>
  <c r="S313" i="15" s="1"/>
  <c r="S314" i="15" s="1"/>
  <c r="P315" i="16"/>
  <c r="T327" i="19"/>
  <c r="T328" i="19" s="1"/>
  <c r="T329" i="19" s="1"/>
  <c r="T330" i="19" s="1"/>
  <c r="T331" i="19" s="1"/>
  <c r="T332" i="19" s="1"/>
  <c r="T333" i="19" s="1"/>
  <c r="T334" i="19" s="1"/>
  <c r="T335" i="19" s="1"/>
  <c r="T336" i="19" s="1"/>
  <c r="T337" i="19" s="1"/>
  <c r="T338" i="19" s="1"/>
  <c r="D343" i="15"/>
  <c r="E331" i="15"/>
  <c r="G331" i="15"/>
  <c r="D341" i="2"/>
  <c r="G341" i="2" s="1"/>
  <c r="E329" i="2"/>
  <c r="G334" i="16"/>
  <c r="D340" i="2"/>
  <c r="G340" i="2" s="1"/>
  <c r="E328" i="2"/>
  <c r="D350" i="15"/>
  <c r="G338" i="15"/>
  <c r="E338" i="15"/>
  <c r="D351" i="2"/>
  <c r="G351" i="2" s="1"/>
  <c r="E339" i="2"/>
  <c r="D349" i="2"/>
  <c r="G349" i="2" s="1"/>
  <c r="E337" i="2"/>
  <c r="D343" i="2"/>
  <c r="G343" i="2" s="1"/>
  <c r="E331" i="2"/>
  <c r="D344" i="2"/>
  <c r="G344" i="2" s="1"/>
  <c r="E332" i="2"/>
  <c r="D346" i="2"/>
  <c r="G346" i="2" s="1"/>
  <c r="E334" i="2"/>
  <c r="G335" i="16"/>
  <c r="R318" i="15"/>
  <c r="D345" i="2"/>
  <c r="G345" i="2" s="1"/>
  <c r="E333" i="2"/>
  <c r="D374" i="2"/>
  <c r="G374" i="2" s="1"/>
  <c r="E362" i="2"/>
  <c r="D347" i="2"/>
  <c r="G347" i="2" s="1"/>
  <c r="E335" i="2"/>
  <c r="D342" i="15"/>
  <c r="G330" i="15"/>
  <c r="E330" i="15"/>
  <c r="R344" i="15"/>
  <c r="G327" i="16"/>
  <c r="E327" i="16"/>
  <c r="P327" i="16" s="1"/>
  <c r="D339" i="16"/>
  <c r="D348" i="2"/>
  <c r="G348" i="2" s="1"/>
  <c r="E336" i="2"/>
  <c r="I362" i="11"/>
  <c r="D342" i="2"/>
  <c r="G342" i="2" s="1"/>
  <c r="E330" i="2"/>
  <c r="R316" i="15"/>
  <c r="R315" i="15"/>
  <c r="D368" i="15"/>
  <c r="G356" i="15"/>
  <c r="E356" i="15"/>
  <c r="D340" i="15"/>
  <c r="G328" i="15"/>
  <c r="E328" i="15"/>
  <c r="D339" i="15"/>
  <c r="G327" i="15"/>
  <c r="E327" i="15"/>
  <c r="R326" i="15"/>
  <c r="E323" i="11"/>
  <c r="G323" i="11"/>
  <c r="E315" i="11"/>
  <c r="G315" i="11"/>
  <c r="G317" i="11"/>
  <c r="E317" i="11"/>
  <c r="E320" i="11"/>
  <c r="G320" i="11"/>
  <c r="E324" i="11"/>
  <c r="G324" i="11"/>
  <c r="E318" i="11"/>
  <c r="G318" i="11"/>
  <c r="E319" i="11"/>
  <c r="G319" i="11"/>
  <c r="G321" i="11"/>
  <c r="E321" i="11"/>
  <c r="E322" i="11"/>
  <c r="G322" i="11"/>
  <c r="E325" i="11"/>
  <c r="G325" i="11"/>
  <c r="M362" i="16"/>
  <c r="M355" i="16"/>
  <c r="Q353" i="18"/>
  <c r="T341" i="18"/>
  <c r="M353" i="16"/>
  <c r="M357" i="16"/>
  <c r="Q374" i="18"/>
  <c r="T362" i="18"/>
  <c r="Q361" i="18"/>
  <c r="T349" i="18"/>
  <c r="Q358" i="18"/>
  <c r="T346" i="18"/>
  <c r="M360" i="16"/>
  <c r="Q359" i="18"/>
  <c r="T347" i="18"/>
  <c r="P354" i="19"/>
  <c r="S342" i="19"/>
  <c r="M356" i="16"/>
  <c r="Q356" i="18"/>
  <c r="T344" i="18"/>
  <c r="P351" i="19"/>
  <c r="S339" i="19"/>
  <c r="M371" i="16"/>
  <c r="M351" i="16"/>
  <c r="M352" i="16"/>
  <c r="Q355" i="18"/>
  <c r="T343" i="18"/>
  <c r="Q357" i="18"/>
  <c r="T345" i="18"/>
  <c r="M361" i="16"/>
  <c r="Q352" i="18"/>
  <c r="T340" i="18"/>
  <c r="P362" i="19"/>
  <c r="S350" i="19"/>
  <c r="Q360" i="18"/>
  <c r="T348" i="18"/>
  <c r="M354" i="16"/>
  <c r="Q354" i="18"/>
  <c r="T342" i="18"/>
  <c r="M370" i="16"/>
  <c r="U30" i="11"/>
  <c r="S352" i="19"/>
  <c r="S347" i="19"/>
  <c r="S357" i="19"/>
  <c r="S355" i="19"/>
  <c r="S341" i="19"/>
  <c r="S349" i="19"/>
  <c r="S368" i="19"/>
  <c r="E316" i="11"/>
  <c r="G316" i="11"/>
  <c r="F37" i="2"/>
  <c r="N37" i="2" s="1"/>
  <c r="O36" i="2"/>
  <c r="Q339" i="18"/>
  <c r="T339" i="18" s="1"/>
  <c r="D340" i="16"/>
  <c r="G340" i="16" s="1"/>
  <c r="E328" i="16"/>
  <c r="P328" i="16" s="1"/>
  <c r="Q305" i="16"/>
  <c r="Q306" i="16" s="1"/>
  <c r="Q307" i="16" s="1"/>
  <c r="Q308" i="16" s="1"/>
  <c r="Q309" i="16" s="1"/>
  <c r="Q310" i="16" s="1"/>
  <c r="Q311" i="16" s="1"/>
  <c r="Q312" i="16" s="1"/>
  <c r="Q313" i="16" s="1"/>
  <c r="Q314" i="16" s="1"/>
  <c r="D341" i="16"/>
  <c r="G341" i="16" s="1"/>
  <c r="E329" i="16"/>
  <c r="P329" i="16" s="1"/>
  <c r="D342" i="16"/>
  <c r="G342" i="16" s="1"/>
  <c r="E330" i="16"/>
  <c r="P330" i="16" s="1"/>
  <c r="D343" i="16"/>
  <c r="G343" i="16" s="1"/>
  <c r="E331" i="16"/>
  <c r="P331" i="16" s="1"/>
  <c r="D344" i="16"/>
  <c r="G344" i="16" s="1"/>
  <c r="E332" i="16"/>
  <c r="P332" i="16" s="1"/>
  <c r="D345" i="16"/>
  <c r="G345" i="16" s="1"/>
  <c r="E333" i="16"/>
  <c r="P333" i="16" s="1"/>
  <c r="D346" i="16"/>
  <c r="E334" i="16"/>
  <c r="P334" i="16" s="1"/>
  <c r="D347" i="16"/>
  <c r="E335" i="16"/>
  <c r="P335" i="16" s="1"/>
  <c r="D348" i="16"/>
  <c r="G348" i="16" s="1"/>
  <c r="E336" i="16"/>
  <c r="P336" i="16" s="1"/>
  <c r="D349" i="16"/>
  <c r="G349" i="16" s="1"/>
  <c r="E337" i="16"/>
  <c r="P337" i="16" s="1"/>
  <c r="D350" i="16"/>
  <c r="G350" i="16" s="1"/>
  <c r="E338" i="16"/>
  <c r="P338" i="16" s="1"/>
  <c r="Q316" i="17"/>
  <c r="D340" i="17"/>
  <c r="G340" i="17" s="1"/>
  <c r="E328" i="17"/>
  <c r="R304" i="17"/>
  <c r="R305" i="17" s="1"/>
  <c r="R306" i="17" s="1"/>
  <c r="R307" i="17" s="1"/>
  <c r="R308" i="17" s="1"/>
  <c r="R309" i="17" s="1"/>
  <c r="R310" i="17" s="1"/>
  <c r="R311" i="17" s="1"/>
  <c r="R312" i="17" s="1"/>
  <c r="R313" i="17" s="1"/>
  <c r="R314" i="17" s="1"/>
  <c r="R315" i="17" s="1"/>
  <c r="D341" i="17"/>
  <c r="G341" i="17" s="1"/>
  <c r="E329" i="17"/>
  <c r="Q329" i="17" s="1"/>
  <c r="D342" i="17"/>
  <c r="G342" i="17" s="1"/>
  <c r="E330" i="17"/>
  <c r="Q330" i="17" s="1"/>
  <c r="D343" i="17"/>
  <c r="G343" i="17" s="1"/>
  <c r="E331" i="17"/>
  <c r="Q331" i="17" s="1"/>
  <c r="D344" i="17"/>
  <c r="G344" i="17" s="1"/>
  <c r="E332" i="17"/>
  <c r="Q332" i="17" s="1"/>
  <c r="D345" i="17"/>
  <c r="G345" i="17" s="1"/>
  <c r="E333" i="17"/>
  <c r="Q333" i="17" s="1"/>
  <c r="D346" i="17"/>
  <c r="G346" i="17" s="1"/>
  <c r="E334" i="17"/>
  <c r="Q334" i="17" s="1"/>
  <c r="D347" i="17"/>
  <c r="G347" i="17" s="1"/>
  <c r="E335" i="17"/>
  <c r="Q335" i="17" s="1"/>
  <c r="D348" i="17"/>
  <c r="G348" i="17" s="1"/>
  <c r="E336" i="17"/>
  <c r="Q336" i="17" s="1"/>
  <c r="D349" i="17"/>
  <c r="G349" i="17" s="1"/>
  <c r="E337" i="17"/>
  <c r="Q337" i="17" s="1"/>
  <c r="D350" i="17"/>
  <c r="G350" i="17" s="1"/>
  <c r="E338" i="17"/>
  <c r="Q338" i="17" s="1"/>
  <c r="D351" i="17"/>
  <c r="G351" i="17" s="1"/>
  <c r="E339" i="17"/>
  <c r="Q339" i="17" s="1"/>
  <c r="F32" i="12"/>
  <c r="S31" i="12"/>
  <c r="T31" i="12" s="1"/>
  <c r="E339" i="12"/>
  <c r="G339" i="12"/>
  <c r="S31" i="11"/>
  <c r="T31" i="11" s="1"/>
  <c r="S358" i="19" l="1"/>
  <c r="S360" i="19"/>
  <c r="D375" i="19"/>
  <c r="E363" i="19"/>
  <c r="G363" i="19"/>
  <c r="Q315" i="16"/>
  <c r="Q316" i="16" s="1"/>
  <c r="Q317" i="16" s="1"/>
  <c r="Q318" i="16" s="1"/>
  <c r="Q319" i="16" s="1"/>
  <c r="Q320" i="16" s="1"/>
  <c r="Q321" i="16" s="1"/>
  <c r="Q322" i="16" s="1"/>
  <c r="Q323" i="16" s="1"/>
  <c r="Q324" i="16" s="1"/>
  <c r="Q325" i="16" s="1"/>
  <c r="Q326" i="16" s="1"/>
  <c r="D383" i="18"/>
  <c r="G371" i="18"/>
  <c r="E371" i="18"/>
  <c r="D397" i="18"/>
  <c r="E385" i="18"/>
  <c r="G385" i="18"/>
  <c r="D389" i="18"/>
  <c r="E377" i="18"/>
  <c r="G377" i="18"/>
  <c r="D381" i="18"/>
  <c r="E369" i="18"/>
  <c r="G369" i="18"/>
  <c r="D398" i="18"/>
  <c r="E386" i="18"/>
  <c r="G386" i="18"/>
  <c r="D382" i="18"/>
  <c r="E370" i="18"/>
  <c r="G370" i="18"/>
  <c r="D388" i="18"/>
  <c r="E376" i="18"/>
  <c r="G376" i="18"/>
  <c r="D399" i="18"/>
  <c r="G387" i="18"/>
  <c r="E387" i="18"/>
  <c r="D396" i="18"/>
  <c r="E384" i="18"/>
  <c r="G384" i="18"/>
  <c r="D390" i="18"/>
  <c r="E378" i="18"/>
  <c r="G378" i="18"/>
  <c r="D391" i="18"/>
  <c r="G379" i="18"/>
  <c r="E379" i="18"/>
  <c r="D380" i="18"/>
  <c r="E368" i="18"/>
  <c r="G368" i="18"/>
  <c r="D371" i="12"/>
  <c r="E359" i="12"/>
  <c r="G359" i="12"/>
  <c r="D380" i="12"/>
  <c r="E368" i="12"/>
  <c r="G368" i="12"/>
  <c r="D379" i="12"/>
  <c r="E367" i="12"/>
  <c r="G367" i="12"/>
  <c r="D388" i="12"/>
  <c r="E376" i="12"/>
  <c r="G376" i="12"/>
  <c r="D405" i="12"/>
  <c r="E393" i="12"/>
  <c r="G393" i="12"/>
  <c r="D389" i="12"/>
  <c r="E377" i="12"/>
  <c r="G377" i="12"/>
  <c r="D410" i="12"/>
  <c r="G398" i="12"/>
  <c r="E398" i="12"/>
  <c r="D378" i="12"/>
  <c r="E366" i="12"/>
  <c r="G366" i="12"/>
  <c r="E421" i="12"/>
  <c r="G421" i="12"/>
  <c r="D370" i="12"/>
  <c r="E358" i="12"/>
  <c r="G358" i="12"/>
  <c r="D396" i="12"/>
  <c r="E384" i="12"/>
  <c r="G384" i="12"/>
  <c r="D376" i="19"/>
  <c r="E364" i="19"/>
  <c r="G364" i="19"/>
  <c r="D389" i="19"/>
  <c r="G377" i="19"/>
  <c r="E377" i="19"/>
  <c r="D414" i="19"/>
  <c r="E402" i="19"/>
  <c r="G402" i="19"/>
  <c r="D381" i="19"/>
  <c r="E369" i="19"/>
  <c r="G369" i="19"/>
  <c r="D382" i="19"/>
  <c r="E370" i="19"/>
  <c r="S370" i="19" s="1"/>
  <c r="G370" i="19"/>
  <c r="D384" i="19"/>
  <c r="E372" i="19"/>
  <c r="G372" i="19"/>
  <c r="D379" i="19"/>
  <c r="E367" i="19"/>
  <c r="G367" i="19"/>
  <c r="D422" i="19"/>
  <c r="E410" i="19"/>
  <c r="G410" i="19"/>
  <c r="D397" i="19"/>
  <c r="G385" i="19"/>
  <c r="E385" i="19"/>
  <c r="D392" i="19"/>
  <c r="E380" i="19"/>
  <c r="S380" i="19" s="1"/>
  <c r="G380" i="19"/>
  <c r="S315" i="15"/>
  <c r="S316" i="15" s="1"/>
  <c r="S317" i="15" s="1"/>
  <c r="S318" i="15" s="1"/>
  <c r="S319" i="15" s="1"/>
  <c r="S320" i="15" s="1"/>
  <c r="S321" i="15" s="1"/>
  <c r="S322" i="15" s="1"/>
  <c r="S323" i="15" s="1"/>
  <c r="S324" i="15" s="1"/>
  <c r="S325" i="15" s="1"/>
  <c r="S326" i="15" s="1"/>
  <c r="Q327" i="16"/>
  <c r="R328" i="15"/>
  <c r="R338" i="15"/>
  <c r="R327" i="15"/>
  <c r="I374" i="11"/>
  <c r="D352" i="2"/>
  <c r="G352" i="2" s="1"/>
  <c r="E340" i="2"/>
  <c r="G346" i="16"/>
  <c r="R330" i="15"/>
  <c r="D358" i="2"/>
  <c r="G358" i="2" s="1"/>
  <c r="E346" i="2"/>
  <c r="D363" i="2"/>
  <c r="G363" i="2" s="1"/>
  <c r="E351" i="2"/>
  <c r="D351" i="15"/>
  <c r="E339" i="15"/>
  <c r="G339" i="15"/>
  <c r="D352" i="15"/>
  <c r="E340" i="15"/>
  <c r="G340" i="15"/>
  <c r="D355" i="2"/>
  <c r="G355" i="2" s="1"/>
  <c r="E343" i="2"/>
  <c r="R356" i="15"/>
  <c r="D360" i="2"/>
  <c r="G360" i="2" s="1"/>
  <c r="E348" i="2"/>
  <c r="D354" i="15"/>
  <c r="E342" i="15"/>
  <c r="R342" i="15" s="1"/>
  <c r="G342" i="15"/>
  <c r="D386" i="2"/>
  <c r="G386" i="2" s="1"/>
  <c r="E374" i="2"/>
  <c r="G339" i="16"/>
  <c r="D351" i="16"/>
  <c r="E339" i="16"/>
  <c r="D362" i="15"/>
  <c r="E350" i="15"/>
  <c r="G350" i="15"/>
  <c r="D353" i="2"/>
  <c r="G353" i="2" s="1"/>
  <c r="E341" i="2"/>
  <c r="Q328" i="16"/>
  <c r="D380" i="15"/>
  <c r="G368" i="15"/>
  <c r="E368" i="15"/>
  <c r="D356" i="2"/>
  <c r="G356" i="2" s="1"/>
  <c r="E344" i="2"/>
  <c r="D361" i="2"/>
  <c r="G361" i="2" s="1"/>
  <c r="E349" i="2"/>
  <c r="D354" i="2"/>
  <c r="G354" i="2" s="1"/>
  <c r="E342" i="2"/>
  <c r="R331" i="15"/>
  <c r="G347" i="16"/>
  <c r="D359" i="2"/>
  <c r="G359" i="2" s="1"/>
  <c r="E347" i="2"/>
  <c r="D357" i="2"/>
  <c r="G357" i="2" s="1"/>
  <c r="E345" i="2"/>
  <c r="D355" i="15"/>
  <c r="G343" i="15"/>
  <c r="E343" i="15"/>
  <c r="E334" i="11"/>
  <c r="G334" i="11"/>
  <c r="E336" i="11"/>
  <c r="G336" i="11"/>
  <c r="E329" i="11"/>
  <c r="G329" i="11"/>
  <c r="E337" i="11"/>
  <c r="G337" i="11"/>
  <c r="G333" i="11"/>
  <c r="E333" i="11"/>
  <c r="E330" i="11"/>
  <c r="G330" i="11"/>
  <c r="E332" i="11"/>
  <c r="G332" i="11"/>
  <c r="E327" i="11"/>
  <c r="G327" i="11"/>
  <c r="G331" i="11"/>
  <c r="E331" i="11"/>
  <c r="E335" i="11"/>
  <c r="G335" i="11"/>
  <c r="M368" i="16"/>
  <c r="M366" i="16"/>
  <c r="M373" i="16"/>
  <c r="M363" i="16"/>
  <c r="T339" i="19"/>
  <c r="T340" i="19" s="1"/>
  <c r="T341" i="19" s="1"/>
  <c r="T342" i="19" s="1"/>
  <c r="T343" i="19" s="1"/>
  <c r="T344" i="19" s="1"/>
  <c r="T345" i="19" s="1"/>
  <c r="T346" i="19" s="1"/>
  <c r="T347" i="19" s="1"/>
  <c r="T348" i="19" s="1"/>
  <c r="T349" i="19" s="1"/>
  <c r="T350" i="19" s="1"/>
  <c r="Q370" i="18"/>
  <c r="T358" i="18"/>
  <c r="M365" i="16"/>
  <c r="P366" i="19"/>
  <c r="S354" i="19"/>
  <c r="Q373" i="18"/>
  <c r="T361" i="18"/>
  <c r="Q365" i="18"/>
  <c r="T353" i="18"/>
  <c r="Q369" i="18"/>
  <c r="T357" i="18"/>
  <c r="M382" i="16"/>
  <c r="P374" i="19"/>
  <c r="S362" i="19"/>
  <c r="P363" i="19"/>
  <c r="S351" i="19"/>
  <c r="Q372" i="18"/>
  <c r="T360" i="18"/>
  <c r="Q371" i="18"/>
  <c r="T359" i="18"/>
  <c r="T374" i="18"/>
  <c r="Q386" i="18"/>
  <c r="M367" i="16"/>
  <c r="M383" i="16"/>
  <c r="Q367" i="18"/>
  <c r="T355" i="18"/>
  <c r="Q366" i="18"/>
  <c r="T354" i="18"/>
  <c r="Q364" i="18"/>
  <c r="T352" i="18"/>
  <c r="M364" i="16"/>
  <c r="Q368" i="18"/>
  <c r="T356" i="18"/>
  <c r="M372" i="16"/>
  <c r="M369" i="16"/>
  <c r="M374" i="16"/>
  <c r="U31" i="11"/>
  <c r="R316" i="17"/>
  <c r="R317" i="17" s="1"/>
  <c r="R318" i="17" s="1"/>
  <c r="R319" i="17" s="1"/>
  <c r="R320" i="17" s="1"/>
  <c r="R321" i="17" s="1"/>
  <c r="R322" i="17" s="1"/>
  <c r="R323" i="17" s="1"/>
  <c r="R324" i="17" s="1"/>
  <c r="R325" i="17" s="1"/>
  <c r="R326" i="17" s="1"/>
  <c r="R327" i="17" s="1"/>
  <c r="S361" i="19"/>
  <c r="S369" i="19"/>
  <c r="S372" i="19"/>
  <c r="S353" i="19"/>
  <c r="S359" i="19"/>
  <c r="S364" i="19"/>
  <c r="E328" i="11"/>
  <c r="G328" i="11"/>
  <c r="F38" i="2"/>
  <c r="N38" i="2" s="1"/>
  <c r="O37" i="2"/>
  <c r="U327" i="18"/>
  <c r="U328" i="18" s="1"/>
  <c r="U329" i="18" s="1"/>
  <c r="U330" i="18" s="1"/>
  <c r="U331" i="18" s="1"/>
  <c r="U332" i="18" s="1"/>
  <c r="U333" i="18" s="1"/>
  <c r="U334" i="18" s="1"/>
  <c r="U335" i="18" s="1"/>
  <c r="U336" i="18" s="1"/>
  <c r="U337" i="18" s="1"/>
  <c r="U338" i="18" s="1"/>
  <c r="Q351" i="18"/>
  <c r="T351" i="18" s="1"/>
  <c r="D362" i="16"/>
  <c r="G362" i="16" s="1"/>
  <c r="E350" i="16"/>
  <c r="P350" i="16" s="1"/>
  <c r="D361" i="16"/>
  <c r="G361" i="16" s="1"/>
  <c r="E349" i="16"/>
  <c r="P349" i="16" s="1"/>
  <c r="D360" i="16"/>
  <c r="G360" i="16" s="1"/>
  <c r="E348" i="16"/>
  <c r="P348" i="16" s="1"/>
  <c r="D359" i="16"/>
  <c r="E347" i="16"/>
  <c r="P347" i="16" s="1"/>
  <c r="D358" i="16"/>
  <c r="E346" i="16"/>
  <c r="P346" i="16" s="1"/>
  <c r="D357" i="16"/>
  <c r="G357" i="16" s="1"/>
  <c r="E345" i="16"/>
  <c r="P345" i="16" s="1"/>
  <c r="D356" i="16"/>
  <c r="G356" i="16" s="1"/>
  <c r="E344" i="16"/>
  <c r="P344" i="16" s="1"/>
  <c r="D355" i="16"/>
  <c r="G355" i="16" s="1"/>
  <c r="E343" i="16"/>
  <c r="P343" i="16" s="1"/>
  <c r="D354" i="16"/>
  <c r="G354" i="16" s="1"/>
  <c r="E342" i="16"/>
  <c r="P342" i="16" s="1"/>
  <c r="D353" i="16"/>
  <c r="G353" i="16" s="1"/>
  <c r="E341" i="16"/>
  <c r="P341" i="16" s="1"/>
  <c r="D352" i="16"/>
  <c r="G352" i="16" s="1"/>
  <c r="E340" i="16"/>
  <c r="P340" i="16" s="1"/>
  <c r="D363" i="17"/>
  <c r="G363" i="17" s="1"/>
  <c r="E351" i="17"/>
  <c r="Q351" i="17" s="1"/>
  <c r="D362" i="17"/>
  <c r="G362" i="17" s="1"/>
  <c r="E350" i="17"/>
  <c r="Q350" i="17" s="1"/>
  <c r="D361" i="17"/>
  <c r="G361" i="17" s="1"/>
  <c r="E349" i="17"/>
  <c r="Q349" i="17" s="1"/>
  <c r="D360" i="17"/>
  <c r="G360" i="17" s="1"/>
  <c r="E348" i="17"/>
  <c r="Q348" i="17" s="1"/>
  <c r="D359" i="17"/>
  <c r="G359" i="17" s="1"/>
  <c r="E347" i="17"/>
  <c r="Q347" i="17" s="1"/>
  <c r="D358" i="17"/>
  <c r="G358" i="17" s="1"/>
  <c r="E346" i="17"/>
  <c r="Q346" i="17" s="1"/>
  <c r="D357" i="17"/>
  <c r="G357" i="17" s="1"/>
  <c r="E345" i="17"/>
  <c r="Q345" i="17" s="1"/>
  <c r="D356" i="17"/>
  <c r="G356" i="17" s="1"/>
  <c r="E344" i="17"/>
  <c r="Q344" i="17" s="1"/>
  <c r="D355" i="17"/>
  <c r="G355" i="17" s="1"/>
  <c r="E343" i="17"/>
  <c r="Q343" i="17" s="1"/>
  <c r="D354" i="17"/>
  <c r="G354" i="17" s="1"/>
  <c r="E342" i="17"/>
  <c r="Q342" i="17" s="1"/>
  <c r="D353" i="17"/>
  <c r="G353" i="17" s="1"/>
  <c r="E341" i="17"/>
  <c r="Q341" i="17" s="1"/>
  <c r="Q328" i="17"/>
  <c r="D352" i="17"/>
  <c r="G352" i="17" s="1"/>
  <c r="E340" i="17"/>
  <c r="F33" i="12"/>
  <c r="S32" i="12"/>
  <c r="T32" i="12" s="1"/>
  <c r="E351" i="12"/>
  <c r="G351" i="12"/>
  <c r="S32" i="11"/>
  <c r="T32" i="11" s="1"/>
  <c r="D387" i="19" l="1"/>
  <c r="G375" i="19"/>
  <c r="E375" i="19"/>
  <c r="S367" i="19"/>
  <c r="S421" i="12"/>
  <c r="D394" i="18"/>
  <c r="G382" i="18"/>
  <c r="E382" i="18"/>
  <c r="D403" i="18"/>
  <c r="G391" i="18"/>
  <c r="E391" i="18"/>
  <c r="D401" i="18"/>
  <c r="G389" i="18"/>
  <c r="E389" i="18"/>
  <c r="D402" i="18"/>
  <c r="G390" i="18"/>
  <c r="E390" i="18"/>
  <c r="D400" i="18"/>
  <c r="G388" i="18"/>
  <c r="E388" i="18"/>
  <c r="D411" i="18"/>
  <c r="G399" i="18"/>
  <c r="E399" i="18"/>
  <c r="D409" i="18"/>
  <c r="G397" i="18"/>
  <c r="E397" i="18"/>
  <c r="D392" i="18"/>
  <c r="G380" i="18"/>
  <c r="E380" i="18"/>
  <c r="D393" i="18"/>
  <c r="G381" i="18"/>
  <c r="E381" i="18"/>
  <c r="D410" i="18"/>
  <c r="G398" i="18"/>
  <c r="E398" i="18"/>
  <c r="D408" i="18"/>
  <c r="G396" i="18"/>
  <c r="E396" i="18"/>
  <c r="D395" i="18"/>
  <c r="G383" i="18"/>
  <c r="E383" i="18"/>
  <c r="D401" i="12"/>
  <c r="E389" i="12"/>
  <c r="G389" i="12"/>
  <c r="D392" i="12"/>
  <c r="E380" i="12"/>
  <c r="G380" i="12"/>
  <c r="G378" i="12"/>
  <c r="D390" i="12"/>
  <c r="E378" i="12"/>
  <c r="D417" i="12"/>
  <c r="E405" i="12"/>
  <c r="G405" i="12"/>
  <c r="E370" i="12"/>
  <c r="G370" i="12"/>
  <c r="D382" i="12"/>
  <c r="D422" i="12"/>
  <c r="G410" i="12"/>
  <c r="E410" i="12"/>
  <c r="D408" i="12"/>
  <c r="E396" i="12"/>
  <c r="G396" i="12"/>
  <c r="D400" i="12"/>
  <c r="E388" i="12"/>
  <c r="G388" i="12"/>
  <c r="D391" i="12"/>
  <c r="E379" i="12"/>
  <c r="G379" i="12"/>
  <c r="E371" i="12"/>
  <c r="D383" i="12"/>
  <c r="G371" i="12"/>
  <c r="D394" i="19"/>
  <c r="G382" i="19"/>
  <c r="E382" i="19"/>
  <c r="G414" i="19"/>
  <c r="E414" i="19"/>
  <c r="D396" i="19"/>
  <c r="G384" i="19"/>
  <c r="S384" i="19" s="1"/>
  <c r="E384" i="19"/>
  <c r="D401" i="19"/>
  <c r="E389" i="19"/>
  <c r="G389" i="19"/>
  <c r="D393" i="19"/>
  <c r="E381" i="19"/>
  <c r="S381" i="19" s="1"/>
  <c r="G381" i="19"/>
  <c r="D404" i="19"/>
  <c r="G392" i="19"/>
  <c r="E392" i="19"/>
  <c r="E379" i="19"/>
  <c r="D391" i="19"/>
  <c r="G379" i="19"/>
  <c r="D409" i="19"/>
  <c r="E397" i="19"/>
  <c r="G397" i="19"/>
  <c r="G422" i="19"/>
  <c r="E422" i="19"/>
  <c r="D388" i="19"/>
  <c r="G376" i="19"/>
  <c r="E376" i="19"/>
  <c r="S376" i="19" s="1"/>
  <c r="P339" i="16"/>
  <c r="S327" i="15"/>
  <c r="S328" i="15"/>
  <c r="S329" i="15" s="1"/>
  <c r="S330" i="15" s="1"/>
  <c r="S331" i="15" s="1"/>
  <c r="S332" i="15" s="1"/>
  <c r="S333" i="15" s="1"/>
  <c r="S334" i="15" s="1"/>
  <c r="S335" i="15" s="1"/>
  <c r="S336" i="15" s="1"/>
  <c r="S337" i="15" s="1"/>
  <c r="S338" i="15" s="1"/>
  <c r="G358" i="16"/>
  <c r="D373" i="2"/>
  <c r="G373" i="2" s="1"/>
  <c r="E361" i="2"/>
  <c r="D363" i="15"/>
  <c r="G351" i="15"/>
  <c r="E351" i="15"/>
  <c r="D370" i="2"/>
  <c r="G370" i="2" s="1"/>
  <c r="E358" i="2"/>
  <c r="D364" i="2"/>
  <c r="G364" i="2" s="1"/>
  <c r="E352" i="2"/>
  <c r="D369" i="2"/>
  <c r="G369" i="2" s="1"/>
  <c r="E357" i="2"/>
  <c r="D366" i="15"/>
  <c r="G354" i="15"/>
  <c r="E354" i="15"/>
  <c r="G359" i="16"/>
  <c r="D365" i="2"/>
  <c r="G365" i="2" s="1"/>
  <c r="E353" i="2"/>
  <c r="D367" i="2"/>
  <c r="G367" i="2" s="1"/>
  <c r="E355" i="2"/>
  <c r="I386" i="11"/>
  <c r="T351" i="19"/>
  <c r="T352" i="19" s="1"/>
  <c r="T353" i="19" s="1"/>
  <c r="T354" i="19" s="1"/>
  <c r="T355" i="19" s="1"/>
  <c r="T356" i="19" s="1"/>
  <c r="T357" i="19" s="1"/>
  <c r="T358" i="19" s="1"/>
  <c r="T359" i="19" s="1"/>
  <c r="T360" i="19" s="1"/>
  <c r="T361" i="19" s="1"/>
  <c r="T362" i="19" s="1"/>
  <c r="R343" i="15"/>
  <c r="D368" i="2"/>
  <c r="G368" i="2" s="1"/>
  <c r="E356" i="2"/>
  <c r="R350" i="15"/>
  <c r="D372" i="2"/>
  <c r="G372" i="2" s="1"/>
  <c r="E360" i="2"/>
  <c r="R340" i="15"/>
  <c r="D371" i="2"/>
  <c r="G371" i="2" s="1"/>
  <c r="E359" i="2"/>
  <c r="D367" i="15"/>
  <c r="E355" i="15"/>
  <c r="G355" i="15"/>
  <c r="R368" i="15"/>
  <c r="D374" i="15"/>
  <c r="G362" i="15"/>
  <c r="E362" i="15"/>
  <c r="D364" i="15"/>
  <c r="G352" i="15"/>
  <c r="E352" i="15"/>
  <c r="D375" i="2"/>
  <c r="G375" i="2" s="1"/>
  <c r="E363" i="2"/>
  <c r="D398" i="2"/>
  <c r="G398" i="2" s="1"/>
  <c r="E386" i="2"/>
  <c r="D366" i="2"/>
  <c r="G366" i="2" s="1"/>
  <c r="E354" i="2"/>
  <c r="D392" i="15"/>
  <c r="E380" i="15"/>
  <c r="G380" i="15"/>
  <c r="G351" i="16"/>
  <c r="D363" i="16"/>
  <c r="E351" i="16"/>
  <c r="R339" i="15"/>
  <c r="G344" i="11"/>
  <c r="E344" i="11"/>
  <c r="G346" i="11"/>
  <c r="E346" i="11"/>
  <c r="G345" i="11"/>
  <c r="E345" i="11"/>
  <c r="G347" i="11"/>
  <c r="E347" i="11"/>
  <c r="G339" i="11"/>
  <c r="E339" i="11"/>
  <c r="E342" i="11"/>
  <c r="G342" i="11"/>
  <c r="E349" i="11"/>
  <c r="G349" i="11"/>
  <c r="G348" i="11"/>
  <c r="E348" i="11"/>
  <c r="E343" i="11"/>
  <c r="G343" i="11"/>
  <c r="E341" i="11"/>
  <c r="G341" i="11"/>
  <c r="U32" i="11"/>
  <c r="M395" i="16"/>
  <c r="P386" i="19"/>
  <c r="S374" i="19"/>
  <c r="Q385" i="18"/>
  <c r="T373" i="18"/>
  <c r="Q380" i="18"/>
  <c r="T368" i="18"/>
  <c r="Q379" i="18"/>
  <c r="T367" i="18"/>
  <c r="M375" i="16"/>
  <c r="Q383" i="18"/>
  <c r="T371" i="18"/>
  <c r="M394" i="16"/>
  <c r="P378" i="19"/>
  <c r="S366" i="19"/>
  <c r="M386" i="16"/>
  <c r="M376" i="16"/>
  <c r="M385" i="16"/>
  <c r="Q381" i="18"/>
  <c r="T369" i="18"/>
  <c r="M377" i="16"/>
  <c r="M381" i="16"/>
  <c r="Q376" i="18"/>
  <c r="T364" i="18"/>
  <c r="M378" i="16"/>
  <c r="Q384" i="18"/>
  <c r="T372" i="18"/>
  <c r="M379" i="16"/>
  <c r="P375" i="19"/>
  <c r="S363" i="19"/>
  <c r="Q377" i="18"/>
  <c r="T365" i="18"/>
  <c r="Q382" i="18"/>
  <c r="T370" i="18"/>
  <c r="M384" i="16"/>
  <c r="Q378" i="18"/>
  <c r="T366" i="18"/>
  <c r="Q398" i="18"/>
  <c r="T386" i="18"/>
  <c r="M380" i="16"/>
  <c r="S371" i="19"/>
  <c r="S365" i="19"/>
  <c r="S382" i="19"/>
  <c r="S392" i="19"/>
  <c r="S373" i="19"/>
  <c r="E340" i="11"/>
  <c r="G340" i="11"/>
  <c r="F39" i="2"/>
  <c r="N39" i="2" s="1"/>
  <c r="O38" i="2"/>
  <c r="Q363" i="18"/>
  <c r="T363" i="18" s="1"/>
  <c r="U339" i="18"/>
  <c r="U340" i="18" s="1"/>
  <c r="U341" i="18" s="1"/>
  <c r="U342" i="18" s="1"/>
  <c r="U343" i="18" s="1"/>
  <c r="U344" i="18" s="1"/>
  <c r="U345" i="18" s="1"/>
  <c r="U346" i="18" s="1"/>
  <c r="U347" i="18" s="1"/>
  <c r="U348" i="18" s="1"/>
  <c r="U349" i="18" s="1"/>
  <c r="U350" i="18" s="1"/>
  <c r="U351" i="18" s="1"/>
  <c r="U352" i="18" s="1"/>
  <c r="U353" i="18" s="1"/>
  <c r="U354" i="18" s="1"/>
  <c r="U355" i="18" s="1"/>
  <c r="U356" i="18" s="1"/>
  <c r="U357" i="18" s="1"/>
  <c r="U358" i="18" s="1"/>
  <c r="U359" i="18" s="1"/>
  <c r="U360" i="18" s="1"/>
  <c r="U361" i="18" s="1"/>
  <c r="U362" i="18" s="1"/>
  <c r="D364" i="16"/>
  <c r="G364" i="16" s="1"/>
  <c r="E352" i="16"/>
  <c r="P352" i="16" s="1"/>
  <c r="Q329" i="16"/>
  <c r="Q330" i="16" s="1"/>
  <c r="Q331" i="16" s="1"/>
  <c r="Q332" i="16" s="1"/>
  <c r="Q333" i="16" s="1"/>
  <c r="Q334" i="16" s="1"/>
  <c r="Q335" i="16" s="1"/>
  <c r="Q336" i="16" s="1"/>
  <c r="Q337" i="16" s="1"/>
  <c r="Q338" i="16" s="1"/>
  <c r="Q339" i="16" s="1"/>
  <c r="Q340" i="16" s="1"/>
  <c r="Q341" i="16" s="1"/>
  <c r="Q342" i="16" s="1"/>
  <c r="Q343" i="16" s="1"/>
  <c r="Q344" i="16" s="1"/>
  <c r="Q345" i="16" s="1"/>
  <c r="Q346" i="16" s="1"/>
  <c r="Q347" i="16" s="1"/>
  <c r="Q348" i="16" s="1"/>
  <c r="Q349" i="16" s="1"/>
  <c r="Q350" i="16" s="1"/>
  <c r="D365" i="16"/>
  <c r="G365" i="16" s="1"/>
  <c r="E353" i="16"/>
  <c r="P353" i="16" s="1"/>
  <c r="D366" i="16"/>
  <c r="G366" i="16" s="1"/>
  <c r="E354" i="16"/>
  <c r="P354" i="16" s="1"/>
  <c r="D367" i="16"/>
  <c r="G367" i="16" s="1"/>
  <c r="E355" i="16"/>
  <c r="P355" i="16" s="1"/>
  <c r="D368" i="16"/>
  <c r="G368" i="16" s="1"/>
  <c r="E356" i="16"/>
  <c r="P356" i="16" s="1"/>
  <c r="D369" i="16"/>
  <c r="G369" i="16" s="1"/>
  <c r="E357" i="16"/>
  <c r="P357" i="16" s="1"/>
  <c r="D370" i="16"/>
  <c r="E358" i="16"/>
  <c r="P358" i="16" s="1"/>
  <c r="D371" i="16"/>
  <c r="E359" i="16"/>
  <c r="P359" i="16" s="1"/>
  <c r="D372" i="16"/>
  <c r="G372" i="16" s="1"/>
  <c r="E360" i="16"/>
  <c r="P360" i="16" s="1"/>
  <c r="D373" i="16"/>
  <c r="G373" i="16" s="1"/>
  <c r="E361" i="16"/>
  <c r="P361" i="16" s="1"/>
  <c r="D374" i="16"/>
  <c r="G374" i="16" s="1"/>
  <c r="E362" i="16"/>
  <c r="P362" i="16" s="1"/>
  <c r="Q340" i="17"/>
  <c r="D364" i="17"/>
  <c r="G364" i="17" s="1"/>
  <c r="E352" i="17"/>
  <c r="R328" i="17"/>
  <c r="R329" i="17" s="1"/>
  <c r="R330" i="17" s="1"/>
  <c r="R331" i="17" s="1"/>
  <c r="R332" i="17" s="1"/>
  <c r="R333" i="17" s="1"/>
  <c r="R334" i="17" s="1"/>
  <c r="R335" i="17" s="1"/>
  <c r="R336" i="17" s="1"/>
  <c r="R337" i="17" s="1"/>
  <c r="R338" i="17" s="1"/>
  <c r="R339" i="17" s="1"/>
  <c r="D365" i="17"/>
  <c r="G365" i="17" s="1"/>
  <c r="E353" i="17"/>
  <c r="Q353" i="17" s="1"/>
  <c r="D366" i="17"/>
  <c r="G366" i="17" s="1"/>
  <c r="E354" i="17"/>
  <c r="Q354" i="17" s="1"/>
  <c r="D367" i="17"/>
  <c r="G367" i="17" s="1"/>
  <c r="E355" i="17"/>
  <c r="Q355" i="17" s="1"/>
  <c r="D368" i="17"/>
  <c r="G368" i="17" s="1"/>
  <c r="E356" i="17"/>
  <c r="Q356" i="17" s="1"/>
  <c r="D369" i="17"/>
  <c r="G369" i="17" s="1"/>
  <c r="E357" i="17"/>
  <c r="Q357" i="17" s="1"/>
  <c r="D370" i="17"/>
  <c r="G370" i="17" s="1"/>
  <c r="E358" i="17"/>
  <c r="Q358" i="17" s="1"/>
  <c r="D371" i="17"/>
  <c r="G371" i="17" s="1"/>
  <c r="E359" i="17"/>
  <c r="Q359" i="17" s="1"/>
  <c r="D372" i="17"/>
  <c r="G372" i="17" s="1"/>
  <c r="E360" i="17"/>
  <c r="Q360" i="17" s="1"/>
  <c r="D373" i="17"/>
  <c r="G373" i="17" s="1"/>
  <c r="E361" i="17"/>
  <c r="Q361" i="17" s="1"/>
  <c r="D374" i="17"/>
  <c r="G374" i="17" s="1"/>
  <c r="E362" i="17"/>
  <c r="Q362" i="17" s="1"/>
  <c r="D375" i="17"/>
  <c r="G375" i="17" s="1"/>
  <c r="E363" i="17"/>
  <c r="Q363" i="17" s="1"/>
  <c r="F34" i="12"/>
  <c r="S33" i="12"/>
  <c r="T33" i="12" s="1"/>
  <c r="E363" i="12"/>
  <c r="G363" i="12"/>
  <c r="S33" i="11"/>
  <c r="T33" i="11" s="1"/>
  <c r="R352" i="15" l="1"/>
  <c r="R354" i="15"/>
  <c r="D399" i="19"/>
  <c r="E387" i="19"/>
  <c r="G387" i="19"/>
  <c r="S379" i="19"/>
  <c r="D413" i="18"/>
  <c r="E401" i="18"/>
  <c r="G401" i="18"/>
  <c r="G411" i="18"/>
  <c r="E411" i="18"/>
  <c r="D420" i="18"/>
  <c r="E408" i="18"/>
  <c r="G408" i="18"/>
  <c r="D404" i="18"/>
  <c r="E392" i="18"/>
  <c r="G392" i="18"/>
  <c r="D412" i="18"/>
  <c r="E400" i="18"/>
  <c r="G400" i="18"/>
  <c r="D422" i="18"/>
  <c r="E410" i="18"/>
  <c r="G410" i="18"/>
  <c r="D415" i="18"/>
  <c r="G403" i="18"/>
  <c r="E403" i="18"/>
  <c r="D421" i="18"/>
  <c r="E409" i="18"/>
  <c r="G409" i="18"/>
  <c r="D407" i="18"/>
  <c r="G395" i="18"/>
  <c r="E395" i="18"/>
  <c r="D414" i="18"/>
  <c r="E402" i="18"/>
  <c r="G402" i="18"/>
  <c r="D405" i="18"/>
  <c r="E393" i="18"/>
  <c r="G393" i="18"/>
  <c r="D406" i="18"/>
  <c r="E394" i="18"/>
  <c r="G394" i="18"/>
  <c r="G422" i="12"/>
  <c r="E422" i="12"/>
  <c r="D404" i="12"/>
  <c r="E392" i="12"/>
  <c r="G392" i="12"/>
  <c r="D394" i="12"/>
  <c r="G382" i="12"/>
  <c r="E382" i="12"/>
  <c r="D420" i="12"/>
  <c r="G408" i="12"/>
  <c r="E408" i="12"/>
  <c r="D395" i="12"/>
  <c r="E383" i="12"/>
  <c r="G383" i="12"/>
  <c r="E417" i="12"/>
  <c r="G417" i="12"/>
  <c r="D402" i="12"/>
  <c r="G390" i="12"/>
  <c r="E390" i="12"/>
  <c r="D412" i="12"/>
  <c r="G400" i="12"/>
  <c r="E400" i="12"/>
  <c r="D403" i="12"/>
  <c r="E391" i="12"/>
  <c r="G391" i="12"/>
  <c r="E401" i="12"/>
  <c r="D413" i="12"/>
  <c r="G401" i="12"/>
  <c r="D405" i="19"/>
  <c r="G393" i="19"/>
  <c r="E393" i="19"/>
  <c r="D403" i="19"/>
  <c r="E391" i="19"/>
  <c r="G391" i="19"/>
  <c r="D400" i="19"/>
  <c r="E388" i="19"/>
  <c r="S388" i="19" s="1"/>
  <c r="G388" i="19"/>
  <c r="D413" i="19"/>
  <c r="E401" i="19"/>
  <c r="G401" i="19"/>
  <c r="D421" i="19"/>
  <c r="G409" i="19"/>
  <c r="E409" i="19"/>
  <c r="D408" i="19"/>
  <c r="E396" i="19"/>
  <c r="G396" i="19"/>
  <c r="S396" i="19" s="1"/>
  <c r="D416" i="19"/>
  <c r="E404" i="19"/>
  <c r="G404" i="19"/>
  <c r="D406" i="19"/>
  <c r="E394" i="19"/>
  <c r="G394" i="19"/>
  <c r="S339" i="15"/>
  <c r="T363" i="19"/>
  <c r="T364" i="19" s="1"/>
  <c r="T365" i="19" s="1"/>
  <c r="T366" i="19" s="1"/>
  <c r="T367" i="19" s="1"/>
  <c r="T368" i="19" s="1"/>
  <c r="T369" i="19" s="1"/>
  <c r="T370" i="19" s="1"/>
  <c r="T371" i="19" s="1"/>
  <c r="T372" i="19" s="1"/>
  <c r="T373" i="19" s="1"/>
  <c r="T374" i="19" s="1"/>
  <c r="S340" i="15"/>
  <c r="S341" i="15" s="1"/>
  <c r="S342" i="15" s="1"/>
  <c r="S343" i="15" s="1"/>
  <c r="S344" i="15" s="1"/>
  <c r="S345" i="15" s="1"/>
  <c r="S346" i="15" s="1"/>
  <c r="S347" i="15" s="1"/>
  <c r="S348" i="15" s="1"/>
  <c r="S349" i="15" s="1"/>
  <c r="S350" i="15" s="1"/>
  <c r="R355" i="15"/>
  <c r="G370" i="16"/>
  <c r="D385" i="2"/>
  <c r="G385" i="2" s="1"/>
  <c r="E373" i="2"/>
  <c r="D381" i="2"/>
  <c r="G381" i="2" s="1"/>
  <c r="E369" i="2"/>
  <c r="R380" i="15"/>
  <c r="D376" i="15"/>
  <c r="G364" i="15"/>
  <c r="E364" i="15"/>
  <c r="R364" i="15" s="1"/>
  <c r="D379" i="15"/>
  <c r="G367" i="15"/>
  <c r="E367" i="15"/>
  <c r="D384" i="2"/>
  <c r="G384" i="2" s="1"/>
  <c r="E372" i="2"/>
  <c r="D379" i="2"/>
  <c r="G379" i="2" s="1"/>
  <c r="E367" i="2"/>
  <c r="D382" i="2"/>
  <c r="G382" i="2" s="1"/>
  <c r="E370" i="2"/>
  <c r="D404" i="15"/>
  <c r="G392" i="15"/>
  <c r="E392" i="15"/>
  <c r="R351" i="15"/>
  <c r="R362" i="15"/>
  <c r="D378" i="15"/>
  <c r="G366" i="15"/>
  <c r="E366" i="15"/>
  <c r="D375" i="15"/>
  <c r="E363" i="15"/>
  <c r="G363" i="15"/>
  <c r="P351" i="16"/>
  <c r="Q351" i="16" s="1"/>
  <c r="Q352" i="16" s="1"/>
  <c r="D387" i="2"/>
  <c r="G387" i="2" s="1"/>
  <c r="E375" i="2"/>
  <c r="D386" i="15"/>
  <c r="E374" i="15"/>
  <c r="G374" i="15"/>
  <c r="D383" i="2"/>
  <c r="G383" i="2" s="1"/>
  <c r="E371" i="2"/>
  <c r="I398" i="11"/>
  <c r="D377" i="2"/>
  <c r="G377" i="2" s="1"/>
  <c r="E365" i="2"/>
  <c r="G371" i="16"/>
  <c r="G363" i="16"/>
  <c r="D375" i="16"/>
  <c r="E363" i="16"/>
  <c r="D378" i="2"/>
  <c r="G378" i="2" s="1"/>
  <c r="E366" i="2"/>
  <c r="D410" i="2"/>
  <c r="G410" i="2" s="1"/>
  <c r="E398" i="2"/>
  <c r="D380" i="2"/>
  <c r="G380" i="2" s="1"/>
  <c r="E368" i="2"/>
  <c r="D376" i="2"/>
  <c r="G376" i="2" s="1"/>
  <c r="E364" i="2"/>
  <c r="E355" i="11"/>
  <c r="G355" i="11"/>
  <c r="G351" i="11"/>
  <c r="E351" i="11"/>
  <c r="G353" i="11"/>
  <c r="E353" i="11"/>
  <c r="E360" i="11"/>
  <c r="G360" i="11"/>
  <c r="E354" i="11"/>
  <c r="G354" i="11"/>
  <c r="E359" i="11"/>
  <c r="G359" i="11"/>
  <c r="E357" i="11"/>
  <c r="G357" i="11"/>
  <c r="G358" i="11"/>
  <c r="E358" i="11"/>
  <c r="E361" i="11"/>
  <c r="G361" i="11"/>
  <c r="E356" i="11"/>
  <c r="G356" i="11"/>
  <c r="U33" i="11"/>
  <c r="M396" i="16"/>
  <c r="M391" i="16"/>
  <c r="M393" i="16"/>
  <c r="M397" i="16"/>
  <c r="M406" i="16"/>
  <c r="Q392" i="18"/>
  <c r="T380" i="18"/>
  <c r="M392" i="16"/>
  <c r="Q394" i="18"/>
  <c r="T382" i="18"/>
  <c r="Q396" i="18"/>
  <c r="T384" i="18"/>
  <c r="M388" i="16"/>
  <c r="Q395" i="18"/>
  <c r="T383" i="18"/>
  <c r="Q397" i="18"/>
  <c r="T385" i="18"/>
  <c r="T398" i="18"/>
  <c r="Q410" i="18"/>
  <c r="Q389" i="18"/>
  <c r="T377" i="18"/>
  <c r="M390" i="16"/>
  <c r="M389" i="16"/>
  <c r="M398" i="16"/>
  <c r="M387" i="16"/>
  <c r="P398" i="19"/>
  <c r="S386" i="19"/>
  <c r="Q390" i="18"/>
  <c r="T378" i="18"/>
  <c r="P387" i="19"/>
  <c r="S375" i="19"/>
  <c r="Q388" i="18"/>
  <c r="T376" i="18"/>
  <c r="Q393" i="18"/>
  <c r="T381" i="18"/>
  <c r="P390" i="19"/>
  <c r="S378" i="19"/>
  <c r="Q391" i="18"/>
  <c r="T379" i="18"/>
  <c r="M407" i="16"/>
  <c r="R340" i="17"/>
  <c r="R341" i="17" s="1"/>
  <c r="R342" i="17" s="1"/>
  <c r="R343" i="17" s="1"/>
  <c r="R344" i="17" s="1"/>
  <c r="R345" i="17" s="1"/>
  <c r="R346" i="17" s="1"/>
  <c r="R347" i="17" s="1"/>
  <c r="R348" i="17" s="1"/>
  <c r="R349" i="17" s="1"/>
  <c r="R350" i="17" s="1"/>
  <c r="R351" i="17" s="1"/>
  <c r="S377" i="19"/>
  <c r="S404" i="19"/>
  <c r="S393" i="19"/>
  <c r="S391" i="19"/>
  <c r="S383" i="19"/>
  <c r="S385" i="19"/>
  <c r="G352" i="11"/>
  <c r="E352" i="11"/>
  <c r="F40" i="2"/>
  <c r="N40" i="2" s="1"/>
  <c r="O39" i="2"/>
  <c r="Q375" i="18"/>
  <c r="T375" i="18" s="1"/>
  <c r="D386" i="16"/>
  <c r="G386" i="16" s="1"/>
  <c r="E374" i="16"/>
  <c r="P374" i="16" s="1"/>
  <c r="D385" i="16"/>
  <c r="G385" i="16" s="1"/>
  <c r="E373" i="16"/>
  <c r="P373" i="16" s="1"/>
  <c r="D384" i="16"/>
  <c r="G384" i="16" s="1"/>
  <c r="E372" i="16"/>
  <c r="P372" i="16" s="1"/>
  <c r="D383" i="16"/>
  <c r="E371" i="16"/>
  <c r="P371" i="16" s="1"/>
  <c r="D382" i="16"/>
  <c r="E370" i="16"/>
  <c r="P370" i="16" s="1"/>
  <c r="D381" i="16"/>
  <c r="G381" i="16" s="1"/>
  <c r="E369" i="16"/>
  <c r="P369" i="16" s="1"/>
  <c r="D380" i="16"/>
  <c r="G380" i="16" s="1"/>
  <c r="E368" i="16"/>
  <c r="P368" i="16" s="1"/>
  <c r="D379" i="16"/>
  <c r="G379" i="16" s="1"/>
  <c r="E367" i="16"/>
  <c r="P367" i="16" s="1"/>
  <c r="D378" i="16"/>
  <c r="G378" i="16" s="1"/>
  <c r="E366" i="16"/>
  <c r="P366" i="16" s="1"/>
  <c r="D377" i="16"/>
  <c r="G377" i="16" s="1"/>
  <c r="E365" i="16"/>
  <c r="P365" i="16" s="1"/>
  <c r="D376" i="16"/>
  <c r="G376" i="16" s="1"/>
  <c r="E364" i="16"/>
  <c r="P364" i="16" s="1"/>
  <c r="D387" i="17"/>
  <c r="G387" i="17" s="1"/>
  <c r="E375" i="17"/>
  <c r="Q375" i="17" s="1"/>
  <c r="D386" i="17"/>
  <c r="G386" i="17" s="1"/>
  <c r="E374" i="17"/>
  <c r="Q374" i="17" s="1"/>
  <c r="D385" i="17"/>
  <c r="G385" i="17" s="1"/>
  <c r="E373" i="17"/>
  <c r="Q373" i="17" s="1"/>
  <c r="D384" i="17"/>
  <c r="G384" i="17" s="1"/>
  <c r="E372" i="17"/>
  <c r="Q372" i="17" s="1"/>
  <c r="D383" i="17"/>
  <c r="G383" i="17" s="1"/>
  <c r="E371" i="17"/>
  <c r="Q371" i="17" s="1"/>
  <c r="D382" i="17"/>
  <c r="G382" i="17" s="1"/>
  <c r="E370" i="17"/>
  <c r="Q370" i="17" s="1"/>
  <c r="D381" i="17"/>
  <c r="G381" i="17" s="1"/>
  <c r="E369" i="17"/>
  <c r="Q369" i="17" s="1"/>
  <c r="D380" i="17"/>
  <c r="G380" i="17" s="1"/>
  <c r="E368" i="17"/>
  <c r="Q368" i="17" s="1"/>
  <c r="D379" i="17"/>
  <c r="G379" i="17" s="1"/>
  <c r="E367" i="17"/>
  <c r="Q367" i="17" s="1"/>
  <c r="D378" i="17"/>
  <c r="G378" i="17" s="1"/>
  <c r="E366" i="17"/>
  <c r="Q366" i="17" s="1"/>
  <c r="D377" i="17"/>
  <c r="G377" i="17" s="1"/>
  <c r="E365" i="17"/>
  <c r="Q365" i="17" s="1"/>
  <c r="Q352" i="17"/>
  <c r="D376" i="17"/>
  <c r="G376" i="17" s="1"/>
  <c r="E364" i="17"/>
  <c r="F35" i="12"/>
  <c r="S34" i="12"/>
  <c r="T34" i="12" s="1"/>
  <c r="E375" i="12"/>
  <c r="G375" i="12"/>
  <c r="S34" i="11"/>
  <c r="T34" i="11" s="1"/>
  <c r="S394" i="19" l="1"/>
  <c r="D411" i="19"/>
  <c r="E399" i="19"/>
  <c r="G399" i="19"/>
  <c r="D419" i="18"/>
  <c r="G407" i="18"/>
  <c r="E407" i="18"/>
  <c r="G422" i="18"/>
  <c r="E422" i="18"/>
  <c r="G420" i="18"/>
  <c r="E420" i="18"/>
  <c r="G421" i="18"/>
  <c r="E421" i="18"/>
  <c r="G412" i="18"/>
  <c r="E412" i="18"/>
  <c r="G414" i="18"/>
  <c r="E414" i="18"/>
  <c r="D417" i="18"/>
  <c r="G405" i="18"/>
  <c r="E405" i="18"/>
  <c r="G415" i="18"/>
  <c r="E415" i="18"/>
  <c r="D418" i="18"/>
  <c r="G406" i="18"/>
  <c r="E406" i="18"/>
  <c r="D416" i="18"/>
  <c r="G404" i="18"/>
  <c r="E404" i="18"/>
  <c r="G413" i="18"/>
  <c r="E413" i="18"/>
  <c r="E412" i="12"/>
  <c r="G412" i="12"/>
  <c r="D407" i="12"/>
  <c r="E395" i="12"/>
  <c r="G395" i="12"/>
  <c r="E413" i="12"/>
  <c r="G413" i="12"/>
  <c r="D416" i="12"/>
  <c r="E404" i="12"/>
  <c r="G404" i="12"/>
  <c r="E403" i="12"/>
  <c r="D415" i="12"/>
  <c r="G403" i="12"/>
  <c r="D406" i="12"/>
  <c r="E394" i="12"/>
  <c r="G394" i="12"/>
  <c r="E402" i="12"/>
  <c r="G402" i="12"/>
  <c r="D414" i="12"/>
  <c r="E420" i="12"/>
  <c r="G420" i="12"/>
  <c r="D420" i="19"/>
  <c r="G408" i="19"/>
  <c r="E408" i="19"/>
  <c r="D412" i="19"/>
  <c r="G400" i="19"/>
  <c r="E400" i="19"/>
  <c r="S400" i="19" s="1"/>
  <c r="D418" i="19"/>
  <c r="G406" i="19"/>
  <c r="S406" i="19" s="1"/>
  <c r="E406" i="19"/>
  <c r="E403" i="19"/>
  <c r="D415" i="19"/>
  <c r="G403" i="19"/>
  <c r="E416" i="19"/>
  <c r="G416" i="19"/>
  <c r="E413" i="19"/>
  <c r="G413" i="19"/>
  <c r="E421" i="19"/>
  <c r="G421" i="19"/>
  <c r="D417" i="19"/>
  <c r="G405" i="19"/>
  <c r="E405" i="19"/>
  <c r="R392" i="15"/>
  <c r="R367" i="15"/>
  <c r="S351" i="15"/>
  <c r="S352" i="15" s="1"/>
  <c r="S353" i="15" s="1"/>
  <c r="S354" i="15" s="1"/>
  <c r="S355" i="15" s="1"/>
  <c r="S356" i="15" s="1"/>
  <c r="S357" i="15" s="1"/>
  <c r="S358" i="15" s="1"/>
  <c r="S359" i="15" s="1"/>
  <c r="S360" i="15" s="1"/>
  <c r="S361" i="15" s="1"/>
  <c r="S362" i="15" s="1"/>
  <c r="R363" i="15"/>
  <c r="D399" i="2"/>
  <c r="G399" i="2" s="1"/>
  <c r="E387" i="2"/>
  <c r="D387" i="15"/>
  <c r="G375" i="15"/>
  <c r="E375" i="15"/>
  <c r="D388" i="15"/>
  <c r="G376" i="15"/>
  <c r="E376" i="15"/>
  <c r="R376" i="15" s="1"/>
  <c r="D395" i="2"/>
  <c r="G395" i="2" s="1"/>
  <c r="E383" i="2"/>
  <c r="R366" i="15"/>
  <c r="D422" i="2"/>
  <c r="G422" i="2" s="1"/>
  <c r="E410" i="2"/>
  <c r="D396" i="2"/>
  <c r="G396" i="2" s="1"/>
  <c r="E384" i="2"/>
  <c r="G383" i="16"/>
  <c r="D388" i="2"/>
  <c r="G388" i="2" s="1"/>
  <c r="E376" i="2"/>
  <c r="R374" i="15"/>
  <c r="D390" i="15"/>
  <c r="G378" i="15"/>
  <c r="E378" i="15"/>
  <c r="D394" i="2"/>
  <c r="G394" i="2" s="1"/>
  <c r="E382" i="2"/>
  <c r="D397" i="2"/>
  <c r="G397" i="2" s="1"/>
  <c r="E385" i="2"/>
  <c r="D387" i="16"/>
  <c r="G375" i="16"/>
  <c r="E375" i="16"/>
  <c r="D389" i="2"/>
  <c r="G389" i="2" s="1"/>
  <c r="E377" i="2"/>
  <c r="D398" i="15"/>
  <c r="G386" i="15"/>
  <c r="E386" i="15"/>
  <c r="D391" i="15"/>
  <c r="E379" i="15"/>
  <c r="G379" i="15"/>
  <c r="G382" i="16"/>
  <c r="D390" i="2"/>
  <c r="G390" i="2" s="1"/>
  <c r="E378" i="2"/>
  <c r="I410" i="11"/>
  <c r="D416" i="15"/>
  <c r="E404" i="15"/>
  <c r="G404" i="15"/>
  <c r="D392" i="2"/>
  <c r="G392" i="2" s="1"/>
  <c r="E380" i="2"/>
  <c r="P363" i="16"/>
  <c r="D391" i="2"/>
  <c r="G391" i="2" s="1"/>
  <c r="E379" i="2"/>
  <c r="D393" i="2"/>
  <c r="G393" i="2" s="1"/>
  <c r="E381" i="2"/>
  <c r="E369" i="11"/>
  <c r="G369" i="11"/>
  <c r="E367" i="11"/>
  <c r="G367" i="11"/>
  <c r="E368" i="11"/>
  <c r="G368" i="11"/>
  <c r="E370" i="11"/>
  <c r="G370" i="11"/>
  <c r="G371" i="11"/>
  <c r="E371" i="11"/>
  <c r="E372" i="11"/>
  <c r="G372" i="11"/>
  <c r="G363" i="11"/>
  <c r="E363" i="11"/>
  <c r="G373" i="11"/>
  <c r="E373" i="11"/>
  <c r="G366" i="11"/>
  <c r="E366" i="11"/>
  <c r="E365" i="11"/>
  <c r="G365" i="11"/>
  <c r="U34" i="11"/>
  <c r="P402" i="19"/>
  <c r="S390" i="19"/>
  <c r="Q402" i="18"/>
  <c r="T390" i="18"/>
  <c r="M401" i="16"/>
  <c r="Q409" i="18"/>
  <c r="T397" i="18"/>
  <c r="M409" i="16"/>
  <c r="Q406" i="18"/>
  <c r="T394" i="18"/>
  <c r="M402" i="16"/>
  <c r="Q407" i="18"/>
  <c r="T395" i="18"/>
  <c r="M404" i="16"/>
  <c r="M405" i="16"/>
  <c r="Q405" i="18"/>
  <c r="T393" i="18"/>
  <c r="P410" i="19"/>
  <c r="S398" i="19"/>
  <c r="M400" i="16"/>
  <c r="Q404" i="18"/>
  <c r="T392" i="18"/>
  <c r="M403" i="16"/>
  <c r="M419" i="16"/>
  <c r="M399" i="16"/>
  <c r="Q422" i="18"/>
  <c r="T410" i="18"/>
  <c r="Q401" i="18"/>
  <c r="T389" i="18"/>
  <c r="Q403" i="18"/>
  <c r="T391" i="18"/>
  <c r="P399" i="19"/>
  <c r="S387" i="19"/>
  <c r="M410" i="16"/>
  <c r="Q408" i="18"/>
  <c r="T396" i="18"/>
  <c r="M418" i="16"/>
  <c r="M408" i="16"/>
  <c r="Q400" i="18"/>
  <c r="T388" i="18"/>
  <c r="T375" i="19"/>
  <c r="T376" i="19" s="1"/>
  <c r="T377" i="19" s="1"/>
  <c r="T378" i="19" s="1"/>
  <c r="T379" i="19" s="1"/>
  <c r="T380" i="19" s="1"/>
  <c r="T381" i="19" s="1"/>
  <c r="T382" i="19" s="1"/>
  <c r="T383" i="19" s="1"/>
  <c r="T384" i="19" s="1"/>
  <c r="T385" i="19" s="1"/>
  <c r="T386" i="19" s="1"/>
  <c r="S403" i="19"/>
  <c r="S397" i="19"/>
  <c r="S405" i="19"/>
  <c r="S395" i="19"/>
  <c r="S389" i="19"/>
  <c r="S408" i="19"/>
  <c r="E364" i="11"/>
  <c r="G364" i="11"/>
  <c r="F41" i="2"/>
  <c r="N41" i="2" s="1"/>
  <c r="U363" i="18"/>
  <c r="U364" i="18" s="1"/>
  <c r="U365" i="18" s="1"/>
  <c r="U366" i="18" s="1"/>
  <c r="U367" i="18" s="1"/>
  <c r="U368" i="18" s="1"/>
  <c r="U369" i="18" s="1"/>
  <c r="U370" i="18" s="1"/>
  <c r="U371" i="18" s="1"/>
  <c r="U372" i="18" s="1"/>
  <c r="U373" i="18" s="1"/>
  <c r="U374" i="18" s="1"/>
  <c r="Q387" i="18"/>
  <c r="T387" i="18" s="1"/>
  <c r="D388" i="16"/>
  <c r="G388" i="16" s="1"/>
  <c r="E376" i="16"/>
  <c r="P376" i="16" s="1"/>
  <c r="Q353" i="16"/>
  <c r="Q354" i="16" s="1"/>
  <c r="Q355" i="16" s="1"/>
  <c r="Q356" i="16" s="1"/>
  <c r="Q357" i="16" s="1"/>
  <c r="Q358" i="16" s="1"/>
  <c r="Q359" i="16" s="1"/>
  <c r="Q360" i="16" s="1"/>
  <c r="Q361" i="16" s="1"/>
  <c r="Q362" i="16" s="1"/>
  <c r="D389" i="16"/>
  <c r="G389" i="16" s="1"/>
  <c r="E377" i="16"/>
  <c r="P377" i="16" s="1"/>
  <c r="D390" i="16"/>
  <c r="G390" i="16" s="1"/>
  <c r="E378" i="16"/>
  <c r="P378" i="16" s="1"/>
  <c r="D391" i="16"/>
  <c r="G391" i="16" s="1"/>
  <c r="E379" i="16"/>
  <c r="P379" i="16" s="1"/>
  <c r="D392" i="16"/>
  <c r="G392" i="16" s="1"/>
  <c r="E380" i="16"/>
  <c r="P380" i="16" s="1"/>
  <c r="D393" i="16"/>
  <c r="G393" i="16" s="1"/>
  <c r="E381" i="16"/>
  <c r="P381" i="16" s="1"/>
  <c r="D394" i="16"/>
  <c r="E382" i="16"/>
  <c r="D395" i="16"/>
  <c r="E383" i="16"/>
  <c r="D396" i="16"/>
  <c r="G396" i="16" s="1"/>
  <c r="E384" i="16"/>
  <c r="P384" i="16" s="1"/>
  <c r="D397" i="16"/>
  <c r="G397" i="16" s="1"/>
  <c r="E385" i="16"/>
  <c r="P385" i="16" s="1"/>
  <c r="D398" i="16"/>
  <c r="G398" i="16" s="1"/>
  <c r="E386" i="16"/>
  <c r="P386" i="16" s="1"/>
  <c r="Q364" i="17"/>
  <c r="D388" i="17"/>
  <c r="G388" i="17" s="1"/>
  <c r="E376" i="17"/>
  <c r="R352" i="17"/>
  <c r="R353" i="17" s="1"/>
  <c r="R354" i="17" s="1"/>
  <c r="R355" i="17" s="1"/>
  <c r="R356" i="17" s="1"/>
  <c r="R357" i="17" s="1"/>
  <c r="R358" i="17" s="1"/>
  <c r="R359" i="17" s="1"/>
  <c r="R360" i="17" s="1"/>
  <c r="R361" i="17" s="1"/>
  <c r="R362" i="17" s="1"/>
  <c r="R363" i="17" s="1"/>
  <c r="D389" i="17"/>
  <c r="G389" i="17" s="1"/>
  <c r="E377" i="17"/>
  <c r="Q377" i="17" s="1"/>
  <c r="D390" i="17"/>
  <c r="G390" i="17" s="1"/>
  <c r="E378" i="17"/>
  <c r="Q378" i="17" s="1"/>
  <c r="D391" i="17"/>
  <c r="G391" i="17" s="1"/>
  <c r="E379" i="17"/>
  <c r="Q379" i="17" s="1"/>
  <c r="D392" i="17"/>
  <c r="G392" i="17" s="1"/>
  <c r="E380" i="17"/>
  <c r="Q380" i="17" s="1"/>
  <c r="D393" i="17"/>
  <c r="G393" i="17" s="1"/>
  <c r="E381" i="17"/>
  <c r="Q381" i="17" s="1"/>
  <c r="D394" i="17"/>
  <c r="G394" i="17" s="1"/>
  <c r="E382" i="17"/>
  <c r="Q382" i="17" s="1"/>
  <c r="D395" i="17"/>
  <c r="G395" i="17" s="1"/>
  <c r="E383" i="17"/>
  <c r="Q383" i="17" s="1"/>
  <c r="D396" i="17"/>
  <c r="G396" i="17" s="1"/>
  <c r="E384" i="17"/>
  <c r="Q384" i="17" s="1"/>
  <c r="D397" i="17"/>
  <c r="G397" i="17" s="1"/>
  <c r="E385" i="17"/>
  <c r="Q385" i="17" s="1"/>
  <c r="D398" i="17"/>
  <c r="G398" i="17" s="1"/>
  <c r="E386" i="17"/>
  <c r="Q386" i="17" s="1"/>
  <c r="D399" i="17"/>
  <c r="G399" i="17" s="1"/>
  <c r="E387" i="17"/>
  <c r="Q387" i="17" s="1"/>
  <c r="F36" i="12"/>
  <c r="S35" i="12"/>
  <c r="T35" i="12" s="1"/>
  <c r="E387" i="12"/>
  <c r="G387" i="12"/>
  <c r="S35" i="11"/>
  <c r="T35" i="11" s="1"/>
  <c r="E411" i="19" l="1"/>
  <c r="G411" i="19"/>
  <c r="R379" i="15"/>
  <c r="P382" i="16"/>
  <c r="E416" i="18"/>
  <c r="G416" i="18"/>
  <c r="E417" i="18"/>
  <c r="G417" i="18"/>
  <c r="E418" i="18"/>
  <c r="G418" i="18"/>
  <c r="G419" i="18"/>
  <c r="E419" i="18"/>
  <c r="G416" i="12"/>
  <c r="E416" i="12"/>
  <c r="D418" i="12"/>
  <c r="E406" i="12"/>
  <c r="G406" i="12"/>
  <c r="E415" i="12"/>
  <c r="G415" i="12"/>
  <c r="E414" i="12"/>
  <c r="G414" i="12"/>
  <c r="D419" i="12"/>
  <c r="E407" i="12"/>
  <c r="G407" i="12"/>
  <c r="E418" i="19"/>
  <c r="G418" i="19"/>
  <c r="S418" i="19" s="1"/>
  <c r="E412" i="19"/>
  <c r="G412" i="19"/>
  <c r="E417" i="19"/>
  <c r="G417" i="19"/>
  <c r="E415" i="19"/>
  <c r="S415" i="19" s="1"/>
  <c r="G415" i="19"/>
  <c r="S416" i="19"/>
  <c r="E420" i="19"/>
  <c r="G420" i="19"/>
  <c r="P375" i="16"/>
  <c r="Q363" i="16"/>
  <c r="Q364" i="16" s="1"/>
  <c r="Q365" i="16" s="1"/>
  <c r="Q366" i="16" s="1"/>
  <c r="Q367" i="16" s="1"/>
  <c r="Q368" i="16" s="1"/>
  <c r="Q369" i="16" s="1"/>
  <c r="Q370" i="16" s="1"/>
  <c r="Q371" i="16" s="1"/>
  <c r="Q372" i="16" s="1"/>
  <c r="Q373" i="16" s="1"/>
  <c r="Q374" i="16" s="1"/>
  <c r="R404" i="15"/>
  <c r="S366" i="15"/>
  <c r="S367" i="15" s="1"/>
  <c r="S368" i="15" s="1"/>
  <c r="S369" i="15" s="1"/>
  <c r="S370" i="15" s="1"/>
  <c r="S371" i="15" s="1"/>
  <c r="S372" i="15" s="1"/>
  <c r="S373" i="15" s="1"/>
  <c r="S374" i="15" s="1"/>
  <c r="S363" i="15"/>
  <c r="S364" i="15" s="1"/>
  <c r="S365" i="15" s="1"/>
  <c r="P383" i="16"/>
  <c r="D403" i="2"/>
  <c r="G403" i="2" s="1"/>
  <c r="E391" i="2"/>
  <c r="R386" i="15"/>
  <c r="D408" i="2"/>
  <c r="G408" i="2" s="1"/>
  <c r="E396" i="2"/>
  <c r="R375" i="15"/>
  <c r="G395" i="16"/>
  <c r="D407" i="2"/>
  <c r="G407" i="2" s="1"/>
  <c r="E395" i="2"/>
  <c r="D410" i="15"/>
  <c r="G398" i="15"/>
  <c r="E398" i="15"/>
  <c r="D406" i="2"/>
  <c r="G406" i="2" s="1"/>
  <c r="E394" i="2"/>
  <c r="D400" i="2"/>
  <c r="G400" i="2" s="1"/>
  <c r="E388" i="2"/>
  <c r="D399" i="15"/>
  <c r="G387" i="15"/>
  <c r="E387" i="15"/>
  <c r="D402" i="2"/>
  <c r="G402" i="2" s="1"/>
  <c r="E390" i="2"/>
  <c r="G387" i="16"/>
  <c r="D399" i="16"/>
  <c r="E387" i="16"/>
  <c r="R378" i="15"/>
  <c r="E422" i="2"/>
  <c r="G394" i="16"/>
  <c r="D405" i="2"/>
  <c r="G405" i="2" s="1"/>
  <c r="E393" i="2"/>
  <c r="T387" i="19"/>
  <c r="T388" i="19" s="1"/>
  <c r="T389" i="19" s="1"/>
  <c r="T390" i="19" s="1"/>
  <c r="T391" i="19" s="1"/>
  <c r="T392" i="19" s="1"/>
  <c r="T393" i="19" s="1"/>
  <c r="T394" i="19" s="1"/>
  <c r="T395" i="19" s="1"/>
  <c r="T396" i="19" s="1"/>
  <c r="T397" i="19" s="1"/>
  <c r="T398" i="19" s="1"/>
  <c r="D404" i="2"/>
  <c r="G404" i="2" s="1"/>
  <c r="E392" i="2"/>
  <c r="G416" i="15"/>
  <c r="E416" i="15"/>
  <c r="D402" i="15"/>
  <c r="G390" i="15"/>
  <c r="E390" i="15"/>
  <c r="R364" i="17"/>
  <c r="R365" i="17" s="1"/>
  <c r="R366" i="17" s="1"/>
  <c r="R367" i="17" s="1"/>
  <c r="R368" i="17" s="1"/>
  <c r="R369" i="17" s="1"/>
  <c r="R370" i="17" s="1"/>
  <c r="R371" i="17" s="1"/>
  <c r="R372" i="17" s="1"/>
  <c r="R373" i="17" s="1"/>
  <c r="R374" i="17" s="1"/>
  <c r="R375" i="17" s="1"/>
  <c r="D411" i="2"/>
  <c r="G411" i="2" s="1"/>
  <c r="E399" i="2"/>
  <c r="Q375" i="16"/>
  <c r="Q376" i="16" s="1"/>
  <c r="D401" i="2"/>
  <c r="G401" i="2" s="1"/>
  <c r="E389" i="2"/>
  <c r="I422" i="11"/>
  <c r="D403" i="15"/>
  <c r="G391" i="15"/>
  <c r="E391" i="15"/>
  <c r="D409" i="2"/>
  <c r="G409" i="2" s="1"/>
  <c r="E397" i="2"/>
  <c r="D400" i="15"/>
  <c r="G388" i="15"/>
  <c r="E388" i="15"/>
  <c r="E383" i="11"/>
  <c r="G383" i="11"/>
  <c r="G377" i="11"/>
  <c r="E377" i="11"/>
  <c r="G385" i="11"/>
  <c r="E385" i="11"/>
  <c r="G384" i="11"/>
  <c r="E384" i="11"/>
  <c r="E382" i="11"/>
  <c r="G382" i="11"/>
  <c r="G375" i="11"/>
  <c r="E375" i="11"/>
  <c r="U35" i="11"/>
  <c r="E379" i="11"/>
  <c r="G379" i="11"/>
  <c r="E378" i="11"/>
  <c r="G378" i="11"/>
  <c r="G380" i="11"/>
  <c r="E380" i="11"/>
  <c r="E381" i="11"/>
  <c r="G381" i="11"/>
  <c r="Q421" i="18"/>
  <c r="T421" i="18" s="1"/>
  <c r="T409" i="18"/>
  <c r="Q419" i="18"/>
  <c r="T407" i="18"/>
  <c r="M415" i="16"/>
  <c r="Q417" i="18"/>
  <c r="T405" i="18"/>
  <c r="M414" i="16"/>
  <c r="P422" i="19"/>
  <c r="S410" i="19"/>
  <c r="Q420" i="18"/>
  <c r="T420" i="18" s="1"/>
  <c r="T408" i="18"/>
  <c r="Q413" i="18"/>
  <c r="T413" i="18" s="1"/>
  <c r="T401" i="18"/>
  <c r="Q412" i="18"/>
  <c r="T412" i="18" s="1"/>
  <c r="T400" i="18"/>
  <c r="M422" i="16"/>
  <c r="M413" i="16"/>
  <c r="Q416" i="18"/>
  <c r="T416" i="18" s="1"/>
  <c r="T404" i="18"/>
  <c r="M417" i="16"/>
  <c r="M420" i="16"/>
  <c r="P411" i="19"/>
  <c r="S411" i="19" s="1"/>
  <c r="S399" i="19"/>
  <c r="M411" i="16"/>
  <c r="Q418" i="18"/>
  <c r="T406" i="18"/>
  <c r="Q414" i="18"/>
  <c r="T414" i="18" s="1"/>
  <c r="T402" i="18"/>
  <c r="M412" i="16"/>
  <c r="M416" i="16"/>
  <c r="Q415" i="18"/>
  <c r="T415" i="18" s="1"/>
  <c r="T403" i="18"/>
  <c r="M421" i="16"/>
  <c r="P414" i="19"/>
  <c r="S414" i="19" s="1"/>
  <c r="S402" i="19"/>
  <c r="S419" i="19"/>
  <c r="S407" i="19"/>
  <c r="S413" i="19"/>
  <c r="S401" i="19"/>
  <c r="S421" i="19"/>
  <c r="S409" i="19"/>
  <c r="O40" i="2"/>
  <c r="E376" i="11"/>
  <c r="G376" i="11"/>
  <c r="F42" i="2"/>
  <c r="N42" i="2" s="1"/>
  <c r="Q399" i="18"/>
  <c r="T399" i="18" s="1"/>
  <c r="U375" i="18"/>
  <c r="U376" i="18" s="1"/>
  <c r="U377" i="18" s="1"/>
  <c r="U378" i="18" s="1"/>
  <c r="U379" i="18" s="1"/>
  <c r="U380" i="18" s="1"/>
  <c r="U381" i="18" s="1"/>
  <c r="U382" i="18" s="1"/>
  <c r="U383" i="18" s="1"/>
  <c r="U384" i="18" s="1"/>
  <c r="U385" i="18" s="1"/>
  <c r="U386" i="18" s="1"/>
  <c r="U387" i="18" s="1"/>
  <c r="U388" i="18" s="1"/>
  <c r="U389" i="18" s="1"/>
  <c r="U390" i="18" s="1"/>
  <c r="U391" i="18" s="1"/>
  <c r="U392" i="18" s="1"/>
  <c r="U393" i="18" s="1"/>
  <c r="U394" i="18" s="1"/>
  <c r="U395" i="18" s="1"/>
  <c r="U396" i="18" s="1"/>
  <c r="U397" i="18" s="1"/>
  <c r="U398" i="18" s="1"/>
  <c r="D410" i="16"/>
  <c r="G410" i="16" s="1"/>
  <c r="E398" i="16"/>
  <c r="P398" i="16" s="1"/>
  <c r="D409" i="16"/>
  <c r="G409" i="16" s="1"/>
  <c r="E397" i="16"/>
  <c r="P397" i="16" s="1"/>
  <c r="D408" i="16"/>
  <c r="G408" i="16" s="1"/>
  <c r="E396" i="16"/>
  <c r="P396" i="16" s="1"/>
  <c r="D407" i="16"/>
  <c r="E395" i="16"/>
  <c r="P395" i="16" s="1"/>
  <c r="D406" i="16"/>
  <c r="E394" i="16"/>
  <c r="D405" i="16"/>
  <c r="G405" i="16" s="1"/>
  <c r="E393" i="16"/>
  <c r="P393" i="16" s="1"/>
  <c r="D404" i="16"/>
  <c r="G404" i="16" s="1"/>
  <c r="E392" i="16"/>
  <c r="P392" i="16" s="1"/>
  <c r="D403" i="16"/>
  <c r="G403" i="16" s="1"/>
  <c r="E391" i="16"/>
  <c r="P391" i="16" s="1"/>
  <c r="D402" i="16"/>
  <c r="G402" i="16" s="1"/>
  <c r="E390" i="16"/>
  <c r="P390" i="16" s="1"/>
  <c r="D401" i="16"/>
  <c r="G401" i="16" s="1"/>
  <c r="E389" i="16"/>
  <c r="P389" i="16" s="1"/>
  <c r="D400" i="16"/>
  <c r="G400" i="16" s="1"/>
  <c r="E388" i="16"/>
  <c r="P388" i="16" s="1"/>
  <c r="D411" i="17"/>
  <c r="G411" i="17" s="1"/>
  <c r="E399" i="17"/>
  <c r="Q399" i="17" s="1"/>
  <c r="D410" i="17"/>
  <c r="G410" i="17" s="1"/>
  <c r="E398" i="17"/>
  <c r="Q398" i="17" s="1"/>
  <c r="D409" i="17"/>
  <c r="G409" i="17" s="1"/>
  <c r="E397" i="17"/>
  <c r="Q397" i="17" s="1"/>
  <c r="D408" i="17"/>
  <c r="G408" i="17" s="1"/>
  <c r="E396" i="17"/>
  <c r="Q396" i="17" s="1"/>
  <c r="D407" i="17"/>
  <c r="G407" i="17" s="1"/>
  <c r="E395" i="17"/>
  <c r="Q395" i="17" s="1"/>
  <c r="D406" i="17"/>
  <c r="G406" i="17" s="1"/>
  <c r="E394" i="17"/>
  <c r="Q394" i="17" s="1"/>
  <c r="D405" i="17"/>
  <c r="G405" i="17" s="1"/>
  <c r="E393" i="17"/>
  <c r="Q393" i="17" s="1"/>
  <c r="D404" i="17"/>
  <c r="G404" i="17" s="1"/>
  <c r="E392" i="17"/>
  <c r="Q392" i="17" s="1"/>
  <c r="D403" i="17"/>
  <c r="G403" i="17" s="1"/>
  <c r="E391" i="17"/>
  <c r="Q391" i="17" s="1"/>
  <c r="D402" i="17"/>
  <c r="G402" i="17" s="1"/>
  <c r="E390" i="17"/>
  <c r="Q390" i="17" s="1"/>
  <c r="D401" i="17"/>
  <c r="G401" i="17" s="1"/>
  <c r="E389" i="17"/>
  <c r="Q389" i="17" s="1"/>
  <c r="Q376" i="17"/>
  <c r="D400" i="17"/>
  <c r="G400" i="17" s="1"/>
  <c r="E388" i="17"/>
  <c r="F37" i="12"/>
  <c r="S36" i="12"/>
  <c r="T36" i="12" s="1"/>
  <c r="E399" i="12"/>
  <c r="G399" i="12"/>
  <c r="S36" i="11"/>
  <c r="T36" i="11" s="1"/>
  <c r="T418" i="18" l="1"/>
  <c r="S417" i="19"/>
  <c r="T419" i="18"/>
  <c r="T417" i="18"/>
  <c r="G418" i="12"/>
  <c r="E418" i="12"/>
  <c r="E419" i="12"/>
  <c r="G419" i="12"/>
  <c r="S420" i="19"/>
  <c r="S412" i="19"/>
  <c r="P394" i="16"/>
  <c r="P387" i="16"/>
  <c r="S375" i="15"/>
  <c r="S376" i="15" s="1"/>
  <c r="S377" i="15" s="1"/>
  <c r="S378" i="15" s="1"/>
  <c r="S379" i="15" s="1"/>
  <c r="S380" i="15" s="1"/>
  <c r="S381" i="15" s="1"/>
  <c r="S382" i="15" s="1"/>
  <c r="S383" i="15" s="1"/>
  <c r="S384" i="15" s="1"/>
  <c r="S385" i="15" s="1"/>
  <c r="S386" i="15" s="1"/>
  <c r="D415" i="15"/>
  <c r="E403" i="15"/>
  <c r="G403" i="15"/>
  <c r="R390" i="15"/>
  <c r="D416" i="2"/>
  <c r="G416" i="2" s="1"/>
  <c r="E404" i="2"/>
  <c r="D414" i="2"/>
  <c r="G414" i="2" s="1"/>
  <c r="E402" i="2"/>
  <c r="D422" i="15"/>
  <c r="G410" i="15"/>
  <c r="E410" i="15"/>
  <c r="R410" i="15" s="1"/>
  <c r="D415" i="2"/>
  <c r="G415" i="2" s="1"/>
  <c r="E403" i="2"/>
  <c r="D412" i="15"/>
  <c r="G400" i="15"/>
  <c r="E400" i="15"/>
  <c r="D414" i="15"/>
  <c r="G402" i="15"/>
  <c r="E402" i="15"/>
  <c r="R416" i="15"/>
  <c r="D411" i="16"/>
  <c r="G399" i="16"/>
  <c r="E399" i="16"/>
  <c r="D412" i="2"/>
  <c r="G412" i="2" s="1"/>
  <c r="E400" i="2"/>
  <c r="R387" i="15"/>
  <c r="D420" i="2"/>
  <c r="G420" i="2" s="1"/>
  <c r="E408" i="2"/>
  <c r="D421" i="2"/>
  <c r="G421" i="2" s="1"/>
  <c r="E409" i="2"/>
  <c r="D419" i="2"/>
  <c r="G419" i="2" s="1"/>
  <c r="E407" i="2"/>
  <c r="R391" i="15"/>
  <c r="E411" i="2"/>
  <c r="D411" i="15"/>
  <c r="G399" i="15"/>
  <c r="E399" i="15"/>
  <c r="D418" i="2"/>
  <c r="G418" i="2" s="1"/>
  <c r="E406" i="2"/>
  <c r="G406" i="16"/>
  <c r="G407" i="16"/>
  <c r="R388" i="15"/>
  <c r="D413" i="2"/>
  <c r="G413" i="2" s="1"/>
  <c r="E401" i="2"/>
  <c r="D417" i="2"/>
  <c r="G417" i="2" s="1"/>
  <c r="E405" i="2"/>
  <c r="R398" i="15"/>
  <c r="E392" i="11"/>
  <c r="G392" i="11"/>
  <c r="E391" i="11"/>
  <c r="G391" i="11"/>
  <c r="G397" i="11"/>
  <c r="E397" i="11"/>
  <c r="E390" i="11"/>
  <c r="G390" i="11"/>
  <c r="U36" i="11"/>
  <c r="E394" i="11"/>
  <c r="G394" i="11"/>
  <c r="E387" i="11"/>
  <c r="G387" i="11"/>
  <c r="G396" i="11"/>
  <c r="E396" i="11"/>
  <c r="E389" i="11"/>
  <c r="G389" i="11"/>
  <c r="E395" i="11"/>
  <c r="G395" i="11"/>
  <c r="G393" i="11"/>
  <c r="E393" i="11"/>
  <c r="T399" i="19"/>
  <c r="T400" i="19" s="1"/>
  <c r="O41" i="2"/>
  <c r="O42" i="2" s="1"/>
  <c r="T401" i="19"/>
  <c r="T402" i="19" s="1"/>
  <c r="T403" i="19" s="1"/>
  <c r="T404" i="19" s="1"/>
  <c r="T405" i="19" s="1"/>
  <c r="T406" i="19" s="1"/>
  <c r="T407" i="19" s="1"/>
  <c r="T408" i="19" s="1"/>
  <c r="T409" i="19" s="1"/>
  <c r="T410" i="19" s="1"/>
  <c r="T411" i="19" s="1"/>
  <c r="T412" i="19" s="1"/>
  <c r="T413" i="19" s="1"/>
  <c r="T414" i="19" s="1"/>
  <c r="T415" i="19" s="1"/>
  <c r="T416" i="19" s="1"/>
  <c r="T417" i="19" s="1"/>
  <c r="T418" i="19" s="1"/>
  <c r="T419" i="19" s="1"/>
  <c r="T420" i="19" s="1"/>
  <c r="T421" i="19" s="1"/>
  <c r="E388" i="11"/>
  <c r="G388" i="11"/>
  <c r="F43" i="2"/>
  <c r="N43" i="2" s="1"/>
  <c r="Q411" i="18"/>
  <c r="T411" i="18" s="1"/>
  <c r="D412" i="16"/>
  <c r="G412" i="16" s="1"/>
  <c r="E400" i="16"/>
  <c r="P400" i="16" s="1"/>
  <c r="Q377" i="16"/>
  <c r="Q378" i="16" s="1"/>
  <c r="Q379" i="16" s="1"/>
  <c r="Q380" i="16" s="1"/>
  <c r="Q381" i="16" s="1"/>
  <c r="Q382" i="16" s="1"/>
  <c r="Q383" i="16" s="1"/>
  <c r="Q384" i="16" s="1"/>
  <c r="Q385" i="16" s="1"/>
  <c r="Q386" i="16" s="1"/>
  <c r="D413" i="16"/>
  <c r="G413" i="16" s="1"/>
  <c r="E401" i="16"/>
  <c r="P401" i="16" s="1"/>
  <c r="D414" i="16"/>
  <c r="G414" i="16" s="1"/>
  <c r="E402" i="16"/>
  <c r="P402" i="16" s="1"/>
  <c r="D415" i="16"/>
  <c r="G415" i="16" s="1"/>
  <c r="E403" i="16"/>
  <c r="P403" i="16" s="1"/>
  <c r="D416" i="16"/>
  <c r="G416" i="16" s="1"/>
  <c r="E404" i="16"/>
  <c r="P404" i="16" s="1"/>
  <c r="D417" i="16"/>
  <c r="G417" i="16" s="1"/>
  <c r="E405" i="16"/>
  <c r="P405" i="16" s="1"/>
  <c r="D418" i="16"/>
  <c r="E406" i="16"/>
  <c r="P406" i="16" s="1"/>
  <c r="D419" i="16"/>
  <c r="E407" i="16"/>
  <c r="D420" i="16"/>
  <c r="G420" i="16" s="1"/>
  <c r="E408" i="16"/>
  <c r="P408" i="16" s="1"/>
  <c r="D421" i="16"/>
  <c r="G421" i="16" s="1"/>
  <c r="E409" i="16"/>
  <c r="P409" i="16" s="1"/>
  <c r="D422" i="16"/>
  <c r="G422" i="16" s="1"/>
  <c r="E410" i="16"/>
  <c r="P410" i="16" s="1"/>
  <c r="Q388" i="17"/>
  <c r="D412" i="17"/>
  <c r="G412" i="17" s="1"/>
  <c r="E400" i="17"/>
  <c r="R376" i="17"/>
  <c r="R377" i="17" s="1"/>
  <c r="R378" i="17" s="1"/>
  <c r="R379" i="17" s="1"/>
  <c r="R380" i="17" s="1"/>
  <c r="R381" i="17" s="1"/>
  <c r="R382" i="17" s="1"/>
  <c r="R383" i="17" s="1"/>
  <c r="R384" i="17" s="1"/>
  <c r="R385" i="17" s="1"/>
  <c r="R386" i="17" s="1"/>
  <c r="R387" i="17" s="1"/>
  <c r="D413" i="17"/>
  <c r="G413" i="17" s="1"/>
  <c r="E401" i="17"/>
  <c r="Q401" i="17" s="1"/>
  <c r="D414" i="17"/>
  <c r="G414" i="17" s="1"/>
  <c r="E402" i="17"/>
  <c r="Q402" i="17" s="1"/>
  <c r="D415" i="17"/>
  <c r="G415" i="17" s="1"/>
  <c r="E403" i="17"/>
  <c r="Q403" i="17" s="1"/>
  <c r="D416" i="17"/>
  <c r="G416" i="17" s="1"/>
  <c r="E404" i="17"/>
  <c r="Q404" i="17" s="1"/>
  <c r="D417" i="17"/>
  <c r="G417" i="17" s="1"/>
  <c r="E405" i="17"/>
  <c r="Q405" i="17" s="1"/>
  <c r="D418" i="17"/>
  <c r="G418" i="17" s="1"/>
  <c r="E406" i="17"/>
  <c r="Q406" i="17" s="1"/>
  <c r="D419" i="17"/>
  <c r="G419" i="17" s="1"/>
  <c r="E407" i="17"/>
  <c r="Q407" i="17" s="1"/>
  <c r="D420" i="17"/>
  <c r="G420" i="17" s="1"/>
  <c r="E408" i="17"/>
  <c r="Q408" i="17" s="1"/>
  <c r="D421" i="17"/>
  <c r="G421" i="17" s="1"/>
  <c r="E409" i="17"/>
  <c r="Q409" i="17" s="1"/>
  <c r="D422" i="17"/>
  <c r="G422" i="17" s="1"/>
  <c r="E410" i="17"/>
  <c r="Q410" i="17" s="1"/>
  <c r="E411" i="17"/>
  <c r="Q411" i="17" s="1"/>
  <c r="F38" i="12"/>
  <c r="S37" i="12"/>
  <c r="T37" i="12" s="1"/>
  <c r="E411" i="12"/>
  <c r="G411" i="12"/>
  <c r="S37" i="11"/>
  <c r="T37" i="11" s="1"/>
  <c r="P407" i="16" l="1"/>
  <c r="R399" i="15"/>
  <c r="P399" i="16"/>
  <c r="Q387" i="16"/>
  <c r="Q388" i="16" s="1"/>
  <c r="Q389" i="16" s="1"/>
  <c r="Q390" i="16" s="1"/>
  <c r="Q391" i="16" s="1"/>
  <c r="Q392" i="16" s="1"/>
  <c r="Q393" i="16" s="1"/>
  <c r="Q394" i="16" s="1"/>
  <c r="Q395" i="16" s="1"/>
  <c r="Q396" i="16" s="1"/>
  <c r="Q397" i="16" s="1"/>
  <c r="Q398" i="16" s="1"/>
  <c r="S387" i="15"/>
  <c r="S388" i="15" s="1"/>
  <c r="S389" i="15" s="1"/>
  <c r="S390" i="15" s="1"/>
  <c r="S391" i="15" s="1"/>
  <c r="S392" i="15" s="1"/>
  <c r="S393" i="15" s="1"/>
  <c r="S394" i="15" s="1"/>
  <c r="S395" i="15" s="1"/>
  <c r="S396" i="15" s="1"/>
  <c r="S397" i="15" s="1"/>
  <c r="S398" i="15" s="1"/>
  <c r="R400" i="15"/>
  <c r="G418" i="16"/>
  <c r="E421" i="2"/>
  <c r="N421" i="2"/>
  <c r="E415" i="2"/>
  <c r="E414" i="2"/>
  <c r="G415" i="15"/>
  <c r="E415" i="15"/>
  <c r="E411" i="15"/>
  <c r="G411" i="15"/>
  <c r="E414" i="15"/>
  <c r="G414" i="15"/>
  <c r="E412" i="15"/>
  <c r="G412" i="15"/>
  <c r="E413" i="2"/>
  <c r="G422" i="15"/>
  <c r="E422" i="15"/>
  <c r="E419" i="2"/>
  <c r="E412" i="2"/>
  <c r="E416" i="2"/>
  <c r="G419" i="16"/>
  <c r="E417" i="2"/>
  <c r="E420" i="2"/>
  <c r="E418" i="2"/>
  <c r="G411" i="16"/>
  <c r="E411" i="16"/>
  <c r="R402" i="15"/>
  <c r="R403" i="15"/>
  <c r="E402" i="11"/>
  <c r="G402" i="11"/>
  <c r="G407" i="11"/>
  <c r="E407" i="11"/>
  <c r="E406" i="11"/>
  <c r="G406" i="11"/>
  <c r="G409" i="11"/>
  <c r="E409" i="11"/>
  <c r="G405" i="11"/>
  <c r="E405" i="11"/>
  <c r="E401" i="11"/>
  <c r="G401" i="11"/>
  <c r="G399" i="11"/>
  <c r="E399" i="11"/>
  <c r="E403" i="11"/>
  <c r="G403" i="11"/>
  <c r="G408" i="11"/>
  <c r="E408" i="11"/>
  <c r="E404" i="11"/>
  <c r="G404" i="11"/>
  <c r="R388" i="17"/>
  <c r="R389" i="17" s="1"/>
  <c r="R390" i="17" s="1"/>
  <c r="R391" i="17" s="1"/>
  <c r="R392" i="17" s="1"/>
  <c r="R393" i="17" s="1"/>
  <c r="R394" i="17" s="1"/>
  <c r="R395" i="17" s="1"/>
  <c r="R396" i="17" s="1"/>
  <c r="R397" i="17" s="1"/>
  <c r="R398" i="17" s="1"/>
  <c r="R399" i="17" s="1"/>
  <c r="G400" i="11"/>
  <c r="E400" i="11"/>
  <c r="F44" i="2"/>
  <c r="N44" i="2" s="1"/>
  <c r="U399" i="18"/>
  <c r="U400" i="18" s="1"/>
  <c r="U401" i="18" s="1"/>
  <c r="U402" i="18" s="1"/>
  <c r="U403" i="18" s="1"/>
  <c r="U404" i="18" s="1"/>
  <c r="U405" i="18" s="1"/>
  <c r="U406" i="18" s="1"/>
  <c r="U407" i="18" s="1"/>
  <c r="U408" i="18" s="1"/>
  <c r="U409" i="18" s="1"/>
  <c r="U410" i="18" s="1"/>
  <c r="U411" i="18" s="1"/>
  <c r="U412" i="18" s="1"/>
  <c r="U413" i="18" s="1"/>
  <c r="U414" i="18" s="1"/>
  <c r="U415" i="18" s="1"/>
  <c r="U416" i="18" s="1"/>
  <c r="U417" i="18" s="1"/>
  <c r="U418" i="18" s="1"/>
  <c r="U419" i="18" s="1"/>
  <c r="U420" i="18" s="1"/>
  <c r="U421" i="18" s="1"/>
  <c r="E422" i="16"/>
  <c r="E421" i="16"/>
  <c r="P421" i="16" s="1"/>
  <c r="E420" i="16"/>
  <c r="P420" i="16" s="1"/>
  <c r="E419" i="16"/>
  <c r="P419" i="16" s="1"/>
  <c r="E418" i="16"/>
  <c r="P418" i="16" s="1"/>
  <c r="E417" i="16"/>
  <c r="P417" i="16" s="1"/>
  <c r="E416" i="16"/>
  <c r="P416" i="16" s="1"/>
  <c r="E415" i="16"/>
  <c r="P415" i="16" s="1"/>
  <c r="E414" i="16"/>
  <c r="P414" i="16" s="1"/>
  <c r="E413" i="16"/>
  <c r="P413" i="16" s="1"/>
  <c r="E412" i="16"/>
  <c r="P412" i="16" s="1"/>
  <c r="E422" i="17"/>
  <c r="E421" i="17"/>
  <c r="Q421" i="17" s="1"/>
  <c r="E420" i="17"/>
  <c r="Q420" i="17" s="1"/>
  <c r="E419" i="17"/>
  <c r="Q419" i="17" s="1"/>
  <c r="E418" i="17"/>
  <c r="Q418" i="17" s="1"/>
  <c r="E417" i="17"/>
  <c r="Q417" i="17" s="1"/>
  <c r="E416" i="17"/>
  <c r="Q416" i="17" s="1"/>
  <c r="E415" i="17"/>
  <c r="Q415" i="17" s="1"/>
  <c r="E414" i="17"/>
  <c r="Q414" i="17" s="1"/>
  <c r="E413" i="17"/>
  <c r="Q413" i="17" s="1"/>
  <c r="Q400" i="17"/>
  <c r="E412" i="17"/>
  <c r="F39" i="12"/>
  <c r="S38" i="12"/>
  <c r="T38" i="12" s="1"/>
  <c r="U37" i="11"/>
  <c r="S38" i="11"/>
  <c r="T38" i="11" s="1"/>
  <c r="R414" i="15" l="1"/>
  <c r="S399" i="15"/>
  <c r="Q399" i="16"/>
  <c r="Q400" i="16" s="1"/>
  <c r="Q401" i="16" s="1"/>
  <c r="Q402" i="16" s="1"/>
  <c r="Q403" i="16" s="1"/>
  <c r="Q404" i="16" s="1"/>
  <c r="Q405" i="16" s="1"/>
  <c r="Q406" i="16" s="1"/>
  <c r="Q407" i="16" s="1"/>
  <c r="Q408" i="16" s="1"/>
  <c r="Q409" i="16" s="1"/>
  <c r="Q410" i="16" s="1"/>
  <c r="S400" i="15"/>
  <c r="S401" i="15" s="1"/>
  <c r="S402" i="15" s="1"/>
  <c r="S403" i="15" s="1"/>
  <c r="S404" i="15" s="1"/>
  <c r="S405" i="15" s="1"/>
  <c r="S406" i="15" s="1"/>
  <c r="S407" i="15" s="1"/>
  <c r="S408" i="15" s="1"/>
  <c r="S409" i="15" s="1"/>
  <c r="S410" i="15" s="1"/>
  <c r="R412" i="15"/>
  <c r="R415" i="15"/>
  <c r="R411" i="15"/>
  <c r="F422" i="2"/>
  <c r="P411" i="16"/>
  <c r="G417" i="11"/>
  <c r="E417" i="11"/>
  <c r="G419" i="11"/>
  <c r="E419" i="11"/>
  <c r="E420" i="11"/>
  <c r="G420" i="11"/>
  <c r="E418" i="11"/>
  <c r="G418" i="11"/>
  <c r="E411" i="11"/>
  <c r="G411" i="11"/>
  <c r="E414" i="11"/>
  <c r="G414" i="11"/>
  <c r="E416" i="11"/>
  <c r="G416" i="11"/>
  <c r="E415" i="11"/>
  <c r="G415" i="11"/>
  <c r="E413" i="11"/>
  <c r="G413" i="11"/>
  <c r="G421" i="11"/>
  <c r="E421" i="11"/>
  <c r="T421" i="11" s="1"/>
  <c r="E412" i="11"/>
  <c r="G412" i="11"/>
  <c r="F45" i="2"/>
  <c r="N45" i="2" s="1"/>
  <c r="O43" i="2"/>
  <c r="O44" i="2" s="1"/>
  <c r="Q412" i="17"/>
  <c r="R400" i="17"/>
  <c r="R401" i="17" s="1"/>
  <c r="R402" i="17" s="1"/>
  <c r="R403" i="17" s="1"/>
  <c r="R404" i="17" s="1"/>
  <c r="R405" i="17" s="1"/>
  <c r="R406" i="17" s="1"/>
  <c r="R407" i="17" s="1"/>
  <c r="R408" i="17" s="1"/>
  <c r="R409" i="17" s="1"/>
  <c r="R410" i="17" s="1"/>
  <c r="R411" i="17" s="1"/>
  <c r="R412" i="17" s="1"/>
  <c r="R413" i="17" s="1"/>
  <c r="R414" i="17" s="1"/>
  <c r="R415" i="17" s="1"/>
  <c r="R416" i="17" s="1"/>
  <c r="R417" i="17" s="1"/>
  <c r="R418" i="17" s="1"/>
  <c r="R419" i="17" s="1"/>
  <c r="R420" i="17" s="1"/>
  <c r="R421" i="17" s="1"/>
  <c r="F40" i="12"/>
  <c r="S39" i="12"/>
  <c r="U38" i="11"/>
  <c r="S39" i="11"/>
  <c r="T39" i="11" s="1"/>
  <c r="N422" i="2" l="1"/>
  <c r="F422" i="16"/>
  <c r="P422" i="16" s="1"/>
  <c r="F422" i="11"/>
  <c r="F422" i="15"/>
  <c r="R422" i="15" s="1"/>
  <c r="F422" i="12"/>
  <c r="S422" i="12" s="1"/>
  <c r="F422" i="19"/>
  <c r="S422" i="19" s="1"/>
  <c r="F422" i="17"/>
  <c r="Q422" i="17" s="1"/>
  <c r="U20" i="17" s="1"/>
  <c r="V20" i="17" s="1"/>
  <c r="F422" i="18"/>
  <c r="T422" i="18" s="1"/>
  <c r="S411" i="15"/>
  <c r="S412" i="15" s="1"/>
  <c r="S413" i="15" s="1"/>
  <c r="S414" i="15" s="1"/>
  <c r="S415" i="15" s="1"/>
  <c r="S416" i="15" s="1"/>
  <c r="S417" i="15" s="1"/>
  <c r="S418" i="15" s="1"/>
  <c r="S419" i="15" s="1"/>
  <c r="S420" i="15" s="1"/>
  <c r="S421" i="15" s="1"/>
  <c r="Q411" i="16"/>
  <c r="Q412" i="16" s="1"/>
  <c r="Q413" i="16" s="1"/>
  <c r="Q414" i="16" s="1"/>
  <c r="Q415" i="16" s="1"/>
  <c r="Q416" i="16" s="1"/>
  <c r="Q417" i="16" s="1"/>
  <c r="Q418" i="16" s="1"/>
  <c r="Q419" i="16" s="1"/>
  <c r="Q420" i="16" s="1"/>
  <c r="Q421" i="16" s="1"/>
  <c r="U10" i="17"/>
  <c r="U35" i="17"/>
  <c r="V35" i="17" s="1"/>
  <c r="U41" i="17"/>
  <c r="V41" i="17" s="1"/>
  <c r="U19" i="17"/>
  <c r="V19" i="17" s="1"/>
  <c r="U24" i="17"/>
  <c r="V24" i="17" s="1"/>
  <c r="U33" i="17"/>
  <c r="V33" i="17" s="1"/>
  <c r="U32" i="17"/>
  <c r="V32" i="17" s="1"/>
  <c r="U36" i="17"/>
  <c r="V36" i="17" s="1"/>
  <c r="U30" i="17"/>
  <c r="V30" i="17" s="1"/>
  <c r="U44" i="17"/>
  <c r="V44" i="17" s="1"/>
  <c r="U14" i="17"/>
  <c r="V14" i="17" s="1"/>
  <c r="E10" i="26" s="1"/>
  <c r="U23" i="17"/>
  <c r="V23" i="17" s="1"/>
  <c r="U27" i="17"/>
  <c r="V27" i="17" s="1"/>
  <c r="U21" i="17"/>
  <c r="V21" i="17" s="1"/>
  <c r="U40" i="17"/>
  <c r="V40" i="17" s="1"/>
  <c r="U43" i="17"/>
  <c r="V43" i="17" s="1"/>
  <c r="U22" i="17"/>
  <c r="V22" i="17" s="1"/>
  <c r="U38" i="17"/>
  <c r="V38" i="17" s="1"/>
  <c r="U37" i="17"/>
  <c r="V37" i="17" s="1"/>
  <c r="U17" i="17"/>
  <c r="V17" i="17" s="1"/>
  <c r="U29" i="17"/>
  <c r="V29" i="17" s="1"/>
  <c r="U15" i="17"/>
  <c r="V15" i="17" s="1"/>
  <c r="U31" i="17"/>
  <c r="V31" i="17" s="1"/>
  <c r="U25" i="17"/>
  <c r="V25" i="17" s="1"/>
  <c r="U16" i="17"/>
  <c r="V16" i="17" s="1"/>
  <c r="T422" i="11"/>
  <c r="U17" i="16"/>
  <c r="V17" i="16" s="1"/>
  <c r="H8" i="28" s="1"/>
  <c r="U41" i="16"/>
  <c r="V41" i="16" s="1"/>
  <c r="U26" i="16"/>
  <c r="V26" i="16" s="1"/>
  <c r="Q8" i="28" s="1"/>
  <c r="U24" i="16"/>
  <c r="V24" i="16" s="1"/>
  <c r="U36" i="16"/>
  <c r="V36" i="16" s="1"/>
  <c r="U40" i="16"/>
  <c r="V40" i="16" s="1"/>
  <c r="U33" i="16"/>
  <c r="V33" i="16" s="1"/>
  <c r="X8" i="28" s="1"/>
  <c r="U18" i="16"/>
  <c r="V18" i="16" s="1"/>
  <c r="I8" i="28" s="1"/>
  <c r="U25" i="16"/>
  <c r="V25" i="16" s="1"/>
  <c r="P8" i="28" s="1"/>
  <c r="U39" i="16"/>
  <c r="V39" i="16" s="1"/>
  <c r="AD8" i="28" s="1"/>
  <c r="U37" i="16"/>
  <c r="V37" i="16" s="1"/>
  <c r="AB8" i="28" s="1"/>
  <c r="U22" i="16"/>
  <c r="V22" i="16" s="1"/>
  <c r="U19" i="16"/>
  <c r="U29" i="16"/>
  <c r="V29" i="16" s="1"/>
  <c r="U30" i="16"/>
  <c r="V30" i="16" s="1"/>
  <c r="U8" i="28" s="1"/>
  <c r="U43" i="16"/>
  <c r="V43" i="16" s="1"/>
  <c r="AH8" i="28" s="1"/>
  <c r="U31" i="16"/>
  <c r="V31" i="16" s="1"/>
  <c r="V8" i="28" s="1"/>
  <c r="U21" i="16"/>
  <c r="V21" i="16" s="1"/>
  <c r="L8" i="28" s="1"/>
  <c r="U20" i="16"/>
  <c r="V20" i="16" s="1"/>
  <c r="U15" i="16"/>
  <c r="V15" i="16" s="1"/>
  <c r="U10" i="16"/>
  <c r="U42" i="16"/>
  <c r="V42" i="16" s="1"/>
  <c r="U38" i="16"/>
  <c r="V38" i="16" s="1"/>
  <c r="AC8" i="28" s="1"/>
  <c r="U32" i="16"/>
  <c r="V32" i="16" s="1"/>
  <c r="W8" i="28" s="1"/>
  <c r="U16" i="16"/>
  <c r="V16" i="16" s="1"/>
  <c r="U35" i="16"/>
  <c r="V35" i="16" s="1"/>
  <c r="U34" i="16"/>
  <c r="V34" i="16" s="1"/>
  <c r="Y8" i="28" s="1"/>
  <c r="U27" i="16"/>
  <c r="V27" i="16" s="1"/>
  <c r="U28" i="16"/>
  <c r="V28" i="16" s="1"/>
  <c r="U14" i="16"/>
  <c r="V14" i="16" s="1"/>
  <c r="U44" i="16"/>
  <c r="V44" i="16" s="1"/>
  <c r="AI8" i="28" s="1"/>
  <c r="U23" i="16"/>
  <c r="V23" i="16" s="1"/>
  <c r="N8" i="28" s="1"/>
  <c r="Q422" i="16"/>
  <c r="S422" i="15"/>
  <c r="W37" i="15"/>
  <c r="W34" i="15"/>
  <c r="W20" i="15"/>
  <c r="W18" i="15"/>
  <c r="W31" i="15"/>
  <c r="W29" i="15"/>
  <c r="W22" i="15"/>
  <c r="W35" i="15"/>
  <c r="W42" i="15"/>
  <c r="W44" i="15"/>
  <c r="W39" i="15"/>
  <c r="W15" i="15"/>
  <c r="W38" i="15"/>
  <c r="W25" i="15"/>
  <c r="W26" i="15"/>
  <c r="W21" i="15"/>
  <c r="W43" i="15"/>
  <c r="W17" i="15"/>
  <c r="W23" i="15"/>
  <c r="W19" i="15"/>
  <c r="W14" i="15"/>
  <c r="W27" i="15"/>
  <c r="W24" i="15"/>
  <c r="W32" i="15"/>
  <c r="W28" i="15"/>
  <c r="W40" i="15"/>
  <c r="W16" i="15"/>
  <c r="W30" i="15"/>
  <c r="W41" i="15"/>
  <c r="W33" i="15"/>
  <c r="W36" i="15"/>
  <c r="W10" i="15"/>
  <c r="F46" i="2"/>
  <c r="N46" i="2" s="1"/>
  <c r="E8" i="28"/>
  <c r="T8" i="28"/>
  <c r="AG8" i="28"/>
  <c r="R422" i="17"/>
  <c r="T39" i="12"/>
  <c r="F41" i="12"/>
  <c r="S40" i="12"/>
  <c r="U39" i="11"/>
  <c r="S40" i="11"/>
  <c r="T40" i="11" s="1"/>
  <c r="W11" i="15" l="1"/>
  <c r="E10" i="29"/>
  <c r="U11" i="17"/>
  <c r="E8" i="29"/>
  <c r="U28" i="17"/>
  <c r="V28" i="17" s="1"/>
  <c r="S10" i="26" s="1"/>
  <c r="U42" i="17"/>
  <c r="V42" i="17" s="1"/>
  <c r="U26" i="17"/>
  <c r="V26" i="17" s="1"/>
  <c r="U18" i="17"/>
  <c r="V18" i="17" s="1"/>
  <c r="U11" i="16"/>
  <c r="E5" i="29"/>
  <c r="U39" i="17"/>
  <c r="V39" i="17" s="1"/>
  <c r="U34" i="17"/>
  <c r="V34" i="17" s="1"/>
  <c r="Y19" i="18"/>
  <c r="Z19" i="18" s="1"/>
  <c r="Y43" i="18"/>
  <c r="Z43" i="18" s="1"/>
  <c r="Y20" i="18"/>
  <c r="Z20" i="18" s="1"/>
  <c r="Y18" i="18"/>
  <c r="Z18" i="18" s="1"/>
  <c r="Y36" i="18"/>
  <c r="Z36" i="18" s="1"/>
  <c r="Y44" i="18"/>
  <c r="Z44" i="18" s="1"/>
  <c r="Y22" i="18"/>
  <c r="Z22" i="18" s="1"/>
  <c r="Y14" i="18"/>
  <c r="Z14" i="18" s="1"/>
  <c r="Y10" i="18"/>
  <c r="Y32" i="18"/>
  <c r="Z32" i="18" s="1"/>
  <c r="Y39" i="18"/>
  <c r="Z39" i="18" s="1"/>
  <c r="Y30" i="18"/>
  <c r="Z30" i="18" s="1"/>
  <c r="Y24" i="18"/>
  <c r="Z24" i="18" s="1"/>
  <c r="Y26" i="18"/>
  <c r="Z26" i="18" s="1"/>
  <c r="Y17" i="18"/>
  <c r="Z17" i="18" s="1"/>
  <c r="Y25" i="18"/>
  <c r="Z25" i="18" s="1"/>
  <c r="Y15" i="18"/>
  <c r="Z15" i="18" s="1"/>
  <c r="Y38" i="18"/>
  <c r="Z38" i="18" s="1"/>
  <c r="Y27" i="18"/>
  <c r="Z27" i="18" s="1"/>
  <c r="Y31" i="18"/>
  <c r="Z31" i="18" s="1"/>
  <c r="Y42" i="18"/>
  <c r="Z42" i="18" s="1"/>
  <c r="Y28" i="18"/>
  <c r="Z28" i="18" s="1"/>
  <c r="Y41" i="18"/>
  <c r="Z41" i="18" s="1"/>
  <c r="Y40" i="18"/>
  <c r="Z40" i="18" s="1"/>
  <c r="Y34" i="18"/>
  <c r="Z34" i="18" s="1"/>
  <c r="Y23" i="18"/>
  <c r="Z23" i="18" s="1"/>
  <c r="Y35" i="18"/>
  <c r="Z35" i="18" s="1"/>
  <c r="Y16" i="18"/>
  <c r="Z16" i="18" s="1"/>
  <c r="Y37" i="18"/>
  <c r="Z37" i="18" s="1"/>
  <c r="Y33" i="18"/>
  <c r="Z33" i="18" s="1"/>
  <c r="Y21" i="18"/>
  <c r="Z21" i="18" s="1"/>
  <c r="Y29" i="18"/>
  <c r="Z29" i="18" s="1"/>
  <c r="U422" i="18"/>
  <c r="W27" i="19"/>
  <c r="X27" i="19" s="1"/>
  <c r="W37" i="19"/>
  <c r="X37" i="19" s="1"/>
  <c r="W30" i="19"/>
  <c r="X30" i="19" s="1"/>
  <c r="W26" i="19"/>
  <c r="X26" i="19" s="1"/>
  <c r="W33" i="19"/>
  <c r="X33" i="19" s="1"/>
  <c r="W31" i="19"/>
  <c r="X31" i="19" s="1"/>
  <c r="W23" i="19"/>
  <c r="X23" i="19" s="1"/>
  <c r="W22" i="19"/>
  <c r="X22" i="19" s="1"/>
  <c r="W41" i="19"/>
  <c r="X41" i="19" s="1"/>
  <c r="W15" i="19"/>
  <c r="X15" i="19" s="1"/>
  <c r="W24" i="19"/>
  <c r="X24" i="19" s="1"/>
  <c r="W20" i="19"/>
  <c r="X20" i="19" s="1"/>
  <c r="W36" i="19"/>
  <c r="X36" i="19" s="1"/>
  <c r="W44" i="19"/>
  <c r="X44" i="19" s="1"/>
  <c r="W34" i="19"/>
  <c r="X34" i="19" s="1"/>
  <c r="W19" i="19"/>
  <c r="X19" i="19" s="1"/>
  <c r="W32" i="19"/>
  <c r="X32" i="19" s="1"/>
  <c r="W38" i="19"/>
  <c r="X38" i="19" s="1"/>
  <c r="W17" i="19"/>
  <c r="X17" i="19" s="1"/>
  <c r="W35" i="19"/>
  <c r="X35" i="19" s="1"/>
  <c r="W21" i="19"/>
  <c r="X21" i="19" s="1"/>
  <c r="W40" i="19"/>
  <c r="X40" i="19" s="1"/>
  <c r="W11" i="19"/>
  <c r="W43" i="19"/>
  <c r="X43" i="19" s="1"/>
  <c r="W39" i="19"/>
  <c r="X39" i="19" s="1"/>
  <c r="W29" i="19"/>
  <c r="X29" i="19" s="1"/>
  <c r="W28" i="19"/>
  <c r="X28" i="19" s="1"/>
  <c r="W18" i="19"/>
  <c r="X18" i="19" s="1"/>
  <c r="W45" i="19"/>
  <c r="X45" i="19" s="1"/>
  <c r="W25" i="19"/>
  <c r="X25" i="19" s="1"/>
  <c r="W42" i="19"/>
  <c r="X42" i="19" s="1"/>
  <c r="W16" i="19"/>
  <c r="X16" i="19" s="1"/>
  <c r="T422" i="19"/>
  <c r="R7" i="26"/>
  <c r="R7" i="27"/>
  <c r="X24" i="15"/>
  <c r="Q7" i="26"/>
  <c r="Q7" i="27"/>
  <c r="X27" i="15"/>
  <c r="Z7" i="26"/>
  <c r="Z7" i="27"/>
  <c r="AF7" i="27"/>
  <c r="AF7" i="26"/>
  <c r="X40" i="15"/>
  <c r="X17" i="15"/>
  <c r="X44" i="15"/>
  <c r="X34" i="15"/>
  <c r="E7" i="27"/>
  <c r="E7" i="26"/>
  <c r="AG7" i="26"/>
  <c r="AG7" i="27"/>
  <c r="T7" i="27"/>
  <c r="T7" i="26"/>
  <c r="AE7" i="27"/>
  <c r="AE7" i="26"/>
  <c r="T10" i="27"/>
  <c r="T10" i="26"/>
  <c r="L10" i="27"/>
  <c r="L10" i="26"/>
  <c r="U10" i="27"/>
  <c r="U10" i="26"/>
  <c r="J10" i="27"/>
  <c r="J10" i="26"/>
  <c r="X43" i="15"/>
  <c r="X42" i="15"/>
  <c r="S7" i="27"/>
  <c r="S7" i="26"/>
  <c r="H10" i="27"/>
  <c r="H10" i="26"/>
  <c r="R10" i="27"/>
  <c r="R10" i="26"/>
  <c r="AA10" i="26"/>
  <c r="AA10" i="27"/>
  <c r="AF10" i="27"/>
  <c r="AF10" i="26"/>
  <c r="AB10" i="27"/>
  <c r="AB10" i="26"/>
  <c r="N10" i="27"/>
  <c r="N10" i="26"/>
  <c r="W10" i="27"/>
  <c r="W10" i="26"/>
  <c r="Z10" i="27"/>
  <c r="Z10" i="26"/>
  <c r="X36" i="15"/>
  <c r="Y7" i="26"/>
  <c r="Y7" i="27"/>
  <c r="X10" i="27"/>
  <c r="X10" i="26"/>
  <c r="X32" i="15"/>
  <c r="O7" i="27"/>
  <c r="O7" i="26"/>
  <c r="X26" i="15"/>
  <c r="M10" i="27"/>
  <c r="M10" i="26"/>
  <c r="AG10" i="27"/>
  <c r="AG10" i="26"/>
  <c r="M7" i="26"/>
  <c r="M7" i="27"/>
  <c r="X33" i="15"/>
  <c r="L7" i="27"/>
  <c r="L7" i="26"/>
  <c r="S10" i="27"/>
  <c r="R8" i="28"/>
  <c r="Z8" i="28"/>
  <c r="X41" i="15"/>
  <c r="X14" i="15"/>
  <c r="X38" i="15"/>
  <c r="X31" i="15"/>
  <c r="G7" i="27"/>
  <c r="G7" i="26"/>
  <c r="V7" i="27"/>
  <c r="V7" i="26"/>
  <c r="P7" i="27"/>
  <c r="P7" i="26"/>
  <c r="H7" i="26"/>
  <c r="H7" i="27"/>
  <c r="P10" i="27"/>
  <c r="P10" i="26"/>
  <c r="AH10" i="27"/>
  <c r="AH10" i="26"/>
  <c r="Q10" i="27"/>
  <c r="Q10" i="26"/>
  <c r="I10" i="27"/>
  <c r="I10" i="26"/>
  <c r="AA7" i="26"/>
  <c r="AA7" i="27"/>
  <c r="K7" i="27"/>
  <c r="K7" i="26"/>
  <c r="E10" i="27"/>
  <c r="X25" i="15"/>
  <c r="AD7" i="27"/>
  <c r="AD7" i="26"/>
  <c r="X30" i="15"/>
  <c r="X19" i="15"/>
  <c r="X15" i="15"/>
  <c r="X18" i="15"/>
  <c r="N7" i="27"/>
  <c r="N7" i="26"/>
  <c r="W7" i="27"/>
  <c r="W7" i="26"/>
  <c r="AH7" i="27"/>
  <c r="AH7" i="26"/>
  <c r="I7" i="26"/>
  <c r="I7" i="27"/>
  <c r="V10" i="27"/>
  <c r="V10" i="26"/>
  <c r="AD10" i="27"/>
  <c r="AD10" i="26"/>
  <c r="Y10" i="27"/>
  <c r="Y10" i="26"/>
  <c r="K10" i="26"/>
  <c r="K10" i="27"/>
  <c r="X28" i="15"/>
  <c r="X37" i="15"/>
  <c r="V19" i="16"/>
  <c r="X21" i="15"/>
  <c r="X35" i="15"/>
  <c r="F7" i="27"/>
  <c r="F7" i="26"/>
  <c r="M8" i="28"/>
  <c r="X22" i="15"/>
  <c r="AB7" i="27"/>
  <c r="AB7" i="26"/>
  <c r="AC10" i="27"/>
  <c r="AC10" i="26"/>
  <c r="X29" i="15"/>
  <c r="G10" i="27"/>
  <c r="G10" i="26"/>
  <c r="K8" i="28"/>
  <c r="O8" i="28"/>
  <c r="S8" i="28"/>
  <c r="AA8" i="28"/>
  <c r="X16" i="15"/>
  <c r="X23" i="15"/>
  <c r="X39" i="15"/>
  <c r="X20" i="15"/>
  <c r="AI7" i="27"/>
  <c r="AI7" i="26"/>
  <c r="AC7" i="27"/>
  <c r="AC7" i="26"/>
  <c r="U7" i="27"/>
  <c r="U7" i="26"/>
  <c r="X7" i="27"/>
  <c r="X7" i="26"/>
  <c r="F10" i="27"/>
  <c r="F10" i="26"/>
  <c r="AE10" i="27"/>
  <c r="AE10" i="26"/>
  <c r="AI10" i="26"/>
  <c r="AI10" i="27"/>
  <c r="O10" i="27"/>
  <c r="O10" i="26"/>
  <c r="F47" i="2"/>
  <c r="N47" i="2" s="1"/>
  <c r="O45" i="2"/>
  <c r="AF8" i="28"/>
  <c r="AE8" i="28"/>
  <c r="F8" i="28"/>
  <c r="G8" i="28"/>
  <c r="E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AC12" i="28"/>
  <c r="AD12" i="28"/>
  <c r="AI12" i="28"/>
  <c r="AH12" i="28"/>
  <c r="AF12" i="28"/>
  <c r="AE12" i="28"/>
  <c r="AG12" i="28"/>
  <c r="F42" i="12"/>
  <c r="S41" i="12"/>
  <c r="T40" i="12"/>
  <c r="U40" i="11"/>
  <c r="S41" i="11"/>
  <c r="T41" i="11" s="1"/>
  <c r="Y11" i="18" l="1"/>
  <c r="E6" i="29"/>
  <c r="W12" i="19"/>
  <c r="E7" i="29"/>
  <c r="AF9" i="27"/>
  <c r="AF11" i="28"/>
  <c r="AF9" i="26"/>
  <c r="X9" i="27"/>
  <c r="X9" i="26"/>
  <c r="X11" i="28"/>
  <c r="M11" i="28"/>
  <c r="M9" i="26"/>
  <c r="M9" i="27"/>
  <c r="T8" i="26"/>
  <c r="T8" i="27"/>
  <c r="T9" i="28"/>
  <c r="AE8" i="26"/>
  <c r="AE8" i="27"/>
  <c r="AE9" i="28"/>
  <c r="P8" i="27"/>
  <c r="P8" i="26"/>
  <c r="P9" i="28"/>
  <c r="E8" i="26"/>
  <c r="E9" i="28"/>
  <c r="E8" i="27"/>
  <c r="O9" i="27"/>
  <c r="O9" i="26"/>
  <c r="O11" i="28"/>
  <c r="AD9" i="27"/>
  <c r="AD11" i="28"/>
  <c r="AD9" i="26"/>
  <c r="AH9" i="26"/>
  <c r="AH9" i="27"/>
  <c r="AH11" i="28"/>
  <c r="U9" i="27"/>
  <c r="U9" i="26"/>
  <c r="U11" i="28"/>
  <c r="L8" i="26"/>
  <c r="L9" i="28"/>
  <c r="L8" i="27"/>
  <c r="AF8" i="27"/>
  <c r="AF8" i="26"/>
  <c r="AF9" i="28"/>
  <c r="H8" i="26"/>
  <c r="H9" i="28"/>
  <c r="H8" i="27"/>
  <c r="M8" i="26"/>
  <c r="M8" i="27"/>
  <c r="M9" i="28"/>
  <c r="AI9" i="26"/>
  <c r="AI9" i="27"/>
  <c r="AI11" i="28"/>
  <c r="K11" i="28"/>
  <c r="K9" i="27"/>
  <c r="K9" i="26"/>
  <c r="Z11" i="28"/>
  <c r="Z9" i="27"/>
  <c r="Z9" i="26"/>
  <c r="W9" i="27"/>
  <c r="W9" i="26"/>
  <c r="W11" i="28"/>
  <c r="X8" i="27"/>
  <c r="X8" i="26"/>
  <c r="X9" i="28"/>
  <c r="S8" i="26"/>
  <c r="S9" i="28"/>
  <c r="S8" i="27"/>
  <c r="Q9" i="28"/>
  <c r="Q8" i="26"/>
  <c r="Q8" i="27"/>
  <c r="AI9" i="28"/>
  <c r="AI8" i="26"/>
  <c r="AI8" i="27"/>
  <c r="H9" i="27"/>
  <c r="H9" i="26"/>
  <c r="H11" i="28"/>
  <c r="Y9" i="26"/>
  <c r="Y11" i="28"/>
  <c r="Y9" i="27"/>
  <c r="J11" i="28"/>
  <c r="J9" i="27"/>
  <c r="J9" i="26"/>
  <c r="P9" i="27"/>
  <c r="P9" i="26"/>
  <c r="P11" i="28"/>
  <c r="AB8" i="26"/>
  <c r="AB9" i="28"/>
  <c r="AB8" i="27"/>
  <c r="AG8" i="26"/>
  <c r="AG8" i="27"/>
  <c r="AG9" i="28"/>
  <c r="O8" i="27"/>
  <c r="O8" i="26"/>
  <c r="O9" i="28"/>
  <c r="AA8" i="27"/>
  <c r="AA9" i="28"/>
  <c r="AA8" i="26"/>
  <c r="T11" i="28"/>
  <c r="T9" i="27"/>
  <c r="T9" i="26"/>
  <c r="U8" i="27"/>
  <c r="U8" i="26"/>
  <c r="U9" i="28"/>
  <c r="I9" i="28"/>
  <c r="I8" i="26"/>
  <c r="I8" i="27"/>
  <c r="AA9" i="27"/>
  <c r="AA11" i="28"/>
  <c r="AA9" i="26"/>
  <c r="Z8" i="26"/>
  <c r="Z8" i="27"/>
  <c r="Z9" i="28"/>
  <c r="R8" i="26"/>
  <c r="R8" i="27"/>
  <c r="R9" i="28"/>
  <c r="AD8" i="27"/>
  <c r="AD9" i="28"/>
  <c r="AD8" i="26"/>
  <c r="K9" i="28"/>
  <c r="K8" i="26"/>
  <c r="K8" i="27"/>
  <c r="R11" i="28"/>
  <c r="R9" i="26"/>
  <c r="R9" i="27"/>
  <c r="N11" i="28"/>
  <c r="N9" i="27"/>
  <c r="N9" i="26"/>
  <c r="V8" i="27"/>
  <c r="V8" i="26"/>
  <c r="V9" i="28"/>
  <c r="S9" i="26"/>
  <c r="S9" i="27"/>
  <c r="S11" i="28"/>
  <c r="AB9" i="27"/>
  <c r="AB9" i="26"/>
  <c r="AB11" i="28"/>
  <c r="E11" i="28"/>
  <c r="E9" i="26"/>
  <c r="E9" i="27"/>
  <c r="AC9" i="27"/>
  <c r="AC9" i="26"/>
  <c r="AC11" i="28"/>
  <c r="V11" i="28"/>
  <c r="V9" i="27"/>
  <c r="V9" i="26"/>
  <c r="AE9" i="26"/>
  <c r="AE11" i="28"/>
  <c r="AE9" i="27"/>
  <c r="Q11" i="28"/>
  <c r="Q9" i="26"/>
  <c r="Q9" i="27"/>
  <c r="N8" i="27"/>
  <c r="N9" i="28"/>
  <c r="N8" i="26"/>
  <c r="AC8" i="26"/>
  <c r="AC8" i="27"/>
  <c r="AC9" i="28"/>
  <c r="W8" i="27"/>
  <c r="W8" i="26"/>
  <c r="W9" i="28"/>
  <c r="AH8" i="27"/>
  <c r="AH9" i="28"/>
  <c r="AH8" i="26"/>
  <c r="G9" i="27"/>
  <c r="G9" i="26"/>
  <c r="G11" i="28"/>
  <c r="G9" i="28"/>
  <c r="G8" i="27"/>
  <c r="G8" i="26"/>
  <c r="F9" i="27"/>
  <c r="F9" i="26"/>
  <c r="F11" i="28"/>
  <c r="AG11" i="28"/>
  <c r="AG9" i="26"/>
  <c r="AG9" i="27"/>
  <c r="I9" i="27"/>
  <c r="I9" i="26"/>
  <c r="I11" i="28"/>
  <c r="L9" i="26"/>
  <c r="L11" i="28"/>
  <c r="L9" i="27"/>
  <c r="Y8" i="27"/>
  <c r="Y8" i="26"/>
  <c r="Y9" i="28"/>
  <c r="F9" i="28"/>
  <c r="F8" i="27"/>
  <c r="F8" i="26"/>
  <c r="J8" i="26"/>
  <c r="J9" i="28"/>
  <c r="J8" i="27"/>
  <c r="T12" i="27"/>
  <c r="T12" i="26"/>
  <c r="T15" i="28"/>
  <c r="J7" i="27"/>
  <c r="J7" i="26"/>
  <c r="J8" i="28"/>
  <c r="AE12" i="26"/>
  <c r="AE12" i="27"/>
  <c r="AE15" i="28"/>
  <c r="R12" i="27"/>
  <c r="R12" i="26"/>
  <c r="R15" i="28"/>
  <c r="I12" i="27"/>
  <c r="I12" i="26"/>
  <c r="I15" i="28"/>
  <c r="AC12" i="27"/>
  <c r="AC12" i="26"/>
  <c r="AC15" i="28"/>
  <c r="W12" i="26"/>
  <c r="W12" i="27"/>
  <c r="W15" i="28"/>
  <c r="G12" i="26"/>
  <c r="G12" i="27"/>
  <c r="G15" i="28"/>
  <c r="K12" i="27"/>
  <c r="K12" i="26"/>
  <c r="K15" i="28"/>
  <c r="AB12" i="27"/>
  <c r="AB12" i="26"/>
  <c r="AB15" i="28"/>
  <c r="Y12" i="27"/>
  <c r="Y12" i="26"/>
  <c r="Y15" i="28"/>
  <c r="Z12" i="27"/>
  <c r="Z12" i="26"/>
  <c r="Z15" i="28"/>
  <c r="F12" i="27"/>
  <c r="F12" i="26"/>
  <c r="F15" i="28"/>
  <c r="P12" i="26"/>
  <c r="P12" i="27"/>
  <c r="P15" i="28"/>
  <c r="E12" i="27"/>
  <c r="E12" i="26"/>
  <c r="E15" i="28"/>
  <c r="AG12" i="26"/>
  <c r="AG12" i="27"/>
  <c r="AG15" i="28"/>
  <c r="S12" i="27"/>
  <c r="S12" i="26"/>
  <c r="S15" i="28"/>
  <c r="O12" i="26"/>
  <c r="O12" i="27"/>
  <c r="O15" i="28"/>
  <c r="L12" i="27"/>
  <c r="L12" i="26"/>
  <c r="L15" i="28"/>
  <c r="J12" i="27"/>
  <c r="J12" i="26"/>
  <c r="J15" i="28"/>
  <c r="AF12" i="26"/>
  <c r="AF12" i="27"/>
  <c r="AF15" i="28"/>
  <c r="X12" i="27"/>
  <c r="X12" i="26"/>
  <c r="X15" i="28"/>
  <c r="Q12" i="26"/>
  <c r="Q12" i="27"/>
  <c r="Q15" i="28"/>
  <c r="AH12" i="27"/>
  <c r="AH12" i="26"/>
  <c r="AH15" i="28"/>
  <c r="AD12" i="27"/>
  <c r="AD12" i="26"/>
  <c r="AD15" i="28"/>
  <c r="AI12" i="27"/>
  <c r="AI12" i="26"/>
  <c r="AI15" i="28"/>
  <c r="N12" i="27"/>
  <c r="N12" i="26"/>
  <c r="N15" i="28"/>
  <c r="M12" i="27"/>
  <c r="M12" i="26"/>
  <c r="M15" i="28"/>
  <c r="H12" i="27"/>
  <c r="H12" i="26"/>
  <c r="H15" i="28"/>
  <c r="U12" i="27"/>
  <c r="U12" i="26"/>
  <c r="U15" i="28"/>
  <c r="V12" i="27"/>
  <c r="V12" i="26"/>
  <c r="V15" i="28"/>
  <c r="AA12" i="27"/>
  <c r="AA12" i="26"/>
  <c r="AA15" i="28"/>
  <c r="T41" i="12"/>
  <c r="F48" i="2"/>
  <c r="N48" i="2" s="1"/>
  <c r="O46" i="2"/>
  <c r="F43" i="12"/>
  <c r="S42" i="12"/>
  <c r="U41" i="11"/>
  <c r="S42" i="11"/>
  <c r="T42" i="11" s="1"/>
  <c r="F49" i="2" l="1"/>
  <c r="N49" i="2" s="1"/>
  <c r="O47" i="2"/>
  <c r="O48" i="2" s="1"/>
  <c r="U42" i="11"/>
  <c r="T42" i="12"/>
  <c r="F44" i="12"/>
  <c r="S43" i="12"/>
  <c r="S43" i="11"/>
  <c r="T43" i="11" s="1"/>
  <c r="F50" i="2" l="1"/>
  <c r="N50" i="2" s="1"/>
  <c r="O49" i="2"/>
  <c r="U43" i="11"/>
  <c r="F45" i="12"/>
  <c r="S44" i="12"/>
  <c r="T43" i="12"/>
  <c r="S44" i="11"/>
  <c r="T44" i="11" s="1"/>
  <c r="T44" i="12" l="1"/>
  <c r="U44" i="11"/>
  <c r="F51" i="2"/>
  <c r="N51" i="2" s="1"/>
  <c r="F46" i="12"/>
  <c r="S45" i="12"/>
  <c r="S45" i="11"/>
  <c r="T45" i="11" s="1"/>
  <c r="U45" i="11" l="1"/>
  <c r="F52" i="2"/>
  <c r="N52" i="2" s="1"/>
  <c r="O50" i="2"/>
  <c r="T45" i="12"/>
  <c r="F47" i="12"/>
  <c r="S46" i="12"/>
  <c r="S46" i="11"/>
  <c r="T46" i="11" s="1"/>
  <c r="O51" i="2" l="1"/>
  <c r="F53" i="2"/>
  <c r="N53" i="2" s="1"/>
  <c r="F48" i="12"/>
  <c r="S47" i="12"/>
  <c r="T46" i="12"/>
  <c r="S47" i="11"/>
  <c r="T47" i="11" s="1"/>
  <c r="T47" i="12" l="1"/>
  <c r="U46" i="11"/>
  <c r="O52" i="2"/>
  <c r="F54" i="2"/>
  <c r="N54" i="2" s="1"/>
  <c r="F49" i="12"/>
  <c r="S48" i="12"/>
  <c r="S48" i="11"/>
  <c r="T48" i="11" s="1"/>
  <c r="U47" i="11" l="1"/>
  <c r="O53" i="2"/>
  <c r="O54" i="2" s="1"/>
  <c r="F55" i="2"/>
  <c r="N55" i="2" s="1"/>
  <c r="T48" i="12"/>
  <c r="F50" i="12"/>
  <c r="S49" i="12"/>
  <c r="S49" i="11"/>
  <c r="T49" i="11" s="1"/>
  <c r="U48" i="11" l="1"/>
  <c r="F56" i="2"/>
  <c r="N56" i="2" s="1"/>
  <c r="O55" i="2"/>
  <c r="F51" i="12"/>
  <c r="S50" i="12"/>
  <c r="T49" i="12"/>
  <c r="S50" i="11"/>
  <c r="T50" i="11" s="1"/>
  <c r="T50" i="12" l="1"/>
  <c r="U49" i="11"/>
  <c r="U50" i="11" s="1"/>
  <c r="F57" i="2"/>
  <c r="N57" i="2" s="1"/>
  <c r="O56" i="2"/>
  <c r="F52" i="12"/>
  <c r="S51" i="12"/>
  <c r="S51" i="11"/>
  <c r="T51" i="11" s="1"/>
  <c r="U51" i="11" l="1"/>
  <c r="F58" i="2"/>
  <c r="N58" i="2" s="1"/>
  <c r="O57" i="2"/>
  <c r="T51" i="12"/>
  <c r="F53" i="12"/>
  <c r="S52" i="12"/>
  <c r="S52" i="11"/>
  <c r="T52" i="11" s="1"/>
  <c r="U52" i="11" l="1"/>
  <c r="F59" i="2"/>
  <c r="N59" i="2" s="1"/>
  <c r="O58" i="2"/>
  <c r="F54" i="12"/>
  <c r="S53" i="12"/>
  <c r="T52" i="12"/>
  <c r="S53" i="11"/>
  <c r="T53" i="11" s="1"/>
  <c r="U53" i="11" l="1"/>
  <c r="T53" i="12"/>
  <c r="F60" i="2"/>
  <c r="N60" i="2" s="1"/>
  <c r="O59" i="2"/>
  <c r="F55" i="12"/>
  <c r="S54" i="12"/>
  <c r="S54" i="11"/>
  <c r="T54" i="11" s="1"/>
  <c r="U54" i="11" l="1"/>
  <c r="F61" i="2"/>
  <c r="N61" i="2" s="1"/>
  <c r="O60" i="2"/>
  <c r="T54" i="12"/>
  <c r="F56" i="12"/>
  <c r="S55" i="12"/>
  <c r="S55" i="11"/>
  <c r="T55" i="11" s="1"/>
  <c r="U55" i="11" l="1"/>
  <c r="F62" i="2"/>
  <c r="N62" i="2" s="1"/>
  <c r="O61" i="2"/>
  <c r="F57" i="12"/>
  <c r="S56" i="12"/>
  <c r="T55" i="12"/>
  <c r="S56" i="11"/>
  <c r="T56" i="11" s="1"/>
  <c r="U56" i="11" l="1"/>
  <c r="T56" i="12"/>
  <c r="F63" i="2"/>
  <c r="N63" i="2" s="1"/>
  <c r="O62" i="2"/>
  <c r="F58" i="12"/>
  <c r="S57" i="12"/>
  <c r="S57" i="11"/>
  <c r="T57" i="11" s="1"/>
  <c r="U57" i="11" l="1"/>
  <c r="F64" i="2"/>
  <c r="N64" i="2" s="1"/>
  <c r="O63" i="2"/>
  <c r="T57" i="12"/>
  <c r="F59" i="12"/>
  <c r="S58" i="12"/>
  <c r="S58" i="11"/>
  <c r="T58" i="11" s="1"/>
  <c r="U58" i="11" l="1"/>
  <c r="F65" i="2"/>
  <c r="N65" i="2" s="1"/>
  <c r="O64" i="2"/>
  <c r="F60" i="12"/>
  <c r="S59" i="12"/>
  <c r="T58" i="12"/>
  <c r="S59" i="11"/>
  <c r="T59" i="11" s="1"/>
  <c r="T59" i="12" l="1"/>
  <c r="U59" i="11"/>
  <c r="F66" i="2"/>
  <c r="N66" i="2" s="1"/>
  <c r="O65" i="2"/>
  <c r="F61" i="12"/>
  <c r="S60" i="12"/>
  <c r="S60" i="11"/>
  <c r="T60" i="11" s="1"/>
  <c r="U60" i="11" l="1"/>
  <c r="F67" i="2"/>
  <c r="N67" i="2" s="1"/>
  <c r="O66" i="2"/>
  <c r="T60" i="12"/>
  <c r="F62" i="12"/>
  <c r="S61" i="12"/>
  <c r="S61" i="11"/>
  <c r="T61" i="11" s="1"/>
  <c r="U61" i="11" l="1"/>
  <c r="F68" i="2"/>
  <c r="N68" i="2" s="1"/>
  <c r="O67" i="2"/>
  <c r="F63" i="12"/>
  <c r="S62" i="12"/>
  <c r="T61" i="12"/>
  <c r="S62" i="11"/>
  <c r="T62" i="11" s="1"/>
  <c r="T62" i="12" l="1"/>
  <c r="U62" i="11"/>
  <c r="F69" i="2"/>
  <c r="N69" i="2" s="1"/>
  <c r="O68" i="2"/>
  <c r="F64" i="12"/>
  <c r="S63" i="12"/>
  <c r="S63" i="11"/>
  <c r="T63" i="11" s="1"/>
  <c r="U63" i="11" l="1"/>
  <c r="F70" i="2"/>
  <c r="N70" i="2" s="1"/>
  <c r="O69" i="2"/>
  <c r="T63" i="12"/>
  <c r="F65" i="12"/>
  <c r="S64" i="12"/>
  <c r="S64" i="11"/>
  <c r="T64" i="11" s="1"/>
  <c r="U64" i="11" l="1"/>
  <c r="F71" i="2"/>
  <c r="N71" i="2" s="1"/>
  <c r="O70" i="2"/>
  <c r="F66" i="12"/>
  <c r="S65" i="12"/>
  <c r="T64" i="12"/>
  <c r="S65" i="11"/>
  <c r="T65" i="11" s="1"/>
  <c r="T65" i="12" l="1"/>
  <c r="U65" i="11"/>
  <c r="F72" i="2"/>
  <c r="N72" i="2" s="1"/>
  <c r="O71" i="2"/>
  <c r="F67" i="12"/>
  <c r="S66" i="12"/>
  <c r="S66" i="11"/>
  <c r="T66" i="11" s="1"/>
  <c r="U66" i="11" l="1"/>
  <c r="F73" i="2"/>
  <c r="N73" i="2" s="1"/>
  <c r="O72" i="2"/>
  <c r="T66" i="12"/>
  <c r="F68" i="12"/>
  <c r="S67" i="12"/>
  <c r="S67" i="11"/>
  <c r="T67" i="11" s="1"/>
  <c r="U67" i="11" l="1"/>
  <c r="F74" i="2"/>
  <c r="N74" i="2" s="1"/>
  <c r="O73" i="2"/>
  <c r="F69" i="12"/>
  <c r="S68" i="12"/>
  <c r="T67" i="12"/>
  <c r="S68" i="11"/>
  <c r="T68" i="11" s="1"/>
  <c r="T68" i="12" l="1"/>
  <c r="U68" i="11"/>
  <c r="F75" i="2"/>
  <c r="N75" i="2" s="1"/>
  <c r="O74" i="2"/>
  <c r="F70" i="12"/>
  <c r="S69" i="12"/>
  <c r="S69" i="11"/>
  <c r="T69" i="11" s="1"/>
  <c r="U69" i="11" l="1"/>
  <c r="F76" i="2"/>
  <c r="N76" i="2" s="1"/>
  <c r="O75" i="2"/>
  <c r="T69" i="12"/>
  <c r="F71" i="12"/>
  <c r="S70" i="12"/>
  <c r="S70" i="11"/>
  <c r="T70" i="11" s="1"/>
  <c r="U70" i="11" l="1"/>
  <c r="F77" i="2"/>
  <c r="N77" i="2" s="1"/>
  <c r="O76" i="2"/>
  <c r="F72" i="12"/>
  <c r="S71" i="12"/>
  <c r="T70" i="12"/>
  <c r="T71" i="12" s="1"/>
  <c r="S71" i="11"/>
  <c r="T71" i="11" s="1"/>
  <c r="U71" i="11" l="1"/>
  <c r="F78" i="2"/>
  <c r="N78" i="2" s="1"/>
  <c r="O77" i="2"/>
  <c r="F73" i="12"/>
  <c r="S72" i="12"/>
  <c r="S72" i="11"/>
  <c r="T72" i="11" s="1"/>
  <c r="U72" i="11" l="1"/>
  <c r="F79" i="2"/>
  <c r="N79" i="2" s="1"/>
  <c r="O78" i="2"/>
  <c r="T72" i="12"/>
  <c r="F74" i="12"/>
  <c r="S73" i="12"/>
  <c r="S73" i="11"/>
  <c r="T73" i="11" s="1"/>
  <c r="U73" i="11" l="1"/>
  <c r="F80" i="2"/>
  <c r="N80" i="2" s="1"/>
  <c r="O79" i="2"/>
  <c r="F75" i="12"/>
  <c r="S74" i="12"/>
  <c r="T73" i="12"/>
  <c r="S74" i="11"/>
  <c r="T74" i="11" s="1"/>
  <c r="T74" i="12" l="1"/>
  <c r="U74" i="11"/>
  <c r="F81" i="2"/>
  <c r="N81" i="2" s="1"/>
  <c r="O80" i="2"/>
  <c r="F76" i="12"/>
  <c r="S75" i="12"/>
  <c r="S75" i="11"/>
  <c r="T75" i="11" s="1"/>
  <c r="U75" i="11" l="1"/>
  <c r="F82" i="2"/>
  <c r="N82" i="2" s="1"/>
  <c r="O81" i="2"/>
  <c r="T75" i="12"/>
  <c r="F77" i="12"/>
  <c r="S76" i="12"/>
  <c r="S76" i="11"/>
  <c r="T76" i="11" s="1"/>
  <c r="U76" i="11" l="1"/>
  <c r="F83" i="2"/>
  <c r="N83" i="2" s="1"/>
  <c r="O82" i="2"/>
  <c r="F78" i="12"/>
  <c r="S77" i="12"/>
  <c r="T76" i="12"/>
  <c r="S77" i="11"/>
  <c r="T77" i="11" s="1"/>
  <c r="T77" i="12" l="1"/>
  <c r="U77" i="11"/>
  <c r="F84" i="2"/>
  <c r="N84" i="2" s="1"/>
  <c r="O83" i="2"/>
  <c r="F79" i="12"/>
  <c r="S78" i="12"/>
  <c r="S78" i="11"/>
  <c r="T78" i="11" s="1"/>
  <c r="U78" i="11" l="1"/>
  <c r="F85" i="2"/>
  <c r="N85" i="2" s="1"/>
  <c r="O84" i="2"/>
  <c r="T78" i="12"/>
  <c r="F80" i="12"/>
  <c r="S79" i="12"/>
  <c r="S79" i="11"/>
  <c r="T79" i="11" s="1"/>
  <c r="U79" i="11" l="1"/>
  <c r="F86" i="2"/>
  <c r="N86" i="2" s="1"/>
  <c r="O85" i="2"/>
  <c r="F81" i="12"/>
  <c r="S80" i="12"/>
  <c r="T79" i="12"/>
  <c r="S80" i="11"/>
  <c r="T80" i="11" s="1"/>
  <c r="T80" i="12" l="1"/>
  <c r="U80" i="11"/>
  <c r="F87" i="2"/>
  <c r="N87" i="2" s="1"/>
  <c r="O86" i="2"/>
  <c r="F82" i="12"/>
  <c r="S81" i="12"/>
  <c r="S81" i="11"/>
  <c r="T81" i="11" s="1"/>
  <c r="U81" i="11" l="1"/>
  <c r="F88" i="2"/>
  <c r="N88" i="2" s="1"/>
  <c r="O87" i="2"/>
  <c r="T81" i="12"/>
  <c r="F83" i="12"/>
  <c r="S82" i="12"/>
  <c r="S82" i="11"/>
  <c r="T82" i="11" s="1"/>
  <c r="U82" i="11" l="1"/>
  <c r="F89" i="2"/>
  <c r="N89" i="2" s="1"/>
  <c r="O88" i="2"/>
  <c r="F84" i="12"/>
  <c r="S83" i="12"/>
  <c r="T82" i="12"/>
  <c r="S83" i="11"/>
  <c r="T83" i="11" s="1"/>
  <c r="T83" i="12" l="1"/>
  <c r="U83" i="11"/>
  <c r="F90" i="2"/>
  <c r="N90" i="2" s="1"/>
  <c r="O89" i="2"/>
  <c r="F85" i="12"/>
  <c r="S84" i="12"/>
  <c r="S84" i="11"/>
  <c r="T84" i="11" s="1"/>
  <c r="U84" i="11" l="1"/>
  <c r="F91" i="2"/>
  <c r="N91" i="2" s="1"/>
  <c r="O90" i="2"/>
  <c r="T84" i="12"/>
  <c r="F86" i="12"/>
  <c r="S85" i="12"/>
  <c r="S85" i="11"/>
  <c r="T85" i="11" s="1"/>
  <c r="U85" i="11" l="1"/>
  <c r="F92" i="2"/>
  <c r="N92" i="2" s="1"/>
  <c r="O91" i="2"/>
  <c r="F87" i="12"/>
  <c r="S86" i="12"/>
  <c r="T85" i="12"/>
  <c r="S86" i="11"/>
  <c r="T86" i="11" s="1"/>
  <c r="U86" i="11" l="1"/>
  <c r="T86" i="12"/>
  <c r="F93" i="2"/>
  <c r="N93" i="2" s="1"/>
  <c r="O92" i="2"/>
  <c r="F88" i="12"/>
  <c r="S87" i="12"/>
  <c r="S87" i="11"/>
  <c r="T87" i="11" s="1"/>
  <c r="U87" i="11" l="1"/>
  <c r="F94" i="2"/>
  <c r="N94" i="2" s="1"/>
  <c r="O93" i="2"/>
  <c r="T87" i="12"/>
  <c r="F89" i="12"/>
  <c r="S88" i="12"/>
  <c r="S88" i="11"/>
  <c r="T88" i="11" s="1"/>
  <c r="U88" i="11" l="1"/>
  <c r="F95" i="2"/>
  <c r="N95" i="2" s="1"/>
  <c r="O94" i="2"/>
  <c r="F90" i="12"/>
  <c r="S89" i="12"/>
  <c r="T88" i="12"/>
  <c r="S89" i="11"/>
  <c r="T89" i="11" s="1"/>
  <c r="T89" i="12" l="1"/>
  <c r="U89" i="11"/>
  <c r="F96" i="2"/>
  <c r="N96" i="2" s="1"/>
  <c r="O95" i="2"/>
  <c r="F91" i="12"/>
  <c r="S90" i="12"/>
  <c r="S90" i="11"/>
  <c r="T90" i="11" s="1"/>
  <c r="U90" i="11" l="1"/>
  <c r="F97" i="2"/>
  <c r="N97" i="2" s="1"/>
  <c r="O96" i="2"/>
  <c r="T90" i="12"/>
  <c r="F92" i="12"/>
  <c r="S91" i="12"/>
  <c r="S91" i="11"/>
  <c r="T91" i="11" s="1"/>
  <c r="U91" i="11" l="1"/>
  <c r="F98" i="2"/>
  <c r="N98" i="2" s="1"/>
  <c r="O97" i="2"/>
  <c r="F93" i="12"/>
  <c r="S92" i="12"/>
  <c r="T91" i="12"/>
  <c r="S92" i="11"/>
  <c r="T92" i="11" s="1"/>
  <c r="T92" i="12" l="1"/>
  <c r="U92" i="11"/>
  <c r="F99" i="2"/>
  <c r="N99" i="2" s="1"/>
  <c r="O98" i="2"/>
  <c r="F94" i="12"/>
  <c r="S93" i="12"/>
  <c r="S93" i="11"/>
  <c r="T93" i="11" s="1"/>
  <c r="U93" i="11" l="1"/>
  <c r="F100" i="2"/>
  <c r="N100" i="2" s="1"/>
  <c r="O99" i="2"/>
  <c r="T93" i="12"/>
  <c r="F95" i="12"/>
  <c r="S94" i="12"/>
  <c r="S94" i="11"/>
  <c r="T94" i="11" s="1"/>
  <c r="U94" i="11" l="1"/>
  <c r="F101" i="2"/>
  <c r="N101" i="2" s="1"/>
  <c r="O100" i="2"/>
  <c r="F96" i="12"/>
  <c r="S95" i="12"/>
  <c r="T94" i="12"/>
  <c r="S95" i="11"/>
  <c r="T95" i="11" s="1"/>
  <c r="T95" i="12" l="1"/>
  <c r="U95" i="11"/>
  <c r="F102" i="2"/>
  <c r="N102" i="2" s="1"/>
  <c r="O101" i="2"/>
  <c r="F97" i="12"/>
  <c r="S96" i="12"/>
  <c r="S96" i="11"/>
  <c r="T96" i="11" s="1"/>
  <c r="U96" i="11" l="1"/>
  <c r="F103" i="2"/>
  <c r="N103" i="2" s="1"/>
  <c r="O102" i="2"/>
  <c r="T96" i="12"/>
  <c r="F98" i="12"/>
  <c r="S97" i="12"/>
  <c r="S97" i="11"/>
  <c r="T97" i="11" s="1"/>
  <c r="U97" i="11" l="1"/>
  <c r="F104" i="2"/>
  <c r="N104" i="2" s="1"/>
  <c r="O103" i="2"/>
  <c r="F99" i="12"/>
  <c r="S98" i="12"/>
  <c r="T97" i="12"/>
  <c r="S98" i="11"/>
  <c r="T98" i="11" s="1"/>
  <c r="T98" i="12" l="1"/>
  <c r="U98" i="11"/>
  <c r="F105" i="2"/>
  <c r="N105" i="2" s="1"/>
  <c r="O104" i="2"/>
  <c r="F100" i="12"/>
  <c r="S99" i="12"/>
  <c r="S99" i="11"/>
  <c r="T99" i="11" s="1"/>
  <c r="U99" i="11" l="1"/>
  <c r="F106" i="2"/>
  <c r="N106" i="2" s="1"/>
  <c r="O105" i="2"/>
  <c r="T99" i="12"/>
  <c r="F101" i="12"/>
  <c r="S100" i="12"/>
  <c r="S100" i="11"/>
  <c r="T100" i="11" s="1"/>
  <c r="U100" i="11" l="1"/>
  <c r="F107" i="2"/>
  <c r="N107" i="2" s="1"/>
  <c r="O106" i="2"/>
  <c r="F102" i="12"/>
  <c r="S101" i="12"/>
  <c r="T100" i="12"/>
  <c r="S101" i="11"/>
  <c r="T101" i="11" s="1"/>
  <c r="T101" i="12" l="1"/>
  <c r="U101" i="11"/>
  <c r="F108" i="2"/>
  <c r="N108" i="2" s="1"/>
  <c r="O107" i="2"/>
  <c r="F103" i="12"/>
  <c r="S102" i="12"/>
  <c r="S102" i="11"/>
  <c r="T102" i="11" s="1"/>
  <c r="U102" i="11" l="1"/>
  <c r="F109" i="2"/>
  <c r="N109" i="2" s="1"/>
  <c r="O108" i="2"/>
  <c r="T102" i="12"/>
  <c r="F104" i="12"/>
  <c r="S103" i="12"/>
  <c r="S103" i="11"/>
  <c r="T103" i="11" s="1"/>
  <c r="U103" i="11" l="1"/>
  <c r="F110" i="2"/>
  <c r="N110" i="2" s="1"/>
  <c r="O109" i="2"/>
  <c r="F105" i="12"/>
  <c r="S104" i="12"/>
  <c r="T103" i="12"/>
  <c r="S104" i="11"/>
  <c r="T104" i="11" s="1"/>
  <c r="T104" i="12" l="1"/>
  <c r="U104" i="11"/>
  <c r="F111" i="2"/>
  <c r="N111" i="2" s="1"/>
  <c r="O110" i="2"/>
  <c r="F106" i="12"/>
  <c r="S105" i="12"/>
  <c r="S105" i="11"/>
  <c r="T105" i="11" s="1"/>
  <c r="U105" i="11" l="1"/>
  <c r="F112" i="2"/>
  <c r="N112" i="2" s="1"/>
  <c r="O111" i="2"/>
  <c r="T105" i="12"/>
  <c r="F107" i="12"/>
  <c r="S106" i="12"/>
  <c r="S106" i="11"/>
  <c r="T106" i="11" s="1"/>
  <c r="U106" i="11" l="1"/>
  <c r="F113" i="2"/>
  <c r="N113" i="2" s="1"/>
  <c r="O112" i="2"/>
  <c r="F108" i="12"/>
  <c r="S107" i="12"/>
  <c r="T106" i="12"/>
  <c r="S107" i="11"/>
  <c r="T107" i="11" s="1"/>
  <c r="T107" i="12" l="1"/>
  <c r="U107" i="11"/>
  <c r="F114" i="2"/>
  <c r="N114" i="2" s="1"/>
  <c r="O113" i="2"/>
  <c r="F109" i="12"/>
  <c r="S108" i="12"/>
  <c r="S108" i="11"/>
  <c r="T108" i="11" s="1"/>
  <c r="U108" i="11" l="1"/>
  <c r="F115" i="2"/>
  <c r="N115" i="2" s="1"/>
  <c r="O114" i="2"/>
  <c r="T108" i="12"/>
  <c r="F110" i="12"/>
  <c r="S109" i="12"/>
  <c r="S109" i="11"/>
  <c r="T109" i="11" s="1"/>
  <c r="U109" i="11" l="1"/>
  <c r="F116" i="2"/>
  <c r="N116" i="2" s="1"/>
  <c r="O115" i="2"/>
  <c r="F111" i="12"/>
  <c r="S110" i="12"/>
  <c r="T109" i="12"/>
  <c r="S110" i="11"/>
  <c r="T110" i="11" s="1"/>
  <c r="U110" i="11" l="1"/>
  <c r="T110" i="12"/>
  <c r="F117" i="2"/>
  <c r="N117" i="2" s="1"/>
  <c r="O116" i="2"/>
  <c r="F112" i="12"/>
  <c r="S111" i="12"/>
  <c r="S111" i="11"/>
  <c r="T111" i="11" s="1"/>
  <c r="U111" i="11" l="1"/>
  <c r="F118" i="2"/>
  <c r="N118" i="2" s="1"/>
  <c r="O117" i="2"/>
  <c r="T111" i="12"/>
  <c r="F113" i="12"/>
  <c r="S112" i="12"/>
  <c r="S112" i="11"/>
  <c r="T112" i="11" s="1"/>
  <c r="U112" i="11" l="1"/>
  <c r="F119" i="2"/>
  <c r="N119" i="2" s="1"/>
  <c r="O118" i="2"/>
  <c r="F114" i="12"/>
  <c r="S113" i="12"/>
  <c r="T112" i="12"/>
  <c r="S113" i="11"/>
  <c r="T113" i="11" s="1"/>
  <c r="T113" i="12" l="1"/>
  <c r="U113" i="11"/>
  <c r="F120" i="2"/>
  <c r="N120" i="2" s="1"/>
  <c r="O119" i="2"/>
  <c r="F115" i="12"/>
  <c r="S114" i="12"/>
  <c r="S114" i="11"/>
  <c r="T114" i="11" s="1"/>
  <c r="U114" i="11" l="1"/>
  <c r="F121" i="2"/>
  <c r="N121" i="2" s="1"/>
  <c r="O120" i="2"/>
  <c r="T114" i="12"/>
  <c r="F116" i="12"/>
  <c r="S115" i="12"/>
  <c r="S115" i="11"/>
  <c r="T115" i="11" s="1"/>
  <c r="U115" i="11" l="1"/>
  <c r="F122" i="2"/>
  <c r="N122" i="2" s="1"/>
  <c r="O121" i="2"/>
  <c r="F117" i="12"/>
  <c r="S116" i="12"/>
  <c r="T115" i="12"/>
  <c r="S116" i="11"/>
  <c r="T116" i="11" s="1"/>
  <c r="U116" i="11" l="1"/>
  <c r="T116" i="12"/>
  <c r="F123" i="2"/>
  <c r="N123" i="2" s="1"/>
  <c r="O122" i="2"/>
  <c r="F118" i="12"/>
  <c r="S117" i="12"/>
  <c r="S117" i="11"/>
  <c r="T117" i="11" s="1"/>
  <c r="U117" i="11" l="1"/>
  <c r="F124" i="2"/>
  <c r="N124" i="2" s="1"/>
  <c r="O123" i="2"/>
  <c r="T117" i="12"/>
  <c r="F119" i="12"/>
  <c r="S118" i="12"/>
  <c r="S118" i="11"/>
  <c r="T118" i="11" s="1"/>
  <c r="U118" i="11" l="1"/>
  <c r="F125" i="2"/>
  <c r="N125" i="2" s="1"/>
  <c r="O124" i="2"/>
  <c r="F120" i="12"/>
  <c r="S119" i="12"/>
  <c r="T118" i="12"/>
  <c r="T119" i="12" s="1"/>
  <c r="S119" i="11"/>
  <c r="T119" i="11" s="1"/>
  <c r="U119" i="11" l="1"/>
  <c r="O125" i="2"/>
  <c r="F126" i="2"/>
  <c r="N126" i="2" s="1"/>
  <c r="F121" i="12"/>
  <c r="S120" i="12"/>
  <c r="S120" i="11"/>
  <c r="T120" i="11" s="1"/>
  <c r="U120" i="11" l="1"/>
  <c r="F127" i="2"/>
  <c r="N127" i="2" s="1"/>
  <c r="O126" i="2"/>
  <c r="T120" i="12"/>
  <c r="F122" i="12"/>
  <c r="S121" i="12"/>
  <c r="S121" i="11"/>
  <c r="T121" i="11" s="1"/>
  <c r="U121" i="11" l="1"/>
  <c r="F128" i="2"/>
  <c r="N128" i="2" s="1"/>
  <c r="O127" i="2"/>
  <c r="F123" i="12"/>
  <c r="S122" i="12"/>
  <c r="T121" i="12"/>
  <c r="S122" i="11"/>
  <c r="T122" i="11" s="1"/>
  <c r="T122" i="12" l="1"/>
  <c r="U122" i="11"/>
  <c r="F129" i="2"/>
  <c r="N129" i="2" s="1"/>
  <c r="O128" i="2"/>
  <c r="F124" i="12"/>
  <c r="S123" i="12"/>
  <c r="S123" i="11"/>
  <c r="T123" i="11" s="1"/>
  <c r="U123" i="11" l="1"/>
  <c r="F130" i="2"/>
  <c r="N130" i="2" s="1"/>
  <c r="O129" i="2"/>
  <c r="T123" i="12"/>
  <c r="F125" i="12"/>
  <c r="S124" i="12"/>
  <c r="S124" i="11"/>
  <c r="T124" i="11" s="1"/>
  <c r="U124" i="11" l="1"/>
  <c r="F131" i="2"/>
  <c r="N131" i="2" s="1"/>
  <c r="O130" i="2"/>
  <c r="F126" i="12"/>
  <c r="S125" i="12"/>
  <c r="T124" i="12"/>
  <c r="S125" i="11"/>
  <c r="T125" i="11" s="1"/>
  <c r="U125" i="11" l="1"/>
  <c r="T125" i="12"/>
  <c r="F132" i="2"/>
  <c r="N132" i="2" s="1"/>
  <c r="O131" i="2"/>
  <c r="F127" i="12"/>
  <c r="S126" i="12"/>
  <c r="S126" i="11"/>
  <c r="T126" i="11" s="1"/>
  <c r="U126" i="11" l="1"/>
  <c r="F133" i="2"/>
  <c r="N133" i="2" s="1"/>
  <c r="O132" i="2"/>
  <c r="T126" i="12"/>
  <c r="F128" i="12"/>
  <c r="S127" i="12"/>
  <c r="S127" i="11"/>
  <c r="T127" i="11" s="1"/>
  <c r="U127" i="11" l="1"/>
  <c r="F134" i="2"/>
  <c r="N134" i="2" s="1"/>
  <c r="O133" i="2"/>
  <c r="F129" i="12"/>
  <c r="S128" i="12"/>
  <c r="T127" i="12"/>
  <c r="S128" i="11"/>
  <c r="T128" i="11" s="1"/>
  <c r="T128" i="12" l="1"/>
  <c r="U128" i="11"/>
  <c r="F135" i="2"/>
  <c r="N135" i="2" s="1"/>
  <c r="O134" i="2"/>
  <c r="F130" i="12"/>
  <c r="S129" i="12"/>
  <c r="S129" i="11"/>
  <c r="T129" i="11" s="1"/>
  <c r="U129" i="11" l="1"/>
  <c r="F136" i="2"/>
  <c r="N136" i="2" s="1"/>
  <c r="O135" i="2"/>
  <c r="T129" i="12"/>
  <c r="F131" i="12"/>
  <c r="S130" i="12"/>
  <c r="S130" i="11"/>
  <c r="T130" i="11" s="1"/>
  <c r="U130" i="11" l="1"/>
  <c r="F137" i="2"/>
  <c r="N137" i="2" s="1"/>
  <c r="O136" i="2"/>
  <c r="F132" i="12"/>
  <c r="S131" i="12"/>
  <c r="T130" i="12"/>
  <c r="T131" i="12" s="1"/>
  <c r="S131" i="11"/>
  <c r="T131" i="11" s="1"/>
  <c r="U131" i="11" l="1"/>
  <c r="F138" i="2"/>
  <c r="N138" i="2" s="1"/>
  <c r="O137" i="2"/>
  <c r="F133" i="12"/>
  <c r="S132" i="12"/>
  <c r="S132" i="11"/>
  <c r="T132" i="11" s="1"/>
  <c r="U132" i="11" l="1"/>
  <c r="F139" i="2"/>
  <c r="N139" i="2" s="1"/>
  <c r="O138" i="2"/>
  <c r="T132" i="12"/>
  <c r="F134" i="12"/>
  <c r="S133" i="12"/>
  <c r="S133" i="11"/>
  <c r="T133" i="11" s="1"/>
  <c r="U133" i="11" l="1"/>
  <c r="F140" i="2"/>
  <c r="N140" i="2" s="1"/>
  <c r="O139" i="2"/>
  <c r="F135" i="12"/>
  <c r="S134" i="12"/>
  <c r="T133" i="12"/>
  <c r="S134" i="11"/>
  <c r="T134" i="11" s="1"/>
  <c r="T134" i="12" l="1"/>
  <c r="U134" i="11"/>
  <c r="F141" i="2"/>
  <c r="N141" i="2" s="1"/>
  <c r="O140" i="2"/>
  <c r="F136" i="12"/>
  <c r="S135" i="12"/>
  <c r="S135" i="11"/>
  <c r="T135" i="11" s="1"/>
  <c r="U135" i="11" l="1"/>
  <c r="F142" i="2"/>
  <c r="N142" i="2" s="1"/>
  <c r="O141" i="2"/>
  <c r="T135" i="12"/>
  <c r="F137" i="12"/>
  <c r="S136" i="12"/>
  <c r="S136" i="11"/>
  <c r="T136" i="11" s="1"/>
  <c r="U136" i="11" l="1"/>
  <c r="F143" i="2"/>
  <c r="N143" i="2" s="1"/>
  <c r="O142" i="2"/>
  <c r="F138" i="12"/>
  <c r="S137" i="12"/>
  <c r="T136" i="12"/>
  <c r="S137" i="11"/>
  <c r="T137" i="11" s="1"/>
  <c r="U137" i="11" l="1"/>
  <c r="T137" i="12"/>
  <c r="F144" i="2"/>
  <c r="N144" i="2" s="1"/>
  <c r="O143" i="2"/>
  <c r="F139" i="12"/>
  <c r="S138" i="12"/>
  <c r="S138" i="11"/>
  <c r="T138" i="11" s="1"/>
  <c r="U138" i="11" l="1"/>
  <c r="F145" i="2"/>
  <c r="N145" i="2" s="1"/>
  <c r="O144" i="2"/>
  <c r="T138" i="12"/>
  <c r="F140" i="12"/>
  <c r="S139" i="12"/>
  <c r="S139" i="11"/>
  <c r="T139" i="11" s="1"/>
  <c r="U139" i="11" l="1"/>
  <c r="F146" i="2"/>
  <c r="N146" i="2" s="1"/>
  <c r="O145" i="2"/>
  <c r="F141" i="12"/>
  <c r="S140" i="12"/>
  <c r="T139" i="12"/>
  <c r="S140" i="11"/>
  <c r="T140" i="11" s="1"/>
  <c r="U140" i="11" l="1"/>
  <c r="T140" i="12"/>
  <c r="F147" i="2"/>
  <c r="N147" i="2" s="1"/>
  <c r="O146" i="2"/>
  <c r="F142" i="12"/>
  <c r="S141" i="12"/>
  <c r="S141" i="11"/>
  <c r="T141" i="11" s="1"/>
  <c r="U141" i="11" l="1"/>
  <c r="F148" i="2"/>
  <c r="N148" i="2" s="1"/>
  <c r="O147" i="2"/>
  <c r="T141" i="12"/>
  <c r="F143" i="12"/>
  <c r="S142" i="12"/>
  <c r="S142" i="11"/>
  <c r="T142" i="11" s="1"/>
  <c r="U142" i="11" l="1"/>
  <c r="F149" i="2"/>
  <c r="N149" i="2" s="1"/>
  <c r="O148" i="2"/>
  <c r="F144" i="12"/>
  <c r="S143" i="12"/>
  <c r="T142" i="12"/>
  <c r="S143" i="11"/>
  <c r="T143" i="11" s="1"/>
  <c r="T143" i="12" l="1"/>
  <c r="U143" i="11"/>
  <c r="F150" i="2"/>
  <c r="N150" i="2" s="1"/>
  <c r="O149" i="2"/>
  <c r="F145" i="12"/>
  <c r="S144" i="12"/>
  <c r="S144" i="11"/>
  <c r="T144" i="11" s="1"/>
  <c r="U144" i="11" l="1"/>
  <c r="F151" i="2"/>
  <c r="N151" i="2" s="1"/>
  <c r="O150" i="2"/>
  <c r="T144" i="12"/>
  <c r="F146" i="12"/>
  <c r="S145" i="12"/>
  <c r="S145" i="11"/>
  <c r="T145" i="11" s="1"/>
  <c r="U145" i="11" l="1"/>
  <c r="F152" i="2"/>
  <c r="N152" i="2" s="1"/>
  <c r="O151" i="2"/>
  <c r="F147" i="12"/>
  <c r="S146" i="12"/>
  <c r="T145" i="12"/>
  <c r="S146" i="11"/>
  <c r="T146" i="11" s="1"/>
  <c r="U146" i="11" l="1"/>
  <c r="T146" i="12"/>
  <c r="F153" i="2"/>
  <c r="N153" i="2" s="1"/>
  <c r="O152" i="2"/>
  <c r="F148" i="12"/>
  <c r="S147" i="12"/>
  <c r="S147" i="11"/>
  <c r="T147" i="11" s="1"/>
  <c r="U147" i="11" l="1"/>
  <c r="F154" i="2"/>
  <c r="N154" i="2" s="1"/>
  <c r="O153" i="2"/>
  <c r="T147" i="12"/>
  <c r="F149" i="12"/>
  <c r="S148" i="12"/>
  <c r="S148" i="11"/>
  <c r="T148" i="11" s="1"/>
  <c r="U148" i="11" l="1"/>
  <c r="F155" i="2"/>
  <c r="N155" i="2" s="1"/>
  <c r="O154" i="2"/>
  <c r="F150" i="12"/>
  <c r="S149" i="12"/>
  <c r="T148" i="12"/>
  <c r="S149" i="11"/>
  <c r="T149" i="11" s="1"/>
  <c r="T149" i="12" l="1"/>
  <c r="U149" i="11"/>
  <c r="F156" i="2"/>
  <c r="N156" i="2" s="1"/>
  <c r="O155" i="2"/>
  <c r="F151" i="12"/>
  <c r="S150" i="12"/>
  <c r="S150" i="11"/>
  <c r="T150" i="11" s="1"/>
  <c r="U150" i="11" l="1"/>
  <c r="F157" i="2"/>
  <c r="N157" i="2" s="1"/>
  <c r="O156" i="2"/>
  <c r="T150" i="12"/>
  <c r="F152" i="12"/>
  <c r="S151" i="12"/>
  <c r="S151" i="11"/>
  <c r="T151" i="11" s="1"/>
  <c r="U151" i="11" l="1"/>
  <c r="F158" i="2"/>
  <c r="N158" i="2" s="1"/>
  <c r="O157" i="2"/>
  <c r="F153" i="12"/>
  <c r="S152" i="12"/>
  <c r="T151" i="12"/>
  <c r="T152" i="12" s="1"/>
  <c r="S152" i="11"/>
  <c r="T152" i="11" s="1"/>
  <c r="U152" i="11" l="1"/>
  <c r="F159" i="2"/>
  <c r="N159" i="2" s="1"/>
  <c r="O158" i="2"/>
  <c r="F154" i="12"/>
  <c r="S153" i="12"/>
  <c r="S153" i="11"/>
  <c r="T153" i="11" s="1"/>
  <c r="U153" i="11" l="1"/>
  <c r="F160" i="2"/>
  <c r="N160" i="2" s="1"/>
  <c r="O159" i="2"/>
  <c r="T153" i="12"/>
  <c r="F155" i="12"/>
  <c r="S154" i="12"/>
  <c r="S154" i="11"/>
  <c r="T154" i="11" s="1"/>
  <c r="U154" i="11" l="1"/>
  <c r="F161" i="2"/>
  <c r="N161" i="2" s="1"/>
  <c r="O160" i="2"/>
  <c r="F156" i="12"/>
  <c r="S155" i="12"/>
  <c r="T154" i="12"/>
  <c r="S155" i="11"/>
  <c r="T155" i="11" s="1"/>
  <c r="T155" i="12" l="1"/>
  <c r="U155" i="11"/>
  <c r="O161" i="2"/>
  <c r="F162" i="2"/>
  <c r="N162" i="2" s="1"/>
  <c r="F157" i="12"/>
  <c r="S156" i="12"/>
  <c r="S156" i="11"/>
  <c r="T156" i="11" s="1"/>
  <c r="U156" i="11" l="1"/>
  <c r="F163" i="2"/>
  <c r="N163" i="2" s="1"/>
  <c r="O162" i="2"/>
  <c r="T156" i="12"/>
  <c r="F158" i="12"/>
  <c r="S157" i="12"/>
  <c r="S157" i="11"/>
  <c r="T157" i="11" s="1"/>
  <c r="U157" i="11" l="1"/>
  <c r="F164" i="2"/>
  <c r="N164" i="2" s="1"/>
  <c r="O163" i="2"/>
  <c r="F159" i="12"/>
  <c r="S158" i="12"/>
  <c r="T157" i="12"/>
  <c r="S158" i="11"/>
  <c r="T158" i="11" s="1"/>
  <c r="U158" i="11" l="1"/>
  <c r="T158" i="12"/>
  <c r="F165" i="2"/>
  <c r="N165" i="2" s="1"/>
  <c r="O164" i="2"/>
  <c r="F160" i="12"/>
  <c r="S159" i="12"/>
  <c r="S159" i="11"/>
  <c r="T159" i="11" s="1"/>
  <c r="U159" i="11" l="1"/>
  <c r="F166" i="2"/>
  <c r="N166" i="2" s="1"/>
  <c r="O165" i="2"/>
  <c r="T159" i="12"/>
  <c r="F161" i="12"/>
  <c r="S160" i="12"/>
  <c r="S160" i="11"/>
  <c r="T160" i="11" s="1"/>
  <c r="U160" i="11" l="1"/>
  <c r="F167" i="2"/>
  <c r="N167" i="2" s="1"/>
  <c r="O166" i="2"/>
  <c r="F162" i="12"/>
  <c r="S161" i="12"/>
  <c r="T160" i="12"/>
  <c r="T161" i="12" s="1"/>
  <c r="S161" i="11"/>
  <c r="T161" i="11" s="1"/>
  <c r="U161" i="11" l="1"/>
  <c r="F168" i="2"/>
  <c r="N168" i="2" s="1"/>
  <c r="O167" i="2"/>
  <c r="F163" i="12"/>
  <c r="S162" i="12"/>
  <c r="S162" i="11"/>
  <c r="T162" i="11" s="1"/>
  <c r="U162" i="11" l="1"/>
  <c r="F169" i="2"/>
  <c r="N169" i="2" s="1"/>
  <c r="O168" i="2"/>
  <c r="T162" i="12"/>
  <c r="F164" i="12"/>
  <c r="S163" i="12"/>
  <c r="S163" i="11"/>
  <c r="T163" i="11" s="1"/>
  <c r="U163" i="11" l="1"/>
  <c r="F170" i="2"/>
  <c r="N170" i="2" s="1"/>
  <c r="O169" i="2"/>
  <c r="F165" i="12"/>
  <c r="S164" i="12"/>
  <c r="T163" i="12"/>
  <c r="S164" i="11"/>
  <c r="T164" i="11" s="1"/>
  <c r="T164" i="12" l="1"/>
  <c r="U164" i="11"/>
  <c r="F171" i="2"/>
  <c r="N171" i="2" s="1"/>
  <c r="O170" i="2"/>
  <c r="F166" i="12"/>
  <c r="S165" i="12"/>
  <c r="S165" i="11"/>
  <c r="T165" i="11" s="1"/>
  <c r="U165" i="11" l="1"/>
  <c r="F172" i="2"/>
  <c r="N172" i="2" s="1"/>
  <c r="O171" i="2"/>
  <c r="T165" i="12"/>
  <c r="F167" i="12"/>
  <c r="S166" i="12"/>
  <c r="S166" i="11"/>
  <c r="T166" i="11" s="1"/>
  <c r="U166" i="11" l="1"/>
  <c r="F173" i="2"/>
  <c r="N173" i="2" s="1"/>
  <c r="O172" i="2"/>
  <c r="F168" i="12"/>
  <c r="S167" i="12"/>
  <c r="T166" i="12"/>
  <c r="S167" i="11"/>
  <c r="T167" i="11" s="1"/>
  <c r="T167" i="12" l="1"/>
  <c r="U167" i="11"/>
  <c r="F174" i="2"/>
  <c r="N174" i="2" s="1"/>
  <c r="O173" i="2"/>
  <c r="F169" i="12"/>
  <c r="S168" i="12"/>
  <c r="S168" i="11"/>
  <c r="T168" i="11" s="1"/>
  <c r="U168" i="11" l="1"/>
  <c r="F175" i="2"/>
  <c r="N175" i="2" s="1"/>
  <c r="O174" i="2"/>
  <c r="T168" i="12"/>
  <c r="F170" i="12"/>
  <c r="S169" i="12"/>
  <c r="S169" i="11"/>
  <c r="T169" i="11" s="1"/>
  <c r="U169" i="11" l="1"/>
  <c r="F176" i="2"/>
  <c r="N176" i="2" s="1"/>
  <c r="O175" i="2"/>
  <c r="F171" i="12"/>
  <c r="S170" i="12"/>
  <c r="T169" i="12"/>
  <c r="S170" i="11"/>
  <c r="T170" i="11" s="1"/>
  <c r="T170" i="12" l="1"/>
  <c r="U170" i="11"/>
  <c r="F177" i="2"/>
  <c r="N177" i="2" s="1"/>
  <c r="O176" i="2"/>
  <c r="F172" i="12"/>
  <c r="S171" i="12"/>
  <c r="S171" i="11"/>
  <c r="T171" i="11" s="1"/>
  <c r="U171" i="11" l="1"/>
  <c r="F178" i="2"/>
  <c r="N178" i="2" s="1"/>
  <c r="O177" i="2"/>
  <c r="T171" i="12"/>
  <c r="F173" i="12"/>
  <c r="S172" i="12"/>
  <c r="S172" i="11"/>
  <c r="T172" i="11" s="1"/>
  <c r="U172" i="11" l="1"/>
  <c r="F179" i="2"/>
  <c r="N179" i="2" s="1"/>
  <c r="O178" i="2"/>
  <c r="F174" i="12"/>
  <c r="S173" i="12"/>
  <c r="T172" i="12"/>
  <c r="S173" i="11"/>
  <c r="T173" i="11" s="1"/>
  <c r="T173" i="12" l="1"/>
  <c r="U173" i="11"/>
  <c r="F180" i="2"/>
  <c r="N180" i="2" s="1"/>
  <c r="O179" i="2"/>
  <c r="F175" i="12"/>
  <c r="S174" i="12"/>
  <c r="S174" i="11"/>
  <c r="T174" i="11" s="1"/>
  <c r="U174" i="11" l="1"/>
  <c r="F181" i="2"/>
  <c r="N181" i="2" s="1"/>
  <c r="O180" i="2"/>
  <c r="T174" i="12"/>
  <c r="F176" i="12"/>
  <c r="S175" i="12"/>
  <c r="S175" i="11"/>
  <c r="T175" i="11" s="1"/>
  <c r="U175" i="11" l="1"/>
  <c r="F182" i="2"/>
  <c r="N182" i="2" s="1"/>
  <c r="O181" i="2"/>
  <c r="F177" i="12"/>
  <c r="S176" i="12"/>
  <c r="T175" i="12"/>
  <c r="S176" i="11"/>
  <c r="T176" i="11" s="1"/>
  <c r="U176" i="11" l="1"/>
  <c r="T176" i="12"/>
  <c r="F183" i="2"/>
  <c r="N183" i="2" s="1"/>
  <c r="O182" i="2"/>
  <c r="F178" i="12"/>
  <c r="S177" i="12"/>
  <c r="S177" i="11"/>
  <c r="T177" i="11" s="1"/>
  <c r="U177" i="11" l="1"/>
  <c r="F184" i="2"/>
  <c r="N184" i="2" s="1"/>
  <c r="O183" i="2"/>
  <c r="T177" i="12"/>
  <c r="F179" i="12"/>
  <c r="S178" i="12"/>
  <c r="S178" i="11"/>
  <c r="T178" i="11" s="1"/>
  <c r="U178" i="11" l="1"/>
  <c r="F185" i="2"/>
  <c r="N185" i="2" s="1"/>
  <c r="O184" i="2"/>
  <c r="F180" i="12"/>
  <c r="S179" i="12"/>
  <c r="T178" i="12"/>
  <c r="S179" i="11"/>
  <c r="T179" i="11" s="1"/>
  <c r="T179" i="12" l="1"/>
  <c r="U179" i="11"/>
  <c r="F186" i="2"/>
  <c r="N186" i="2" s="1"/>
  <c r="O185" i="2"/>
  <c r="F181" i="12"/>
  <c r="S180" i="12"/>
  <c r="S180" i="11"/>
  <c r="T180" i="11" s="1"/>
  <c r="U180" i="11" l="1"/>
  <c r="F187" i="2"/>
  <c r="N187" i="2" s="1"/>
  <c r="O186" i="2"/>
  <c r="T180" i="12"/>
  <c r="F182" i="12"/>
  <c r="S181" i="12"/>
  <c r="S181" i="11"/>
  <c r="T181" i="11" s="1"/>
  <c r="U181" i="11" l="1"/>
  <c r="F188" i="2"/>
  <c r="N188" i="2" s="1"/>
  <c r="O187" i="2"/>
  <c r="F183" i="12"/>
  <c r="S182" i="12"/>
  <c r="T181" i="12"/>
  <c r="S182" i="11"/>
  <c r="T182" i="11" s="1"/>
  <c r="U182" i="11" l="1"/>
  <c r="T182" i="12"/>
  <c r="F189" i="2"/>
  <c r="N189" i="2" s="1"/>
  <c r="O188" i="2"/>
  <c r="F184" i="12"/>
  <c r="S183" i="12"/>
  <c r="S183" i="11"/>
  <c r="T183" i="11" s="1"/>
  <c r="U183" i="11" l="1"/>
  <c r="F190" i="2"/>
  <c r="N190" i="2" s="1"/>
  <c r="O189" i="2"/>
  <c r="T183" i="12"/>
  <c r="F185" i="12"/>
  <c r="S184" i="12"/>
  <c r="S184" i="11"/>
  <c r="T184" i="11" s="1"/>
  <c r="U184" i="11" l="1"/>
  <c r="F191" i="2"/>
  <c r="N191" i="2" s="1"/>
  <c r="O190" i="2"/>
  <c r="F186" i="12"/>
  <c r="S185" i="12"/>
  <c r="T184" i="12"/>
  <c r="T185" i="12" s="1"/>
  <c r="S185" i="11"/>
  <c r="T185" i="11" s="1"/>
  <c r="U185" i="11" l="1"/>
  <c r="F192" i="2"/>
  <c r="N192" i="2" s="1"/>
  <c r="O191" i="2"/>
  <c r="F187" i="12"/>
  <c r="S186" i="12"/>
  <c r="S186" i="11"/>
  <c r="T186" i="11" s="1"/>
  <c r="U186" i="11" l="1"/>
  <c r="F193" i="2"/>
  <c r="N193" i="2" s="1"/>
  <c r="O192" i="2"/>
  <c r="T186" i="12"/>
  <c r="F188" i="12"/>
  <c r="S187" i="12"/>
  <c r="S187" i="11"/>
  <c r="T187" i="11" s="1"/>
  <c r="U187" i="11" l="1"/>
  <c r="F194" i="2"/>
  <c r="N194" i="2" s="1"/>
  <c r="O193" i="2"/>
  <c r="F189" i="12"/>
  <c r="S188" i="12"/>
  <c r="T187" i="12"/>
  <c r="S188" i="11"/>
  <c r="T188" i="11" s="1"/>
  <c r="T188" i="12" l="1"/>
  <c r="U188" i="11"/>
  <c r="F195" i="2"/>
  <c r="N195" i="2" s="1"/>
  <c r="O194" i="2"/>
  <c r="F190" i="12"/>
  <c r="S189" i="12"/>
  <c r="S189" i="11"/>
  <c r="T189" i="11" s="1"/>
  <c r="U189" i="11" l="1"/>
  <c r="F196" i="2"/>
  <c r="N196" i="2" s="1"/>
  <c r="O195" i="2"/>
  <c r="T189" i="12"/>
  <c r="F191" i="12"/>
  <c r="S190" i="12"/>
  <c r="S190" i="11"/>
  <c r="T190" i="11" s="1"/>
  <c r="U190" i="11" l="1"/>
  <c r="F197" i="2"/>
  <c r="N197" i="2" s="1"/>
  <c r="O196" i="2"/>
  <c r="F192" i="12"/>
  <c r="S191" i="12"/>
  <c r="T190" i="12"/>
  <c r="S191" i="11"/>
  <c r="T191" i="11" s="1"/>
  <c r="U191" i="11" l="1"/>
  <c r="T191" i="12"/>
  <c r="F198" i="2"/>
  <c r="N198" i="2" s="1"/>
  <c r="O197" i="2"/>
  <c r="F193" i="12"/>
  <c r="S192" i="12"/>
  <c r="S192" i="11"/>
  <c r="T192" i="11" s="1"/>
  <c r="U192" i="11" l="1"/>
  <c r="F199" i="2"/>
  <c r="N199" i="2" s="1"/>
  <c r="O198" i="2"/>
  <c r="T192" i="12"/>
  <c r="F194" i="12"/>
  <c r="S193" i="12"/>
  <c r="S193" i="11"/>
  <c r="T193" i="11" s="1"/>
  <c r="U193" i="11" l="1"/>
  <c r="F200" i="2"/>
  <c r="N200" i="2" s="1"/>
  <c r="O199" i="2"/>
  <c r="F195" i="12"/>
  <c r="S194" i="12"/>
  <c r="T193" i="12"/>
  <c r="S194" i="11"/>
  <c r="T194" i="11" s="1"/>
  <c r="U194" i="11" l="1"/>
  <c r="T194" i="12"/>
  <c r="F201" i="2"/>
  <c r="N201" i="2" s="1"/>
  <c r="O200" i="2"/>
  <c r="F196" i="12"/>
  <c r="S195" i="12"/>
  <c r="S195" i="11"/>
  <c r="T195" i="11" s="1"/>
  <c r="U195" i="11" l="1"/>
  <c r="O201" i="2"/>
  <c r="F202" i="2"/>
  <c r="N202" i="2" s="1"/>
  <c r="T195" i="12"/>
  <c r="F197" i="12"/>
  <c r="S196" i="12"/>
  <c r="S196" i="11"/>
  <c r="T196" i="11" s="1"/>
  <c r="U196" i="11" l="1"/>
  <c r="F203" i="2"/>
  <c r="N203" i="2" s="1"/>
  <c r="O202" i="2"/>
  <c r="F198" i="12"/>
  <c r="S197" i="12"/>
  <c r="T196" i="12"/>
  <c r="S197" i="11"/>
  <c r="T197" i="11" s="1"/>
  <c r="T197" i="12" l="1"/>
  <c r="U197" i="11"/>
  <c r="F204" i="2"/>
  <c r="N204" i="2" s="1"/>
  <c r="O203" i="2"/>
  <c r="F199" i="12"/>
  <c r="S198" i="12"/>
  <c r="S198" i="11"/>
  <c r="T198" i="11" s="1"/>
  <c r="U198" i="11" l="1"/>
  <c r="F205" i="2"/>
  <c r="N205" i="2" s="1"/>
  <c r="O204" i="2"/>
  <c r="T198" i="12"/>
  <c r="F200" i="12"/>
  <c r="S199" i="12"/>
  <c r="S199" i="11"/>
  <c r="T199" i="11" s="1"/>
  <c r="U199" i="11" l="1"/>
  <c r="F206" i="2"/>
  <c r="N206" i="2" s="1"/>
  <c r="O205" i="2"/>
  <c r="F201" i="12"/>
  <c r="S200" i="12"/>
  <c r="T199" i="12"/>
  <c r="S200" i="11"/>
  <c r="T200" i="11" s="1"/>
  <c r="T200" i="12" l="1"/>
  <c r="U200" i="11"/>
  <c r="F207" i="2"/>
  <c r="N207" i="2" s="1"/>
  <c r="O206" i="2"/>
  <c r="F202" i="12"/>
  <c r="S201" i="12"/>
  <c r="S201" i="11"/>
  <c r="T201" i="11" s="1"/>
  <c r="U201" i="11" l="1"/>
  <c r="F208" i="2"/>
  <c r="N208" i="2" s="1"/>
  <c r="O207" i="2"/>
  <c r="T201" i="12"/>
  <c r="F203" i="12"/>
  <c r="S202" i="12"/>
  <c r="S202" i="11"/>
  <c r="T202" i="11" s="1"/>
  <c r="U202" i="11" l="1"/>
  <c r="F209" i="2"/>
  <c r="N209" i="2" s="1"/>
  <c r="O208" i="2"/>
  <c r="F204" i="12"/>
  <c r="S203" i="12"/>
  <c r="T202" i="12"/>
  <c r="S203" i="11"/>
  <c r="T203" i="11" s="1"/>
  <c r="U203" i="11" l="1"/>
  <c r="T203" i="12"/>
  <c r="O209" i="2"/>
  <c r="F210" i="2"/>
  <c r="N210" i="2" s="1"/>
  <c r="F205" i="12"/>
  <c r="S204" i="12"/>
  <c r="S204" i="11"/>
  <c r="T204" i="11" s="1"/>
  <c r="U204" i="11" l="1"/>
  <c r="F211" i="2"/>
  <c r="N211" i="2" s="1"/>
  <c r="O210" i="2"/>
  <c r="T204" i="12"/>
  <c r="F206" i="12"/>
  <c r="S205" i="12"/>
  <c r="S205" i="11"/>
  <c r="T205" i="11" s="1"/>
  <c r="U205" i="11" l="1"/>
  <c r="F212" i="2"/>
  <c r="N212" i="2" s="1"/>
  <c r="O211" i="2"/>
  <c r="F207" i="12"/>
  <c r="S206" i="12"/>
  <c r="T205" i="12"/>
  <c r="S206" i="11"/>
  <c r="T206" i="11" s="1"/>
  <c r="T206" i="12" l="1"/>
  <c r="U206" i="11"/>
  <c r="F213" i="2"/>
  <c r="N213" i="2" s="1"/>
  <c r="O212" i="2"/>
  <c r="F208" i="12"/>
  <c r="S207" i="12"/>
  <c r="S207" i="11"/>
  <c r="T207" i="11" s="1"/>
  <c r="U207" i="11" l="1"/>
  <c r="F214" i="2"/>
  <c r="N214" i="2" s="1"/>
  <c r="O213" i="2"/>
  <c r="T207" i="12"/>
  <c r="F209" i="12"/>
  <c r="S208" i="12"/>
  <c r="S208" i="11"/>
  <c r="T208" i="11" s="1"/>
  <c r="U208" i="11" l="1"/>
  <c r="F215" i="2"/>
  <c r="N215" i="2" s="1"/>
  <c r="O214" i="2"/>
  <c r="F210" i="12"/>
  <c r="S209" i="12"/>
  <c r="T208" i="12"/>
  <c r="S209" i="11"/>
  <c r="T209" i="11" s="1"/>
  <c r="T209" i="12" l="1"/>
  <c r="U209" i="11"/>
  <c r="F216" i="2"/>
  <c r="N216" i="2" s="1"/>
  <c r="O215" i="2"/>
  <c r="F211" i="12"/>
  <c r="S210" i="12"/>
  <c r="S210" i="11"/>
  <c r="T210" i="11" s="1"/>
  <c r="U210" i="11" l="1"/>
  <c r="F217" i="2"/>
  <c r="N217" i="2" s="1"/>
  <c r="O216" i="2"/>
  <c r="T210" i="12"/>
  <c r="F212" i="12"/>
  <c r="S211" i="12"/>
  <c r="S211" i="11"/>
  <c r="T211" i="11" s="1"/>
  <c r="U211" i="11" l="1"/>
  <c r="F218" i="2"/>
  <c r="N218" i="2" s="1"/>
  <c r="O217" i="2"/>
  <c r="F213" i="12"/>
  <c r="S212" i="12"/>
  <c r="T211" i="12"/>
  <c r="S212" i="11"/>
  <c r="T212" i="11" s="1"/>
  <c r="U212" i="11" l="1"/>
  <c r="T212" i="12"/>
  <c r="F219" i="2"/>
  <c r="N219" i="2" s="1"/>
  <c r="O218" i="2"/>
  <c r="F214" i="12"/>
  <c r="S213" i="12"/>
  <c r="S213" i="11"/>
  <c r="T213" i="11" s="1"/>
  <c r="U213" i="11" l="1"/>
  <c r="F220" i="2"/>
  <c r="N220" i="2" s="1"/>
  <c r="O219" i="2"/>
  <c r="T213" i="12"/>
  <c r="F215" i="12"/>
  <c r="S214" i="12"/>
  <c r="S214" i="11"/>
  <c r="T214" i="11" s="1"/>
  <c r="U214" i="11" l="1"/>
  <c r="F221" i="2"/>
  <c r="N221" i="2" s="1"/>
  <c r="O220" i="2"/>
  <c r="F216" i="12"/>
  <c r="S215" i="12"/>
  <c r="T214" i="12"/>
  <c r="S215" i="11"/>
  <c r="T215" i="11" s="1"/>
  <c r="T215" i="12" l="1"/>
  <c r="U215" i="11"/>
  <c r="F222" i="2"/>
  <c r="N222" i="2" s="1"/>
  <c r="O221" i="2"/>
  <c r="F217" i="12"/>
  <c r="S216" i="12"/>
  <c r="S216" i="11"/>
  <c r="T216" i="11" s="1"/>
  <c r="U216" i="11" l="1"/>
  <c r="F223" i="2"/>
  <c r="N223" i="2" s="1"/>
  <c r="O222" i="2"/>
  <c r="T216" i="12"/>
  <c r="F218" i="12"/>
  <c r="S217" i="12"/>
  <c r="S217" i="11"/>
  <c r="T217" i="11" s="1"/>
  <c r="U217" i="11" l="1"/>
  <c r="O223" i="2"/>
  <c r="F224" i="2"/>
  <c r="N224" i="2" s="1"/>
  <c r="F219" i="12"/>
  <c r="S218" i="12"/>
  <c r="T217" i="12"/>
  <c r="S218" i="11"/>
  <c r="T218" i="11" s="1"/>
  <c r="T218" i="12" l="1"/>
  <c r="U218" i="11"/>
  <c r="F225" i="2"/>
  <c r="N225" i="2" s="1"/>
  <c r="O224" i="2"/>
  <c r="F220" i="12"/>
  <c r="S219" i="12"/>
  <c r="S219" i="11"/>
  <c r="T219" i="11" s="1"/>
  <c r="U219" i="11" l="1"/>
  <c r="F226" i="2"/>
  <c r="N226" i="2" s="1"/>
  <c r="O225" i="2"/>
  <c r="T219" i="12"/>
  <c r="F221" i="12"/>
  <c r="S220" i="12"/>
  <c r="S220" i="11"/>
  <c r="T220" i="11" s="1"/>
  <c r="U220" i="11" l="1"/>
  <c r="F227" i="2"/>
  <c r="N227" i="2" s="1"/>
  <c r="O226" i="2"/>
  <c r="F222" i="12"/>
  <c r="S221" i="12"/>
  <c r="T220" i="12"/>
  <c r="S221" i="11"/>
  <c r="T221" i="11" s="1"/>
  <c r="U221" i="11" l="1"/>
  <c r="T221" i="12"/>
  <c r="F228" i="2"/>
  <c r="N228" i="2" s="1"/>
  <c r="O227" i="2"/>
  <c r="F223" i="12"/>
  <c r="S222" i="12"/>
  <c r="S222" i="11"/>
  <c r="T222" i="11" s="1"/>
  <c r="U222" i="11" l="1"/>
  <c r="F229" i="2"/>
  <c r="N229" i="2" s="1"/>
  <c r="O228" i="2"/>
  <c r="T222" i="12"/>
  <c r="F224" i="12"/>
  <c r="S223" i="12"/>
  <c r="S223" i="11"/>
  <c r="T223" i="11" s="1"/>
  <c r="U223" i="11" l="1"/>
  <c r="F230" i="2"/>
  <c r="N230" i="2" s="1"/>
  <c r="O229" i="2"/>
  <c r="F225" i="12"/>
  <c r="S224" i="12"/>
  <c r="T223" i="12"/>
  <c r="S224" i="11"/>
  <c r="T224" i="11" s="1"/>
  <c r="U224" i="11" l="1"/>
  <c r="T224" i="12"/>
  <c r="F231" i="2"/>
  <c r="N231" i="2" s="1"/>
  <c r="O230" i="2"/>
  <c r="F226" i="12"/>
  <c r="S225" i="12"/>
  <c r="S225" i="11"/>
  <c r="T225" i="11" s="1"/>
  <c r="U225" i="11" l="1"/>
  <c r="F232" i="2"/>
  <c r="N232" i="2" s="1"/>
  <c r="O231" i="2"/>
  <c r="T225" i="12"/>
  <c r="F227" i="12"/>
  <c r="S226" i="12"/>
  <c r="S226" i="11"/>
  <c r="T226" i="11" s="1"/>
  <c r="U226" i="11" l="1"/>
  <c r="F233" i="2"/>
  <c r="N233" i="2" s="1"/>
  <c r="O232" i="2"/>
  <c r="F228" i="12"/>
  <c r="S227" i="12"/>
  <c r="T226" i="12"/>
  <c r="S227" i="11"/>
  <c r="T227" i="11" s="1"/>
  <c r="T227" i="12" l="1"/>
  <c r="U227" i="11"/>
  <c r="F234" i="2"/>
  <c r="N234" i="2" s="1"/>
  <c r="O233" i="2"/>
  <c r="F229" i="12"/>
  <c r="S228" i="12"/>
  <c r="S228" i="11"/>
  <c r="T228" i="11" s="1"/>
  <c r="U228" i="11" l="1"/>
  <c r="F235" i="2"/>
  <c r="N235" i="2" s="1"/>
  <c r="O234" i="2"/>
  <c r="T228" i="12"/>
  <c r="F230" i="12"/>
  <c r="S229" i="12"/>
  <c r="S229" i="11"/>
  <c r="T229" i="11" s="1"/>
  <c r="U229" i="11" l="1"/>
  <c r="F236" i="2"/>
  <c r="N236" i="2" s="1"/>
  <c r="O235" i="2"/>
  <c r="F231" i="12"/>
  <c r="S230" i="12"/>
  <c r="T229" i="12"/>
  <c r="S230" i="11"/>
  <c r="T230" i="11" s="1"/>
  <c r="T230" i="12" l="1"/>
  <c r="U230" i="11"/>
  <c r="F237" i="2"/>
  <c r="N237" i="2" s="1"/>
  <c r="O236" i="2"/>
  <c r="F232" i="12"/>
  <c r="S231" i="12"/>
  <c r="S231" i="11"/>
  <c r="T231" i="11" s="1"/>
  <c r="U231" i="11" l="1"/>
  <c r="F238" i="2"/>
  <c r="N238" i="2" s="1"/>
  <c r="O237" i="2"/>
  <c r="T231" i="12"/>
  <c r="F233" i="12"/>
  <c r="S232" i="12"/>
  <c r="S232" i="11"/>
  <c r="T232" i="11" s="1"/>
  <c r="U232" i="11" l="1"/>
  <c r="F239" i="2"/>
  <c r="N239" i="2" s="1"/>
  <c r="O238" i="2"/>
  <c r="F234" i="12"/>
  <c r="S233" i="12"/>
  <c r="T232" i="12"/>
  <c r="S233" i="11"/>
  <c r="T233" i="11" s="1"/>
  <c r="T233" i="12" l="1"/>
  <c r="U233" i="11"/>
  <c r="F240" i="2"/>
  <c r="N240" i="2" s="1"/>
  <c r="O239" i="2"/>
  <c r="F235" i="12"/>
  <c r="S234" i="12"/>
  <c r="S234" i="11"/>
  <c r="T234" i="11" s="1"/>
  <c r="U234" i="11" l="1"/>
  <c r="F241" i="2"/>
  <c r="N241" i="2" s="1"/>
  <c r="O240" i="2"/>
  <c r="T234" i="12"/>
  <c r="F236" i="12"/>
  <c r="S235" i="12"/>
  <c r="S235" i="11"/>
  <c r="T235" i="11" s="1"/>
  <c r="U235" i="11" l="1"/>
  <c r="F242" i="2"/>
  <c r="N242" i="2" s="1"/>
  <c r="O241" i="2"/>
  <c r="F237" i="12"/>
  <c r="S236" i="12"/>
  <c r="T235" i="12"/>
  <c r="S236" i="11"/>
  <c r="T236" i="11" s="1"/>
  <c r="T236" i="12" l="1"/>
  <c r="U236" i="11"/>
  <c r="F243" i="2"/>
  <c r="N243" i="2" s="1"/>
  <c r="O242" i="2"/>
  <c r="F238" i="12"/>
  <c r="S237" i="12"/>
  <c r="S237" i="11"/>
  <c r="T237" i="11" s="1"/>
  <c r="U237" i="11" l="1"/>
  <c r="F244" i="2"/>
  <c r="N244" i="2" s="1"/>
  <c r="O243" i="2"/>
  <c r="T237" i="12"/>
  <c r="F239" i="12"/>
  <c r="S238" i="12"/>
  <c r="S238" i="11"/>
  <c r="T238" i="11" s="1"/>
  <c r="U238" i="11" l="1"/>
  <c r="F245" i="2"/>
  <c r="N245" i="2" s="1"/>
  <c r="O244" i="2"/>
  <c r="F240" i="12"/>
  <c r="S239" i="12"/>
  <c r="T238" i="12"/>
  <c r="S239" i="11"/>
  <c r="T239" i="11" s="1"/>
  <c r="U239" i="11" l="1"/>
  <c r="T239" i="12"/>
  <c r="O245" i="2"/>
  <c r="F246" i="2"/>
  <c r="N246" i="2" s="1"/>
  <c r="F241" i="12"/>
  <c r="S240" i="12"/>
  <c r="S240" i="11"/>
  <c r="T240" i="11" s="1"/>
  <c r="U240" i="11" l="1"/>
  <c r="F247" i="2"/>
  <c r="N247" i="2" s="1"/>
  <c r="O246" i="2"/>
  <c r="T240" i="12"/>
  <c r="F242" i="12"/>
  <c r="S241" i="12"/>
  <c r="S241" i="11"/>
  <c r="T241" i="11" s="1"/>
  <c r="U241" i="11" l="1"/>
  <c r="F248" i="2"/>
  <c r="N248" i="2" s="1"/>
  <c r="O247" i="2"/>
  <c r="F243" i="12"/>
  <c r="S242" i="12"/>
  <c r="T241" i="12"/>
  <c r="S242" i="11"/>
  <c r="T242" i="11" s="1"/>
  <c r="T242" i="12" l="1"/>
  <c r="U242" i="11"/>
  <c r="F249" i="2"/>
  <c r="N249" i="2" s="1"/>
  <c r="O248" i="2"/>
  <c r="F244" i="12"/>
  <c r="S243" i="12"/>
  <c r="S243" i="11"/>
  <c r="T243" i="11" s="1"/>
  <c r="U243" i="11" l="1"/>
  <c r="F250" i="2"/>
  <c r="N250" i="2" s="1"/>
  <c r="O249" i="2"/>
  <c r="T243" i="12"/>
  <c r="F245" i="12"/>
  <c r="S244" i="12"/>
  <c r="S244" i="11"/>
  <c r="T244" i="11" s="1"/>
  <c r="U244" i="11" l="1"/>
  <c r="F251" i="2"/>
  <c r="N251" i="2" s="1"/>
  <c r="O250" i="2"/>
  <c r="F246" i="12"/>
  <c r="S245" i="12"/>
  <c r="T244" i="12"/>
  <c r="S245" i="11"/>
  <c r="T245" i="11" s="1"/>
  <c r="T245" i="12" l="1"/>
  <c r="U245" i="11"/>
  <c r="F252" i="2"/>
  <c r="N252" i="2" s="1"/>
  <c r="O251" i="2"/>
  <c r="F247" i="12"/>
  <c r="S246" i="12"/>
  <c r="S246" i="11"/>
  <c r="T246" i="11" s="1"/>
  <c r="U246" i="11" l="1"/>
  <c r="F253" i="2"/>
  <c r="N253" i="2" s="1"/>
  <c r="O252" i="2"/>
  <c r="T246" i="12"/>
  <c r="F248" i="12"/>
  <c r="S247" i="12"/>
  <c r="S247" i="11"/>
  <c r="T247" i="11" s="1"/>
  <c r="U247" i="11" l="1"/>
  <c r="F254" i="2"/>
  <c r="N254" i="2" s="1"/>
  <c r="O253" i="2"/>
  <c r="F249" i="12"/>
  <c r="S248" i="12"/>
  <c r="T247" i="12"/>
  <c r="S248" i="11"/>
  <c r="T248" i="11" s="1"/>
  <c r="T248" i="12" l="1"/>
  <c r="U248" i="11"/>
  <c r="F255" i="2"/>
  <c r="N255" i="2" s="1"/>
  <c r="O254" i="2"/>
  <c r="F250" i="12"/>
  <c r="S249" i="12"/>
  <c r="S249" i="11"/>
  <c r="T249" i="11" s="1"/>
  <c r="U249" i="11" l="1"/>
  <c r="F256" i="2"/>
  <c r="N256" i="2" s="1"/>
  <c r="O255" i="2"/>
  <c r="T249" i="12"/>
  <c r="F251" i="12"/>
  <c r="S250" i="12"/>
  <c r="S250" i="11"/>
  <c r="T250" i="11" s="1"/>
  <c r="U250" i="11" l="1"/>
  <c r="F257" i="2"/>
  <c r="N257" i="2" s="1"/>
  <c r="O256" i="2"/>
  <c r="F252" i="12"/>
  <c r="S251" i="12"/>
  <c r="T250" i="12"/>
  <c r="S251" i="11"/>
  <c r="T251" i="11" s="1"/>
  <c r="U251" i="11" l="1"/>
  <c r="T251" i="12"/>
  <c r="F258" i="2"/>
  <c r="N258" i="2" s="1"/>
  <c r="O257" i="2"/>
  <c r="F253" i="12"/>
  <c r="S252" i="12"/>
  <c r="S252" i="11"/>
  <c r="T252" i="11" s="1"/>
  <c r="U252" i="11" l="1"/>
  <c r="O258" i="2"/>
  <c r="F259" i="2"/>
  <c r="N259" i="2" s="1"/>
  <c r="T252" i="12"/>
  <c r="F254" i="12"/>
  <c r="S253" i="12"/>
  <c r="S253" i="11"/>
  <c r="T253" i="11" s="1"/>
  <c r="U253" i="11" l="1"/>
  <c r="F260" i="2"/>
  <c r="N260" i="2" s="1"/>
  <c r="O259" i="2"/>
  <c r="F255" i="12"/>
  <c r="S254" i="12"/>
  <c r="T253" i="12"/>
  <c r="S254" i="11"/>
  <c r="T254" i="11" s="1"/>
  <c r="T254" i="12" l="1"/>
  <c r="U254" i="11"/>
  <c r="F261" i="2"/>
  <c r="N261" i="2" s="1"/>
  <c r="O260" i="2"/>
  <c r="F256" i="12"/>
  <c r="S255" i="12"/>
  <c r="S255" i="11"/>
  <c r="T255" i="11" s="1"/>
  <c r="U255" i="11" l="1"/>
  <c r="F262" i="2"/>
  <c r="N262" i="2" s="1"/>
  <c r="O261" i="2"/>
  <c r="T255" i="12"/>
  <c r="F257" i="12"/>
  <c r="S256" i="12"/>
  <c r="S256" i="11"/>
  <c r="T256" i="11" s="1"/>
  <c r="U256" i="11" l="1"/>
  <c r="F263" i="2"/>
  <c r="N263" i="2" s="1"/>
  <c r="O262" i="2"/>
  <c r="F258" i="12"/>
  <c r="S257" i="12"/>
  <c r="T256" i="12"/>
  <c r="S257" i="11"/>
  <c r="T257" i="11" s="1"/>
  <c r="T257" i="12" l="1"/>
  <c r="U257" i="11"/>
  <c r="F264" i="2"/>
  <c r="N264" i="2" s="1"/>
  <c r="O263" i="2"/>
  <c r="F259" i="12"/>
  <c r="S258" i="12"/>
  <c r="S258" i="11"/>
  <c r="T258" i="11" s="1"/>
  <c r="U258" i="11" l="1"/>
  <c r="F265" i="2"/>
  <c r="N265" i="2" s="1"/>
  <c r="O264" i="2"/>
  <c r="T258" i="12"/>
  <c r="F260" i="12"/>
  <c r="S259" i="12"/>
  <c r="S259" i="11"/>
  <c r="T259" i="11" s="1"/>
  <c r="U259" i="11" l="1"/>
  <c r="F266" i="2"/>
  <c r="N266" i="2" s="1"/>
  <c r="O265" i="2"/>
  <c r="F261" i="12"/>
  <c r="S260" i="12"/>
  <c r="T259" i="12"/>
  <c r="S260" i="11"/>
  <c r="T260" i="11" s="1"/>
  <c r="T260" i="12" l="1"/>
  <c r="U260" i="11"/>
  <c r="F267" i="2"/>
  <c r="N267" i="2" s="1"/>
  <c r="O266" i="2"/>
  <c r="F262" i="12"/>
  <c r="S261" i="12"/>
  <c r="S261" i="11"/>
  <c r="T261" i="11" s="1"/>
  <c r="U261" i="11" l="1"/>
  <c r="F268" i="2"/>
  <c r="N268" i="2" s="1"/>
  <c r="O267" i="2"/>
  <c r="T261" i="12"/>
  <c r="F263" i="12"/>
  <c r="S262" i="12"/>
  <c r="S262" i="11"/>
  <c r="T262" i="11" s="1"/>
  <c r="U262" i="11" l="1"/>
  <c r="F269" i="2"/>
  <c r="N269" i="2" s="1"/>
  <c r="O268" i="2"/>
  <c r="F264" i="12"/>
  <c r="S263" i="12"/>
  <c r="T262" i="12"/>
  <c r="S263" i="11"/>
  <c r="T263" i="11" s="1"/>
  <c r="T263" i="12" l="1"/>
  <c r="U263" i="11"/>
  <c r="F270" i="2"/>
  <c r="N270" i="2" s="1"/>
  <c r="O269" i="2"/>
  <c r="F265" i="12"/>
  <c r="S264" i="12"/>
  <c r="S264" i="11"/>
  <c r="T264" i="11" s="1"/>
  <c r="U264" i="11" l="1"/>
  <c r="F271" i="2"/>
  <c r="N271" i="2" s="1"/>
  <c r="O270" i="2"/>
  <c r="T264" i="12"/>
  <c r="F266" i="12"/>
  <c r="S265" i="12"/>
  <c r="S265" i="11"/>
  <c r="T265" i="11" s="1"/>
  <c r="U265" i="11" l="1"/>
  <c r="F272" i="2"/>
  <c r="N272" i="2" s="1"/>
  <c r="O271" i="2"/>
  <c r="F267" i="12"/>
  <c r="S266" i="12"/>
  <c r="T265" i="12"/>
  <c r="S266" i="11"/>
  <c r="T266" i="11" s="1"/>
  <c r="U266" i="11" l="1"/>
  <c r="T266" i="12"/>
  <c r="F273" i="2"/>
  <c r="N273" i="2" s="1"/>
  <c r="O272" i="2"/>
  <c r="F268" i="12"/>
  <c r="S267" i="12"/>
  <c r="S267" i="11"/>
  <c r="T267" i="11" s="1"/>
  <c r="U267" i="11" l="1"/>
  <c r="F274" i="2"/>
  <c r="N274" i="2" s="1"/>
  <c r="O273" i="2"/>
  <c r="T267" i="12"/>
  <c r="F269" i="12"/>
  <c r="S268" i="12"/>
  <c r="S268" i="11"/>
  <c r="T268" i="11" s="1"/>
  <c r="U268" i="11" l="1"/>
  <c r="F275" i="2"/>
  <c r="N275" i="2" s="1"/>
  <c r="O274" i="2"/>
  <c r="F270" i="12"/>
  <c r="S269" i="12"/>
  <c r="T268" i="12"/>
  <c r="T269" i="12" s="1"/>
  <c r="S269" i="11"/>
  <c r="T269" i="11" s="1"/>
  <c r="U269" i="11" l="1"/>
  <c r="F276" i="2"/>
  <c r="N276" i="2" s="1"/>
  <c r="O275" i="2"/>
  <c r="F271" i="12"/>
  <c r="S270" i="12"/>
  <c r="S270" i="11"/>
  <c r="T270" i="11" s="1"/>
  <c r="U270" i="11" l="1"/>
  <c r="F277" i="2"/>
  <c r="N277" i="2" s="1"/>
  <c r="O276" i="2"/>
  <c r="T270" i="12"/>
  <c r="F272" i="12"/>
  <c r="S271" i="12"/>
  <c r="S271" i="11"/>
  <c r="T271" i="11" s="1"/>
  <c r="U271" i="11" l="1"/>
  <c r="F278" i="2"/>
  <c r="N278" i="2" s="1"/>
  <c r="O277" i="2"/>
  <c r="F273" i="12"/>
  <c r="S272" i="12"/>
  <c r="T271" i="12"/>
  <c r="S272" i="11"/>
  <c r="T272" i="11" s="1"/>
  <c r="U272" i="11" l="1"/>
  <c r="T272" i="12"/>
  <c r="F279" i="2"/>
  <c r="N279" i="2" s="1"/>
  <c r="O278" i="2"/>
  <c r="F274" i="12"/>
  <c r="S273" i="12"/>
  <c r="S273" i="11"/>
  <c r="T273" i="11" s="1"/>
  <c r="U273" i="11" l="1"/>
  <c r="F280" i="2"/>
  <c r="N280" i="2" s="1"/>
  <c r="O279" i="2"/>
  <c r="T273" i="12"/>
  <c r="F275" i="12"/>
  <c r="S274" i="12"/>
  <c r="S274" i="11"/>
  <c r="T274" i="11" s="1"/>
  <c r="U274" i="11" l="1"/>
  <c r="F281" i="2"/>
  <c r="N281" i="2" s="1"/>
  <c r="O280" i="2"/>
  <c r="F276" i="12"/>
  <c r="S275" i="12"/>
  <c r="T274" i="12"/>
  <c r="T275" i="12" s="1"/>
  <c r="S275" i="11"/>
  <c r="T275" i="11" s="1"/>
  <c r="U275" i="11" l="1"/>
  <c r="F282" i="2"/>
  <c r="N282" i="2" s="1"/>
  <c r="O281" i="2"/>
  <c r="F277" i="12"/>
  <c r="S276" i="12"/>
  <c r="S276" i="11"/>
  <c r="T276" i="11" s="1"/>
  <c r="U276" i="11" l="1"/>
  <c r="F283" i="2"/>
  <c r="N283" i="2" s="1"/>
  <c r="O282" i="2"/>
  <c r="T276" i="12"/>
  <c r="F278" i="12"/>
  <c r="S277" i="12"/>
  <c r="S277" i="11"/>
  <c r="T277" i="11" s="1"/>
  <c r="U277" i="11" l="1"/>
  <c r="F284" i="2"/>
  <c r="N284" i="2" s="1"/>
  <c r="O283" i="2"/>
  <c r="F279" i="12"/>
  <c r="S278" i="12"/>
  <c r="T277" i="12"/>
  <c r="S278" i="11"/>
  <c r="T278" i="11" s="1"/>
  <c r="U278" i="11" l="1"/>
  <c r="T278" i="12"/>
  <c r="F285" i="2"/>
  <c r="N285" i="2" s="1"/>
  <c r="O284" i="2"/>
  <c r="F280" i="12"/>
  <c r="S279" i="12"/>
  <c r="S279" i="11"/>
  <c r="T279" i="11" s="1"/>
  <c r="U279" i="11" l="1"/>
  <c r="F286" i="2"/>
  <c r="N286" i="2" s="1"/>
  <c r="O285" i="2"/>
  <c r="T279" i="12"/>
  <c r="F281" i="12"/>
  <c r="S280" i="12"/>
  <c r="S280" i="11"/>
  <c r="T280" i="11" s="1"/>
  <c r="U280" i="11" l="1"/>
  <c r="F287" i="2"/>
  <c r="N287" i="2" s="1"/>
  <c r="O286" i="2"/>
  <c r="F282" i="12"/>
  <c r="S281" i="12"/>
  <c r="T280" i="12"/>
  <c r="T281" i="12" s="1"/>
  <c r="S281" i="11"/>
  <c r="T281" i="11" s="1"/>
  <c r="U281" i="11" l="1"/>
  <c r="F288" i="2"/>
  <c r="N288" i="2" s="1"/>
  <c r="O287" i="2"/>
  <c r="F283" i="12"/>
  <c r="S282" i="12"/>
  <c r="S282" i="11"/>
  <c r="T282" i="11" s="1"/>
  <c r="U282" i="11" l="1"/>
  <c r="F289" i="2"/>
  <c r="N289" i="2" s="1"/>
  <c r="O288" i="2"/>
  <c r="T282" i="12"/>
  <c r="F284" i="12"/>
  <c r="S283" i="12"/>
  <c r="S283" i="11"/>
  <c r="T283" i="11" s="1"/>
  <c r="U283" i="11" l="1"/>
  <c r="F290" i="2"/>
  <c r="N290" i="2" s="1"/>
  <c r="O289" i="2"/>
  <c r="F285" i="12"/>
  <c r="S284" i="12"/>
  <c r="T283" i="12"/>
  <c r="S284" i="11"/>
  <c r="T284" i="11" s="1"/>
  <c r="T284" i="12" l="1"/>
  <c r="U284" i="11"/>
  <c r="F291" i="2"/>
  <c r="N291" i="2" s="1"/>
  <c r="O290" i="2"/>
  <c r="F286" i="12"/>
  <c r="S285" i="12"/>
  <c r="S285" i="11"/>
  <c r="T285" i="11" s="1"/>
  <c r="U285" i="11" l="1"/>
  <c r="F292" i="2"/>
  <c r="N292" i="2" s="1"/>
  <c r="O291" i="2"/>
  <c r="T285" i="12"/>
  <c r="F287" i="12"/>
  <c r="S286" i="12"/>
  <c r="S286" i="11"/>
  <c r="T286" i="11" s="1"/>
  <c r="U286" i="11" l="1"/>
  <c r="F293" i="2"/>
  <c r="N293" i="2" s="1"/>
  <c r="O292" i="2"/>
  <c r="F288" i="12"/>
  <c r="S287" i="12"/>
  <c r="T286" i="12"/>
  <c r="S287" i="11"/>
  <c r="T287" i="11" s="1"/>
  <c r="T287" i="12" l="1"/>
  <c r="U287" i="11"/>
  <c r="F294" i="2"/>
  <c r="N294" i="2" s="1"/>
  <c r="O293" i="2"/>
  <c r="F289" i="12"/>
  <c r="S288" i="12"/>
  <c r="S288" i="11"/>
  <c r="T288" i="11" s="1"/>
  <c r="U288" i="11" l="1"/>
  <c r="F295" i="2"/>
  <c r="N295" i="2" s="1"/>
  <c r="O294" i="2"/>
  <c r="T288" i="12"/>
  <c r="F290" i="12"/>
  <c r="S289" i="12"/>
  <c r="S289" i="11"/>
  <c r="T289" i="11" s="1"/>
  <c r="U289" i="11" l="1"/>
  <c r="F296" i="2"/>
  <c r="N296" i="2" s="1"/>
  <c r="O295" i="2"/>
  <c r="F291" i="12"/>
  <c r="S290" i="12"/>
  <c r="T289" i="12"/>
  <c r="S290" i="11"/>
  <c r="T290" i="11" s="1"/>
  <c r="T290" i="12" l="1"/>
  <c r="U290" i="11"/>
  <c r="F297" i="2"/>
  <c r="N297" i="2" s="1"/>
  <c r="O296" i="2"/>
  <c r="F292" i="12"/>
  <c r="S291" i="12"/>
  <c r="S291" i="11"/>
  <c r="T291" i="11" s="1"/>
  <c r="U291" i="11" l="1"/>
  <c r="F298" i="2"/>
  <c r="N298" i="2" s="1"/>
  <c r="O297" i="2"/>
  <c r="T291" i="12"/>
  <c r="F293" i="12"/>
  <c r="S292" i="12"/>
  <c r="S292" i="11"/>
  <c r="T292" i="11" s="1"/>
  <c r="U292" i="11" l="1"/>
  <c r="F299" i="2"/>
  <c r="N299" i="2" s="1"/>
  <c r="O298" i="2"/>
  <c r="F294" i="12"/>
  <c r="S293" i="12"/>
  <c r="T292" i="12"/>
  <c r="T293" i="12" s="1"/>
  <c r="S293" i="11"/>
  <c r="T293" i="11" s="1"/>
  <c r="U293" i="11" l="1"/>
  <c r="F300" i="2"/>
  <c r="N300" i="2" s="1"/>
  <c r="O299" i="2"/>
  <c r="F295" i="12"/>
  <c r="S294" i="12"/>
  <c r="S294" i="11"/>
  <c r="T294" i="11" s="1"/>
  <c r="U294" i="11" l="1"/>
  <c r="F301" i="2"/>
  <c r="N301" i="2" s="1"/>
  <c r="O300" i="2"/>
  <c r="T294" i="12"/>
  <c r="F296" i="12"/>
  <c r="S295" i="12"/>
  <c r="S295" i="11"/>
  <c r="T295" i="11" s="1"/>
  <c r="U295" i="11" l="1"/>
  <c r="F302" i="2"/>
  <c r="N302" i="2" s="1"/>
  <c r="O301" i="2"/>
  <c r="F297" i="12"/>
  <c r="S296" i="12"/>
  <c r="T295" i="12"/>
  <c r="S296" i="11"/>
  <c r="T296" i="11" s="1"/>
  <c r="T296" i="12" l="1"/>
  <c r="U296" i="11"/>
  <c r="F303" i="2"/>
  <c r="N303" i="2" s="1"/>
  <c r="O302" i="2"/>
  <c r="F298" i="12"/>
  <c r="S297" i="12"/>
  <c r="S297" i="11"/>
  <c r="T297" i="11" s="1"/>
  <c r="U297" i="11" l="1"/>
  <c r="F304" i="2"/>
  <c r="N304" i="2" s="1"/>
  <c r="O303" i="2"/>
  <c r="T297" i="12"/>
  <c r="F299" i="12"/>
  <c r="S298" i="12"/>
  <c r="S298" i="11"/>
  <c r="T298" i="11" s="1"/>
  <c r="U298" i="11" l="1"/>
  <c r="F305" i="2"/>
  <c r="N305" i="2" s="1"/>
  <c r="O304" i="2"/>
  <c r="F300" i="12"/>
  <c r="S299" i="12"/>
  <c r="T298" i="12"/>
  <c r="S299" i="11"/>
  <c r="T299" i="11" s="1"/>
  <c r="U299" i="11" l="1"/>
  <c r="T299" i="12"/>
  <c r="F306" i="2"/>
  <c r="N306" i="2" s="1"/>
  <c r="O305" i="2"/>
  <c r="F301" i="12"/>
  <c r="S300" i="12"/>
  <c r="S300" i="11"/>
  <c r="T300" i="11" s="1"/>
  <c r="U300" i="11" l="1"/>
  <c r="F307" i="2"/>
  <c r="N307" i="2" s="1"/>
  <c r="O306" i="2"/>
  <c r="T300" i="12"/>
  <c r="F302" i="12"/>
  <c r="S301" i="12"/>
  <c r="S301" i="11"/>
  <c r="T301" i="11" s="1"/>
  <c r="U301" i="11" l="1"/>
  <c r="F308" i="2"/>
  <c r="N308" i="2" s="1"/>
  <c r="O307" i="2"/>
  <c r="F303" i="12"/>
  <c r="S302" i="12"/>
  <c r="T301" i="12"/>
  <c r="S302" i="11"/>
  <c r="T302" i="11" s="1"/>
  <c r="T302" i="12" l="1"/>
  <c r="U302" i="11"/>
  <c r="F309" i="2"/>
  <c r="N309" i="2" s="1"/>
  <c r="O308" i="2"/>
  <c r="F304" i="12"/>
  <c r="S303" i="12"/>
  <c r="S303" i="11"/>
  <c r="T303" i="11" s="1"/>
  <c r="U303" i="11" l="1"/>
  <c r="F310" i="2"/>
  <c r="N310" i="2" s="1"/>
  <c r="O309" i="2"/>
  <c r="T303" i="12"/>
  <c r="F305" i="12"/>
  <c r="S304" i="12"/>
  <c r="S304" i="11"/>
  <c r="T304" i="11" s="1"/>
  <c r="U304" i="11" l="1"/>
  <c r="F311" i="2"/>
  <c r="N311" i="2" s="1"/>
  <c r="O310" i="2"/>
  <c r="F306" i="12"/>
  <c r="S305" i="12"/>
  <c r="T304" i="12"/>
  <c r="S305" i="11"/>
  <c r="T305" i="11" s="1"/>
  <c r="U305" i="11" l="1"/>
  <c r="T305" i="12"/>
  <c r="F312" i="2"/>
  <c r="N312" i="2" s="1"/>
  <c r="O311" i="2"/>
  <c r="F307" i="12"/>
  <c r="S306" i="12"/>
  <c r="S306" i="11"/>
  <c r="T306" i="11" s="1"/>
  <c r="U306" i="11" l="1"/>
  <c r="F313" i="2"/>
  <c r="N313" i="2" s="1"/>
  <c r="O312" i="2"/>
  <c r="T306" i="12"/>
  <c r="F308" i="12"/>
  <c r="S307" i="12"/>
  <c r="S307" i="11"/>
  <c r="T307" i="11" s="1"/>
  <c r="U307" i="11" l="1"/>
  <c r="F314" i="2"/>
  <c r="N314" i="2" s="1"/>
  <c r="O313" i="2"/>
  <c r="F309" i="12"/>
  <c r="S308" i="12"/>
  <c r="T307" i="12"/>
  <c r="S308" i="11"/>
  <c r="T308" i="11" s="1"/>
  <c r="T308" i="12" l="1"/>
  <c r="U308" i="11"/>
  <c r="F315" i="2"/>
  <c r="N315" i="2" s="1"/>
  <c r="O314" i="2"/>
  <c r="F310" i="12"/>
  <c r="S309" i="12"/>
  <c r="S309" i="11"/>
  <c r="T309" i="11" s="1"/>
  <c r="U309" i="11" l="1"/>
  <c r="F316" i="2"/>
  <c r="N316" i="2" s="1"/>
  <c r="O315" i="2"/>
  <c r="T309" i="12"/>
  <c r="F311" i="12"/>
  <c r="S310" i="12"/>
  <c r="S310" i="11"/>
  <c r="T310" i="11" s="1"/>
  <c r="U310" i="11" l="1"/>
  <c r="F317" i="2"/>
  <c r="N317" i="2" s="1"/>
  <c r="O316" i="2"/>
  <c r="F312" i="12"/>
  <c r="S311" i="12"/>
  <c r="T310" i="12"/>
  <c r="S311" i="11"/>
  <c r="T311" i="11" s="1"/>
  <c r="U311" i="11" l="1"/>
  <c r="T311" i="12"/>
  <c r="F318" i="2"/>
  <c r="N318" i="2" s="1"/>
  <c r="O317" i="2"/>
  <c r="F313" i="12"/>
  <c r="S312" i="12"/>
  <c r="S312" i="11"/>
  <c r="T312" i="11" s="1"/>
  <c r="U312" i="11" l="1"/>
  <c r="F319" i="2"/>
  <c r="N319" i="2" s="1"/>
  <c r="O318" i="2"/>
  <c r="T312" i="12"/>
  <c r="F314" i="12"/>
  <c r="S313" i="12"/>
  <c r="S313" i="11"/>
  <c r="T313" i="11" s="1"/>
  <c r="U313" i="11" l="1"/>
  <c r="F320" i="2"/>
  <c r="N320" i="2" s="1"/>
  <c r="O319" i="2"/>
  <c r="F315" i="12"/>
  <c r="S314" i="12"/>
  <c r="T313" i="12"/>
  <c r="T314" i="12" s="1"/>
  <c r="S314" i="11"/>
  <c r="T314" i="11" s="1"/>
  <c r="U314" i="11" l="1"/>
  <c r="F321" i="2"/>
  <c r="N321" i="2" s="1"/>
  <c r="O320" i="2"/>
  <c r="F316" i="12"/>
  <c r="S315" i="12"/>
  <c r="S315" i="11"/>
  <c r="T315" i="11" s="1"/>
  <c r="U315" i="11" l="1"/>
  <c r="F322" i="2"/>
  <c r="N322" i="2" s="1"/>
  <c r="O321" i="2"/>
  <c r="T315" i="12"/>
  <c r="F317" i="12"/>
  <c r="S316" i="12"/>
  <c r="S316" i="11"/>
  <c r="T316" i="11" s="1"/>
  <c r="U316" i="11" l="1"/>
  <c r="F323" i="2"/>
  <c r="N323" i="2" s="1"/>
  <c r="O322" i="2"/>
  <c r="F318" i="12"/>
  <c r="S317" i="12"/>
  <c r="T316" i="12"/>
  <c r="S317" i="11"/>
  <c r="T317" i="11" s="1"/>
  <c r="U317" i="11" l="1"/>
  <c r="T317" i="12"/>
  <c r="F324" i="2"/>
  <c r="N324" i="2" s="1"/>
  <c r="O323" i="2"/>
  <c r="F319" i="12"/>
  <c r="S318" i="12"/>
  <c r="S318" i="11"/>
  <c r="T318" i="11" s="1"/>
  <c r="U318" i="11" l="1"/>
  <c r="F325" i="2"/>
  <c r="N325" i="2" s="1"/>
  <c r="O324" i="2"/>
  <c r="T318" i="12"/>
  <c r="F320" i="12"/>
  <c r="S319" i="12"/>
  <c r="S319" i="11"/>
  <c r="T319" i="11" s="1"/>
  <c r="U319" i="11" l="1"/>
  <c r="F326" i="2"/>
  <c r="N326" i="2" s="1"/>
  <c r="O325" i="2"/>
  <c r="F321" i="12"/>
  <c r="S320" i="12"/>
  <c r="T319" i="12"/>
  <c r="S320" i="11"/>
  <c r="T320" i="11" s="1"/>
  <c r="T320" i="12" l="1"/>
  <c r="U320" i="11"/>
  <c r="F327" i="2"/>
  <c r="N327" i="2" s="1"/>
  <c r="O326" i="2"/>
  <c r="F322" i="12"/>
  <c r="S321" i="12"/>
  <c r="S321" i="11"/>
  <c r="T321" i="11" s="1"/>
  <c r="U321" i="11" l="1"/>
  <c r="F328" i="2"/>
  <c r="N328" i="2" s="1"/>
  <c r="O327" i="2"/>
  <c r="T321" i="12"/>
  <c r="F323" i="12"/>
  <c r="S322" i="12"/>
  <c r="S322" i="11"/>
  <c r="T322" i="11" s="1"/>
  <c r="U322" i="11" l="1"/>
  <c r="F329" i="2"/>
  <c r="N329" i="2" s="1"/>
  <c r="O328" i="2"/>
  <c r="F324" i="12"/>
  <c r="S323" i="12"/>
  <c r="T322" i="12"/>
  <c r="S323" i="11"/>
  <c r="T323" i="11" s="1"/>
  <c r="T323" i="12" l="1"/>
  <c r="U323" i="11"/>
  <c r="F330" i="2"/>
  <c r="N330" i="2" s="1"/>
  <c r="O329" i="2"/>
  <c r="F325" i="12"/>
  <c r="S324" i="12"/>
  <c r="S324" i="11"/>
  <c r="T324" i="11" s="1"/>
  <c r="U324" i="11" l="1"/>
  <c r="F331" i="2"/>
  <c r="N331" i="2" s="1"/>
  <c r="O330" i="2"/>
  <c r="T324" i="12"/>
  <c r="F326" i="12"/>
  <c r="S325" i="12"/>
  <c r="S325" i="11"/>
  <c r="T325" i="11" s="1"/>
  <c r="U325" i="11" l="1"/>
  <c r="F332" i="2"/>
  <c r="N332" i="2" s="1"/>
  <c r="O331" i="2"/>
  <c r="F327" i="12"/>
  <c r="S326" i="12"/>
  <c r="T325" i="12"/>
  <c r="S326" i="11"/>
  <c r="T326" i="11" s="1"/>
  <c r="T326" i="12" l="1"/>
  <c r="U326" i="11"/>
  <c r="F333" i="2"/>
  <c r="N333" i="2" s="1"/>
  <c r="O332" i="2"/>
  <c r="F328" i="12"/>
  <c r="S327" i="12"/>
  <c r="S327" i="11"/>
  <c r="T327" i="11" s="1"/>
  <c r="U327" i="11" l="1"/>
  <c r="F334" i="2"/>
  <c r="N334" i="2" s="1"/>
  <c r="O333" i="2"/>
  <c r="T327" i="12"/>
  <c r="F329" i="12"/>
  <c r="S328" i="12"/>
  <c r="S328" i="11"/>
  <c r="T328" i="11" s="1"/>
  <c r="U328" i="11" l="1"/>
  <c r="F335" i="2"/>
  <c r="N335" i="2" s="1"/>
  <c r="O334" i="2"/>
  <c r="F330" i="12"/>
  <c r="S329" i="12"/>
  <c r="T328" i="12"/>
  <c r="S329" i="11"/>
  <c r="T329" i="11" s="1"/>
  <c r="T329" i="12" l="1"/>
  <c r="U329" i="11"/>
  <c r="F336" i="2"/>
  <c r="N336" i="2" s="1"/>
  <c r="O335" i="2"/>
  <c r="F331" i="12"/>
  <c r="S330" i="12"/>
  <c r="S330" i="11"/>
  <c r="T330" i="11" s="1"/>
  <c r="U330" i="11" l="1"/>
  <c r="F337" i="2"/>
  <c r="N337" i="2" s="1"/>
  <c r="O336" i="2"/>
  <c r="T330" i="12"/>
  <c r="F332" i="12"/>
  <c r="S331" i="12"/>
  <c r="S331" i="11"/>
  <c r="T331" i="11" s="1"/>
  <c r="U331" i="11" l="1"/>
  <c r="O337" i="2"/>
  <c r="F338" i="2"/>
  <c r="N338" i="2" s="1"/>
  <c r="F333" i="12"/>
  <c r="S332" i="12"/>
  <c r="T331" i="12"/>
  <c r="S332" i="11"/>
  <c r="T332" i="11" s="1"/>
  <c r="T332" i="12" l="1"/>
  <c r="U332" i="11"/>
  <c r="F339" i="2"/>
  <c r="N339" i="2" s="1"/>
  <c r="O338" i="2"/>
  <c r="F334" i="12"/>
  <c r="S333" i="12"/>
  <c r="S333" i="11"/>
  <c r="T333" i="11" s="1"/>
  <c r="U333" i="11" l="1"/>
  <c r="F340" i="2"/>
  <c r="N340" i="2" s="1"/>
  <c r="O339" i="2"/>
  <c r="T333" i="12"/>
  <c r="F335" i="12"/>
  <c r="S334" i="12"/>
  <c r="S334" i="11"/>
  <c r="T334" i="11" s="1"/>
  <c r="U334" i="11" l="1"/>
  <c r="F341" i="2"/>
  <c r="N341" i="2" s="1"/>
  <c r="O340" i="2"/>
  <c r="F336" i="12"/>
  <c r="S335" i="12"/>
  <c r="T334" i="12"/>
  <c r="T335" i="12" s="1"/>
  <c r="S335" i="11"/>
  <c r="T335" i="11" s="1"/>
  <c r="U335" i="11" l="1"/>
  <c r="F342" i="2"/>
  <c r="N342" i="2" s="1"/>
  <c r="O341" i="2"/>
  <c r="F337" i="12"/>
  <c r="S336" i="12"/>
  <c r="S336" i="11"/>
  <c r="T336" i="11" s="1"/>
  <c r="U336" i="11" l="1"/>
  <c r="F343" i="2"/>
  <c r="N343" i="2" s="1"/>
  <c r="O342" i="2"/>
  <c r="T336" i="12"/>
  <c r="F338" i="12"/>
  <c r="S337" i="12"/>
  <c r="S337" i="11"/>
  <c r="T337" i="11" s="1"/>
  <c r="U337" i="11" l="1"/>
  <c r="F344" i="2"/>
  <c r="N344" i="2" s="1"/>
  <c r="O343" i="2"/>
  <c r="F339" i="12"/>
  <c r="S338" i="12"/>
  <c r="T337" i="12"/>
  <c r="S338" i="11"/>
  <c r="T338" i="11" s="1"/>
  <c r="T338" i="12" l="1"/>
  <c r="U338" i="11"/>
  <c r="F345" i="2"/>
  <c r="N345" i="2" s="1"/>
  <c r="O344" i="2"/>
  <c r="F340" i="12"/>
  <c r="S339" i="12"/>
  <c r="S339" i="11"/>
  <c r="T339" i="11" s="1"/>
  <c r="U339" i="11" l="1"/>
  <c r="F346" i="2"/>
  <c r="N346" i="2" s="1"/>
  <c r="O345" i="2"/>
  <c r="T339" i="12"/>
  <c r="F341" i="12"/>
  <c r="S340" i="12"/>
  <c r="S340" i="11"/>
  <c r="T340" i="11" s="1"/>
  <c r="U340" i="11" l="1"/>
  <c r="F347" i="2"/>
  <c r="N347" i="2" s="1"/>
  <c r="O346" i="2"/>
  <c r="F342" i="12"/>
  <c r="S341" i="12"/>
  <c r="T340" i="12"/>
  <c r="T341" i="12" s="1"/>
  <c r="S341" i="11"/>
  <c r="T341" i="11" s="1"/>
  <c r="U341" i="11" l="1"/>
  <c r="F348" i="2"/>
  <c r="N348" i="2" s="1"/>
  <c r="O347" i="2"/>
  <c r="F343" i="12"/>
  <c r="S342" i="12"/>
  <c r="S342" i="11"/>
  <c r="T342" i="11" s="1"/>
  <c r="U342" i="11" l="1"/>
  <c r="F349" i="2"/>
  <c r="N349" i="2" s="1"/>
  <c r="O348" i="2"/>
  <c r="T342" i="12"/>
  <c r="F344" i="12"/>
  <c r="S343" i="12"/>
  <c r="S343" i="11"/>
  <c r="T343" i="11" s="1"/>
  <c r="U343" i="11" l="1"/>
  <c r="F350" i="2"/>
  <c r="N350" i="2" s="1"/>
  <c r="O349" i="2"/>
  <c r="F345" i="12"/>
  <c r="S344" i="12"/>
  <c r="T343" i="12"/>
  <c r="S344" i="11"/>
  <c r="T344" i="11" s="1"/>
  <c r="T344" i="12" l="1"/>
  <c r="U344" i="11"/>
  <c r="F351" i="2"/>
  <c r="N351" i="2" s="1"/>
  <c r="O350" i="2"/>
  <c r="F346" i="12"/>
  <c r="S345" i="12"/>
  <c r="S345" i="11"/>
  <c r="T345" i="11" s="1"/>
  <c r="U345" i="11" l="1"/>
  <c r="F352" i="2"/>
  <c r="N352" i="2" s="1"/>
  <c r="O351" i="2"/>
  <c r="T345" i="12"/>
  <c r="F347" i="12"/>
  <c r="S346" i="12"/>
  <c r="S346" i="11"/>
  <c r="T346" i="11" s="1"/>
  <c r="U346" i="11" l="1"/>
  <c r="F353" i="2"/>
  <c r="N353" i="2" s="1"/>
  <c r="O352" i="2"/>
  <c r="F348" i="12"/>
  <c r="S347" i="12"/>
  <c r="T346" i="12"/>
  <c r="S347" i="11"/>
  <c r="T347" i="11" s="1"/>
  <c r="T347" i="12" l="1"/>
  <c r="U347" i="11"/>
  <c r="F354" i="2"/>
  <c r="N354" i="2" s="1"/>
  <c r="O353" i="2"/>
  <c r="F349" i="12"/>
  <c r="S348" i="12"/>
  <c r="S348" i="11"/>
  <c r="T348" i="11" s="1"/>
  <c r="U348" i="11" l="1"/>
  <c r="F355" i="2"/>
  <c r="N355" i="2" s="1"/>
  <c r="O354" i="2"/>
  <c r="T348" i="12"/>
  <c r="F350" i="12"/>
  <c r="S349" i="12"/>
  <c r="S349" i="11"/>
  <c r="T349" i="11" s="1"/>
  <c r="U349" i="11" l="1"/>
  <c r="F356" i="2"/>
  <c r="N356" i="2" s="1"/>
  <c r="O355" i="2"/>
  <c r="F351" i="12"/>
  <c r="S350" i="12"/>
  <c r="T349" i="12"/>
  <c r="S350" i="11"/>
  <c r="T350" i="11" s="1"/>
  <c r="T350" i="12" l="1"/>
  <c r="U350" i="11"/>
  <c r="F357" i="2"/>
  <c r="N357" i="2" s="1"/>
  <c r="O356" i="2"/>
  <c r="F352" i="12"/>
  <c r="S351" i="12"/>
  <c r="S351" i="11"/>
  <c r="T351" i="11" s="1"/>
  <c r="U351" i="11" l="1"/>
  <c r="F358" i="2"/>
  <c r="N358" i="2" s="1"/>
  <c r="O357" i="2"/>
  <c r="T351" i="12"/>
  <c r="F353" i="12"/>
  <c r="S352" i="12"/>
  <c r="S352" i="11"/>
  <c r="T352" i="11" s="1"/>
  <c r="U352" i="11" l="1"/>
  <c r="F359" i="2"/>
  <c r="N359" i="2" s="1"/>
  <c r="O358" i="2"/>
  <c r="F354" i="12"/>
  <c r="S353" i="12"/>
  <c r="T352" i="12"/>
  <c r="T353" i="12" s="1"/>
  <c r="S353" i="11"/>
  <c r="T353" i="11" s="1"/>
  <c r="U353" i="11" l="1"/>
  <c r="F360" i="2"/>
  <c r="N360" i="2" s="1"/>
  <c r="O359" i="2"/>
  <c r="F355" i="12"/>
  <c r="S354" i="12"/>
  <c r="S354" i="11"/>
  <c r="T354" i="11" s="1"/>
  <c r="U354" i="11" l="1"/>
  <c r="F361" i="2"/>
  <c r="N361" i="2" s="1"/>
  <c r="O360" i="2"/>
  <c r="T354" i="12"/>
  <c r="F356" i="12"/>
  <c r="S355" i="12"/>
  <c r="S355" i="11"/>
  <c r="T355" i="11" s="1"/>
  <c r="U355" i="11" l="1"/>
  <c r="F362" i="2"/>
  <c r="N362" i="2" s="1"/>
  <c r="O361" i="2"/>
  <c r="F357" i="12"/>
  <c r="S356" i="12"/>
  <c r="T355" i="12"/>
  <c r="S356" i="11"/>
  <c r="T356" i="11" s="1"/>
  <c r="T356" i="12" l="1"/>
  <c r="U356" i="11"/>
  <c r="F363" i="2"/>
  <c r="N363" i="2" s="1"/>
  <c r="O362" i="2"/>
  <c r="F358" i="12"/>
  <c r="S357" i="12"/>
  <c r="S357" i="11"/>
  <c r="T357" i="11" s="1"/>
  <c r="U357" i="11" l="1"/>
  <c r="F364" i="2"/>
  <c r="N364" i="2" s="1"/>
  <c r="O363" i="2"/>
  <c r="T357" i="12"/>
  <c r="F359" i="12"/>
  <c r="S358" i="12"/>
  <c r="S358" i="11"/>
  <c r="T358" i="11" s="1"/>
  <c r="U358" i="11" l="1"/>
  <c r="F365" i="2"/>
  <c r="N365" i="2" s="1"/>
  <c r="O364" i="2"/>
  <c r="F360" i="12"/>
  <c r="S359" i="12"/>
  <c r="T358" i="12"/>
  <c r="S359" i="11"/>
  <c r="T359" i="11" s="1"/>
  <c r="T359" i="12" l="1"/>
  <c r="U359" i="11"/>
  <c r="F366" i="2"/>
  <c r="N366" i="2" s="1"/>
  <c r="O365" i="2"/>
  <c r="F361" i="12"/>
  <c r="S360" i="12"/>
  <c r="S360" i="11"/>
  <c r="T360" i="11" s="1"/>
  <c r="U360" i="11" l="1"/>
  <c r="F367" i="2"/>
  <c r="N367" i="2" s="1"/>
  <c r="O366" i="2"/>
  <c r="T360" i="12"/>
  <c r="F362" i="12"/>
  <c r="S361" i="12"/>
  <c r="S361" i="11"/>
  <c r="T361" i="11" s="1"/>
  <c r="U361" i="11" l="1"/>
  <c r="F368" i="2"/>
  <c r="N368" i="2" s="1"/>
  <c r="O367" i="2"/>
  <c r="F363" i="12"/>
  <c r="S362" i="12"/>
  <c r="T361" i="12"/>
  <c r="S362" i="11"/>
  <c r="T362" i="11" s="1"/>
  <c r="T362" i="12" l="1"/>
  <c r="U362" i="11"/>
  <c r="F369" i="2"/>
  <c r="N369" i="2" s="1"/>
  <c r="O368" i="2"/>
  <c r="F364" i="12"/>
  <c r="S363" i="12"/>
  <c r="S363" i="11"/>
  <c r="T363" i="11" s="1"/>
  <c r="U363" i="11" l="1"/>
  <c r="F370" i="2"/>
  <c r="N370" i="2" s="1"/>
  <c r="O369" i="2"/>
  <c r="T363" i="12"/>
  <c r="F365" i="12"/>
  <c r="S364" i="12"/>
  <c r="S364" i="11"/>
  <c r="T364" i="11" s="1"/>
  <c r="U364" i="11" l="1"/>
  <c r="F371" i="2"/>
  <c r="N371" i="2" s="1"/>
  <c r="O370" i="2"/>
  <c r="F366" i="12"/>
  <c r="S365" i="12"/>
  <c r="T364" i="12"/>
  <c r="T365" i="12" s="1"/>
  <c r="S365" i="11"/>
  <c r="T365" i="11" s="1"/>
  <c r="U365" i="11" l="1"/>
  <c r="F372" i="2"/>
  <c r="N372" i="2" s="1"/>
  <c r="O371" i="2"/>
  <c r="F367" i="12"/>
  <c r="S366" i="12"/>
  <c r="S366" i="11"/>
  <c r="T366" i="11" s="1"/>
  <c r="U366" i="11" l="1"/>
  <c r="F373" i="2"/>
  <c r="N373" i="2" s="1"/>
  <c r="O372" i="2"/>
  <c r="T366" i="12"/>
  <c r="F368" i="12"/>
  <c r="S367" i="12"/>
  <c r="S367" i="11"/>
  <c r="T367" i="11" s="1"/>
  <c r="U367" i="11" l="1"/>
  <c r="F374" i="2"/>
  <c r="N374" i="2" s="1"/>
  <c r="O373" i="2"/>
  <c r="F369" i="12"/>
  <c r="S368" i="12"/>
  <c r="T367" i="12"/>
  <c r="T368" i="12" s="1"/>
  <c r="S368" i="11"/>
  <c r="T368" i="11" s="1"/>
  <c r="U368" i="11" l="1"/>
  <c r="F375" i="2"/>
  <c r="N375" i="2" s="1"/>
  <c r="O374" i="2"/>
  <c r="F370" i="12"/>
  <c r="S369" i="12"/>
  <c r="S369" i="11"/>
  <c r="T369" i="11" s="1"/>
  <c r="U369" i="11" l="1"/>
  <c r="F376" i="2"/>
  <c r="N376" i="2" s="1"/>
  <c r="O375" i="2"/>
  <c r="T369" i="12"/>
  <c r="F371" i="12"/>
  <c r="S370" i="12"/>
  <c r="S370" i="11"/>
  <c r="T370" i="11" s="1"/>
  <c r="U370" i="11" l="1"/>
  <c r="F377" i="2"/>
  <c r="N377" i="2" s="1"/>
  <c r="O376" i="2"/>
  <c r="F372" i="12"/>
  <c r="S371" i="12"/>
  <c r="T370" i="12"/>
  <c r="S371" i="11"/>
  <c r="T371" i="11" s="1"/>
  <c r="U371" i="11" l="1"/>
  <c r="T371" i="12"/>
  <c r="F378" i="2"/>
  <c r="N378" i="2" s="1"/>
  <c r="O377" i="2"/>
  <c r="F373" i="12"/>
  <c r="S372" i="12"/>
  <c r="S372" i="11"/>
  <c r="T372" i="11" s="1"/>
  <c r="U372" i="11" l="1"/>
  <c r="F379" i="2"/>
  <c r="N379" i="2" s="1"/>
  <c r="O378" i="2"/>
  <c r="T372" i="12"/>
  <c r="F374" i="12"/>
  <c r="S373" i="12"/>
  <c r="S373" i="11"/>
  <c r="T373" i="11" s="1"/>
  <c r="U373" i="11" l="1"/>
  <c r="F380" i="2"/>
  <c r="N380" i="2" s="1"/>
  <c r="O379" i="2"/>
  <c r="F375" i="12"/>
  <c r="S374" i="12"/>
  <c r="T373" i="12"/>
  <c r="T374" i="12" s="1"/>
  <c r="S374" i="11"/>
  <c r="T374" i="11" s="1"/>
  <c r="U374" i="11" l="1"/>
  <c r="F381" i="2"/>
  <c r="N381" i="2" s="1"/>
  <c r="O380" i="2"/>
  <c r="F376" i="12"/>
  <c r="S375" i="12"/>
  <c r="S375" i="11"/>
  <c r="T375" i="11" s="1"/>
  <c r="U375" i="11" l="1"/>
  <c r="F382" i="2"/>
  <c r="N382" i="2" s="1"/>
  <c r="O381" i="2"/>
  <c r="T375" i="12"/>
  <c r="F377" i="12"/>
  <c r="S376" i="12"/>
  <c r="S376" i="11"/>
  <c r="T376" i="11" s="1"/>
  <c r="U376" i="11" l="1"/>
  <c r="F383" i="2"/>
  <c r="N383" i="2" s="1"/>
  <c r="O382" i="2"/>
  <c r="F378" i="12"/>
  <c r="S377" i="12"/>
  <c r="T376" i="12"/>
  <c r="T377" i="12" s="1"/>
  <c r="S377" i="11"/>
  <c r="T377" i="11" s="1"/>
  <c r="U377" i="11" l="1"/>
  <c r="O383" i="2"/>
  <c r="F384" i="2"/>
  <c r="N384" i="2" s="1"/>
  <c r="F379" i="12"/>
  <c r="S378" i="12"/>
  <c r="S378" i="11"/>
  <c r="T378" i="11" s="1"/>
  <c r="U378" i="11" l="1"/>
  <c r="F385" i="2"/>
  <c r="N385" i="2" s="1"/>
  <c r="O384" i="2"/>
  <c r="T378" i="12"/>
  <c r="F380" i="12"/>
  <c r="S379" i="12"/>
  <c r="S379" i="11"/>
  <c r="T379" i="11" s="1"/>
  <c r="U379" i="11" l="1"/>
  <c r="F386" i="2"/>
  <c r="N386" i="2" s="1"/>
  <c r="O385" i="2"/>
  <c r="F381" i="12"/>
  <c r="S380" i="12"/>
  <c r="T379" i="12"/>
  <c r="S380" i="11"/>
  <c r="T380" i="11" s="1"/>
  <c r="U380" i="11" l="1"/>
  <c r="T380" i="12"/>
  <c r="F387" i="2"/>
  <c r="N387" i="2" s="1"/>
  <c r="O386" i="2"/>
  <c r="F382" i="12"/>
  <c r="S381" i="12"/>
  <c r="S381" i="11"/>
  <c r="T381" i="11" s="1"/>
  <c r="U381" i="11" l="1"/>
  <c r="F388" i="2"/>
  <c r="N388" i="2" s="1"/>
  <c r="O387" i="2"/>
  <c r="T381" i="12"/>
  <c r="F383" i="12"/>
  <c r="S382" i="12"/>
  <c r="S382" i="11"/>
  <c r="T382" i="11" s="1"/>
  <c r="U382" i="11" l="1"/>
  <c r="F389" i="2"/>
  <c r="N389" i="2" s="1"/>
  <c r="O388" i="2"/>
  <c r="F384" i="12"/>
  <c r="S383" i="12"/>
  <c r="T382" i="12"/>
  <c r="S383" i="11"/>
  <c r="T383" i="11" s="1"/>
  <c r="T383" i="12" l="1"/>
  <c r="U383" i="11"/>
  <c r="F390" i="2"/>
  <c r="N390" i="2" s="1"/>
  <c r="O389" i="2"/>
  <c r="F385" i="12"/>
  <c r="S384" i="12"/>
  <c r="S384" i="11"/>
  <c r="T384" i="11" s="1"/>
  <c r="U384" i="11" l="1"/>
  <c r="F391" i="2"/>
  <c r="N391" i="2" s="1"/>
  <c r="O390" i="2"/>
  <c r="T384" i="12"/>
  <c r="F386" i="12"/>
  <c r="S385" i="12"/>
  <c r="S385" i="11"/>
  <c r="T385" i="11" s="1"/>
  <c r="U385" i="11" l="1"/>
  <c r="F392" i="2"/>
  <c r="N392" i="2" s="1"/>
  <c r="O391" i="2"/>
  <c r="F387" i="12"/>
  <c r="S386" i="12"/>
  <c r="T385" i="12"/>
  <c r="T386" i="12" s="1"/>
  <c r="S386" i="11"/>
  <c r="T386" i="11" s="1"/>
  <c r="U386" i="11" l="1"/>
  <c r="F393" i="2"/>
  <c r="N393" i="2" s="1"/>
  <c r="O392" i="2"/>
  <c r="F388" i="12"/>
  <c r="S387" i="12"/>
  <c r="S387" i="11"/>
  <c r="T387" i="11" s="1"/>
  <c r="U387" i="11" l="1"/>
  <c r="F394" i="2"/>
  <c r="N394" i="2" s="1"/>
  <c r="O393" i="2"/>
  <c r="T387" i="12"/>
  <c r="F389" i="12"/>
  <c r="S388" i="12"/>
  <c r="S388" i="11"/>
  <c r="T388" i="11" s="1"/>
  <c r="U388" i="11" l="1"/>
  <c r="F395" i="2"/>
  <c r="N395" i="2" s="1"/>
  <c r="O394" i="2"/>
  <c r="F390" i="12"/>
  <c r="S389" i="12"/>
  <c r="T388" i="12"/>
  <c r="T389" i="12" s="1"/>
  <c r="S389" i="11"/>
  <c r="T389" i="11" s="1"/>
  <c r="U389" i="11" l="1"/>
  <c r="F396" i="2"/>
  <c r="N396" i="2" s="1"/>
  <c r="O395" i="2"/>
  <c r="F391" i="12"/>
  <c r="S390" i="12"/>
  <c r="S390" i="11"/>
  <c r="T390" i="11" s="1"/>
  <c r="U390" i="11" l="1"/>
  <c r="F397" i="2"/>
  <c r="N397" i="2" s="1"/>
  <c r="O396" i="2"/>
  <c r="T390" i="12"/>
  <c r="F392" i="12"/>
  <c r="S391" i="12"/>
  <c r="S391" i="11"/>
  <c r="T391" i="11" s="1"/>
  <c r="U391" i="11" l="1"/>
  <c r="F398" i="2"/>
  <c r="N398" i="2" s="1"/>
  <c r="O397" i="2"/>
  <c r="F393" i="12"/>
  <c r="S392" i="12"/>
  <c r="T391" i="12"/>
  <c r="T392" i="12" s="1"/>
  <c r="S392" i="11"/>
  <c r="T392" i="11" s="1"/>
  <c r="U392" i="11" l="1"/>
  <c r="F399" i="2"/>
  <c r="N399" i="2" s="1"/>
  <c r="O398" i="2"/>
  <c r="F394" i="12"/>
  <c r="S393" i="12"/>
  <c r="S393" i="11"/>
  <c r="T393" i="11" s="1"/>
  <c r="U393" i="11" l="1"/>
  <c r="F400" i="2"/>
  <c r="N400" i="2" s="1"/>
  <c r="O399" i="2"/>
  <c r="T393" i="12"/>
  <c r="F395" i="12"/>
  <c r="S394" i="12"/>
  <c r="S394" i="11"/>
  <c r="T394" i="11" s="1"/>
  <c r="U394" i="11" l="1"/>
  <c r="F401" i="2"/>
  <c r="N401" i="2" s="1"/>
  <c r="O400" i="2"/>
  <c r="F396" i="12"/>
  <c r="S395" i="12"/>
  <c r="T394" i="12"/>
  <c r="T395" i="12" s="1"/>
  <c r="S395" i="11"/>
  <c r="T395" i="11" s="1"/>
  <c r="U395" i="11" l="1"/>
  <c r="F402" i="2"/>
  <c r="N402" i="2" s="1"/>
  <c r="O401" i="2"/>
  <c r="F397" i="12"/>
  <c r="S396" i="12"/>
  <c r="S396" i="11"/>
  <c r="T396" i="11" s="1"/>
  <c r="U396" i="11" l="1"/>
  <c r="F403" i="2"/>
  <c r="N403" i="2" s="1"/>
  <c r="O402" i="2"/>
  <c r="T396" i="12"/>
  <c r="F398" i="12"/>
  <c r="S397" i="12"/>
  <c r="S397" i="11"/>
  <c r="T397" i="11" s="1"/>
  <c r="U397" i="11" l="1"/>
  <c r="F404" i="2"/>
  <c r="N404" i="2" s="1"/>
  <c r="O403" i="2"/>
  <c r="F399" i="12"/>
  <c r="S398" i="12"/>
  <c r="T397" i="12"/>
  <c r="T398" i="12" s="1"/>
  <c r="S398" i="11"/>
  <c r="T398" i="11" s="1"/>
  <c r="U398" i="11" l="1"/>
  <c r="F405" i="2"/>
  <c r="N405" i="2" s="1"/>
  <c r="O404" i="2"/>
  <c r="F400" i="12"/>
  <c r="S399" i="12"/>
  <c r="S399" i="11"/>
  <c r="T399" i="11" s="1"/>
  <c r="U399" i="11" l="1"/>
  <c r="F406" i="2"/>
  <c r="N406" i="2" s="1"/>
  <c r="O405" i="2"/>
  <c r="T399" i="12"/>
  <c r="F401" i="12"/>
  <c r="S400" i="12"/>
  <c r="S400" i="11"/>
  <c r="T400" i="11" s="1"/>
  <c r="U400" i="11" l="1"/>
  <c r="F407" i="2"/>
  <c r="N407" i="2" s="1"/>
  <c r="O406" i="2"/>
  <c r="F402" i="12"/>
  <c r="S401" i="12"/>
  <c r="T400" i="12"/>
  <c r="S401" i="11"/>
  <c r="T401" i="11" s="1"/>
  <c r="T401" i="12" l="1"/>
  <c r="U401" i="11"/>
  <c r="F408" i="2"/>
  <c r="N408" i="2" s="1"/>
  <c r="O407" i="2"/>
  <c r="F403" i="12"/>
  <c r="S402" i="12"/>
  <c r="S402" i="11"/>
  <c r="T402" i="11" s="1"/>
  <c r="U402" i="11" l="1"/>
  <c r="F409" i="2"/>
  <c r="N409" i="2" s="1"/>
  <c r="O408" i="2"/>
  <c r="T402" i="12"/>
  <c r="F404" i="12"/>
  <c r="S403" i="12"/>
  <c r="S403" i="11"/>
  <c r="T403" i="11" s="1"/>
  <c r="U403" i="11" l="1"/>
  <c r="F410" i="2"/>
  <c r="N410" i="2" s="1"/>
  <c r="O409" i="2"/>
  <c r="F405" i="12"/>
  <c r="S404" i="12"/>
  <c r="T403" i="12"/>
  <c r="T404" i="12" s="1"/>
  <c r="S404" i="11"/>
  <c r="T404" i="11" s="1"/>
  <c r="U404" i="11" l="1"/>
  <c r="F411" i="2"/>
  <c r="N411" i="2" s="1"/>
  <c r="O410" i="2"/>
  <c r="F406" i="12"/>
  <c r="S405" i="12"/>
  <c r="S405" i="11"/>
  <c r="T405" i="11" s="1"/>
  <c r="U405" i="11" l="1"/>
  <c r="F412" i="2"/>
  <c r="N412" i="2" s="1"/>
  <c r="O411" i="2"/>
  <c r="T405" i="12"/>
  <c r="F407" i="12"/>
  <c r="S406" i="12"/>
  <c r="S406" i="11"/>
  <c r="T406" i="11" s="1"/>
  <c r="U406" i="11" l="1"/>
  <c r="F413" i="2"/>
  <c r="N413" i="2" s="1"/>
  <c r="F408" i="12"/>
  <c r="S407" i="12"/>
  <c r="T406" i="12"/>
  <c r="T407" i="12" s="1"/>
  <c r="S407" i="11"/>
  <c r="T407" i="11" s="1"/>
  <c r="U407" i="11" l="1"/>
  <c r="O412" i="2"/>
  <c r="F414" i="2"/>
  <c r="N414" i="2" s="1"/>
  <c r="O413" i="2"/>
  <c r="F409" i="12"/>
  <c r="S408" i="12"/>
  <c r="S408" i="11"/>
  <c r="T408" i="11" s="1"/>
  <c r="U408" i="11" l="1"/>
  <c r="F415" i="2"/>
  <c r="N415" i="2" s="1"/>
  <c r="O414" i="2"/>
  <c r="T408" i="12"/>
  <c r="F410" i="12"/>
  <c r="S409" i="12"/>
  <c r="S409" i="11"/>
  <c r="T409" i="11" s="1"/>
  <c r="U409" i="11" l="1"/>
  <c r="F416" i="2"/>
  <c r="N416" i="2" s="1"/>
  <c r="O415" i="2"/>
  <c r="F411" i="12"/>
  <c r="S410" i="12"/>
  <c r="T409" i="12"/>
  <c r="T410" i="12" s="1"/>
  <c r="S410" i="11"/>
  <c r="T410" i="11" s="1"/>
  <c r="U410" i="11" l="1"/>
  <c r="F417" i="2"/>
  <c r="N417" i="2" s="1"/>
  <c r="O416" i="2"/>
  <c r="F412" i="12"/>
  <c r="S411" i="12"/>
  <c r="S411" i="11"/>
  <c r="T411" i="11" s="1"/>
  <c r="U411" i="11" l="1"/>
  <c r="F418" i="2"/>
  <c r="N418" i="2" s="1"/>
  <c r="O417" i="2"/>
  <c r="T411" i="12"/>
  <c r="F413" i="12"/>
  <c r="S412" i="12"/>
  <c r="S412" i="11"/>
  <c r="T412" i="11" s="1"/>
  <c r="U412" i="11" l="1"/>
  <c r="F419" i="2"/>
  <c r="N419" i="2" s="1"/>
  <c r="O418" i="2"/>
  <c r="F414" i="12"/>
  <c r="S413" i="12"/>
  <c r="T412" i="12"/>
  <c r="T413" i="12" s="1"/>
  <c r="S413" i="11"/>
  <c r="T413" i="11" s="1"/>
  <c r="S43" i="2" l="1"/>
  <c r="T43" i="2" s="1"/>
  <c r="S39" i="2"/>
  <c r="T39" i="2" s="1"/>
  <c r="S40" i="2"/>
  <c r="T40" i="2" s="1"/>
  <c r="S15" i="2"/>
  <c r="T15" i="2" s="1"/>
  <c r="U413" i="11"/>
  <c r="F420" i="2"/>
  <c r="N420" i="2" s="1"/>
  <c r="S29" i="2" s="1"/>
  <c r="T29" i="2" s="1"/>
  <c r="O419" i="2"/>
  <c r="F415" i="12"/>
  <c r="S414" i="12"/>
  <c r="S414" i="11"/>
  <c r="T414" i="11" s="1"/>
  <c r="T5" i="27" l="1"/>
  <c r="T5" i="26"/>
  <c r="AD5" i="26"/>
  <c r="AD5" i="27"/>
  <c r="O420" i="2"/>
  <c r="O421" i="2" s="1"/>
  <c r="O422" i="2" s="1"/>
  <c r="S25" i="2"/>
  <c r="T25" i="2" s="1"/>
  <c r="S22" i="2"/>
  <c r="T22" i="2" s="1"/>
  <c r="S27" i="2"/>
  <c r="T27" i="2" s="1"/>
  <c r="S35" i="2"/>
  <c r="T35" i="2" s="1"/>
  <c r="AE5" i="27"/>
  <c r="AE5" i="26"/>
  <c r="AH5" i="26"/>
  <c r="AH5" i="27"/>
  <c r="F5" i="27"/>
  <c r="F5" i="26"/>
  <c r="S10" i="2"/>
  <c r="S16" i="2"/>
  <c r="T16" i="2" s="1"/>
  <c r="S33" i="2"/>
  <c r="T33" i="2" s="1"/>
  <c r="S41" i="2"/>
  <c r="T41" i="2" s="1"/>
  <c r="S44" i="2"/>
  <c r="T44" i="2" s="1"/>
  <c r="S32" i="2"/>
  <c r="T32" i="2" s="1"/>
  <c r="S23" i="2"/>
  <c r="T23" i="2" s="1"/>
  <c r="S30" i="2"/>
  <c r="T30" i="2" s="1"/>
  <c r="S37" i="2"/>
  <c r="T37" i="2" s="1"/>
  <c r="S34" i="2"/>
  <c r="T34" i="2" s="1"/>
  <c r="S21" i="2"/>
  <c r="T21" i="2" s="1"/>
  <c r="S18" i="2"/>
  <c r="T18" i="2" s="1"/>
  <c r="S38" i="2"/>
  <c r="T38" i="2" s="1"/>
  <c r="S14" i="2"/>
  <c r="T14" i="2" s="1"/>
  <c r="E5" i="26" s="1"/>
  <c r="S28" i="2"/>
  <c r="T28" i="2" s="1"/>
  <c r="S20" i="2"/>
  <c r="T20" i="2" s="1"/>
  <c r="S42" i="2"/>
  <c r="T42" i="2" s="1"/>
  <c r="S24" i="2"/>
  <c r="T24" i="2" s="1"/>
  <c r="S19" i="2"/>
  <c r="T19" i="2" s="1"/>
  <c r="S17" i="2"/>
  <c r="T17" i="2" s="1"/>
  <c r="S36" i="2"/>
  <c r="T36" i="2" s="1"/>
  <c r="S26" i="2"/>
  <c r="T26" i="2" s="1"/>
  <c r="S31" i="2"/>
  <c r="T31" i="2" s="1"/>
  <c r="U414" i="11"/>
  <c r="T414" i="12"/>
  <c r="F416" i="12"/>
  <c r="S415" i="12"/>
  <c r="S415" i="11"/>
  <c r="T415" i="11" s="1"/>
  <c r="Z5" i="26" l="1"/>
  <c r="Z5" i="27"/>
  <c r="AG5" i="26"/>
  <c r="AG5" i="27"/>
  <c r="AB5" i="26"/>
  <c r="AB5" i="27"/>
  <c r="S11" i="2"/>
  <c r="E3" i="29"/>
  <c r="R5" i="26"/>
  <c r="R5" i="27"/>
  <c r="U5" i="27"/>
  <c r="U5" i="26"/>
  <c r="S5" i="26"/>
  <c r="S5" i="27"/>
  <c r="AA5" i="26"/>
  <c r="AA5" i="27"/>
  <c r="AC5" i="26"/>
  <c r="AC5" i="27"/>
  <c r="AI5" i="26"/>
  <c r="AI5" i="27"/>
  <c r="M5" i="26"/>
  <c r="M5" i="27"/>
  <c r="W5" i="26"/>
  <c r="W5" i="27"/>
  <c r="H5" i="27"/>
  <c r="H5" i="26"/>
  <c r="I5" i="26"/>
  <c r="I5" i="27"/>
  <c r="AF5" i="27"/>
  <c r="AF5" i="26"/>
  <c r="N5" i="27"/>
  <c r="N5" i="26"/>
  <c r="Q5" i="27"/>
  <c r="Q5" i="26"/>
  <c r="J5" i="26"/>
  <c r="J5" i="27"/>
  <c r="L5" i="27"/>
  <c r="L5" i="26"/>
  <c r="X5" i="26"/>
  <c r="X5" i="27"/>
  <c r="K5" i="27"/>
  <c r="K5" i="26"/>
  <c r="V5" i="26"/>
  <c r="V5" i="27"/>
  <c r="P5" i="26"/>
  <c r="P5" i="27"/>
  <c r="O5" i="26"/>
  <c r="O5" i="27"/>
  <c r="Y5" i="27"/>
  <c r="Y5" i="26"/>
  <c r="G5" i="26"/>
  <c r="G5" i="27"/>
  <c r="U415" i="11"/>
  <c r="AD5" i="28"/>
  <c r="AG5" i="28"/>
  <c r="AE5" i="28"/>
  <c r="O5" i="28"/>
  <c r="N5" i="28"/>
  <c r="L5" i="28"/>
  <c r="U5" i="28"/>
  <c r="Q5" i="28"/>
  <c r="V5" i="28"/>
  <c r="AH5" i="28"/>
  <c r="AI5" i="28"/>
  <c r="R5" i="28"/>
  <c r="Z5" i="28"/>
  <c r="AA5" i="28"/>
  <c r="W5" i="28"/>
  <c r="P5" i="28"/>
  <c r="AB5" i="28"/>
  <c r="K5" i="28"/>
  <c r="J5" i="28"/>
  <c r="M5" i="28"/>
  <c r="H5" i="28"/>
  <c r="Y5" i="28"/>
  <c r="AF5" i="28"/>
  <c r="G5" i="28"/>
  <c r="T5" i="28"/>
  <c r="X5" i="28"/>
  <c r="I5" i="28"/>
  <c r="AC5" i="28"/>
  <c r="S5" i="28"/>
  <c r="F417" i="12"/>
  <c r="S416" i="12"/>
  <c r="T415" i="12"/>
  <c r="S416" i="11"/>
  <c r="T416" i="11" s="1"/>
  <c r="U416" i="11" l="1"/>
  <c r="T416" i="12"/>
  <c r="F418" i="12"/>
  <c r="S417" i="12"/>
  <c r="S417" i="11"/>
  <c r="T417" i="11" s="1"/>
  <c r="U417" i="11" l="1"/>
  <c r="T417" i="12"/>
  <c r="F419" i="12"/>
  <c r="S418" i="12"/>
  <c r="S418" i="11"/>
  <c r="T418" i="11" s="1"/>
  <c r="U418" i="11" l="1"/>
  <c r="F420" i="12"/>
  <c r="S420" i="12" s="1"/>
  <c r="S419" i="12"/>
  <c r="T418" i="12"/>
  <c r="S419" i="11"/>
  <c r="T419" i="11" s="1"/>
  <c r="X11" i="12" l="1"/>
  <c r="X41" i="12"/>
  <c r="Y41" i="12" s="1"/>
  <c r="X33" i="12"/>
  <c r="Y33" i="12" s="1"/>
  <c r="X22" i="12"/>
  <c r="Y22" i="12" s="1"/>
  <c r="X43" i="12"/>
  <c r="Y43" i="12" s="1"/>
  <c r="X37" i="12"/>
  <c r="Y37" i="12" s="1"/>
  <c r="X18" i="12"/>
  <c r="Y18" i="12" s="1"/>
  <c r="X40" i="12"/>
  <c r="Y40" i="12" s="1"/>
  <c r="X24" i="12"/>
  <c r="Y24" i="12" s="1"/>
  <c r="X29" i="12"/>
  <c r="Y29" i="12" s="1"/>
  <c r="X31" i="12"/>
  <c r="Y31" i="12" s="1"/>
  <c r="X30" i="12"/>
  <c r="Y30" i="12" s="1"/>
  <c r="X35" i="12"/>
  <c r="Y35" i="12" s="1"/>
  <c r="X45" i="12"/>
  <c r="Y45" i="12" s="1"/>
  <c r="X21" i="12"/>
  <c r="Y21" i="12" s="1"/>
  <c r="X39" i="12"/>
  <c r="Y39" i="12" s="1"/>
  <c r="X23" i="12"/>
  <c r="Y23" i="12" s="1"/>
  <c r="X16" i="12"/>
  <c r="Y16" i="12" s="1"/>
  <c r="X25" i="12"/>
  <c r="Y25" i="12" s="1"/>
  <c r="X42" i="12"/>
  <c r="Y42" i="12" s="1"/>
  <c r="X15" i="12"/>
  <c r="Y15" i="12" s="1"/>
  <c r="X19" i="12"/>
  <c r="Y19" i="12" s="1"/>
  <c r="X34" i="12"/>
  <c r="Y34" i="12" s="1"/>
  <c r="X32" i="12"/>
  <c r="Y32" i="12" s="1"/>
  <c r="X20" i="12"/>
  <c r="Y20" i="12" s="1"/>
  <c r="X44" i="12"/>
  <c r="Y44" i="12" s="1"/>
  <c r="X28" i="12"/>
  <c r="Y28" i="12" s="1"/>
  <c r="X26" i="12"/>
  <c r="Y26" i="12" s="1"/>
  <c r="X27" i="12"/>
  <c r="Y27" i="12" s="1"/>
  <c r="X17" i="12"/>
  <c r="Y17" i="12" s="1"/>
  <c r="X38" i="12"/>
  <c r="Y38" i="12" s="1"/>
  <c r="X36" i="12"/>
  <c r="Y36" i="12" s="1"/>
  <c r="U419" i="11"/>
  <c r="T419" i="12"/>
  <c r="T420" i="12" s="1"/>
  <c r="T421" i="12" s="1"/>
  <c r="T422" i="12" s="1"/>
  <c r="S420" i="11"/>
  <c r="T420" i="11" s="1"/>
  <c r="X12" i="12" l="1"/>
  <c r="E9" i="29"/>
  <c r="AB11" i="27"/>
  <c r="AB11" i="26"/>
  <c r="G11" i="27"/>
  <c r="G11" i="26"/>
  <c r="Q11" i="27"/>
  <c r="Q11" i="26"/>
  <c r="F11" i="27"/>
  <c r="F11" i="26"/>
  <c r="Z11" i="27"/>
  <c r="Z11" i="26"/>
  <c r="V11" i="27"/>
  <c r="V11" i="26"/>
  <c r="AC11" i="27"/>
  <c r="AC11" i="26"/>
  <c r="AD11" i="27"/>
  <c r="AD11" i="26"/>
  <c r="H11" i="27"/>
  <c r="H11" i="26"/>
  <c r="AA11" i="27"/>
  <c r="AA11" i="26"/>
  <c r="Y11" i="27"/>
  <c r="Y11" i="26"/>
  <c r="P11" i="27"/>
  <c r="P11" i="26"/>
  <c r="AF11" i="26"/>
  <c r="AF11" i="27"/>
  <c r="T11" i="27"/>
  <c r="T11" i="26"/>
  <c r="L11" i="27"/>
  <c r="L11" i="26"/>
  <c r="K11" i="27"/>
  <c r="K11" i="26"/>
  <c r="AI11" i="27"/>
  <c r="AI11" i="26"/>
  <c r="E11" i="27"/>
  <c r="E11" i="26"/>
  <c r="AG11" i="26"/>
  <c r="AG11" i="27"/>
  <c r="R11" i="27"/>
  <c r="R11" i="26"/>
  <c r="O11" i="26"/>
  <c r="O11" i="27"/>
  <c r="U11" i="27"/>
  <c r="U11" i="26"/>
  <c r="W11" i="27"/>
  <c r="W11" i="26"/>
  <c r="AE11" i="26"/>
  <c r="AE11" i="27"/>
  <c r="X11" i="27"/>
  <c r="X11" i="26"/>
  <c r="I11" i="27"/>
  <c r="I11" i="26"/>
  <c r="AH11" i="26"/>
  <c r="AH11" i="27"/>
  <c r="S11" i="27"/>
  <c r="S11" i="26"/>
  <c r="J11" i="27"/>
  <c r="J11" i="26"/>
  <c r="M11" i="27"/>
  <c r="M11" i="26"/>
  <c r="N11" i="27"/>
  <c r="N11" i="26"/>
  <c r="Y18" i="11"/>
  <c r="Z18" i="11" s="1"/>
  <c r="Y37" i="11"/>
  <c r="Z37" i="11" s="1"/>
  <c r="Y41" i="11"/>
  <c r="Z41" i="11" s="1"/>
  <c r="Y10" i="11"/>
  <c r="Y23" i="11"/>
  <c r="Z23" i="11" s="1"/>
  <c r="Y40" i="11"/>
  <c r="Z40" i="11" s="1"/>
  <c r="Y19" i="11"/>
  <c r="Z19" i="11" s="1"/>
  <c r="Y15" i="11"/>
  <c r="Z15" i="11" s="1"/>
  <c r="Y43" i="11"/>
  <c r="Z43" i="11" s="1"/>
  <c r="Y31" i="11"/>
  <c r="Z31" i="11" s="1"/>
  <c r="Y14" i="11"/>
  <c r="Z14" i="11" s="1"/>
  <c r="E6" i="26" s="1"/>
  <c r="Y27" i="11"/>
  <c r="Z27" i="11" s="1"/>
  <c r="Y28" i="11"/>
  <c r="Z28" i="11" s="1"/>
  <c r="Y25" i="11"/>
  <c r="Z25" i="11" s="1"/>
  <c r="Y44" i="11"/>
  <c r="Z44" i="11" s="1"/>
  <c r="Y21" i="11"/>
  <c r="Z21" i="11" s="1"/>
  <c r="Y26" i="11"/>
  <c r="Z26" i="11" s="1"/>
  <c r="Y22" i="11"/>
  <c r="Z22" i="11" s="1"/>
  <c r="Y42" i="11"/>
  <c r="Z42" i="11" s="1"/>
  <c r="Y24" i="11"/>
  <c r="Z24" i="11" s="1"/>
  <c r="Y16" i="11"/>
  <c r="Z16" i="11" s="1"/>
  <c r="Y20" i="11"/>
  <c r="Z20" i="11" s="1"/>
  <c r="Y38" i="11"/>
  <c r="Z38" i="11" s="1"/>
  <c r="Y29" i="11"/>
  <c r="Z29" i="11" s="1"/>
  <c r="Y34" i="11"/>
  <c r="Z34" i="11" s="1"/>
  <c r="Y17" i="11"/>
  <c r="Z17" i="11" s="1"/>
  <c r="Y30" i="11"/>
  <c r="Z30" i="11" s="1"/>
  <c r="Y35" i="11"/>
  <c r="Z35" i="11" s="1"/>
  <c r="Y36" i="11"/>
  <c r="Z36" i="11" s="1"/>
  <c r="Y33" i="11"/>
  <c r="Z33" i="11" s="1"/>
  <c r="Y39" i="11"/>
  <c r="Z39" i="11" s="1"/>
  <c r="Y32" i="11"/>
  <c r="Z32" i="11" s="1"/>
  <c r="E14" i="28"/>
  <c r="AD14" i="28"/>
  <c r="AC14" i="28"/>
  <c r="AB14" i="28"/>
  <c r="AA14" i="28"/>
  <c r="Z14" i="28"/>
  <c r="Y14" i="28"/>
  <c r="X14" i="28"/>
  <c r="W14" i="28"/>
  <c r="U14" i="28"/>
  <c r="T14" i="28"/>
  <c r="S14" i="28"/>
  <c r="R14" i="28"/>
  <c r="Q14" i="28"/>
  <c r="P14" i="28"/>
  <c r="O14" i="28"/>
  <c r="N14" i="28"/>
  <c r="M14" i="28"/>
  <c r="K14" i="28"/>
  <c r="J14" i="28"/>
  <c r="I14" i="28"/>
  <c r="H14" i="28"/>
  <c r="G14" i="28"/>
  <c r="F14" i="28"/>
  <c r="L14" i="28"/>
  <c r="V14" i="28"/>
  <c r="AI14" i="28"/>
  <c r="AG14" i="28"/>
  <c r="AE14" i="28"/>
  <c r="AF14" i="28"/>
  <c r="AH14" i="28"/>
  <c r="U420" i="11"/>
  <c r="Y11" i="11" l="1"/>
  <c r="E4" i="29"/>
  <c r="X6" i="26"/>
  <c r="X6" i="27"/>
  <c r="G6" i="26"/>
  <c r="G6" i="27"/>
  <c r="W6" i="26"/>
  <c r="W6" i="27"/>
  <c r="T6" i="26"/>
  <c r="T6" i="27"/>
  <c r="L6" i="26"/>
  <c r="L6" i="27"/>
  <c r="F6" i="26"/>
  <c r="F6" i="27"/>
  <c r="F6" i="28"/>
  <c r="J6" i="26"/>
  <c r="J6" i="27"/>
  <c r="AE6" i="26"/>
  <c r="AE6" i="27"/>
  <c r="N6" i="26"/>
  <c r="N6" i="27"/>
  <c r="AI6" i="26"/>
  <c r="AI6" i="27"/>
  <c r="AA6" i="26"/>
  <c r="AA6" i="27"/>
  <c r="Z6" i="26"/>
  <c r="Z6" i="27"/>
  <c r="U6" i="27"/>
  <c r="U6" i="26"/>
  <c r="AG6" i="26"/>
  <c r="AG6" i="27"/>
  <c r="E6" i="27"/>
  <c r="AF6" i="26"/>
  <c r="AF6" i="27"/>
  <c r="AC6" i="27"/>
  <c r="AC6" i="26"/>
  <c r="P6" i="26"/>
  <c r="P6" i="27"/>
  <c r="O6" i="26"/>
  <c r="O6" i="27"/>
  <c r="H6" i="26"/>
  <c r="H6" i="27"/>
  <c r="M6" i="27"/>
  <c r="M6" i="26"/>
  <c r="V6" i="26"/>
  <c r="V6" i="27"/>
  <c r="AB6" i="26"/>
  <c r="AB6" i="27"/>
  <c r="AD6" i="26"/>
  <c r="AD6" i="27"/>
  <c r="K6" i="26"/>
  <c r="K6" i="27"/>
  <c r="S6" i="26"/>
  <c r="S6" i="27"/>
  <c r="R6" i="26"/>
  <c r="R6" i="27"/>
  <c r="Y6" i="26"/>
  <c r="Y6" i="27"/>
  <c r="Q6" i="26"/>
  <c r="Q6" i="27"/>
  <c r="AH6" i="26"/>
  <c r="AH6" i="27"/>
  <c r="I6" i="26"/>
  <c r="I6" i="27"/>
  <c r="F5" i="28"/>
  <c r="U421" i="11"/>
  <c r="U422" i="11" s="1"/>
  <c r="E5" i="27" l="1"/>
  <c r="E5" i="28"/>
  <c r="AD6" i="28"/>
  <c r="T6" i="28"/>
  <c r="O6" i="28"/>
  <c r="V6" i="28"/>
  <c r="L6" i="28"/>
  <c r="E6" i="28"/>
  <c r="Z6" i="28"/>
  <c r="P6" i="28"/>
  <c r="N6" i="28"/>
  <c r="R6" i="28"/>
  <c r="AC6" i="28"/>
  <c r="M6" i="28"/>
  <c r="Q6" i="28"/>
  <c r="S6" i="28"/>
  <c r="J6" i="28"/>
  <c r="K6" i="28"/>
  <c r="G6" i="28"/>
  <c r="W6" i="28"/>
  <c r="I6" i="28"/>
  <c r="Y6" i="28"/>
  <c r="AA6" i="28"/>
  <c r="U6" i="28"/>
  <c r="AE6" i="28"/>
  <c r="AB6" i="28"/>
  <c r="AF6" i="28"/>
  <c r="AH6" i="28"/>
  <c r="H6" i="28"/>
  <c r="X6" i="28"/>
  <c r="AI6" i="28"/>
  <c r="AG6" i="28"/>
</calcChain>
</file>

<file path=xl/sharedStrings.xml><?xml version="1.0" encoding="utf-8"?>
<sst xmlns="http://schemas.openxmlformats.org/spreadsheetml/2006/main" count="626" uniqueCount="171">
  <si>
    <t>Amount</t>
  </si>
  <si>
    <t>Job</t>
  </si>
  <si>
    <t>Starting Salary (per month)</t>
  </si>
  <si>
    <t>Per annum increment in salary</t>
  </si>
  <si>
    <t>Planning Horizon in months</t>
  </si>
  <si>
    <t>Signing bonus</t>
  </si>
  <si>
    <t>Retirement Fund Contribution Monthly</t>
  </si>
  <si>
    <t>Retirement Fund Receipt</t>
  </si>
  <si>
    <t> </t>
  </si>
  <si>
    <t xml:space="preserve">Tax </t>
  </si>
  <si>
    <t> Boston State Tax</t>
  </si>
  <si>
    <t>Total Tax</t>
  </si>
  <si>
    <t>Masters</t>
  </si>
  <si>
    <t>Master's Loan</t>
  </si>
  <si>
    <t>Master's Loan Interest</t>
  </si>
  <si>
    <t>nper (months)</t>
  </si>
  <si>
    <t>Public Transport</t>
  </si>
  <si>
    <t>Increment (year)</t>
  </si>
  <si>
    <t>Car</t>
  </si>
  <si>
    <t>Cost of car</t>
  </si>
  <si>
    <t>Down Payment of car</t>
  </si>
  <si>
    <t>nper for car</t>
  </si>
  <si>
    <t>interest for car loan</t>
  </si>
  <si>
    <t>monthly pmt for car</t>
  </si>
  <si>
    <t>Resale (After 5 years)</t>
  </si>
  <si>
    <t>salvage (after 35 years)</t>
  </si>
  <si>
    <t> $45000</t>
  </si>
  <si>
    <t>Renting</t>
  </si>
  <si>
    <t>Apartment Rent</t>
  </si>
  <si>
    <t>Increase in rent annually</t>
  </si>
  <si>
    <t>Buying</t>
  </si>
  <si>
    <t>Cost of house</t>
  </si>
  <si>
    <t>Down payment</t>
  </si>
  <si>
    <t>nper for house</t>
  </si>
  <si>
    <t>interest for house loan</t>
  </si>
  <si>
    <t>monthly pmt for house</t>
  </si>
  <si>
    <t>3% appreciation every year</t>
  </si>
  <si>
    <t>Food &amp; Leisure Expense</t>
  </si>
  <si>
    <t>Increment</t>
  </si>
  <si>
    <t>Stock</t>
  </si>
  <si>
    <t>Investment</t>
  </si>
  <si>
    <t>ROI</t>
  </si>
  <si>
    <t>Medical Insurance(monthly)</t>
  </si>
  <si>
    <t>Annual Increment</t>
  </si>
  <si>
    <t>Initial Savings</t>
  </si>
  <si>
    <t>Assumptions:</t>
  </si>
  <si>
    <t>Criteria</t>
  </si>
  <si>
    <t>Monetory Component</t>
  </si>
  <si>
    <t>Initial Savings in Bank</t>
  </si>
  <si>
    <t>Monthly Salary</t>
  </si>
  <si>
    <t>Joining Bonus</t>
  </si>
  <si>
    <t>Increment in Monthly salary(%)</t>
  </si>
  <si>
    <t>3%/year</t>
  </si>
  <si>
    <t>Planning Horizon</t>
  </si>
  <si>
    <t>420 months</t>
  </si>
  <si>
    <t>Graduation Loan</t>
  </si>
  <si>
    <t>Retirement Fund</t>
  </si>
  <si>
    <t>Tax (Considering state tax based on location)</t>
  </si>
  <si>
    <t>24%+state (based on location)</t>
  </si>
  <si>
    <t>Food and Other Expenses</t>
  </si>
  <si>
    <t>Increment in Monthly expenses</t>
  </si>
  <si>
    <t>Rent</t>
  </si>
  <si>
    <t>1000(6% increase/year)</t>
  </si>
  <si>
    <t xml:space="preserve">House </t>
  </si>
  <si>
    <t xml:space="preserve">Down Payment for House </t>
  </si>
  <si>
    <t>Stock Investment</t>
  </si>
  <si>
    <t>$1500/Month</t>
  </si>
  <si>
    <t>Return on Stock Investment</t>
  </si>
  <si>
    <t>Public Transport/Uber</t>
  </si>
  <si>
    <t>Car cost</t>
  </si>
  <si>
    <t>Car Cost</t>
  </si>
  <si>
    <t>down payment = $6000</t>
  </si>
  <si>
    <t>Down Payment for Car</t>
  </si>
  <si>
    <t>Case Wise Assumptions</t>
  </si>
  <si>
    <t>Cases</t>
  </si>
  <si>
    <t>Salary</t>
  </si>
  <si>
    <t>Retirement fund contribution</t>
  </si>
  <si>
    <t>Tax</t>
  </si>
  <si>
    <t>Graduate Loan</t>
  </si>
  <si>
    <t>Loan Tenure</t>
  </si>
  <si>
    <t>Public Transport/uber</t>
  </si>
  <si>
    <t>Car interest (20% downpayment)</t>
  </si>
  <si>
    <t xml:space="preserve">Years in use </t>
  </si>
  <si>
    <t>Salvage Value</t>
  </si>
  <si>
    <t>Car Annual PMT/year</t>
  </si>
  <si>
    <t>Apartment Rent/Month</t>
  </si>
  <si>
    <t>House Down Payment</t>
  </si>
  <si>
    <t>House loan PMT</t>
  </si>
  <si>
    <t>Food+other expenses</t>
  </si>
  <si>
    <t>Return on investement in Stocks</t>
  </si>
  <si>
    <t>12000(+3%) +10%bonus</t>
  </si>
  <si>
    <t>24%+5% of  $11280</t>
  </si>
  <si>
    <t>5 years</t>
  </si>
  <si>
    <t>200/Month</t>
  </si>
  <si>
    <t>1000 (+3%/year)</t>
  </si>
  <si>
    <t>$500(+10%/year)</t>
  </si>
  <si>
    <t>5% of 24000</t>
  </si>
  <si>
    <t>200/ Month</t>
  </si>
  <si>
    <t xml:space="preserve">results assumptions </t>
  </si>
  <si>
    <t>Buy should be better then rent</t>
  </si>
  <si>
    <t>public transport should be better than car</t>
  </si>
  <si>
    <t>if Marr is less than 8% investment is better and greater than 8% NI is better option</t>
  </si>
  <si>
    <t>Cases </t>
  </si>
  <si>
    <t>House </t>
  </si>
  <si>
    <t>Mode of Transport </t>
  </si>
  <si>
    <t>Annual Stock Investment </t>
  </si>
  <si>
    <t>1 </t>
  </si>
  <si>
    <t>Rent </t>
  </si>
  <si>
    <t>No Car </t>
  </si>
  <si>
    <t>NI </t>
  </si>
  <si>
    <t>2 </t>
  </si>
  <si>
    <t>$1500 </t>
  </si>
  <si>
    <t>3 </t>
  </si>
  <si>
    <t xml:space="preserve">Rent </t>
  </si>
  <si>
    <t>Car </t>
  </si>
  <si>
    <t>4 </t>
  </si>
  <si>
    <t>5 </t>
  </si>
  <si>
    <t>Buy </t>
  </si>
  <si>
    <t>6 </t>
  </si>
  <si>
    <t>7 </t>
  </si>
  <si>
    <t xml:space="preserve">Buy </t>
  </si>
  <si>
    <t>8 </t>
  </si>
  <si>
    <t>Future Worth</t>
  </si>
  <si>
    <t>C1 </t>
  </si>
  <si>
    <t>C2 </t>
  </si>
  <si>
    <t>C3 </t>
  </si>
  <si>
    <t>C4 </t>
  </si>
  <si>
    <t>C5</t>
  </si>
  <si>
    <t>C6</t>
  </si>
  <si>
    <t>C7</t>
  </si>
  <si>
    <t>C8</t>
  </si>
  <si>
    <t>house interest 6%</t>
  </si>
  <si>
    <t>6% house interest</t>
  </si>
  <si>
    <t>c4 and c8 switching at 7% rest all switching at 6%</t>
  </si>
  <si>
    <t>If MARR &lt;6% buying is better</t>
  </si>
  <si>
    <t>If MARR &gt;=6% renting is better</t>
  </si>
  <si>
    <t>MARR</t>
  </si>
  <si>
    <t>Present Worth</t>
  </si>
  <si>
    <t>Car Interest is 5</t>
  </si>
  <si>
    <t>No car is always better</t>
  </si>
  <si>
    <t>If MARR &lt;8% investment is better</t>
  </si>
  <si>
    <t>n</t>
  </si>
  <si>
    <t>Age (Years)</t>
  </si>
  <si>
    <t>Age (Months)</t>
  </si>
  <si>
    <t xml:space="preserve">Salary </t>
  </si>
  <si>
    <t>Total Savings</t>
  </si>
  <si>
    <t>Balance in Bank</t>
  </si>
  <si>
    <t>Subcase</t>
  </si>
  <si>
    <t>No Car</t>
  </si>
  <si>
    <t>NIL</t>
  </si>
  <si>
    <t>PW</t>
  </si>
  <si>
    <t>FW</t>
  </si>
  <si>
    <t>ROI for Stocks</t>
  </si>
  <si>
    <t xml:space="preserve">Car </t>
  </si>
  <si>
    <t>Salvage Value (Car)</t>
  </si>
  <si>
    <t>ROI in Stocks</t>
  </si>
  <si>
    <t>car</t>
  </si>
  <si>
    <t>Car payment</t>
  </si>
  <si>
    <t>Down Payment for House</t>
  </si>
  <si>
    <t>House Loan</t>
  </si>
  <si>
    <t>Salvage Value (House)</t>
  </si>
  <si>
    <t xml:space="preserve">Total savings </t>
  </si>
  <si>
    <t>Buy</t>
  </si>
  <si>
    <t>NI</t>
  </si>
  <si>
    <t>Return on investment in Stocks</t>
  </si>
  <si>
    <t>Car loan PMT</t>
  </si>
  <si>
    <t>House</t>
  </si>
  <si>
    <t>Mode of Transport</t>
  </si>
  <si>
    <t>Annual Stock Investment</t>
  </si>
  <si>
    <t>Nil</t>
  </si>
  <si>
    <t>Down payment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</si>
</sst>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 (Body)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theme="5" tint="0.79998168889431442"/>
      </patternFill>
    </fill>
    <fill>
      <patternFill patternType="solid">
        <fgColor theme="2" tint="-9.9978637043366805E-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E5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ED7D31"/>
      </patternFill>
    </fill>
    <fill>
      <patternFill patternType="solid">
        <fgColor theme="9"/>
        <bgColor rgb="FF000000"/>
      </patternFill>
    </fill>
    <fill>
      <patternFill patternType="solid">
        <fgColor rgb="FFFF5E5E"/>
        <bgColor rgb="FF000000"/>
      </patternFill>
    </fill>
  </fills>
  <borders count="2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F4B084"/>
      </top>
      <bottom style="thin">
        <color rgb="FFF4B084"/>
      </bottom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  <border>
      <left/>
      <right/>
      <top/>
      <bottom style="thin">
        <color rgb="FFF4B084"/>
      </bottom>
      <diagonal/>
    </border>
    <border>
      <left/>
      <right style="thin">
        <color rgb="FFF4B084"/>
      </right>
      <top/>
      <bottom style="thin">
        <color rgb="FFF4B08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3" borderId="3" xfId="0" applyFont="1" applyFill="1" applyBorder="1"/>
    <xf numFmtId="0" fontId="2" fillId="3" borderId="2" xfId="0" applyFont="1" applyFill="1" applyBorder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/>
    <xf numFmtId="6" fontId="4" fillId="0" borderId="0" xfId="0" applyNumberFormat="1" applyFont="1"/>
    <xf numFmtId="6" fontId="5" fillId="0" borderId="0" xfId="0" applyNumberFormat="1" applyFont="1"/>
    <xf numFmtId="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9" fontId="4" fillId="0" borderId="0" xfId="0" applyNumberFormat="1" applyFont="1"/>
    <xf numFmtId="9" fontId="5" fillId="0" borderId="0" xfId="0" applyNumberFormat="1" applyFont="1"/>
    <xf numFmtId="0" fontId="7" fillId="0" borderId="0" xfId="0" applyFont="1"/>
    <xf numFmtId="0" fontId="8" fillId="5" borderId="4" xfId="0" applyFont="1" applyFill="1" applyBorder="1"/>
    <xf numFmtId="0" fontId="8" fillId="5" borderId="5" xfId="0" applyFont="1" applyFill="1" applyBorder="1"/>
    <xf numFmtId="0" fontId="0" fillId="0" borderId="6" xfId="0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0" fontId="1" fillId="4" borderId="8" xfId="0" applyFont="1" applyFill="1" applyBorder="1"/>
    <xf numFmtId="0" fontId="3" fillId="2" borderId="6" xfId="0" applyFont="1" applyFill="1" applyBorder="1"/>
    <xf numFmtId="9" fontId="1" fillId="6" borderId="6" xfId="0" applyNumberFormat="1" applyFont="1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0" fillId="0" borderId="10" xfId="0" applyBorder="1"/>
    <xf numFmtId="164" fontId="0" fillId="0" borderId="9" xfId="0" applyNumberFormat="1" applyBorder="1"/>
    <xf numFmtId="164" fontId="1" fillId="4" borderId="7" xfId="0" applyNumberFormat="1" applyFont="1" applyFill="1" applyBorder="1"/>
    <xf numFmtId="164" fontId="0" fillId="0" borderId="6" xfId="0" applyNumberFormat="1" applyBorder="1"/>
    <xf numFmtId="8" fontId="0" fillId="0" borderId="6" xfId="0" applyNumberFormat="1" applyBorder="1"/>
    <xf numFmtId="6" fontId="0" fillId="0" borderId="6" xfId="0" applyNumberFormat="1" applyBorder="1"/>
    <xf numFmtId="0" fontId="1" fillId="4" borderId="12" xfId="0" applyFont="1" applyFill="1" applyBorder="1"/>
    <xf numFmtId="0" fontId="0" fillId="0" borderId="13" xfId="0" applyBorder="1"/>
    <xf numFmtId="164" fontId="0" fillId="0" borderId="6" xfId="1" applyNumberFormat="1" applyFont="1" applyBorder="1"/>
    <xf numFmtId="8" fontId="0" fillId="0" borderId="11" xfId="0" applyNumberFormat="1" applyBorder="1"/>
    <xf numFmtId="0" fontId="11" fillId="7" borderId="4" xfId="0" applyFont="1" applyFill="1" applyBorder="1"/>
    <xf numFmtId="6" fontId="3" fillId="6" borderId="6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9" fontId="0" fillId="0" borderId="6" xfId="0" applyNumberFormat="1" applyBorder="1"/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/>
    <xf numFmtId="0" fontId="11" fillId="7" borderId="6" xfId="0" applyFont="1" applyFill="1" applyBorder="1"/>
    <xf numFmtId="9" fontId="0" fillId="0" borderId="7" xfId="0" applyNumberFormat="1" applyBorder="1"/>
    <xf numFmtId="3" fontId="0" fillId="0" borderId="6" xfId="0" applyNumberFormat="1" applyBorder="1"/>
    <xf numFmtId="2" fontId="0" fillId="0" borderId="6" xfId="0" applyNumberFormat="1" applyBorder="1"/>
    <xf numFmtId="0" fontId="11" fillId="0" borderId="0" xfId="0" applyFont="1"/>
    <xf numFmtId="0" fontId="11" fillId="7" borderId="0" xfId="0" applyFont="1" applyFill="1"/>
    <xf numFmtId="8" fontId="0" fillId="0" borderId="10" xfId="0" applyNumberFormat="1" applyBorder="1"/>
    <xf numFmtId="8" fontId="0" fillId="6" borderId="6" xfId="0" applyNumberFormat="1" applyFill="1" applyBorder="1"/>
    <xf numFmtId="0" fontId="0" fillId="0" borderId="12" xfId="0" applyBorder="1"/>
    <xf numFmtId="164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12" fillId="0" borderId="0" xfId="0" applyFont="1"/>
    <xf numFmtId="0" fontId="0" fillId="0" borderId="7" xfId="0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164" fontId="0" fillId="0" borderId="6" xfId="1" applyNumberFormat="1" applyFont="1" applyFill="1" applyBorder="1"/>
    <xf numFmtId="0" fontId="0" fillId="9" borderId="14" xfId="0" applyFill="1" applyBorder="1"/>
    <xf numFmtId="0" fontId="0" fillId="0" borderId="16" xfId="0" applyBorder="1"/>
    <xf numFmtId="0" fontId="0" fillId="0" borderId="17" xfId="0" applyBorder="1"/>
    <xf numFmtId="164" fontId="1" fillId="4" borderId="6" xfId="0" applyNumberFormat="1" applyFont="1" applyFill="1" applyBorder="1"/>
    <xf numFmtId="1" fontId="1" fillId="4" borderId="6" xfId="0" applyNumberFormat="1" applyFont="1" applyFill="1" applyBorder="1"/>
    <xf numFmtId="0" fontId="1" fillId="4" borderId="6" xfId="0" applyFont="1" applyFill="1" applyBorder="1" applyAlignment="1">
      <alignment wrapText="1"/>
    </xf>
    <xf numFmtId="0" fontId="12" fillId="0" borderId="6" xfId="0" applyFont="1" applyBorder="1"/>
    <xf numFmtId="0" fontId="0" fillId="0" borderId="6" xfId="0" applyBorder="1" applyAlignment="1">
      <alignment wrapText="1"/>
    </xf>
    <xf numFmtId="0" fontId="1" fillId="4" borderId="6" xfId="0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right"/>
    </xf>
    <xf numFmtId="0" fontId="1" fillId="4" borderId="6" xfId="0" applyFont="1" applyFill="1" applyBorder="1" applyAlignment="1">
      <alignment horizontal="center" wrapText="1"/>
    </xf>
    <xf numFmtId="0" fontId="0" fillId="9" borderId="6" xfId="0" applyFill="1" applyBorder="1"/>
    <xf numFmtId="8" fontId="0" fillId="9" borderId="6" xfId="0" applyNumberFormat="1" applyFill="1" applyBorder="1"/>
    <xf numFmtId="8" fontId="0" fillId="9" borderId="6" xfId="0" applyNumberFormat="1" applyFill="1" applyBorder="1" applyAlignment="1">
      <alignment horizontal="right"/>
    </xf>
    <xf numFmtId="0" fontId="1" fillId="8" borderId="6" xfId="0" applyFont="1" applyFill="1" applyBorder="1"/>
    <xf numFmtId="9" fontId="12" fillId="0" borderId="0" xfId="0" applyNumberFormat="1" applyFont="1"/>
    <xf numFmtId="164" fontId="12" fillId="0" borderId="0" xfId="0" applyNumberFormat="1" applyFont="1"/>
    <xf numFmtId="8" fontId="12" fillId="0" borderId="0" xfId="0" applyNumberFormat="1" applyFont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8" borderId="6" xfId="0" applyFont="1" applyFill="1" applyBorder="1"/>
    <xf numFmtId="0" fontId="1" fillId="6" borderId="6" xfId="0" applyFont="1" applyFill="1" applyBorder="1"/>
    <xf numFmtId="0" fontId="1" fillId="0" borderId="0" xfId="0" applyFont="1" applyAlignment="1">
      <alignment horizontal="center"/>
    </xf>
    <xf numFmtId="0" fontId="11" fillId="4" borderId="6" xfId="0" applyFont="1" applyFill="1" applyBorder="1"/>
    <xf numFmtId="0" fontId="0" fillId="9" borderId="6" xfId="0" applyFill="1" applyBorder="1" applyAlignment="1">
      <alignment horizontal="right"/>
    </xf>
    <xf numFmtId="6" fontId="0" fillId="9" borderId="6" xfId="0" applyNumberFormat="1" applyFill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9" borderId="6" xfId="0" applyFill="1" applyBorder="1" applyAlignment="1">
      <alignment horizontal="right" wrapText="1"/>
    </xf>
    <xf numFmtId="0" fontId="0" fillId="0" borderId="6" xfId="0" applyBorder="1" applyAlignment="1">
      <alignment horizontal="right"/>
    </xf>
    <xf numFmtId="0" fontId="0" fillId="9" borderId="15" xfId="0" applyFill="1" applyBorder="1" applyAlignment="1">
      <alignment horizontal="right"/>
    </xf>
    <xf numFmtId="0" fontId="0" fillId="9" borderId="18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9" fontId="1" fillId="6" borderId="6" xfId="0" applyNumberFormat="1" applyFont="1" applyFill="1" applyBorder="1"/>
    <xf numFmtId="0" fontId="0" fillId="0" borderId="19" xfId="0" applyBorder="1"/>
    <xf numFmtId="0" fontId="0" fillId="0" borderId="11" xfId="0" applyBorder="1"/>
    <xf numFmtId="164" fontId="0" fillId="0" borderId="11" xfId="0" applyNumberFormat="1" applyBorder="1"/>
    <xf numFmtId="6" fontId="0" fillId="0" borderId="11" xfId="0" applyNumberFormat="1" applyBorder="1"/>
    <xf numFmtId="0" fontId="2" fillId="6" borderId="6" xfId="0" applyFont="1" applyFill="1" applyBorder="1"/>
    <xf numFmtId="0" fontId="3" fillId="0" borderId="11" xfId="0" applyFont="1" applyBorder="1"/>
    <xf numFmtId="0" fontId="2" fillId="6" borderId="7" xfId="0" applyFont="1" applyFill="1" applyBorder="1"/>
    <xf numFmtId="0" fontId="3" fillId="0" borderId="20" xfId="0" applyFont="1" applyBorder="1"/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0" borderId="19" xfId="0" applyFont="1" applyBorder="1"/>
    <xf numFmtId="0" fontId="2" fillId="0" borderId="10" xfId="0" applyFont="1" applyBorder="1"/>
    <xf numFmtId="0" fontId="2" fillId="6" borderId="10" xfId="0" applyFont="1" applyFill="1" applyBorder="1"/>
    <xf numFmtId="0" fontId="2" fillId="6" borderId="12" xfId="0" applyFont="1" applyFill="1" applyBorder="1"/>
    <xf numFmtId="0" fontId="7" fillId="0" borderId="6" xfId="0" applyFont="1" applyBorder="1"/>
    <xf numFmtId="0" fontId="8" fillId="0" borderId="6" xfId="0" applyFont="1" applyBorder="1" applyAlignment="1">
      <alignment horizontal="right" vertical="center"/>
    </xf>
    <xf numFmtId="0" fontId="9" fillId="0" borderId="6" xfId="0" applyFont="1" applyBorder="1"/>
    <xf numFmtId="6" fontId="7" fillId="0" borderId="6" xfId="0" applyNumberFormat="1" applyFont="1" applyBorder="1"/>
    <xf numFmtId="9" fontId="7" fillId="0" borderId="6" xfId="0" applyNumberFormat="1" applyFont="1" applyBorder="1"/>
    <xf numFmtId="0" fontId="8" fillId="0" borderId="6" xfId="0" applyFont="1" applyBorder="1"/>
    <xf numFmtId="0" fontId="9" fillId="0" borderId="6" xfId="0" applyFont="1" applyBorder="1" applyAlignment="1">
      <alignment horizontal="left" vertical="center"/>
    </xf>
    <xf numFmtId="8" fontId="10" fillId="0" borderId="6" xfId="0" applyNumberFormat="1" applyFont="1" applyBorder="1"/>
    <xf numFmtId="2" fontId="7" fillId="0" borderId="6" xfId="0" applyNumberFormat="1" applyFont="1" applyBorder="1"/>
    <xf numFmtId="164" fontId="7" fillId="0" borderId="6" xfId="0" applyNumberFormat="1" applyFont="1" applyBorder="1"/>
    <xf numFmtId="165" fontId="0" fillId="10" borderId="6" xfId="0" applyNumberFormat="1" applyFill="1" applyBorder="1"/>
    <xf numFmtId="165" fontId="0" fillId="11" borderId="6" xfId="0" applyNumberFormat="1" applyFill="1" applyBorder="1"/>
    <xf numFmtId="165" fontId="0" fillId="11" borderId="11" xfId="0" applyNumberFormat="1" applyFill="1" applyBorder="1"/>
    <xf numFmtId="0" fontId="7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0" fillId="0" borderId="0" xfId="0" applyAlignment="1">
      <alignment vertical="top"/>
    </xf>
    <xf numFmtId="0" fontId="7" fillId="0" borderId="6" xfId="0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8" fontId="7" fillId="0" borderId="6" xfId="0" applyNumberFormat="1" applyFont="1" applyBorder="1"/>
    <xf numFmtId="8" fontId="0" fillId="0" borderId="6" xfId="0" applyNumberFormat="1" applyBorder="1" applyAlignment="1">
      <alignment horizontal="right" wrapText="1"/>
    </xf>
    <xf numFmtId="0" fontId="0" fillId="0" borderId="0" xfId="0" applyAlignment="1">
      <alignment wrapText="1"/>
    </xf>
    <xf numFmtId="0" fontId="13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2" borderId="3" xfId="0" applyFont="1" applyFill="1" applyBorder="1"/>
    <xf numFmtId="165" fontId="0" fillId="12" borderId="6" xfId="0" applyNumberFormat="1" applyFill="1" applyBorder="1"/>
    <xf numFmtId="0" fontId="0" fillId="12" borderId="0" xfId="0" applyFill="1"/>
    <xf numFmtId="165" fontId="0" fillId="12" borderId="11" xfId="0" applyNumberFormat="1" applyFill="1" applyBorder="1"/>
    <xf numFmtId="0" fontId="2" fillId="15" borderId="3" xfId="0" applyFont="1" applyFill="1" applyBorder="1"/>
    <xf numFmtId="165" fontId="0" fillId="6" borderId="6" xfId="0" applyNumberFormat="1" applyFill="1" applyBorder="1"/>
    <xf numFmtId="0" fontId="0" fillId="6" borderId="0" xfId="0" applyFill="1"/>
    <xf numFmtId="0" fontId="2" fillId="14" borderId="3" xfId="0" applyFont="1" applyFill="1" applyBorder="1"/>
    <xf numFmtId="0" fontId="2" fillId="14" borderId="2" xfId="0" applyFont="1" applyFill="1" applyBorder="1"/>
    <xf numFmtId="165" fontId="0" fillId="14" borderId="6" xfId="0" applyNumberFormat="1" applyFill="1" applyBorder="1"/>
    <xf numFmtId="0" fontId="0" fillId="14" borderId="0" xfId="0" applyFill="1"/>
    <xf numFmtId="165" fontId="0" fillId="14" borderId="11" xfId="0" applyNumberFormat="1" applyFill="1" applyBorder="1"/>
    <xf numFmtId="0" fontId="2" fillId="15" borderId="1" xfId="0" applyFont="1" applyFill="1" applyBorder="1" applyAlignment="1">
      <alignment horizontal="center"/>
    </xf>
    <xf numFmtId="0" fontId="2" fillId="12" borderId="2" xfId="0" applyFont="1" applyFill="1" applyBorder="1"/>
    <xf numFmtId="0" fontId="2" fillId="13" borderId="3" xfId="0" applyFont="1" applyFill="1" applyBorder="1"/>
    <xf numFmtId="165" fontId="0" fillId="13" borderId="6" xfId="0" applyNumberFormat="1" applyFill="1" applyBorder="1"/>
    <xf numFmtId="0" fontId="0" fillId="13" borderId="0" xfId="0" applyFill="1"/>
    <xf numFmtId="0" fontId="2" fillId="13" borderId="2" xfId="0" applyFont="1" applyFill="1" applyBorder="1"/>
    <xf numFmtId="0" fontId="2" fillId="16" borderId="3" xfId="0" applyFont="1" applyFill="1" applyBorder="1"/>
    <xf numFmtId="0" fontId="2" fillId="16" borderId="2" xfId="0" applyFont="1" applyFill="1" applyBorder="1"/>
    <xf numFmtId="0" fontId="3" fillId="18" borderId="1" xfId="0" applyFont="1" applyFill="1" applyBorder="1"/>
    <xf numFmtId="0" fontId="3" fillId="18" borderId="3" xfId="0" applyFont="1" applyFill="1" applyBorder="1"/>
    <xf numFmtId="0" fontId="3" fillId="18" borderId="2" xfId="0" applyFont="1" applyFill="1" applyBorder="1"/>
    <xf numFmtId="0" fontId="0" fillId="9" borderId="0" xfId="0" applyFill="1"/>
    <xf numFmtId="9" fontId="1" fillId="9" borderId="7" xfId="0" applyNumberFormat="1" applyFont="1" applyFill="1" applyBorder="1"/>
    <xf numFmtId="0" fontId="1" fillId="9" borderId="0" xfId="0" applyFont="1" applyFill="1"/>
    <xf numFmtId="0" fontId="1" fillId="9" borderId="6" xfId="0" applyFont="1" applyFill="1" applyBorder="1"/>
    <xf numFmtId="0" fontId="0" fillId="6" borderId="6" xfId="0" applyFill="1" applyBorder="1"/>
    <xf numFmtId="0" fontId="0" fillId="12" borderId="6" xfId="0" applyFill="1" applyBorder="1"/>
    <xf numFmtId="0" fontId="0" fillId="14" borderId="6" xfId="0" applyFill="1" applyBorder="1"/>
    <xf numFmtId="9" fontId="7" fillId="0" borderId="0" xfId="0" applyNumberFormat="1" applyFont="1"/>
    <xf numFmtId="0" fontId="14" fillId="0" borderId="0" xfId="0" applyFont="1"/>
    <xf numFmtId="8" fontId="7" fillId="0" borderId="0" xfId="0" applyNumberFormat="1" applyFont="1"/>
    <xf numFmtId="165" fontId="0" fillId="20" borderId="6" xfId="0" applyNumberFormat="1" applyFill="1" applyBorder="1"/>
    <xf numFmtId="165" fontId="0" fillId="19" borderId="6" xfId="0" applyNumberFormat="1" applyFill="1" applyBorder="1"/>
    <xf numFmtId="165" fontId="0" fillId="8" borderId="11" xfId="0" applyNumberFormat="1" applyFill="1" applyBorder="1"/>
    <xf numFmtId="165" fontId="0" fillId="8" borderId="6" xfId="0" applyNumberFormat="1" applyFill="1" applyBorder="1"/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/>
    <xf numFmtId="165" fontId="0" fillId="9" borderId="6" xfId="0" applyNumberFormat="1" applyFill="1" applyBorder="1"/>
    <xf numFmtId="165" fontId="0" fillId="9" borderId="11" xfId="0" applyNumberFormat="1" applyFill="1" applyBorder="1"/>
    <xf numFmtId="0" fontId="2" fillId="9" borderId="2" xfId="0" applyFont="1" applyFill="1" applyBorder="1"/>
    <xf numFmtId="164" fontId="0" fillId="9" borderId="0" xfId="0" applyNumberFormat="1" applyFill="1"/>
    <xf numFmtId="9" fontId="11" fillId="22" borderId="8" xfId="0" applyNumberFormat="1" applyFont="1" applyFill="1" applyBorder="1"/>
    <xf numFmtId="0" fontId="16" fillId="24" borderId="25" xfId="0" applyFont="1" applyFill="1" applyBorder="1"/>
    <xf numFmtId="165" fontId="12" fillId="23" borderId="6" xfId="0" applyNumberFormat="1" applyFont="1" applyFill="1" applyBorder="1"/>
    <xf numFmtId="0" fontId="16" fillId="23" borderId="25" xfId="0" applyFont="1" applyFill="1" applyBorder="1"/>
    <xf numFmtId="0" fontId="16" fillId="23" borderId="26" xfId="0" applyFont="1" applyFill="1" applyBorder="1"/>
    <xf numFmtId="0" fontId="16" fillId="24" borderId="26" xfId="0" applyFont="1" applyFill="1" applyBorder="1"/>
    <xf numFmtId="0" fontId="15" fillId="25" borderId="23" xfId="0" applyFont="1" applyFill="1" applyBorder="1"/>
    <xf numFmtId="0" fontId="15" fillId="25" borderId="24" xfId="0" applyFont="1" applyFill="1" applyBorder="1"/>
    <xf numFmtId="0" fontId="16" fillId="26" borderId="25" xfId="0" applyFont="1" applyFill="1" applyBorder="1"/>
    <xf numFmtId="0" fontId="16" fillId="26" borderId="26" xfId="0" applyFont="1" applyFill="1" applyBorder="1"/>
    <xf numFmtId="165" fontId="12" fillId="26" borderId="6" xfId="0" applyNumberFormat="1" applyFont="1" applyFill="1" applyBorder="1"/>
    <xf numFmtId="0" fontId="0" fillId="20" borderId="0" xfId="0" applyFill="1"/>
    <xf numFmtId="0" fontId="16" fillId="27" borderId="25" xfId="0" applyFont="1" applyFill="1" applyBorder="1"/>
    <xf numFmtId="165" fontId="12" fillId="27" borderId="6" xfId="0" applyNumberFormat="1" applyFont="1" applyFill="1" applyBorder="1"/>
    <xf numFmtId="0" fontId="0" fillId="21" borderId="0" xfId="0" applyFill="1"/>
    <xf numFmtId="0" fontId="16" fillId="23" borderId="25" xfId="0" applyFont="1" applyFill="1" applyBorder="1" applyAlignment="1">
      <alignment horizontal="center"/>
    </xf>
    <xf numFmtId="0" fontId="16" fillId="27" borderId="25" xfId="0" applyFont="1" applyFill="1" applyBorder="1" applyAlignment="1">
      <alignment horizontal="center"/>
    </xf>
    <xf numFmtId="0" fontId="16" fillId="24" borderId="25" xfId="0" applyFont="1" applyFill="1" applyBorder="1" applyAlignment="1">
      <alignment horizontal="center"/>
    </xf>
    <xf numFmtId="0" fontId="16" fillId="26" borderId="25" xfId="0" applyFont="1" applyFill="1" applyBorder="1" applyAlignment="1">
      <alignment horizontal="center"/>
    </xf>
    <xf numFmtId="9" fontId="11" fillId="22" borderId="21" xfId="0" applyNumberFormat="1" applyFont="1" applyFill="1" applyBorder="1"/>
    <xf numFmtId="165" fontId="12" fillId="23" borderId="13" xfId="0" applyNumberFormat="1" applyFont="1" applyFill="1" applyBorder="1"/>
    <xf numFmtId="165" fontId="12" fillId="23" borderId="22" xfId="0" applyNumberFormat="1" applyFont="1" applyFill="1" applyBorder="1"/>
    <xf numFmtId="165" fontId="12" fillId="27" borderId="22" xfId="0" applyNumberFormat="1" applyFont="1" applyFill="1" applyBorder="1"/>
    <xf numFmtId="165" fontId="12" fillId="26" borderId="22" xfId="0" applyNumberFormat="1" applyFont="1" applyFill="1" applyBorder="1"/>
    <xf numFmtId="9" fontId="1" fillId="0" borderId="0" xfId="0" applyNumberFormat="1" applyFont="1"/>
    <xf numFmtId="165" fontId="0" fillId="17" borderId="6" xfId="0" applyNumberFormat="1" applyFill="1" applyBorder="1"/>
    <xf numFmtId="0" fontId="9" fillId="0" borderId="6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rgb="FF000000"/>
          <bgColor theme="0"/>
        </patternFill>
      </fill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rgb="FF00000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F4B084"/>
        </bottom>
        <vertical/>
        <horizontal/>
      </border>
    </dxf>
    <dxf>
      <border outline="0">
        <left style="thin">
          <color rgb="FFF4B084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rgb="FFED7D31"/>
          <bgColor theme="0"/>
        </patternFill>
      </fill>
      <border diagonalUp="0" diagonalDown="0" outline="0">
        <left style="thin">
          <color rgb="FFF4B084"/>
        </left>
        <right style="thin">
          <color rgb="FFF4B08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3" formatCode="0%"/>
    </dxf>
    <dxf>
      <numFmt numFmtId="10" formatCode="&quot;$&quot;#,##0_);[Red]\(&quot;$&quot;#,##0\)"/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0" formatCode="&quot;$&quot;#,##0_);[Red]\(&quot;$&quot;#,##0\)"/>
    </dxf>
    <dxf>
      <numFmt numFmtId="164" formatCode="&quot;$&quot;#,##0.0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FF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House'!$E$5:$AI$5</c:f>
              <c:numCache>
                <c:formatCode>_([$$-409]* #,##0.00_);_([$$-409]* \(#,##0.00\);_([$$-409]* "-"??_);_(@_)</c:formatCode>
                <c:ptCount val="31"/>
                <c:pt idx="0">
                  <c:v>5208652.4224298922</c:v>
                </c:pt>
                <c:pt idx="1">
                  <c:v>5873504.3408989646</c:v>
                </c:pt>
                <c:pt idx="2">
                  <c:v>6707633.0582857393</c:v>
                </c:pt>
                <c:pt idx="3">
                  <c:v>7761550.6448892532</c:v>
                </c:pt>
                <c:pt idx="4">
                  <c:v>9102180.13358167</c:v>
                </c:pt>
                <c:pt idx="5">
                  <c:v>10818471.029923661</c:v>
                </c:pt>
                <c:pt idx="6">
                  <c:v>13029003.018682845</c:v>
                </c:pt>
                <c:pt idx="7">
                  <c:v>15892298.571685718</c:v>
                </c:pt>
                <c:pt idx="8">
                  <c:v>19620830.82693848</c:v>
                </c:pt>
                <c:pt idx="9">
                  <c:v>24500077.899047147</c:v>
                </c:pt>
                <c:pt idx="10">
                  <c:v>30914476.010788552</c:v>
                </c:pt>
                <c:pt idx="11">
                  <c:v>39382812.957973577</c:v>
                </c:pt>
                <c:pt idx="12">
                  <c:v>50606551.405929901</c:v>
                </c:pt>
                <c:pt idx="13">
                  <c:v>65535876.293793529</c:v>
                </c:pt>
                <c:pt idx="14">
                  <c:v>85460057.353024945</c:v>
                </c:pt>
                <c:pt idx="15">
                  <c:v>112131193.03185152</c:v>
                </c:pt>
                <c:pt idx="16">
                  <c:v>147933813.64247957</c:v>
                </c:pt>
                <c:pt idx="17">
                  <c:v>196117525.23807922</c:v>
                </c:pt>
                <c:pt idx="18">
                  <c:v>261116363.30046335</c:v>
                </c:pt>
                <c:pt idx="19">
                  <c:v>348987476.21860015</c:v>
                </c:pt>
                <c:pt idx="20">
                  <c:v>468014111.75163394</c:v>
                </c:pt>
                <c:pt idx="21">
                  <c:v>629534933.06333172</c:v>
                </c:pt>
                <c:pt idx="22">
                  <c:v>849085238.61881626</c:v>
                </c:pt>
                <c:pt idx="23">
                  <c:v>1147968182.6881156</c:v>
                </c:pt>
                <c:pt idx="24">
                  <c:v>1555419019.9818521</c:v>
                </c:pt>
                <c:pt idx="25">
                  <c:v>2111587471.3780289</c:v>
                </c:pt>
                <c:pt idx="26">
                  <c:v>2871649085.7237921</c:v>
                </c:pt>
                <c:pt idx="27">
                  <c:v>3911475024.5025601</c:v>
                </c:pt>
                <c:pt idx="28">
                  <c:v>5335453564.3043404</c:v>
                </c:pt>
                <c:pt idx="29">
                  <c:v>7287283143.15522</c:v>
                </c:pt>
                <c:pt idx="30">
                  <c:v>9964869962.1455193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47C6-9AE2-711B1EFB4A7F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House'!$E$6:$AI$6</c:f>
              <c:numCache>
                <c:formatCode>_([$$-409]* #,##0.00_);_([$$-409]* \(#,##0.00\);_([$$-409]* "-"??_);_(@_)</c:formatCode>
                <c:ptCount val="31"/>
                <c:pt idx="0">
                  <c:v>8019476.1494244989</c:v>
                </c:pt>
                <c:pt idx="1">
                  <c:v>8560378.7517087348</c:v>
                </c:pt>
                <c:pt idx="2">
                  <c:v>9237135.0878935643</c:v>
                </c:pt>
                <c:pt idx="3">
                  <c:v>10090028.886379795</c:v>
                </c:pt>
                <c:pt idx="4">
                  <c:v>11172407.455135247</c:v>
                </c:pt>
                <c:pt idx="5">
                  <c:v>12555156.118981076</c:v>
                </c:pt>
                <c:pt idx="6">
                  <c:v>14332761.297537196</c:v>
                </c:pt>
                <c:pt idx="7">
                  <c:v>16631540.396795524</c:v>
                </c:pt>
                <c:pt idx="8">
                  <c:v>19620830.826938499</c:v>
                </c:pt>
                <c:pt idx="9">
                  <c:v>23528224.915689182</c:v>
                </c:pt>
                <c:pt idx="10">
                  <c:v>28660342.660083931</c:v>
                </c:pt>
                <c:pt idx="11">
                  <c:v>35431192.132442571</c:v>
                </c:pt>
                <c:pt idx="12">
                  <c:v>44400935.925739273</c:v>
                </c:pt>
                <c:pt idx="13">
                  <c:v>56328941.43819996</c:v>
                </c:pt>
                <c:pt idx="14">
                  <c:v>72246453.848400936</c:v>
                </c:pt>
                <c:pt idx="15">
                  <c:v>93556246.513633013</c:v>
                </c:pt>
                <c:pt idx="16">
                  <c:v>122169386.10810065</c:v>
                </c:pt>
                <c:pt idx="17">
                  <c:v>160693092.1966472</c:v>
                </c:pt>
                <c:pt idx="18">
                  <c:v>212688978.64357334</c:v>
                </c:pt>
                <c:pt idx="19">
                  <c:v>283028298.47935021</c:v>
                </c:pt>
                <c:pt idx="20">
                  <c:v>378380951.32774293</c:v>
                </c:pt>
                <c:pt idx="21">
                  <c:v>507889028.43773192</c:v>
                </c:pt>
                <c:pt idx="22">
                  <c:v>684095053.30718064</c:v>
                </c:pt>
                <c:pt idx="23">
                  <c:v>924221886.80934763</c:v>
                </c:pt>
                <c:pt idx="24">
                  <c:v>1251938358.4204545</c:v>
                </c:pt>
                <c:pt idx="25">
                  <c:v>1699796011.4519131</c:v>
                </c:pt>
                <c:pt idx="26">
                  <c:v>2312593382.8101897</c:v>
                </c:pt>
                <c:pt idx="27">
                  <c:v>3152022555.9042435</c:v>
                </c:pt>
                <c:pt idx="28">
                  <c:v>4303088825.5782967</c:v>
                </c:pt>
                <c:pt idx="29">
                  <c:v>5882982733.8239803</c:v>
                </c:pt>
                <c:pt idx="30">
                  <c:v>8053344608.4455433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C-47C6-9AE2-711B1EFB4A7F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House'!$E$7:$AI$7</c:f>
              <c:numCache>
                <c:formatCode>_([$$-409]* #,##0.00_);_([$$-409]* \(#,##0.00\);_([$$-409]* "-"??_);_(@_)</c:formatCode>
                <c:ptCount val="31"/>
                <c:pt idx="0">
                  <c:v>5069941.3629064225</c:v>
                </c:pt>
                <c:pt idx="1">
                  <c:v>5700725.9325882923</c:v>
                </c:pt>
                <c:pt idx="2">
                  <c:v>6490726.64838826</c:v>
                </c:pt>
                <c:pt idx="3">
                  <c:v>7487093.3363153934</c:v>
                </c:pt>
                <c:pt idx="4">
                  <c:v>8752195.9597656298</c:v>
                </c:pt>
                <c:pt idx="5">
                  <c:v>10368805.810481355</c:v>
                </c:pt>
                <c:pt idx="6">
                  <c:v>12447103.893934134</c:v>
                </c:pt>
                <c:pt idx="7">
                  <c:v>15134176.949959006</c:v>
                </c:pt>
                <c:pt idx="8">
                  <c:v>18626904.519593336</c:v>
                </c:pt>
                <c:pt idx="9">
                  <c:v>23189473.98368302</c:v>
                </c:pt>
                <c:pt idx="10">
                  <c:v>29177218.619824234</c:v>
                </c:pt>
                <c:pt idx="11">
                  <c:v>37069103.416426726</c:v>
                </c:pt>
                <c:pt idx="12">
                  <c:v>47512049.424917355</c:v>
                </c:pt>
                <c:pt idx="13">
                  <c:v>61381479.205562577</c:v>
                </c:pt>
                <c:pt idx="14">
                  <c:v>79864106.796637058</c:v>
                </c:pt>
                <c:pt idx="15">
                  <c:v>104571255.9374838</c:v>
                </c:pt>
                <c:pt idx="16">
                  <c:v>137694105.22467634</c:v>
                </c:pt>
                <c:pt idx="17">
                  <c:v>182216553.39740685</c:v>
                </c:pt>
                <c:pt idx="18">
                  <c:v>242207320.95726052</c:v>
                </c:pt>
                <c:pt idx="19">
                  <c:v>323221076.20077288</c:v>
                </c:pt>
                <c:pt idx="20">
                  <c:v>432849651.93474859</c:v>
                </c:pt>
                <c:pt idx="21">
                  <c:v>581479988.97498643</c:v>
                </c:pt>
                <c:pt idx="22">
                  <c:v>783336942.78087711</c:v>
                </c:pt>
                <c:pt idx="23">
                  <c:v>1057918786.2581669</c:v>
                </c:pt>
                <c:pt idx="24">
                  <c:v>1431974268.4652283</c:v>
                </c:pt>
                <c:pt idx="25">
                  <c:v>1942226779.4692314</c:v>
                </c:pt>
                <c:pt idx="26">
                  <c:v>2639129519.9659753</c:v>
                </c:pt>
                <c:pt idx="27">
                  <c:v>3592043871.3993745</c:v>
                </c:pt>
                <c:pt idx="28">
                  <c:v>4896382876.5766602</c:v>
                </c:pt>
                <c:pt idx="29">
                  <c:v>6683468736.3145161</c:v>
                </c:pt>
                <c:pt idx="30">
                  <c:v>9134139449.8345509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C-47C6-9AE2-711B1EFB4A7F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House'!$E$8:$AI$8</c:f>
              <c:numCache>
                <c:formatCode>_([$$-409]* #,##0.00_);_([$$-409]* \(#,##0.00\);_([$$-409]* "-"??_);_(@_)</c:formatCode>
                <c:ptCount val="31"/>
                <c:pt idx="0">
                  <c:v>7880765.0908480287</c:v>
                </c:pt>
                <c:pt idx="1">
                  <c:v>8387600.3446762254</c:v>
                </c:pt>
                <c:pt idx="2">
                  <c:v>9020228.6797207743</c:v>
                </c:pt>
                <c:pt idx="3">
                  <c:v>9815571.580132572</c:v>
                </c:pt>
                <c:pt idx="4">
                  <c:v>10822423.284457102</c:v>
                </c:pt>
                <c:pt idx="5">
                  <c:v>12105490.903769746</c:v>
                </c:pt>
                <c:pt idx="6">
                  <c:v>13750862.178491889</c:v>
                </c:pt>
                <c:pt idx="7">
                  <c:v>15873418.782755185</c:v>
                </c:pt>
                <c:pt idx="8">
                  <c:v>18626904.52994952</c:v>
                </c:pt>
                <c:pt idx="9">
                  <c:v>22217621.014274988</c:v>
                </c:pt>
                <c:pt idx="10">
                  <c:v>26923085.28790563</c:v>
                </c:pt>
                <c:pt idx="11">
                  <c:v>33117482.616188359</c:v>
                </c:pt>
                <c:pt idx="12">
                  <c:v>41306433.978771083</c:v>
                </c:pt>
                <c:pt idx="13">
                  <c:v>52174544.395782232</c:v>
                </c:pt>
                <c:pt idx="14">
                  <c:v>66650503.353648342</c:v>
                </c:pt>
                <c:pt idx="15">
                  <c:v>85996309.502166912</c:v>
                </c:pt>
                <c:pt idx="16">
                  <c:v>111929677.80177562</c:v>
                </c:pt>
                <c:pt idx="17">
                  <c:v>146792120.50584301</c:v>
                </c:pt>
                <c:pt idx="18">
                  <c:v>193779936.50180146</c:v>
                </c:pt>
                <c:pt idx="19">
                  <c:v>257261898.73219043</c:v>
                </c:pt>
                <c:pt idx="20">
                  <c:v>343216491.87447345</c:v>
                </c:pt>
                <c:pt idx="21">
                  <c:v>459834084.83774841</c:v>
                </c:pt>
                <c:pt idx="22">
                  <c:v>618346758.12499034</c:v>
                </c:pt>
                <c:pt idx="23">
                  <c:v>834172491.25969338</c:v>
                </c:pt>
                <c:pt idx="24">
                  <c:v>1128493608.0852735</c:v>
                </c:pt>
                <c:pt idx="25">
                  <c:v>1530435321.1283565</c:v>
                </c:pt>
                <c:pt idx="26">
                  <c:v>2080073819.1789122</c:v>
                </c:pt>
                <c:pt idx="27">
                  <c:v>2832591405.6530318</c:v>
                </c:pt>
                <c:pt idx="28">
                  <c:v>3864018141.6745939</c:v>
                </c:pt>
                <c:pt idx="29">
                  <c:v>5279168332.1093016</c:v>
                </c:pt>
                <c:pt idx="30">
                  <c:v>7222614103.004343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C-47C6-9AE2-711B1EFB4A7F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House'!$E$9:$AI$9</c:f>
              <c:numCache>
                <c:formatCode>_([$$-409]* #,##0.00_);_([$$-409]* \(#,##0.00\);_([$$-409]* "-"??_);_(@_)</c:formatCode>
                <c:ptCount val="31"/>
                <c:pt idx="0">
                  <c:v>6825079.7949517649</c:v>
                </c:pt>
                <c:pt idx="1">
                  <c:v>7480965.1249966258</c:v>
                </c:pt>
                <c:pt idx="2">
                  <c:v>8289598.3876215359</c:v>
                </c:pt>
                <c:pt idx="3">
                  <c:v>9293514.0477263704</c:v>
                </c:pt>
                <c:pt idx="4">
                  <c:v>10548281.787487345</c:v>
                </c:pt>
                <c:pt idx="5">
                  <c:v>12126742.653120693</c:v>
                </c:pt>
                <c:pt idx="6">
                  <c:v>14124676.637196144</c:v>
                </c:pt>
                <c:pt idx="7">
                  <c:v>16668398.845906256</c:v>
                </c:pt>
                <c:pt idx="8">
                  <c:v>19924957.556487158</c:v>
                </c:pt>
                <c:pt idx="9">
                  <c:v>24115846.985689871</c:v>
                </c:pt>
                <c:pt idx="10">
                  <c:v>29535473.516283918</c:v>
                </c:pt>
                <c:pt idx="11">
                  <c:v>36576057.975412652</c:v>
                </c:pt>
                <c:pt idx="12">
                  <c:v>45761261.421366647</c:v>
                </c:pt>
                <c:pt idx="13">
                  <c:v>57791646.741515033</c:v>
                </c:pt>
                <c:pt idx="14">
                  <c:v>73606213.912519231</c:v>
                </c:pt>
                <c:pt idx="15">
                  <c:v>94465783.564617485</c:v>
                </c:pt>
                <c:pt idx="16">
                  <c:v>122066102.95888138</c:v>
                </c:pt>
                <c:pt idx="17">
                  <c:v>158691418.1617212</c:v>
                </c:pt>
                <c:pt idx="18">
                  <c:v>207423180.58956733</c:v>
                </c:pt>
                <c:pt idx="19">
                  <c:v>272423925.34480399</c:v>
                </c:pt>
                <c:pt idx="20">
                  <c:v>359323708.04422313</c:v>
                </c:pt>
                <c:pt idx="21">
                  <c:v>475746550.45508963</c:v>
                </c:pt>
                <c:pt idx="22">
                  <c:v>632028130.9777528</c:v>
                </c:pt>
                <c:pt idx="23">
                  <c:v>842194847.27772343</c:v>
                </c:pt>
                <c:pt idx="24">
                  <c:v>1125300274.6718502</c:v>
                </c:pt>
                <c:pt idx="25">
                  <c:v>1507250553.8378563</c:v>
                </c:pt>
                <c:pt idx="26">
                  <c:v>2023298948.1455927</c:v>
                </c:pt>
                <c:pt idx="27">
                  <c:v>2721456636.8630252</c:v>
                </c:pt>
                <c:pt idx="28">
                  <c:v>3667158519.1565943</c:v>
                </c:pt>
                <c:pt idx="29">
                  <c:v>4949648689.5151482</c:v>
                </c:pt>
                <c:pt idx="30">
                  <c:v>6690723081.8760786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C-47C6-9AE2-711B1EFB4A7F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House'!$E$10:$AI$10</c:f>
              <c:numCache>
                <c:formatCode>_([$$-409]* #,##0.00_);_([$$-409]* \(#,##0.00\);_([$$-409]* "-"??_);_(@_)</c:formatCode>
                <c:ptCount val="31"/>
                <c:pt idx="0">
                  <c:v>9635903.5219463706</c:v>
                </c:pt>
                <c:pt idx="1">
                  <c:v>10167839.535806403</c:v>
                </c:pt>
                <c:pt idx="2">
                  <c:v>10819100.41722936</c:v>
                </c:pt>
                <c:pt idx="3">
                  <c:v>11621992.289216911</c:v>
                </c:pt>
                <c:pt idx="4">
                  <c:v>12618509.10904092</c:v>
                </c:pt>
                <c:pt idx="5">
                  <c:v>13863427.742178114</c:v>
                </c:pt>
                <c:pt idx="6">
                  <c:v>15428434.916050507</c:v>
                </c:pt>
                <c:pt idx="7">
                  <c:v>17407640.671016086</c:v>
                </c:pt>
                <c:pt idx="8">
                  <c:v>19924957.556487143</c:v>
                </c:pt>
                <c:pt idx="9">
                  <c:v>23143994.002331924</c:v>
                </c:pt>
                <c:pt idx="10">
                  <c:v>27281340.165579289</c:v>
                </c:pt>
                <c:pt idx="11">
                  <c:v>32624437.149881601</c:v>
                </c:pt>
                <c:pt idx="12">
                  <c:v>39555645.941175953</c:v>
                </c:pt>
                <c:pt idx="13">
                  <c:v>48584711.885921516</c:v>
                </c:pt>
                <c:pt idx="14">
                  <c:v>60392610.40789517</c:v>
                </c:pt>
                <c:pt idx="15">
                  <c:v>75890837.046398997</c:v>
                </c:pt>
                <c:pt idx="16">
                  <c:v>96301675.424502417</c:v>
                </c:pt>
                <c:pt idx="17">
                  <c:v>123266985.12028877</c:v>
                </c:pt>
                <c:pt idx="18">
                  <c:v>158995795.93267685</c:v>
                </c:pt>
                <c:pt idx="19">
                  <c:v>206464747.60555378</c:v>
                </c:pt>
                <c:pt idx="20">
                  <c:v>269690547.62033314</c:v>
                </c:pt>
                <c:pt idx="21">
                  <c:v>354100645.82948995</c:v>
                </c:pt>
                <c:pt idx="22">
                  <c:v>467037945.66611755</c:v>
                </c:pt>
                <c:pt idx="23">
                  <c:v>618448551.3989557</c:v>
                </c:pt>
                <c:pt idx="24">
                  <c:v>821819613.11045229</c:v>
                </c:pt>
                <c:pt idx="25">
                  <c:v>1095459093.9117427</c:v>
                </c:pt>
                <c:pt idx="26">
                  <c:v>1464243245.2319949</c:v>
                </c:pt>
                <c:pt idx="27">
                  <c:v>1962004168.2647171</c:v>
                </c:pt>
                <c:pt idx="28">
                  <c:v>2634793780.4305468</c:v>
                </c:pt>
                <c:pt idx="29">
                  <c:v>3545348280.183917</c:v>
                </c:pt>
                <c:pt idx="30">
                  <c:v>4779197728.1760998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C-47C6-9AE2-711B1EFB4A7F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House'!$E$11:$AI$11</c:f>
              <c:numCache>
                <c:formatCode>_([$$-409]* #,##0.00_);_([$$-409]* \(#,##0.00\);_([$$-409]* "-"??_);_(@_)</c:formatCode>
                <c:ptCount val="31"/>
                <c:pt idx="0">
                  <c:v>6686368.7363753114</c:v>
                </c:pt>
                <c:pt idx="1">
                  <c:v>7308186.7179641118</c:v>
                </c:pt>
                <c:pt idx="2">
                  <c:v>8072691.979448759</c:v>
                </c:pt>
                <c:pt idx="3">
                  <c:v>9019056.7414791547</c:v>
                </c:pt>
                <c:pt idx="4">
                  <c:v>10198297.616809199</c:v>
                </c:pt>
                <c:pt idx="5">
                  <c:v>11677077.437909363</c:v>
                </c:pt>
                <c:pt idx="6">
                  <c:v>13542777.518150844</c:v>
                </c:pt>
                <c:pt idx="7">
                  <c:v>15910277.23186592</c:v>
                </c:pt>
                <c:pt idx="8">
                  <c:v>18931031.259498209</c:v>
                </c:pt>
                <c:pt idx="9">
                  <c:v>22805243.084275633</c:v>
                </c:pt>
                <c:pt idx="10">
                  <c:v>27798216.144105654</c:v>
                </c:pt>
                <c:pt idx="11">
                  <c:v>34262348.459158435</c:v>
                </c:pt>
                <c:pt idx="12">
                  <c:v>42666759.474398501</c:v>
                </c:pt>
                <c:pt idx="13">
                  <c:v>53637249.699097261</c:v>
                </c:pt>
                <c:pt idx="14">
                  <c:v>68010263.417766616</c:v>
                </c:pt>
                <c:pt idx="15">
                  <c:v>86905846.55315128</c:v>
                </c:pt>
                <c:pt idx="16">
                  <c:v>111826394.65255643</c:v>
                </c:pt>
                <c:pt idx="17">
                  <c:v>144790446.47091728</c:v>
                </c:pt>
                <c:pt idx="18">
                  <c:v>188514138.44779539</c:v>
                </c:pt>
                <c:pt idx="19">
                  <c:v>246657525.59764433</c:v>
                </c:pt>
                <c:pt idx="20">
                  <c:v>324159248.59095395</c:v>
                </c:pt>
                <c:pt idx="21">
                  <c:v>427691606.85510606</c:v>
                </c:pt>
                <c:pt idx="22">
                  <c:v>566279835.79556239</c:v>
                </c:pt>
                <c:pt idx="23">
                  <c:v>752145451.72806919</c:v>
                </c:pt>
                <c:pt idx="24">
                  <c:v>1001855524.3366693</c:v>
                </c:pt>
                <c:pt idx="25">
                  <c:v>1337889863.5143001</c:v>
                </c:pt>
                <c:pt idx="26">
                  <c:v>1790779384.5143137</c:v>
                </c:pt>
                <c:pt idx="27">
                  <c:v>2402025486.6118178</c:v>
                </c:pt>
                <c:pt idx="28">
                  <c:v>3228087835.2528844</c:v>
                </c:pt>
                <c:pt idx="29">
                  <c:v>4345834287.8004704</c:v>
                </c:pt>
                <c:pt idx="30">
                  <c:v>5859992576.4348888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C-47C6-9AE2-711B1EFB4A7F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House'!$E$4:$AI$4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House'!$E$12:$AI$12</c:f>
              <c:numCache>
                <c:formatCode>_([$$-409]* #,##0.00_);_([$$-409]* \(#,##0.00\);_([$$-409]* "-"??_);_(@_)</c:formatCode>
                <c:ptCount val="31"/>
                <c:pt idx="0">
                  <c:v>9497192.4624229185</c:v>
                </c:pt>
                <c:pt idx="1">
                  <c:v>9995061.127495734</c:v>
                </c:pt>
                <c:pt idx="2">
                  <c:v>10602194.007331884</c:v>
                </c:pt>
                <c:pt idx="3">
                  <c:v>11347534.980643056</c:v>
                </c:pt>
                <c:pt idx="4">
                  <c:v>12268524.935224887</c:v>
                </c:pt>
                <c:pt idx="5">
                  <c:v>13413762.522735812</c:v>
                </c:pt>
                <c:pt idx="6">
                  <c:v>14846535.791301809</c:v>
                </c:pt>
                <c:pt idx="7">
                  <c:v>16649519.04928939</c:v>
                </c:pt>
                <c:pt idx="8">
                  <c:v>18931031.24914201</c:v>
                </c:pt>
                <c:pt idx="9">
                  <c:v>21833390.086967781</c:v>
                </c:pt>
                <c:pt idx="10">
                  <c:v>25544082.774614934</c:v>
                </c:pt>
                <c:pt idx="11">
                  <c:v>30310727.60833475</c:v>
                </c:pt>
                <c:pt idx="12">
                  <c:v>36461143.960163377</c:v>
                </c:pt>
                <c:pt idx="13">
                  <c:v>44430314.797690623</c:v>
                </c:pt>
                <c:pt idx="14">
                  <c:v>54796659.851507209</c:v>
                </c:pt>
                <c:pt idx="15">
                  <c:v>68330899.952031255</c:v>
                </c:pt>
                <c:pt idx="16">
                  <c:v>86061967.006699413</c:v>
                </c:pt>
                <c:pt idx="17">
                  <c:v>109366013.27961616</c:v>
                </c:pt>
                <c:pt idx="18">
                  <c:v>140086753.5894739</c:v>
                </c:pt>
                <c:pt idx="19">
                  <c:v>180698347.587726</c:v>
                </c:pt>
                <c:pt idx="20">
                  <c:v>234526087.80344844</c:v>
                </c:pt>
                <c:pt idx="21">
                  <c:v>306045701.74114418</c:v>
                </c:pt>
                <c:pt idx="22">
                  <c:v>401289649.82817942</c:v>
                </c:pt>
                <c:pt idx="23">
                  <c:v>528399154.96900749</c:v>
                </c:pt>
                <c:pt idx="24">
                  <c:v>698374861.59382701</c:v>
                </c:pt>
                <c:pt idx="25">
                  <c:v>926098402.00294673</c:v>
                </c:pt>
                <c:pt idx="26">
                  <c:v>1231723679.4741814</c:v>
                </c:pt>
                <c:pt idx="27">
                  <c:v>1642573015.1615312</c:v>
                </c:pt>
                <c:pt idx="28">
                  <c:v>2195723092.7028646</c:v>
                </c:pt>
                <c:pt idx="29">
                  <c:v>2941533873.3432088</c:v>
                </c:pt>
                <c:pt idx="30">
                  <c:v>3948467215.8651276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C-47C6-9AE2-711B1EF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6079"/>
        <c:axId val="1404169407"/>
      </c:lineChart>
      <c:catAx>
        <c:axId val="5018460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9407"/>
        <c:crosses val="autoZero"/>
        <c:auto val="1"/>
        <c:lblAlgn val="ctr"/>
        <c:lblOffset val="100"/>
        <c:noMultiLvlLbl val="0"/>
      </c:catAx>
      <c:valAx>
        <c:axId val="1404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House'!$F$5:$M$5</c:f>
              <c:numCache>
                <c:formatCode>_([$$-409]* #,##0.00_);_([$$-409]* \(#,##0.00\);_([$$-409]* "-"??_);_(@_)</c:formatCode>
                <c:ptCount val="8"/>
                <c:pt idx="0">
                  <c:v>5873504.3408989646</c:v>
                </c:pt>
                <c:pt idx="1">
                  <c:v>6707633.0582857393</c:v>
                </c:pt>
                <c:pt idx="2">
                  <c:v>7761550.6448892532</c:v>
                </c:pt>
                <c:pt idx="3">
                  <c:v>9102180.13358167</c:v>
                </c:pt>
                <c:pt idx="4">
                  <c:v>10818471.029923661</c:v>
                </c:pt>
                <c:pt idx="5">
                  <c:v>13029003.018682845</c:v>
                </c:pt>
                <c:pt idx="6">
                  <c:v>15892298.571685718</c:v>
                </c:pt>
                <c:pt idx="7">
                  <c:v>19620830.82693848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0-4930-9E1C-AAB66F8499AC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House'!$F$6:$M$6</c:f>
              <c:numCache>
                <c:formatCode>_([$$-409]* #,##0.00_);_([$$-409]* \(#,##0.00\);_([$$-409]* "-"??_);_(@_)</c:formatCode>
                <c:ptCount val="8"/>
                <c:pt idx="0">
                  <c:v>8560378.7517087348</c:v>
                </c:pt>
                <c:pt idx="1">
                  <c:v>9237135.0878935643</c:v>
                </c:pt>
                <c:pt idx="2">
                  <c:v>10090028.886379795</c:v>
                </c:pt>
                <c:pt idx="3">
                  <c:v>11172407.455135247</c:v>
                </c:pt>
                <c:pt idx="4">
                  <c:v>12555156.118981076</c:v>
                </c:pt>
                <c:pt idx="5">
                  <c:v>14332761.297537196</c:v>
                </c:pt>
                <c:pt idx="6">
                  <c:v>16631540.396795524</c:v>
                </c:pt>
                <c:pt idx="7">
                  <c:v>19620830.826938499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0-4930-9E1C-AAB66F8499AC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House'!$F$7:$M$7</c:f>
              <c:numCache>
                <c:formatCode>_([$$-409]* #,##0.00_);_([$$-409]* \(#,##0.00\);_([$$-409]* "-"??_);_(@_)</c:formatCode>
                <c:ptCount val="8"/>
                <c:pt idx="0">
                  <c:v>5700725.9325882923</c:v>
                </c:pt>
                <c:pt idx="1">
                  <c:v>6490726.64838826</c:v>
                </c:pt>
                <c:pt idx="2">
                  <c:v>7487093.3363153934</c:v>
                </c:pt>
                <c:pt idx="3">
                  <c:v>8752195.9597656298</c:v>
                </c:pt>
                <c:pt idx="4">
                  <c:v>10368805.810481355</c:v>
                </c:pt>
                <c:pt idx="5">
                  <c:v>12447103.893934134</c:v>
                </c:pt>
                <c:pt idx="6">
                  <c:v>15134176.949959006</c:v>
                </c:pt>
                <c:pt idx="7">
                  <c:v>18626904.519593336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0-4930-9E1C-AAB66F8499AC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House'!$F$8:$M$8</c:f>
              <c:numCache>
                <c:formatCode>_([$$-409]* #,##0.00_);_([$$-409]* \(#,##0.00\);_([$$-409]* "-"??_);_(@_)</c:formatCode>
                <c:ptCount val="8"/>
                <c:pt idx="0">
                  <c:v>8387600.3446762254</c:v>
                </c:pt>
                <c:pt idx="1">
                  <c:v>9020228.6797207743</c:v>
                </c:pt>
                <c:pt idx="2">
                  <c:v>9815571.580132572</c:v>
                </c:pt>
                <c:pt idx="3">
                  <c:v>10822423.284457102</c:v>
                </c:pt>
                <c:pt idx="4">
                  <c:v>12105490.903769746</c:v>
                </c:pt>
                <c:pt idx="5">
                  <c:v>13750862.178491889</c:v>
                </c:pt>
                <c:pt idx="6">
                  <c:v>15873418.782755185</c:v>
                </c:pt>
                <c:pt idx="7">
                  <c:v>18626904.52994952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0-4930-9E1C-AAB66F8499AC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House'!$F$9:$M$9</c:f>
              <c:numCache>
                <c:formatCode>_([$$-409]* #,##0.00_);_([$$-409]* \(#,##0.00\);_([$$-409]* "-"??_);_(@_)</c:formatCode>
                <c:ptCount val="8"/>
                <c:pt idx="0">
                  <c:v>7480965.1249966258</c:v>
                </c:pt>
                <c:pt idx="1">
                  <c:v>8289598.3876215359</c:v>
                </c:pt>
                <c:pt idx="2">
                  <c:v>9293514.0477263704</c:v>
                </c:pt>
                <c:pt idx="3">
                  <c:v>10548281.787487345</c:v>
                </c:pt>
                <c:pt idx="4">
                  <c:v>12126742.653120693</c:v>
                </c:pt>
                <c:pt idx="5">
                  <c:v>14124676.637196144</c:v>
                </c:pt>
                <c:pt idx="6">
                  <c:v>16668398.845906256</c:v>
                </c:pt>
                <c:pt idx="7">
                  <c:v>19924957.556487158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A0-4930-9E1C-AAB66F8499AC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House'!$F$10:$M$10</c:f>
              <c:numCache>
                <c:formatCode>_([$$-409]* #,##0.00_);_([$$-409]* \(#,##0.00\);_([$$-409]* "-"??_);_(@_)</c:formatCode>
                <c:ptCount val="8"/>
                <c:pt idx="0">
                  <c:v>10167839.535806403</c:v>
                </c:pt>
                <c:pt idx="1">
                  <c:v>10819100.41722936</c:v>
                </c:pt>
                <c:pt idx="2">
                  <c:v>11621992.289216911</c:v>
                </c:pt>
                <c:pt idx="3">
                  <c:v>12618509.10904092</c:v>
                </c:pt>
                <c:pt idx="4">
                  <c:v>13863427.742178114</c:v>
                </c:pt>
                <c:pt idx="5">
                  <c:v>15428434.916050507</c:v>
                </c:pt>
                <c:pt idx="6">
                  <c:v>17407640.671016086</c:v>
                </c:pt>
                <c:pt idx="7">
                  <c:v>19924957.556487143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A0-4930-9E1C-AAB66F8499AC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House'!$F$11:$M$11</c:f>
              <c:numCache>
                <c:formatCode>_([$$-409]* #,##0.00_);_([$$-409]* \(#,##0.00\);_([$$-409]* "-"??_);_(@_)</c:formatCode>
                <c:ptCount val="8"/>
                <c:pt idx="0">
                  <c:v>7308186.7179641118</c:v>
                </c:pt>
                <c:pt idx="1">
                  <c:v>8072691.979448759</c:v>
                </c:pt>
                <c:pt idx="2">
                  <c:v>9019056.7414791547</c:v>
                </c:pt>
                <c:pt idx="3">
                  <c:v>10198297.616809199</c:v>
                </c:pt>
                <c:pt idx="4">
                  <c:v>11677077.437909363</c:v>
                </c:pt>
                <c:pt idx="5">
                  <c:v>13542777.518150844</c:v>
                </c:pt>
                <c:pt idx="6">
                  <c:v>15910277.23186592</c:v>
                </c:pt>
                <c:pt idx="7">
                  <c:v>18931031.259498209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A0-4930-9E1C-AAB66F8499AC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House'!$F$12:$M$12</c:f>
              <c:numCache>
                <c:formatCode>_([$$-409]* #,##0.00_);_([$$-409]* \(#,##0.00\);_([$$-409]* "-"??_);_(@_)</c:formatCode>
                <c:ptCount val="8"/>
                <c:pt idx="0">
                  <c:v>9995061.127495734</c:v>
                </c:pt>
                <c:pt idx="1">
                  <c:v>10602194.007331884</c:v>
                </c:pt>
                <c:pt idx="2">
                  <c:v>11347534.980643056</c:v>
                </c:pt>
                <c:pt idx="3">
                  <c:v>12268524.935224887</c:v>
                </c:pt>
                <c:pt idx="4">
                  <c:v>13413762.522735812</c:v>
                </c:pt>
                <c:pt idx="5">
                  <c:v>14846535.791301809</c:v>
                </c:pt>
                <c:pt idx="6">
                  <c:v>16649519.04928939</c:v>
                </c:pt>
                <c:pt idx="7">
                  <c:v>18931031.24914201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0-4930-9E1C-AAB66F84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60223"/>
        <c:axId val="1564832287"/>
      </c:lineChart>
      <c:catAx>
        <c:axId val="5039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32287"/>
        <c:crosses val="autoZero"/>
        <c:auto val="1"/>
        <c:lblAlgn val="ctr"/>
        <c:lblOffset val="100"/>
        <c:noMultiLvlLbl val="0"/>
      </c:catAx>
      <c:valAx>
        <c:axId val="15648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60223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 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Comparision!$E$2</c:f>
              <c:strCache>
                <c:ptCount val="1"/>
                <c:pt idx="0">
                  <c:v>Present Worth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Comparision!$E$3:$E$10</c:f>
              <c:numCache>
                <c:formatCode>_([$$-409]* #,##0.00_);_([$$-409]* \(#,##0.00\);_([$$-409]* "-"??_);_(@_)</c:formatCode>
                <c:ptCount val="8"/>
                <c:pt idx="0">
                  <c:v>3332853.4413110376</c:v>
                </c:pt>
                <c:pt idx="1">
                  <c:v>4589699.1081693042</c:v>
                </c:pt>
                <c:pt idx="2">
                  <c:v>3225078.1249829871</c:v>
                </c:pt>
                <c:pt idx="3">
                  <c:v>4481923.7926982082</c:v>
                </c:pt>
                <c:pt idx="4">
                  <c:v>4118892.0552448528</c:v>
                </c:pt>
                <c:pt idx="5">
                  <c:v>5375737.7221031189</c:v>
                </c:pt>
                <c:pt idx="6">
                  <c:v>4011116.7397737629</c:v>
                </c:pt>
                <c:pt idx="7">
                  <c:v>5267962.4057750693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4-FC42-8A3C-C503F974A4DE}"/>
            </c:ext>
          </c:extLst>
        </c:ser>
        <c:ser>
          <c:idx val="1"/>
          <c:order val="1"/>
          <c:tx>
            <c:strRef>
              <c:f>Comparision!$F$2</c:f>
              <c:strCache>
                <c:ptCount val="1"/>
                <c:pt idx="0">
                  <c:v>Future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Comparision!$F$3:$F$10</c:f>
              <c:numCache>
                <c:formatCode>_([$$-409]* #,##0.00_);_([$$-409]* \(#,##0.00\);_([$$-409]* "-"??_);_(@_)</c:formatCode>
                <c:ptCount val="8"/>
                <c:pt idx="0">
                  <c:v>6707633.0599999996</c:v>
                </c:pt>
                <c:pt idx="1">
                  <c:v>9237135.0899999999</c:v>
                </c:pt>
                <c:pt idx="2">
                  <c:v>6490726.6500000004</c:v>
                </c:pt>
                <c:pt idx="3">
                  <c:v>9020228.6799999997</c:v>
                </c:pt>
                <c:pt idx="4">
                  <c:v>8289598.3899999997</c:v>
                </c:pt>
                <c:pt idx="5">
                  <c:v>10819100.42</c:v>
                </c:pt>
                <c:pt idx="6">
                  <c:v>8072691.9800000004</c:v>
                </c:pt>
                <c:pt idx="7">
                  <c:v>10602194.01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4-FC42-8A3C-C503F974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203215"/>
        <c:axId val="653876415"/>
      </c:barChart>
      <c:catAx>
        <c:axId val="11572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6415"/>
        <c:crosses val="autoZero"/>
        <c:auto val="1"/>
        <c:lblAlgn val="ctr"/>
        <c:lblOffset val="100"/>
        <c:noMultiLvlLbl val="0"/>
      </c:catAx>
      <c:valAx>
        <c:axId val="6538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Car'!$E$5:$AI$5</c:f>
              <c:numCache>
                <c:formatCode>_([$$-409]* #,##0.00_);_([$$-409]* \(#,##0.00\);_([$$-409]* "-"??_);_(@_)</c:formatCode>
                <c:ptCount val="31"/>
                <c:pt idx="0">
                  <c:v>5208652.4224298922</c:v>
                </c:pt>
                <c:pt idx="1">
                  <c:v>5873504.3408989646</c:v>
                </c:pt>
                <c:pt idx="2">
                  <c:v>6707633.0582857393</c:v>
                </c:pt>
                <c:pt idx="3">
                  <c:v>7761550.6448892532</c:v>
                </c:pt>
                <c:pt idx="4">
                  <c:v>9102180.13358167</c:v>
                </c:pt>
                <c:pt idx="5">
                  <c:v>10818471.029923661</c:v>
                </c:pt>
                <c:pt idx="6">
                  <c:v>13029003.018682845</c:v>
                </c:pt>
                <c:pt idx="7">
                  <c:v>15892298.571685718</c:v>
                </c:pt>
                <c:pt idx="8">
                  <c:v>19620830.82693848</c:v>
                </c:pt>
                <c:pt idx="9">
                  <c:v>24500077.899047147</c:v>
                </c:pt>
                <c:pt idx="10">
                  <c:v>30914476.010788552</c:v>
                </c:pt>
                <c:pt idx="11">
                  <c:v>39382812.957973577</c:v>
                </c:pt>
                <c:pt idx="12">
                  <c:v>50606551.405929901</c:v>
                </c:pt>
                <c:pt idx="13">
                  <c:v>65535876.293793529</c:v>
                </c:pt>
                <c:pt idx="14">
                  <c:v>85460057.353024945</c:v>
                </c:pt>
                <c:pt idx="15">
                  <c:v>112131193.03185152</c:v>
                </c:pt>
                <c:pt idx="16">
                  <c:v>147933813.64247957</c:v>
                </c:pt>
                <c:pt idx="17">
                  <c:v>196117525.23807922</c:v>
                </c:pt>
                <c:pt idx="18">
                  <c:v>261116363.30046335</c:v>
                </c:pt>
                <c:pt idx="19">
                  <c:v>348987476.21860015</c:v>
                </c:pt>
                <c:pt idx="20">
                  <c:v>468014111.75163394</c:v>
                </c:pt>
                <c:pt idx="21">
                  <c:v>629534933.06333172</c:v>
                </c:pt>
                <c:pt idx="22">
                  <c:v>849085238.61881626</c:v>
                </c:pt>
                <c:pt idx="23">
                  <c:v>1147968182.6881156</c:v>
                </c:pt>
                <c:pt idx="24">
                  <c:v>1555419019.9818521</c:v>
                </c:pt>
                <c:pt idx="25">
                  <c:v>2111587471.3780289</c:v>
                </c:pt>
                <c:pt idx="26">
                  <c:v>2871649085.7237921</c:v>
                </c:pt>
                <c:pt idx="27">
                  <c:v>3911475024.5025601</c:v>
                </c:pt>
                <c:pt idx="28">
                  <c:v>5335453564.3043404</c:v>
                </c:pt>
                <c:pt idx="29">
                  <c:v>7287283143.15522</c:v>
                </c:pt>
                <c:pt idx="30">
                  <c:v>9964869962.1455193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0-4034-BA2E-482F12633144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Car'!$E$6:$AI$6</c:f>
              <c:numCache>
                <c:formatCode>_([$$-409]* #,##0.00_);_([$$-409]* \(#,##0.00\);_([$$-409]* "-"??_);_(@_)</c:formatCode>
                <c:ptCount val="31"/>
                <c:pt idx="0">
                  <c:v>8019476.1494244989</c:v>
                </c:pt>
                <c:pt idx="1">
                  <c:v>8560378.7517087348</c:v>
                </c:pt>
                <c:pt idx="2">
                  <c:v>9237135.0878935643</c:v>
                </c:pt>
                <c:pt idx="3">
                  <c:v>10090028.886379795</c:v>
                </c:pt>
                <c:pt idx="4">
                  <c:v>11172407.455135247</c:v>
                </c:pt>
                <c:pt idx="5">
                  <c:v>12555156.118981076</c:v>
                </c:pt>
                <c:pt idx="6">
                  <c:v>14332761.297537196</c:v>
                </c:pt>
                <c:pt idx="7">
                  <c:v>16631540.396795524</c:v>
                </c:pt>
                <c:pt idx="8">
                  <c:v>19620830.826938499</c:v>
                </c:pt>
                <c:pt idx="9">
                  <c:v>23528224.915689182</c:v>
                </c:pt>
                <c:pt idx="10">
                  <c:v>28660342.660083931</c:v>
                </c:pt>
                <c:pt idx="11">
                  <c:v>35431192.132442571</c:v>
                </c:pt>
                <c:pt idx="12">
                  <c:v>44400935.925739273</c:v>
                </c:pt>
                <c:pt idx="13">
                  <c:v>56328941.43819996</c:v>
                </c:pt>
                <c:pt idx="14">
                  <c:v>72246453.848400936</c:v>
                </c:pt>
                <c:pt idx="15">
                  <c:v>93556246.513633013</c:v>
                </c:pt>
                <c:pt idx="16">
                  <c:v>122169386.10810065</c:v>
                </c:pt>
                <c:pt idx="17">
                  <c:v>160693092.1966472</c:v>
                </c:pt>
                <c:pt idx="18">
                  <c:v>212688978.64357334</c:v>
                </c:pt>
                <c:pt idx="19">
                  <c:v>283028298.47935021</c:v>
                </c:pt>
                <c:pt idx="20">
                  <c:v>378380951.32774293</c:v>
                </c:pt>
                <c:pt idx="21">
                  <c:v>507889028.43773192</c:v>
                </c:pt>
                <c:pt idx="22">
                  <c:v>684095053.30718064</c:v>
                </c:pt>
                <c:pt idx="23">
                  <c:v>924221886.80934763</c:v>
                </c:pt>
                <c:pt idx="24">
                  <c:v>1251938358.4204545</c:v>
                </c:pt>
                <c:pt idx="25">
                  <c:v>1699796011.4519131</c:v>
                </c:pt>
                <c:pt idx="26">
                  <c:v>2312593382.8101897</c:v>
                </c:pt>
                <c:pt idx="27">
                  <c:v>3152022555.9042435</c:v>
                </c:pt>
                <c:pt idx="28">
                  <c:v>4303088825.5782967</c:v>
                </c:pt>
                <c:pt idx="29">
                  <c:v>5882982733.8239803</c:v>
                </c:pt>
                <c:pt idx="30">
                  <c:v>8053344608.4455433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0-4034-BA2E-482F12633144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Car'!$E$7:$AI$7</c:f>
              <c:numCache>
                <c:formatCode>_([$$-409]* #,##0.00_);_([$$-409]* \(#,##0.00\);_([$$-409]* "-"??_);_(@_)</c:formatCode>
                <c:ptCount val="31"/>
                <c:pt idx="0">
                  <c:v>5069941.3629064225</c:v>
                </c:pt>
                <c:pt idx="1">
                  <c:v>5700725.9325882923</c:v>
                </c:pt>
                <c:pt idx="2">
                  <c:v>6490726.64838826</c:v>
                </c:pt>
                <c:pt idx="3">
                  <c:v>7487093.3363153934</c:v>
                </c:pt>
                <c:pt idx="4">
                  <c:v>8752195.9597656298</c:v>
                </c:pt>
                <c:pt idx="5">
                  <c:v>10368805.810481355</c:v>
                </c:pt>
                <c:pt idx="6">
                  <c:v>12447103.893934134</c:v>
                </c:pt>
                <c:pt idx="7">
                  <c:v>15134176.949959006</c:v>
                </c:pt>
                <c:pt idx="8">
                  <c:v>18626904.519593336</c:v>
                </c:pt>
                <c:pt idx="9">
                  <c:v>23189473.98368302</c:v>
                </c:pt>
                <c:pt idx="10">
                  <c:v>29177218.619824234</c:v>
                </c:pt>
                <c:pt idx="11">
                  <c:v>37069103.416426726</c:v>
                </c:pt>
                <c:pt idx="12">
                  <c:v>47512049.424917355</c:v>
                </c:pt>
                <c:pt idx="13">
                  <c:v>61381479.205562577</c:v>
                </c:pt>
                <c:pt idx="14">
                  <c:v>79864106.796637058</c:v>
                </c:pt>
                <c:pt idx="15">
                  <c:v>104571255.9374838</c:v>
                </c:pt>
                <c:pt idx="16">
                  <c:v>137694105.22467634</c:v>
                </c:pt>
                <c:pt idx="17">
                  <c:v>182216553.39740685</c:v>
                </c:pt>
                <c:pt idx="18">
                  <c:v>242207320.95726052</c:v>
                </c:pt>
                <c:pt idx="19">
                  <c:v>323221076.20077288</c:v>
                </c:pt>
                <c:pt idx="20">
                  <c:v>432849651.93474859</c:v>
                </c:pt>
                <c:pt idx="21">
                  <c:v>581479988.97498643</c:v>
                </c:pt>
                <c:pt idx="22">
                  <c:v>783336942.78087711</c:v>
                </c:pt>
                <c:pt idx="23">
                  <c:v>1057918786.2581669</c:v>
                </c:pt>
                <c:pt idx="24">
                  <c:v>1431974268.4652283</c:v>
                </c:pt>
                <c:pt idx="25">
                  <c:v>1942226779.4692314</c:v>
                </c:pt>
                <c:pt idx="26">
                  <c:v>2639129519.9659753</c:v>
                </c:pt>
                <c:pt idx="27">
                  <c:v>3592043871.3993745</c:v>
                </c:pt>
                <c:pt idx="28">
                  <c:v>4896382876.5766602</c:v>
                </c:pt>
                <c:pt idx="29">
                  <c:v>6683468736.3145161</c:v>
                </c:pt>
                <c:pt idx="30">
                  <c:v>9134139449.8345509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0-4034-BA2E-482F12633144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Car'!$E$8:$AI$8</c:f>
              <c:numCache>
                <c:formatCode>_([$$-409]* #,##0.00_);_([$$-409]* \(#,##0.00\);_([$$-409]* "-"??_);_(@_)</c:formatCode>
                <c:ptCount val="31"/>
                <c:pt idx="0">
                  <c:v>7880765.0908480287</c:v>
                </c:pt>
                <c:pt idx="1">
                  <c:v>8387600.3446762254</c:v>
                </c:pt>
                <c:pt idx="2">
                  <c:v>9020228.6797207743</c:v>
                </c:pt>
                <c:pt idx="3">
                  <c:v>9815571.580132572</c:v>
                </c:pt>
                <c:pt idx="4">
                  <c:v>10822423.284457102</c:v>
                </c:pt>
                <c:pt idx="5">
                  <c:v>12105490.903769746</c:v>
                </c:pt>
                <c:pt idx="6">
                  <c:v>13750862.178491889</c:v>
                </c:pt>
                <c:pt idx="7">
                  <c:v>15873418.782755185</c:v>
                </c:pt>
                <c:pt idx="8">
                  <c:v>18626904.52994952</c:v>
                </c:pt>
                <c:pt idx="9">
                  <c:v>22217621.014274988</c:v>
                </c:pt>
                <c:pt idx="10">
                  <c:v>26923085.28790563</c:v>
                </c:pt>
                <c:pt idx="11">
                  <c:v>33117482.616188359</c:v>
                </c:pt>
                <c:pt idx="12">
                  <c:v>41306433.978771083</c:v>
                </c:pt>
                <c:pt idx="13">
                  <c:v>52174544.395782232</c:v>
                </c:pt>
                <c:pt idx="14">
                  <c:v>66650503.353648342</c:v>
                </c:pt>
                <c:pt idx="15">
                  <c:v>85996309.502166912</c:v>
                </c:pt>
                <c:pt idx="16">
                  <c:v>111929677.80177562</c:v>
                </c:pt>
                <c:pt idx="17">
                  <c:v>146792120.50584301</c:v>
                </c:pt>
                <c:pt idx="18">
                  <c:v>193779936.50180146</c:v>
                </c:pt>
                <c:pt idx="19">
                  <c:v>257261898.73219043</c:v>
                </c:pt>
                <c:pt idx="20">
                  <c:v>343216491.87447345</c:v>
                </c:pt>
                <c:pt idx="21">
                  <c:v>459834084.83774841</c:v>
                </c:pt>
                <c:pt idx="22">
                  <c:v>618346758.12499034</c:v>
                </c:pt>
                <c:pt idx="23">
                  <c:v>834172491.25969338</c:v>
                </c:pt>
                <c:pt idx="24">
                  <c:v>1128493608.0852735</c:v>
                </c:pt>
                <c:pt idx="25">
                  <c:v>1530435321.1283565</c:v>
                </c:pt>
                <c:pt idx="26">
                  <c:v>2080073819.1789122</c:v>
                </c:pt>
                <c:pt idx="27">
                  <c:v>2832591405.6530318</c:v>
                </c:pt>
                <c:pt idx="28">
                  <c:v>3864018141.6745939</c:v>
                </c:pt>
                <c:pt idx="29">
                  <c:v>5279168332.1093016</c:v>
                </c:pt>
                <c:pt idx="30">
                  <c:v>7222614103.004343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0-4034-BA2E-482F12633144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Car'!$E$9:$AI$9</c:f>
              <c:numCache>
                <c:formatCode>_([$$-409]* #,##0.00_);_([$$-409]* \(#,##0.00\);_([$$-409]* "-"??_);_(@_)</c:formatCode>
                <c:ptCount val="31"/>
                <c:pt idx="0">
                  <c:v>6825079.7949517649</c:v>
                </c:pt>
                <c:pt idx="1">
                  <c:v>7480965.1249966258</c:v>
                </c:pt>
                <c:pt idx="2">
                  <c:v>8289598.3876215359</c:v>
                </c:pt>
                <c:pt idx="3">
                  <c:v>9293514.0477263704</c:v>
                </c:pt>
                <c:pt idx="4">
                  <c:v>10548281.787487345</c:v>
                </c:pt>
                <c:pt idx="5">
                  <c:v>12126742.653120693</c:v>
                </c:pt>
                <c:pt idx="6">
                  <c:v>14124676.637196144</c:v>
                </c:pt>
                <c:pt idx="7">
                  <c:v>16668398.845906256</c:v>
                </c:pt>
                <c:pt idx="8">
                  <c:v>19924957.556487158</c:v>
                </c:pt>
                <c:pt idx="9">
                  <c:v>24115846.985689871</c:v>
                </c:pt>
                <c:pt idx="10">
                  <c:v>29535473.516283918</c:v>
                </c:pt>
                <c:pt idx="11">
                  <c:v>36576057.975412652</c:v>
                </c:pt>
                <c:pt idx="12">
                  <c:v>45761261.421366647</c:v>
                </c:pt>
                <c:pt idx="13">
                  <c:v>57791646.741515033</c:v>
                </c:pt>
                <c:pt idx="14">
                  <c:v>73606213.912519231</c:v>
                </c:pt>
                <c:pt idx="15">
                  <c:v>94465783.564617485</c:v>
                </c:pt>
                <c:pt idx="16">
                  <c:v>122066102.95888138</c:v>
                </c:pt>
                <c:pt idx="17">
                  <c:v>158691418.1617212</c:v>
                </c:pt>
                <c:pt idx="18">
                  <c:v>207423180.58956733</c:v>
                </c:pt>
                <c:pt idx="19">
                  <c:v>272423925.34480399</c:v>
                </c:pt>
                <c:pt idx="20">
                  <c:v>359323708.04422313</c:v>
                </c:pt>
                <c:pt idx="21">
                  <c:v>475746550.45508963</c:v>
                </c:pt>
                <c:pt idx="22">
                  <c:v>632028130.9777528</c:v>
                </c:pt>
                <c:pt idx="23">
                  <c:v>842194847.27772343</c:v>
                </c:pt>
                <c:pt idx="24">
                  <c:v>1125300274.6718502</c:v>
                </c:pt>
                <c:pt idx="25">
                  <c:v>1507250553.8378563</c:v>
                </c:pt>
                <c:pt idx="26">
                  <c:v>2023298948.1455927</c:v>
                </c:pt>
                <c:pt idx="27">
                  <c:v>2721456636.8630252</c:v>
                </c:pt>
                <c:pt idx="28">
                  <c:v>3667158519.1565943</c:v>
                </c:pt>
                <c:pt idx="29">
                  <c:v>4949648689.5151482</c:v>
                </c:pt>
                <c:pt idx="30">
                  <c:v>6690723081.8760786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0-4034-BA2E-482F12633144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Car'!$E$10:$AI$10</c:f>
              <c:numCache>
                <c:formatCode>_([$$-409]* #,##0.00_);_([$$-409]* \(#,##0.00\);_([$$-409]* "-"??_);_(@_)</c:formatCode>
                <c:ptCount val="31"/>
                <c:pt idx="0">
                  <c:v>9635903.5219463706</c:v>
                </c:pt>
                <c:pt idx="1">
                  <c:v>10167839.535806403</c:v>
                </c:pt>
                <c:pt idx="2">
                  <c:v>10819100.41722936</c:v>
                </c:pt>
                <c:pt idx="3">
                  <c:v>11621992.289216911</c:v>
                </c:pt>
                <c:pt idx="4">
                  <c:v>12618509.10904092</c:v>
                </c:pt>
                <c:pt idx="5">
                  <c:v>13863427.742178114</c:v>
                </c:pt>
                <c:pt idx="6">
                  <c:v>15428434.916050507</c:v>
                </c:pt>
                <c:pt idx="7">
                  <c:v>17407640.671016086</c:v>
                </c:pt>
                <c:pt idx="8">
                  <c:v>19924957.556487143</c:v>
                </c:pt>
                <c:pt idx="9">
                  <c:v>23143994.002331924</c:v>
                </c:pt>
                <c:pt idx="10">
                  <c:v>27281340.165579289</c:v>
                </c:pt>
                <c:pt idx="11">
                  <c:v>32624437.149881601</c:v>
                </c:pt>
                <c:pt idx="12">
                  <c:v>39555645.941175953</c:v>
                </c:pt>
                <c:pt idx="13">
                  <c:v>48584711.885921516</c:v>
                </c:pt>
                <c:pt idx="14">
                  <c:v>60392610.40789517</c:v>
                </c:pt>
                <c:pt idx="15">
                  <c:v>75890837.046398997</c:v>
                </c:pt>
                <c:pt idx="16">
                  <c:v>96301675.424502417</c:v>
                </c:pt>
                <c:pt idx="17">
                  <c:v>123266985.12028877</c:v>
                </c:pt>
                <c:pt idx="18">
                  <c:v>158995795.93267685</c:v>
                </c:pt>
                <c:pt idx="19">
                  <c:v>206464747.60555378</c:v>
                </c:pt>
                <c:pt idx="20">
                  <c:v>269690547.62033314</c:v>
                </c:pt>
                <c:pt idx="21">
                  <c:v>354100645.82948995</c:v>
                </c:pt>
                <c:pt idx="22">
                  <c:v>467037945.66611755</c:v>
                </c:pt>
                <c:pt idx="23">
                  <c:v>618448551.3989557</c:v>
                </c:pt>
                <c:pt idx="24">
                  <c:v>821819613.11045229</c:v>
                </c:pt>
                <c:pt idx="25">
                  <c:v>1095459093.9117427</c:v>
                </c:pt>
                <c:pt idx="26">
                  <c:v>1464243245.2319949</c:v>
                </c:pt>
                <c:pt idx="27">
                  <c:v>1962004168.2647171</c:v>
                </c:pt>
                <c:pt idx="28">
                  <c:v>2634793780.4305468</c:v>
                </c:pt>
                <c:pt idx="29">
                  <c:v>3545348280.183917</c:v>
                </c:pt>
                <c:pt idx="30">
                  <c:v>4779197728.1760998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0-4034-BA2E-482F12633144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Car'!$E$11:$AI$11</c:f>
              <c:numCache>
                <c:formatCode>_([$$-409]* #,##0.00_);_([$$-409]* \(#,##0.00\);_([$$-409]* "-"??_);_(@_)</c:formatCode>
                <c:ptCount val="31"/>
                <c:pt idx="0">
                  <c:v>6686368.7363753114</c:v>
                </c:pt>
                <c:pt idx="1">
                  <c:v>7308186.7179641118</c:v>
                </c:pt>
                <c:pt idx="2">
                  <c:v>8072691.979448759</c:v>
                </c:pt>
                <c:pt idx="3">
                  <c:v>9019056.7414791547</c:v>
                </c:pt>
                <c:pt idx="4">
                  <c:v>10198297.616809199</c:v>
                </c:pt>
                <c:pt idx="5">
                  <c:v>11677077.437909363</c:v>
                </c:pt>
                <c:pt idx="6">
                  <c:v>13542777.518150844</c:v>
                </c:pt>
                <c:pt idx="7">
                  <c:v>15910277.23186592</c:v>
                </c:pt>
                <c:pt idx="8">
                  <c:v>18931031.259498209</c:v>
                </c:pt>
                <c:pt idx="9">
                  <c:v>22805243.084275633</c:v>
                </c:pt>
                <c:pt idx="10">
                  <c:v>27798216.144105654</c:v>
                </c:pt>
                <c:pt idx="11">
                  <c:v>34262348.459158435</c:v>
                </c:pt>
                <c:pt idx="12">
                  <c:v>42666759.474398501</c:v>
                </c:pt>
                <c:pt idx="13">
                  <c:v>53637249.699097261</c:v>
                </c:pt>
                <c:pt idx="14">
                  <c:v>68010263.417766616</c:v>
                </c:pt>
                <c:pt idx="15">
                  <c:v>86905846.55315128</c:v>
                </c:pt>
                <c:pt idx="16">
                  <c:v>111826394.65255643</c:v>
                </c:pt>
                <c:pt idx="17">
                  <c:v>144790446.47091728</c:v>
                </c:pt>
                <c:pt idx="18">
                  <c:v>188514138.44779539</c:v>
                </c:pt>
                <c:pt idx="19">
                  <c:v>246657525.59764433</c:v>
                </c:pt>
                <c:pt idx="20">
                  <c:v>324159248.59095395</c:v>
                </c:pt>
                <c:pt idx="21">
                  <c:v>427691606.85510606</c:v>
                </c:pt>
                <c:pt idx="22">
                  <c:v>566279835.79556239</c:v>
                </c:pt>
                <c:pt idx="23">
                  <c:v>752145451.72806919</c:v>
                </c:pt>
                <c:pt idx="24">
                  <c:v>1001855524.3366693</c:v>
                </c:pt>
                <c:pt idx="25">
                  <c:v>1337889863.5143001</c:v>
                </c:pt>
                <c:pt idx="26">
                  <c:v>1790779384.5143137</c:v>
                </c:pt>
                <c:pt idx="27">
                  <c:v>2402025486.6118178</c:v>
                </c:pt>
                <c:pt idx="28">
                  <c:v>3228087835.2528844</c:v>
                </c:pt>
                <c:pt idx="29">
                  <c:v>4345834287.8004704</c:v>
                </c:pt>
                <c:pt idx="30">
                  <c:v>5859992576.4348888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0-4034-BA2E-482F12633144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Car'!$E$4:$AI$4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Car'!$E$12:$AI$12</c:f>
              <c:numCache>
                <c:formatCode>_([$$-409]* #,##0.00_);_([$$-409]* \(#,##0.00\);_([$$-409]* "-"??_);_(@_)</c:formatCode>
                <c:ptCount val="31"/>
                <c:pt idx="0">
                  <c:v>9497192.4624229185</c:v>
                </c:pt>
                <c:pt idx="1">
                  <c:v>9995061.127495734</c:v>
                </c:pt>
                <c:pt idx="2">
                  <c:v>10602194.007331884</c:v>
                </c:pt>
                <c:pt idx="3">
                  <c:v>11347534.980643056</c:v>
                </c:pt>
                <c:pt idx="4">
                  <c:v>12268524.935224887</c:v>
                </c:pt>
                <c:pt idx="5">
                  <c:v>13413762.522735812</c:v>
                </c:pt>
                <c:pt idx="6">
                  <c:v>14846535.791301809</c:v>
                </c:pt>
                <c:pt idx="7">
                  <c:v>16649519.04928939</c:v>
                </c:pt>
                <c:pt idx="8">
                  <c:v>18931031.24914201</c:v>
                </c:pt>
                <c:pt idx="9">
                  <c:v>21833390.086967781</c:v>
                </c:pt>
                <c:pt idx="10">
                  <c:v>25544082.774614934</c:v>
                </c:pt>
                <c:pt idx="11">
                  <c:v>30310727.60833475</c:v>
                </c:pt>
                <c:pt idx="12">
                  <c:v>36461143.960163377</c:v>
                </c:pt>
                <c:pt idx="13">
                  <c:v>44430314.797690623</c:v>
                </c:pt>
                <c:pt idx="14">
                  <c:v>54796659.851507209</c:v>
                </c:pt>
                <c:pt idx="15">
                  <c:v>68330899.952031255</c:v>
                </c:pt>
                <c:pt idx="16">
                  <c:v>86061967.006699413</c:v>
                </c:pt>
                <c:pt idx="17">
                  <c:v>109366013.27961616</c:v>
                </c:pt>
                <c:pt idx="18">
                  <c:v>140086753.5894739</c:v>
                </c:pt>
                <c:pt idx="19">
                  <c:v>180698347.587726</c:v>
                </c:pt>
                <c:pt idx="20">
                  <c:v>234526087.80344844</c:v>
                </c:pt>
                <c:pt idx="21">
                  <c:v>306045701.74114418</c:v>
                </c:pt>
                <c:pt idx="22">
                  <c:v>401289649.82817942</c:v>
                </c:pt>
                <c:pt idx="23">
                  <c:v>528399154.96900749</c:v>
                </c:pt>
                <c:pt idx="24">
                  <c:v>698374861.59382701</c:v>
                </c:pt>
                <c:pt idx="25">
                  <c:v>926098402.00294673</c:v>
                </c:pt>
                <c:pt idx="26">
                  <c:v>1231723679.4741814</c:v>
                </c:pt>
                <c:pt idx="27">
                  <c:v>1642573015.1615312</c:v>
                </c:pt>
                <c:pt idx="28">
                  <c:v>2195723092.7028646</c:v>
                </c:pt>
                <c:pt idx="29">
                  <c:v>2941533873.3432088</c:v>
                </c:pt>
                <c:pt idx="30">
                  <c:v>3948467215.8651276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10-4034-BA2E-482F1263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6079"/>
        <c:axId val="1404169407"/>
      </c:lineChart>
      <c:catAx>
        <c:axId val="5018460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9407"/>
        <c:crosses val="autoZero"/>
        <c:auto val="1"/>
        <c:lblAlgn val="ctr"/>
        <c:lblOffset val="100"/>
        <c:noMultiLvlLbl val="0"/>
      </c:catAx>
      <c:valAx>
        <c:axId val="1404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Car'!$F$5:$M$5</c:f>
              <c:numCache>
                <c:formatCode>_([$$-409]* #,##0.00_);_([$$-409]* \(#,##0.00\);_([$$-409]* "-"??_);_(@_)</c:formatCode>
                <c:ptCount val="8"/>
                <c:pt idx="0">
                  <c:v>5873504.3408989646</c:v>
                </c:pt>
                <c:pt idx="1">
                  <c:v>6707633.0582857393</c:v>
                </c:pt>
                <c:pt idx="2">
                  <c:v>7761550.6448892532</c:v>
                </c:pt>
                <c:pt idx="3">
                  <c:v>9102180.13358167</c:v>
                </c:pt>
                <c:pt idx="4">
                  <c:v>10818471.029923661</c:v>
                </c:pt>
                <c:pt idx="5">
                  <c:v>13029003.018682845</c:v>
                </c:pt>
                <c:pt idx="6">
                  <c:v>15892298.571685718</c:v>
                </c:pt>
                <c:pt idx="7">
                  <c:v>19620830.82693848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B-4515-A9BF-0377F0F8212D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Car'!$F$6:$M$6</c:f>
              <c:numCache>
                <c:formatCode>_([$$-409]* #,##0.00_);_([$$-409]* \(#,##0.00\);_([$$-409]* "-"??_);_(@_)</c:formatCode>
                <c:ptCount val="8"/>
                <c:pt idx="0">
                  <c:v>8560378.7517087348</c:v>
                </c:pt>
                <c:pt idx="1">
                  <c:v>9237135.0878935643</c:v>
                </c:pt>
                <c:pt idx="2">
                  <c:v>10090028.886379795</c:v>
                </c:pt>
                <c:pt idx="3">
                  <c:v>11172407.455135247</c:v>
                </c:pt>
                <c:pt idx="4">
                  <c:v>12555156.118981076</c:v>
                </c:pt>
                <c:pt idx="5">
                  <c:v>14332761.297537196</c:v>
                </c:pt>
                <c:pt idx="6">
                  <c:v>16631540.396795524</c:v>
                </c:pt>
                <c:pt idx="7">
                  <c:v>19620830.826938499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B-4515-A9BF-0377F0F8212D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Car'!$F$7:$M$7</c:f>
              <c:numCache>
                <c:formatCode>_([$$-409]* #,##0.00_);_([$$-409]* \(#,##0.00\);_([$$-409]* "-"??_);_(@_)</c:formatCode>
                <c:ptCount val="8"/>
                <c:pt idx="0">
                  <c:v>5700725.9325882923</c:v>
                </c:pt>
                <c:pt idx="1">
                  <c:v>6490726.64838826</c:v>
                </c:pt>
                <c:pt idx="2">
                  <c:v>7487093.3363153934</c:v>
                </c:pt>
                <c:pt idx="3">
                  <c:v>8752195.9597656298</c:v>
                </c:pt>
                <c:pt idx="4">
                  <c:v>10368805.810481355</c:v>
                </c:pt>
                <c:pt idx="5">
                  <c:v>12447103.893934134</c:v>
                </c:pt>
                <c:pt idx="6">
                  <c:v>15134176.949959006</c:v>
                </c:pt>
                <c:pt idx="7">
                  <c:v>18626904.519593336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B-4515-A9BF-0377F0F8212D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Car'!$F$8:$M$8</c:f>
              <c:numCache>
                <c:formatCode>_([$$-409]* #,##0.00_);_([$$-409]* \(#,##0.00\);_([$$-409]* "-"??_);_(@_)</c:formatCode>
                <c:ptCount val="8"/>
                <c:pt idx="0">
                  <c:v>8387600.3446762254</c:v>
                </c:pt>
                <c:pt idx="1">
                  <c:v>9020228.6797207743</c:v>
                </c:pt>
                <c:pt idx="2">
                  <c:v>9815571.580132572</c:v>
                </c:pt>
                <c:pt idx="3">
                  <c:v>10822423.284457102</c:v>
                </c:pt>
                <c:pt idx="4">
                  <c:v>12105490.903769746</c:v>
                </c:pt>
                <c:pt idx="5">
                  <c:v>13750862.178491889</c:v>
                </c:pt>
                <c:pt idx="6">
                  <c:v>15873418.782755185</c:v>
                </c:pt>
                <c:pt idx="7">
                  <c:v>18626904.52994952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B-4515-A9BF-0377F0F8212D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Car'!$F$9:$M$9</c:f>
              <c:numCache>
                <c:formatCode>_([$$-409]* #,##0.00_);_([$$-409]* \(#,##0.00\);_([$$-409]* "-"??_);_(@_)</c:formatCode>
                <c:ptCount val="8"/>
                <c:pt idx="0">
                  <c:v>7480965.1249966258</c:v>
                </c:pt>
                <c:pt idx="1">
                  <c:v>8289598.3876215359</c:v>
                </c:pt>
                <c:pt idx="2">
                  <c:v>9293514.0477263704</c:v>
                </c:pt>
                <c:pt idx="3">
                  <c:v>10548281.787487345</c:v>
                </c:pt>
                <c:pt idx="4">
                  <c:v>12126742.653120693</c:v>
                </c:pt>
                <c:pt idx="5">
                  <c:v>14124676.637196144</c:v>
                </c:pt>
                <c:pt idx="6">
                  <c:v>16668398.845906256</c:v>
                </c:pt>
                <c:pt idx="7">
                  <c:v>19924957.556487158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B-4515-A9BF-0377F0F8212D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Car'!$F$10:$M$10</c:f>
              <c:numCache>
                <c:formatCode>_([$$-409]* #,##0.00_);_([$$-409]* \(#,##0.00\);_([$$-409]* "-"??_);_(@_)</c:formatCode>
                <c:ptCount val="8"/>
                <c:pt idx="0">
                  <c:v>10167839.535806403</c:v>
                </c:pt>
                <c:pt idx="1">
                  <c:v>10819100.41722936</c:v>
                </c:pt>
                <c:pt idx="2">
                  <c:v>11621992.289216911</c:v>
                </c:pt>
                <c:pt idx="3">
                  <c:v>12618509.10904092</c:v>
                </c:pt>
                <c:pt idx="4">
                  <c:v>13863427.742178114</c:v>
                </c:pt>
                <c:pt idx="5">
                  <c:v>15428434.916050507</c:v>
                </c:pt>
                <c:pt idx="6">
                  <c:v>17407640.671016086</c:v>
                </c:pt>
                <c:pt idx="7">
                  <c:v>19924957.556487143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B-4515-A9BF-0377F0F8212D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Car'!$F$11:$M$11</c:f>
              <c:numCache>
                <c:formatCode>_([$$-409]* #,##0.00_);_([$$-409]* \(#,##0.00\);_([$$-409]* "-"??_);_(@_)</c:formatCode>
                <c:ptCount val="8"/>
                <c:pt idx="0">
                  <c:v>7308186.7179641118</c:v>
                </c:pt>
                <c:pt idx="1">
                  <c:v>8072691.979448759</c:v>
                </c:pt>
                <c:pt idx="2">
                  <c:v>9019056.7414791547</c:v>
                </c:pt>
                <c:pt idx="3">
                  <c:v>10198297.616809199</c:v>
                </c:pt>
                <c:pt idx="4">
                  <c:v>11677077.437909363</c:v>
                </c:pt>
                <c:pt idx="5">
                  <c:v>13542777.518150844</c:v>
                </c:pt>
                <c:pt idx="6">
                  <c:v>15910277.23186592</c:v>
                </c:pt>
                <c:pt idx="7">
                  <c:v>18931031.259498209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B-4515-A9BF-0377F0F8212D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Car'!$F$12:$M$12</c:f>
              <c:numCache>
                <c:formatCode>_([$$-409]* #,##0.00_);_([$$-409]* \(#,##0.00\);_([$$-409]* "-"??_);_(@_)</c:formatCode>
                <c:ptCount val="8"/>
                <c:pt idx="0">
                  <c:v>9995061.127495734</c:v>
                </c:pt>
                <c:pt idx="1">
                  <c:v>10602194.007331884</c:v>
                </c:pt>
                <c:pt idx="2">
                  <c:v>11347534.980643056</c:v>
                </c:pt>
                <c:pt idx="3">
                  <c:v>12268524.935224887</c:v>
                </c:pt>
                <c:pt idx="4">
                  <c:v>13413762.522735812</c:v>
                </c:pt>
                <c:pt idx="5">
                  <c:v>14846535.791301809</c:v>
                </c:pt>
                <c:pt idx="6">
                  <c:v>16649519.04928939</c:v>
                </c:pt>
                <c:pt idx="7">
                  <c:v>18931031.24914201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B-4515-A9BF-0377F0F8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60223"/>
        <c:axId val="1564832287"/>
      </c:lineChart>
      <c:catAx>
        <c:axId val="5039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32287"/>
        <c:crosses val="autoZero"/>
        <c:auto val="1"/>
        <c:lblAlgn val="ctr"/>
        <c:lblOffset val="100"/>
        <c:noMultiLvlLbl val="0"/>
      </c:catAx>
      <c:valAx>
        <c:axId val="15648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60223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'Comparision Car'!$F$4:$T$4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cat>
          <c:val>
            <c:numRef>
              <c:f>'Comparision Car'!$F$5:$T$5</c:f>
              <c:numCache>
                <c:formatCode>_([$$-409]* #,##0.00_);_([$$-409]* \(#,##0.00\);_([$$-409]* "-"??_);_(@_)</c:formatCode>
                <c:ptCount val="15"/>
                <c:pt idx="0">
                  <c:v>5873504.3408989646</c:v>
                </c:pt>
                <c:pt idx="1">
                  <c:v>6707633.0582857393</c:v>
                </c:pt>
                <c:pt idx="2">
                  <c:v>7761550.6448892532</c:v>
                </c:pt>
                <c:pt idx="3">
                  <c:v>9102180.13358167</c:v>
                </c:pt>
                <c:pt idx="4">
                  <c:v>10818471.029923661</c:v>
                </c:pt>
                <c:pt idx="5">
                  <c:v>13029003.018682845</c:v>
                </c:pt>
                <c:pt idx="6">
                  <c:v>15892298.571685718</c:v>
                </c:pt>
                <c:pt idx="7">
                  <c:v>19620830.82693848</c:v>
                </c:pt>
                <c:pt idx="8">
                  <c:v>24500077.899047147</c:v>
                </c:pt>
                <c:pt idx="9">
                  <c:v>30914476.010788552</c:v>
                </c:pt>
                <c:pt idx="10">
                  <c:v>39382812.957973577</c:v>
                </c:pt>
                <c:pt idx="11">
                  <c:v>50606551.405929901</c:v>
                </c:pt>
                <c:pt idx="12">
                  <c:v>65535876.293793529</c:v>
                </c:pt>
                <c:pt idx="13">
                  <c:v>85460057.353024945</c:v>
                </c:pt>
                <c:pt idx="14">
                  <c:v>112131193.03185152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554E-B67B-9FEDB93FD5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'Comparision Car'!$F$4:$T$4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cat>
          <c:val>
            <c:numRef>
              <c:f>'Comparision Car'!$F$6:$T$6</c:f>
              <c:numCache>
                <c:formatCode>_([$$-409]* #,##0.00_);_([$$-409]* \(#,##0.00\);_([$$-409]* "-"??_);_(@_)</c:formatCode>
                <c:ptCount val="15"/>
                <c:pt idx="0">
                  <c:v>8560378.7517087348</c:v>
                </c:pt>
                <c:pt idx="1">
                  <c:v>9237135.0878935643</c:v>
                </c:pt>
                <c:pt idx="2">
                  <c:v>10090028.886379795</c:v>
                </c:pt>
                <c:pt idx="3">
                  <c:v>11172407.455135247</c:v>
                </c:pt>
                <c:pt idx="4">
                  <c:v>12555156.118981076</c:v>
                </c:pt>
                <c:pt idx="5">
                  <c:v>14332761.297537196</c:v>
                </c:pt>
                <c:pt idx="6">
                  <c:v>16631540.396795524</c:v>
                </c:pt>
                <c:pt idx="7">
                  <c:v>19620830.826938499</c:v>
                </c:pt>
                <c:pt idx="8">
                  <c:v>23528224.915689182</c:v>
                </c:pt>
                <c:pt idx="9">
                  <c:v>28660342.660083931</c:v>
                </c:pt>
                <c:pt idx="10">
                  <c:v>35431192.132442571</c:v>
                </c:pt>
                <c:pt idx="11">
                  <c:v>44400935.925739273</c:v>
                </c:pt>
                <c:pt idx="12">
                  <c:v>56328941.43819996</c:v>
                </c:pt>
                <c:pt idx="13">
                  <c:v>72246453.848400936</c:v>
                </c:pt>
                <c:pt idx="14">
                  <c:v>93556246.513633013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5-554E-B67B-9FEDB93FD562}"/>
            </c:ext>
          </c:extLst>
        </c:ser>
        <c:ser>
          <c:idx val="2"/>
          <c:order val="2"/>
          <c:tx>
            <c:v>Case3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'Comparision Car'!$F$4:$T$4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cat>
          <c:val>
            <c:numRef>
              <c:f>'Comparision Car'!$F$7:$T$7</c:f>
              <c:numCache>
                <c:formatCode>_([$$-409]* #,##0.00_);_([$$-409]* \(#,##0.00\);_([$$-409]* "-"??_);_(@_)</c:formatCode>
                <c:ptCount val="15"/>
                <c:pt idx="0">
                  <c:v>5700725.9325882923</c:v>
                </c:pt>
                <c:pt idx="1">
                  <c:v>6490726.64838826</c:v>
                </c:pt>
                <c:pt idx="2">
                  <c:v>7487093.3363153934</c:v>
                </c:pt>
                <c:pt idx="3">
                  <c:v>8752195.9597656298</c:v>
                </c:pt>
                <c:pt idx="4">
                  <c:v>10368805.810481355</c:v>
                </c:pt>
                <c:pt idx="5">
                  <c:v>12447103.893934134</c:v>
                </c:pt>
                <c:pt idx="6">
                  <c:v>15134176.949959006</c:v>
                </c:pt>
                <c:pt idx="7">
                  <c:v>18626904.519593336</c:v>
                </c:pt>
                <c:pt idx="8">
                  <c:v>23189473.98368302</c:v>
                </c:pt>
                <c:pt idx="9">
                  <c:v>29177218.619824234</c:v>
                </c:pt>
                <c:pt idx="10">
                  <c:v>37069103.416426726</c:v>
                </c:pt>
                <c:pt idx="11">
                  <c:v>47512049.424917355</c:v>
                </c:pt>
                <c:pt idx="12">
                  <c:v>61381479.205562577</c:v>
                </c:pt>
                <c:pt idx="13">
                  <c:v>79864106.796637058</c:v>
                </c:pt>
                <c:pt idx="14">
                  <c:v>104571255.9374838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5-554E-B67B-9FEDB93F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373023"/>
        <c:axId val="824209023"/>
      </c:barChart>
      <c:catAx>
        <c:axId val="1207373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09023"/>
        <c:crosses val="autoZero"/>
        <c:auto val="1"/>
        <c:lblAlgn val="ctr"/>
        <c:lblOffset val="100"/>
        <c:noMultiLvlLbl val="0"/>
      </c:catAx>
      <c:valAx>
        <c:axId val="8242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Investment'!$E$5:$AI$5</c:f>
              <c:numCache>
                <c:formatCode>_([$$-409]* #,##0.00_);_([$$-409]* \(#,##0.00\);_([$$-409]* "-"??_);_(@_)</c:formatCode>
                <c:ptCount val="31"/>
                <c:pt idx="0">
                  <c:v>5208652.4224298922</c:v>
                </c:pt>
                <c:pt idx="1">
                  <c:v>5873504.3408989646</c:v>
                </c:pt>
                <c:pt idx="2">
                  <c:v>6707633.0582857393</c:v>
                </c:pt>
                <c:pt idx="3">
                  <c:v>7761550.6448892532</c:v>
                </c:pt>
                <c:pt idx="4">
                  <c:v>9102180.13358167</c:v>
                </c:pt>
                <c:pt idx="5">
                  <c:v>10818471.029923661</c:v>
                </c:pt>
                <c:pt idx="6">
                  <c:v>13029003.018682845</c:v>
                </c:pt>
                <c:pt idx="7">
                  <c:v>15892298.571685718</c:v>
                </c:pt>
                <c:pt idx="8">
                  <c:v>19620830.82693848</c:v>
                </c:pt>
                <c:pt idx="9">
                  <c:v>24500077.899047147</c:v>
                </c:pt>
                <c:pt idx="10">
                  <c:v>30914476.010788552</c:v>
                </c:pt>
                <c:pt idx="11">
                  <c:v>39382812.957973577</c:v>
                </c:pt>
                <c:pt idx="12">
                  <c:v>50606551.405929901</c:v>
                </c:pt>
                <c:pt idx="13">
                  <c:v>65535876.293793529</c:v>
                </c:pt>
                <c:pt idx="14">
                  <c:v>85460057.353024945</c:v>
                </c:pt>
                <c:pt idx="15">
                  <c:v>112131193.03185152</c:v>
                </c:pt>
                <c:pt idx="16">
                  <c:v>147933813.64247957</c:v>
                </c:pt>
                <c:pt idx="17">
                  <c:v>196117525.23807922</c:v>
                </c:pt>
                <c:pt idx="18">
                  <c:v>261116363.30046335</c:v>
                </c:pt>
                <c:pt idx="19">
                  <c:v>348987476.21860015</c:v>
                </c:pt>
                <c:pt idx="20">
                  <c:v>468014111.75163394</c:v>
                </c:pt>
                <c:pt idx="21">
                  <c:v>629534933.06333172</c:v>
                </c:pt>
                <c:pt idx="22">
                  <c:v>849085238.61881626</c:v>
                </c:pt>
                <c:pt idx="23">
                  <c:v>1147968182.6881156</c:v>
                </c:pt>
                <c:pt idx="24">
                  <c:v>1555419019.9818521</c:v>
                </c:pt>
                <c:pt idx="25">
                  <c:v>2111587471.3780289</c:v>
                </c:pt>
                <c:pt idx="26">
                  <c:v>2871649085.7237921</c:v>
                </c:pt>
                <c:pt idx="27">
                  <c:v>3911475024.5025601</c:v>
                </c:pt>
                <c:pt idx="28">
                  <c:v>5335453564.3043404</c:v>
                </c:pt>
                <c:pt idx="29">
                  <c:v>7287283143.15522</c:v>
                </c:pt>
                <c:pt idx="30">
                  <c:v>9964869962.1455193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1-434D-BF5B-6428A0CFE59C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Investment'!$E$6:$AI$6</c:f>
              <c:numCache>
                <c:formatCode>_([$$-409]* #,##0.00_);_([$$-409]* \(#,##0.00\);_([$$-409]* "-"??_);_(@_)</c:formatCode>
                <c:ptCount val="31"/>
                <c:pt idx="0">
                  <c:v>8019476.1494244989</c:v>
                </c:pt>
                <c:pt idx="1">
                  <c:v>8560378.7517087348</c:v>
                </c:pt>
                <c:pt idx="2">
                  <c:v>9237135.0878935643</c:v>
                </c:pt>
                <c:pt idx="3">
                  <c:v>10090028.886379795</c:v>
                </c:pt>
                <c:pt idx="4">
                  <c:v>11172407.455135247</c:v>
                </c:pt>
                <c:pt idx="5">
                  <c:v>12555156.118981076</c:v>
                </c:pt>
                <c:pt idx="6">
                  <c:v>14332761.297537196</c:v>
                </c:pt>
                <c:pt idx="7">
                  <c:v>16631540.396795524</c:v>
                </c:pt>
                <c:pt idx="8">
                  <c:v>19620830.826938499</c:v>
                </c:pt>
                <c:pt idx="9">
                  <c:v>23528224.915689182</c:v>
                </c:pt>
                <c:pt idx="10">
                  <c:v>28660342.660083931</c:v>
                </c:pt>
                <c:pt idx="11">
                  <c:v>35431192.132442571</c:v>
                </c:pt>
                <c:pt idx="12">
                  <c:v>44400935.925739273</c:v>
                </c:pt>
                <c:pt idx="13">
                  <c:v>56328941.43819996</c:v>
                </c:pt>
                <c:pt idx="14">
                  <c:v>72246453.848400936</c:v>
                </c:pt>
                <c:pt idx="15">
                  <c:v>93556246.513633013</c:v>
                </c:pt>
                <c:pt idx="16">
                  <c:v>122169386.10810065</c:v>
                </c:pt>
                <c:pt idx="17">
                  <c:v>160693092.1966472</c:v>
                </c:pt>
                <c:pt idx="18">
                  <c:v>212688978.64357334</c:v>
                </c:pt>
                <c:pt idx="19">
                  <c:v>283028298.47935021</c:v>
                </c:pt>
                <c:pt idx="20">
                  <c:v>378380951.32774293</c:v>
                </c:pt>
                <c:pt idx="21">
                  <c:v>507889028.43773192</c:v>
                </c:pt>
                <c:pt idx="22">
                  <c:v>684095053.30718064</c:v>
                </c:pt>
                <c:pt idx="23">
                  <c:v>924221886.80934763</c:v>
                </c:pt>
                <c:pt idx="24">
                  <c:v>1251938358.4204545</c:v>
                </c:pt>
                <c:pt idx="25">
                  <c:v>1699796011.4519131</c:v>
                </c:pt>
                <c:pt idx="26">
                  <c:v>2312593382.8101897</c:v>
                </c:pt>
                <c:pt idx="27">
                  <c:v>3152022555.9042435</c:v>
                </c:pt>
                <c:pt idx="28">
                  <c:v>4303088825.5782967</c:v>
                </c:pt>
                <c:pt idx="29">
                  <c:v>5882982733.8239803</c:v>
                </c:pt>
                <c:pt idx="30">
                  <c:v>8053344608.4455433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1-434D-BF5B-6428A0CFE59C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Investment'!$E$8:$AI$8</c:f>
              <c:numCache>
                <c:formatCode>_([$$-409]* #,##0.00_);_([$$-409]* \(#,##0.00\);_([$$-409]* "-"??_);_(@_)</c:formatCode>
                <c:ptCount val="31"/>
                <c:pt idx="0">
                  <c:v>5069941.3629064225</c:v>
                </c:pt>
                <c:pt idx="1">
                  <c:v>5700725.9325882923</c:v>
                </c:pt>
                <c:pt idx="2">
                  <c:v>6490726.64838826</c:v>
                </c:pt>
                <c:pt idx="3">
                  <c:v>7487093.3363153934</c:v>
                </c:pt>
                <c:pt idx="4">
                  <c:v>8752195.9597656298</c:v>
                </c:pt>
                <c:pt idx="5">
                  <c:v>10368805.810481355</c:v>
                </c:pt>
                <c:pt idx="6">
                  <c:v>12447103.893934134</c:v>
                </c:pt>
                <c:pt idx="7">
                  <c:v>15134176.949959006</c:v>
                </c:pt>
                <c:pt idx="8">
                  <c:v>18626904.519593336</c:v>
                </c:pt>
                <c:pt idx="9">
                  <c:v>23189473.98368302</c:v>
                </c:pt>
                <c:pt idx="10">
                  <c:v>29177218.619824234</c:v>
                </c:pt>
                <c:pt idx="11">
                  <c:v>37069103.416426726</c:v>
                </c:pt>
                <c:pt idx="12">
                  <c:v>47512049.424917355</c:v>
                </c:pt>
                <c:pt idx="13">
                  <c:v>61381479.205562577</c:v>
                </c:pt>
                <c:pt idx="14">
                  <c:v>79864106.796637058</c:v>
                </c:pt>
                <c:pt idx="15">
                  <c:v>104571255.9374838</c:v>
                </c:pt>
                <c:pt idx="16">
                  <c:v>137694105.22467634</c:v>
                </c:pt>
                <c:pt idx="17">
                  <c:v>182216553.39740685</c:v>
                </c:pt>
                <c:pt idx="18">
                  <c:v>242207320.95726052</c:v>
                </c:pt>
                <c:pt idx="19">
                  <c:v>323221076.20077288</c:v>
                </c:pt>
                <c:pt idx="20">
                  <c:v>432849651.93474859</c:v>
                </c:pt>
                <c:pt idx="21">
                  <c:v>581479988.97498643</c:v>
                </c:pt>
                <c:pt idx="22">
                  <c:v>783336942.78087711</c:v>
                </c:pt>
                <c:pt idx="23">
                  <c:v>1057918786.2581669</c:v>
                </c:pt>
                <c:pt idx="24">
                  <c:v>1431974268.4652283</c:v>
                </c:pt>
                <c:pt idx="25">
                  <c:v>1942226779.4692314</c:v>
                </c:pt>
                <c:pt idx="26">
                  <c:v>2639129519.9659753</c:v>
                </c:pt>
                <c:pt idx="27">
                  <c:v>3592043871.3993745</c:v>
                </c:pt>
                <c:pt idx="28">
                  <c:v>4896382876.5766602</c:v>
                </c:pt>
                <c:pt idx="29">
                  <c:v>6683468736.3145161</c:v>
                </c:pt>
                <c:pt idx="30">
                  <c:v>9134139449.8345509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1-434D-BF5B-6428A0CFE59C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Investment'!$E$9:$AI$9</c:f>
              <c:numCache>
                <c:formatCode>_([$$-409]* #,##0.00_);_([$$-409]* \(#,##0.00\);_([$$-409]* "-"??_);_(@_)</c:formatCode>
                <c:ptCount val="31"/>
                <c:pt idx="0">
                  <c:v>7880765.0908480287</c:v>
                </c:pt>
                <c:pt idx="1">
                  <c:v>8387600.3446762254</c:v>
                </c:pt>
                <c:pt idx="2">
                  <c:v>9020228.6797207743</c:v>
                </c:pt>
                <c:pt idx="3">
                  <c:v>9815571.580132572</c:v>
                </c:pt>
                <c:pt idx="4">
                  <c:v>10822423.284457102</c:v>
                </c:pt>
                <c:pt idx="5">
                  <c:v>12105490.903769746</c:v>
                </c:pt>
                <c:pt idx="6">
                  <c:v>13750862.178491889</c:v>
                </c:pt>
                <c:pt idx="7">
                  <c:v>15873418.782755185</c:v>
                </c:pt>
                <c:pt idx="8">
                  <c:v>18626904.52994952</c:v>
                </c:pt>
                <c:pt idx="9">
                  <c:v>22217621.014274988</c:v>
                </c:pt>
                <c:pt idx="10">
                  <c:v>26923085.28790563</c:v>
                </c:pt>
                <c:pt idx="11">
                  <c:v>33117482.616188359</c:v>
                </c:pt>
                <c:pt idx="12">
                  <c:v>41306433.978771083</c:v>
                </c:pt>
                <c:pt idx="13">
                  <c:v>52174544.395782232</c:v>
                </c:pt>
                <c:pt idx="14">
                  <c:v>66650503.353648342</c:v>
                </c:pt>
                <c:pt idx="15">
                  <c:v>85996309.502166912</c:v>
                </c:pt>
                <c:pt idx="16">
                  <c:v>111929677.80177562</c:v>
                </c:pt>
                <c:pt idx="17">
                  <c:v>146792120.50584301</c:v>
                </c:pt>
                <c:pt idx="18">
                  <c:v>193779936.50180146</c:v>
                </c:pt>
                <c:pt idx="19">
                  <c:v>257261898.73219043</c:v>
                </c:pt>
                <c:pt idx="20">
                  <c:v>343216491.87447345</c:v>
                </c:pt>
                <c:pt idx="21">
                  <c:v>459834084.83774841</c:v>
                </c:pt>
                <c:pt idx="22">
                  <c:v>618346758.12499034</c:v>
                </c:pt>
                <c:pt idx="23">
                  <c:v>834172491.25969338</c:v>
                </c:pt>
                <c:pt idx="24">
                  <c:v>1128493608.0852735</c:v>
                </c:pt>
                <c:pt idx="25">
                  <c:v>1530435321.1283565</c:v>
                </c:pt>
                <c:pt idx="26">
                  <c:v>2080073819.1789122</c:v>
                </c:pt>
                <c:pt idx="27">
                  <c:v>2832591405.6530318</c:v>
                </c:pt>
                <c:pt idx="28">
                  <c:v>3864018141.6745939</c:v>
                </c:pt>
                <c:pt idx="29">
                  <c:v>5279168332.1093016</c:v>
                </c:pt>
                <c:pt idx="30">
                  <c:v>7222614103.004343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1-434D-BF5B-6428A0CFE59C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Investment'!$E$11:$AI$11</c:f>
              <c:numCache>
                <c:formatCode>_([$$-409]* #,##0.00_);_([$$-409]* \(#,##0.00\);_([$$-409]* "-"??_);_(@_)</c:formatCode>
                <c:ptCount val="31"/>
                <c:pt idx="0">
                  <c:v>6825079.7949517649</c:v>
                </c:pt>
                <c:pt idx="1">
                  <c:v>7480965.1249966258</c:v>
                </c:pt>
                <c:pt idx="2">
                  <c:v>8289598.3876215359</c:v>
                </c:pt>
                <c:pt idx="3">
                  <c:v>9293514.0477263704</c:v>
                </c:pt>
                <c:pt idx="4">
                  <c:v>10548281.787487345</c:v>
                </c:pt>
                <c:pt idx="5">
                  <c:v>12126742.653120693</c:v>
                </c:pt>
                <c:pt idx="6">
                  <c:v>14124676.637196144</c:v>
                </c:pt>
                <c:pt idx="7">
                  <c:v>16668398.845906256</c:v>
                </c:pt>
                <c:pt idx="8">
                  <c:v>19924957.556487158</c:v>
                </c:pt>
                <c:pt idx="9">
                  <c:v>24115846.985689871</c:v>
                </c:pt>
                <c:pt idx="10">
                  <c:v>29535473.516283918</c:v>
                </c:pt>
                <c:pt idx="11">
                  <c:v>36576057.975412652</c:v>
                </c:pt>
                <c:pt idx="12">
                  <c:v>45761261.421366647</c:v>
                </c:pt>
                <c:pt idx="13">
                  <c:v>57791646.741515033</c:v>
                </c:pt>
                <c:pt idx="14">
                  <c:v>73606213.912519231</c:v>
                </c:pt>
                <c:pt idx="15">
                  <c:v>94465783.564617485</c:v>
                </c:pt>
                <c:pt idx="16">
                  <c:v>122066102.95888138</c:v>
                </c:pt>
                <c:pt idx="17">
                  <c:v>158691418.1617212</c:v>
                </c:pt>
                <c:pt idx="18">
                  <c:v>207423180.58956733</c:v>
                </c:pt>
                <c:pt idx="19">
                  <c:v>272423925.34480399</c:v>
                </c:pt>
                <c:pt idx="20">
                  <c:v>359323708.04422313</c:v>
                </c:pt>
                <c:pt idx="21">
                  <c:v>475746550.45508963</c:v>
                </c:pt>
                <c:pt idx="22">
                  <c:v>632028130.9777528</c:v>
                </c:pt>
                <c:pt idx="23">
                  <c:v>842194847.27772343</c:v>
                </c:pt>
                <c:pt idx="24">
                  <c:v>1125300274.6718502</c:v>
                </c:pt>
                <c:pt idx="25">
                  <c:v>1507250553.8378563</c:v>
                </c:pt>
                <c:pt idx="26">
                  <c:v>2023298948.1455927</c:v>
                </c:pt>
                <c:pt idx="27">
                  <c:v>2721456636.8630252</c:v>
                </c:pt>
                <c:pt idx="28">
                  <c:v>3667158519.1565943</c:v>
                </c:pt>
                <c:pt idx="29">
                  <c:v>4949648689.5151482</c:v>
                </c:pt>
                <c:pt idx="30">
                  <c:v>6690723081.8760786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1-434D-BF5B-6428A0CFE59C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Investment'!$E$12:$AI$12</c:f>
              <c:numCache>
                <c:formatCode>_([$$-409]* #,##0.00_);_([$$-409]* \(#,##0.00\);_([$$-409]* "-"??_);_(@_)</c:formatCode>
                <c:ptCount val="31"/>
                <c:pt idx="0">
                  <c:v>9635903.5219463706</c:v>
                </c:pt>
                <c:pt idx="1">
                  <c:v>10167839.535806403</c:v>
                </c:pt>
                <c:pt idx="2">
                  <c:v>10819100.41722936</c:v>
                </c:pt>
                <c:pt idx="3">
                  <c:v>11621992.289216911</c:v>
                </c:pt>
                <c:pt idx="4">
                  <c:v>12618509.10904092</c:v>
                </c:pt>
                <c:pt idx="5">
                  <c:v>13863427.742178114</c:v>
                </c:pt>
                <c:pt idx="6">
                  <c:v>15428434.916050507</c:v>
                </c:pt>
                <c:pt idx="7">
                  <c:v>17407640.671016086</c:v>
                </c:pt>
                <c:pt idx="8">
                  <c:v>19924957.556487143</c:v>
                </c:pt>
                <c:pt idx="9">
                  <c:v>23143994.002331924</c:v>
                </c:pt>
                <c:pt idx="10">
                  <c:v>27281340.165579289</c:v>
                </c:pt>
                <c:pt idx="11">
                  <c:v>32624437.149881601</c:v>
                </c:pt>
                <c:pt idx="12">
                  <c:v>39555645.941175953</c:v>
                </c:pt>
                <c:pt idx="13">
                  <c:v>48584711.885921516</c:v>
                </c:pt>
                <c:pt idx="14">
                  <c:v>60392610.40789517</c:v>
                </c:pt>
                <c:pt idx="15">
                  <c:v>75890837.046398997</c:v>
                </c:pt>
                <c:pt idx="16">
                  <c:v>96301675.424502417</c:v>
                </c:pt>
                <c:pt idx="17">
                  <c:v>123266985.12028877</c:v>
                </c:pt>
                <c:pt idx="18">
                  <c:v>158995795.93267685</c:v>
                </c:pt>
                <c:pt idx="19">
                  <c:v>206464747.60555378</c:v>
                </c:pt>
                <c:pt idx="20">
                  <c:v>269690547.62033314</c:v>
                </c:pt>
                <c:pt idx="21">
                  <c:v>354100645.82948995</c:v>
                </c:pt>
                <c:pt idx="22">
                  <c:v>467037945.66611755</c:v>
                </c:pt>
                <c:pt idx="23">
                  <c:v>618448551.3989557</c:v>
                </c:pt>
                <c:pt idx="24">
                  <c:v>821819613.11045229</c:v>
                </c:pt>
                <c:pt idx="25">
                  <c:v>1095459093.9117427</c:v>
                </c:pt>
                <c:pt idx="26">
                  <c:v>1464243245.2319949</c:v>
                </c:pt>
                <c:pt idx="27">
                  <c:v>1962004168.2647171</c:v>
                </c:pt>
                <c:pt idx="28">
                  <c:v>2634793780.4305468</c:v>
                </c:pt>
                <c:pt idx="29">
                  <c:v>3545348280.183917</c:v>
                </c:pt>
                <c:pt idx="30">
                  <c:v>4779197728.1760998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1-434D-BF5B-6428A0CFE59C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Investment'!$E$14:$AI$14</c:f>
              <c:numCache>
                <c:formatCode>_([$$-409]* #,##0.00_);_([$$-409]* \(#,##0.00\);_([$$-409]* "-"??_);_(@_)</c:formatCode>
                <c:ptCount val="31"/>
                <c:pt idx="0">
                  <c:v>6686368.7363753114</c:v>
                </c:pt>
                <c:pt idx="1">
                  <c:v>7308186.7179641118</c:v>
                </c:pt>
                <c:pt idx="2">
                  <c:v>8072691.979448759</c:v>
                </c:pt>
                <c:pt idx="3">
                  <c:v>9019056.7414791547</c:v>
                </c:pt>
                <c:pt idx="4">
                  <c:v>10198297.616809199</c:v>
                </c:pt>
                <c:pt idx="5">
                  <c:v>11677077.437909363</c:v>
                </c:pt>
                <c:pt idx="6">
                  <c:v>13542777.518150844</c:v>
                </c:pt>
                <c:pt idx="7">
                  <c:v>15910277.23186592</c:v>
                </c:pt>
                <c:pt idx="8">
                  <c:v>18931031.259498209</c:v>
                </c:pt>
                <c:pt idx="9">
                  <c:v>22805243.084275633</c:v>
                </c:pt>
                <c:pt idx="10">
                  <c:v>27798216.144105654</c:v>
                </c:pt>
                <c:pt idx="11">
                  <c:v>34262348.459158435</c:v>
                </c:pt>
                <c:pt idx="12">
                  <c:v>42666759.474398501</c:v>
                </c:pt>
                <c:pt idx="13">
                  <c:v>53637249.699097261</c:v>
                </c:pt>
                <c:pt idx="14">
                  <c:v>68010263.417766616</c:v>
                </c:pt>
                <c:pt idx="15">
                  <c:v>86905846.55315128</c:v>
                </c:pt>
                <c:pt idx="16">
                  <c:v>111826394.65255643</c:v>
                </c:pt>
                <c:pt idx="17">
                  <c:v>144790446.47091728</c:v>
                </c:pt>
                <c:pt idx="18">
                  <c:v>188514138.44779539</c:v>
                </c:pt>
                <c:pt idx="19">
                  <c:v>246657525.59764433</c:v>
                </c:pt>
                <c:pt idx="20">
                  <c:v>324159248.59095395</c:v>
                </c:pt>
                <c:pt idx="21">
                  <c:v>427691606.85510606</c:v>
                </c:pt>
                <c:pt idx="22">
                  <c:v>566279835.79556239</c:v>
                </c:pt>
                <c:pt idx="23">
                  <c:v>752145451.72806919</c:v>
                </c:pt>
                <c:pt idx="24">
                  <c:v>1001855524.3366693</c:v>
                </c:pt>
                <c:pt idx="25">
                  <c:v>1337889863.5143001</c:v>
                </c:pt>
                <c:pt idx="26">
                  <c:v>1790779384.5143137</c:v>
                </c:pt>
                <c:pt idx="27">
                  <c:v>2402025486.6118178</c:v>
                </c:pt>
                <c:pt idx="28">
                  <c:v>3228087835.2528844</c:v>
                </c:pt>
                <c:pt idx="29">
                  <c:v>4345834287.8004704</c:v>
                </c:pt>
                <c:pt idx="30">
                  <c:v>5859992576.4348888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1-434D-BF5B-6428A0CFE59C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'Comparision Investment'!$E$4:$AI$4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'Comparision Investment'!$E$15:$AI$15</c:f>
              <c:numCache>
                <c:formatCode>_([$$-409]* #,##0.00_);_([$$-409]* \(#,##0.00\);_([$$-409]* "-"??_);_(@_)</c:formatCode>
                <c:ptCount val="31"/>
                <c:pt idx="0">
                  <c:v>9497192.4624229185</c:v>
                </c:pt>
                <c:pt idx="1">
                  <c:v>9995061.127495734</c:v>
                </c:pt>
                <c:pt idx="2">
                  <c:v>10602194.007331884</c:v>
                </c:pt>
                <c:pt idx="3">
                  <c:v>11347534.980643056</c:v>
                </c:pt>
                <c:pt idx="4">
                  <c:v>12268524.935224887</c:v>
                </c:pt>
                <c:pt idx="5">
                  <c:v>13413762.522735812</c:v>
                </c:pt>
                <c:pt idx="6">
                  <c:v>14846535.791301809</c:v>
                </c:pt>
                <c:pt idx="7">
                  <c:v>16649519.04928939</c:v>
                </c:pt>
                <c:pt idx="8">
                  <c:v>18931031.24914201</c:v>
                </c:pt>
                <c:pt idx="9">
                  <c:v>21833390.086967781</c:v>
                </c:pt>
                <c:pt idx="10">
                  <c:v>25544082.774614934</c:v>
                </c:pt>
                <c:pt idx="11">
                  <c:v>30310727.60833475</c:v>
                </c:pt>
                <c:pt idx="12">
                  <c:v>36461143.960163377</c:v>
                </c:pt>
                <c:pt idx="13">
                  <c:v>44430314.797690623</c:v>
                </c:pt>
                <c:pt idx="14">
                  <c:v>54796659.851507209</c:v>
                </c:pt>
                <c:pt idx="15">
                  <c:v>68330899.952031255</c:v>
                </c:pt>
                <c:pt idx="16">
                  <c:v>86061967.006699413</c:v>
                </c:pt>
                <c:pt idx="17">
                  <c:v>109366013.27961616</c:v>
                </c:pt>
                <c:pt idx="18">
                  <c:v>140086753.5894739</c:v>
                </c:pt>
                <c:pt idx="19">
                  <c:v>180698347.587726</c:v>
                </c:pt>
                <c:pt idx="20">
                  <c:v>234526087.80344844</c:v>
                </c:pt>
                <c:pt idx="21">
                  <c:v>306045701.74114418</c:v>
                </c:pt>
                <c:pt idx="22">
                  <c:v>401289649.82817942</c:v>
                </c:pt>
                <c:pt idx="23">
                  <c:v>528399154.96900749</c:v>
                </c:pt>
                <c:pt idx="24">
                  <c:v>698374861.59382701</c:v>
                </c:pt>
                <c:pt idx="25">
                  <c:v>926098402.00294673</c:v>
                </c:pt>
                <c:pt idx="26">
                  <c:v>1231723679.4741814</c:v>
                </c:pt>
                <c:pt idx="27">
                  <c:v>1642573015.1615312</c:v>
                </c:pt>
                <c:pt idx="28">
                  <c:v>2195723092.7028646</c:v>
                </c:pt>
                <c:pt idx="29">
                  <c:v>2941533873.3432088</c:v>
                </c:pt>
                <c:pt idx="30">
                  <c:v>3948467215.8651276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1-434D-BF5B-6428A0CF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6079"/>
        <c:axId val="1404169407"/>
      </c:lineChart>
      <c:catAx>
        <c:axId val="5018460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9407"/>
        <c:crosses val="autoZero"/>
        <c:auto val="1"/>
        <c:lblAlgn val="ctr"/>
        <c:lblOffset val="100"/>
        <c:noMultiLvlLbl val="0"/>
      </c:catAx>
      <c:valAx>
        <c:axId val="1404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Investment'!$F$5:$M$5</c:f>
              <c:numCache>
                <c:formatCode>_([$$-409]* #,##0.00_);_([$$-409]* \(#,##0.00\);_([$$-409]* "-"??_);_(@_)</c:formatCode>
                <c:ptCount val="8"/>
                <c:pt idx="0">
                  <c:v>5873504.3408989646</c:v>
                </c:pt>
                <c:pt idx="1">
                  <c:v>6707633.0582857393</c:v>
                </c:pt>
                <c:pt idx="2">
                  <c:v>7761550.6448892532</c:v>
                </c:pt>
                <c:pt idx="3">
                  <c:v>9102180.13358167</c:v>
                </c:pt>
                <c:pt idx="4">
                  <c:v>10818471.029923661</c:v>
                </c:pt>
                <c:pt idx="5">
                  <c:v>13029003.018682845</c:v>
                </c:pt>
                <c:pt idx="6">
                  <c:v>15892298.571685718</c:v>
                </c:pt>
                <c:pt idx="7">
                  <c:v>19620830.82693848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3-41B1-9C42-0CC9B52D63F5}"/>
            </c:ext>
          </c:extLst>
        </c:ser>
        <c:ser>
          <c:idx val="1"/>
          <c:order val="1"/>
          <c:tx>
            <c:v>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Investment'!$F$6:$M$6</c:f>
              <c:numCache>
                <c:formatCode>_([$$-409]* #,##0.00_);_([$$-409]* \(#,##0.00\);_([$$-409]* "-"??_);_(@_)</c:formatCode>
                <c:ptCount val="8"/>
                <c:pt idx="0">
                  <c:v>8560378.7517087348</c:v>
                </c:pt>
                <c:pt idx="1">
                  <c:v>9237135.0878935643</c:v>
                </c:pt>
                <c:pt idx="2">
                  <c:v>10090028.886379795</c:v>
                </c:pt>
                <c:pt idx="3">
                  <c:v>11172407.455135247</c:v>
                </c:pt>
                <c:pt idx="4">
                  <c:v>12555156.118981076</c:v>
                </c:pt>
                <c:pt idx="5">
                  <c:v>14332761.297537196</c:v>
                </c:pt>
                <c:pt idx="6">
                  <c:v>16631540.396795524</c:v>
                </c:pt>
                <c:pt idx="7">
                  <c:v>19620830.826938499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3-41B1-9C42-0CC9B52D63F5}"/>
            </c:ext>
          </c:extLst>
        </c:ser>
        <c:ser>
          <c:idx val="2"/>
          <c:order val="2"/>
          <c:tx>
            <c:v>Case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Investment'!$F$8:$M$8</c:f>
              <c:numCache>
                <c:formatCode>_([$$-409]* #,##0.00_);_([$$-409]* \(#,##0.00\);_([$$-409]* "-"??_);_(@_)</c:formatCode>
                <c:ptCount val="8"/>
                <c:pt idx="0">
                  <c:v>5700725.9325882923</c:v>
                </c:pt>
                <c:pt idx="1">
                  <c:v>6490726.64838826</c:v>
                </c:pt>
                <c:pt idx="2">
                  <c:v>7487093.3363153934</c:v>
                </c:pt>
                <c:pt idx="3">
                  <c:v>8752195.9597656298</c:v>
                </c:pt>
                <c:pt idx="4">
                  <c:v>10368805.810481355</c:v>
                </c:pt>
                <c:pt idx="5">
                  <c:v>12447103.893934134</c:v>
                </c:pt>
                <c:pt idx="6">
                  <c:v>15134176.949959006</c:v>
                </c:pt>
                <c:pt idx="7">
                  <c:v>18626904.519593336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3-41B1-9C42-0CC9B52D63F5}"/>
            </c:ext>
          </c:extLst>
        </c:ser>
        <c:ser>
          <c:idx val="3"/>
          <c:order val="3"/>
          <c:tx>
            <c:v>Case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Investment'!$F$9:$M$9</c:f>
              <c:numCache>
                <c:formatCode>_([$$-409]* #,##0.00_);_([$$-409]* \(#,##0.00\);_([$$-409]* "-"??_);_(@_)</c:formatCode>
                <c:ptCount val="8"/>
                <c:pt idx="0">
                  <c:v>8387600.3446762254</c:v>
                </c:pt>
                <c:pt idx="1">
                  <c:v>9020228.6797207743</c:v>
                </c:pt>
                <c:pt idx="2">
                  <c:v>9815571.580132572</c:v>
                </c:pt>
                <c:pt idx="3">
                  <c:v>10822423.284457102</c:v>
                </c:pt>
                <c:pt idx="4">
                  <c:v>12105490.903769746</c:v>
                </c:pt>
                <c:pt idx="5">
                  <c:v>13750862.178491889</c:v>
                </c:pt>
                <c:pt idx="6">
                  <c:v>15873418.782755185</c:v>
                </c:pt>
                <c:pt idx="7">
                  <c:v>18626904.52994952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3-41B1-9C42-0CC9B52D63F5}"/>
            </c:ext>
          </c:extLst>
        </c:ser>
        <c:ser>
          <c:idx val="4"/>
          <c:order val="4"/>
          <c:tx>
            <c:v>Case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Investment'!$F$11:$M$11</c:f>
              <c:numCache>
                <c:formatCode>_([$$-409]* #,##0.00_);_([$$-409]* \(#,##0.00\);_([$$-409]* "-"??_);_(@_)</c:formatCode>
                <c:ptCount val="8"/>
                <c:pt idx="0">
                  <c:v>7480965.1249966258</c:v>
                </c:pt>
                <c:pt idx="1">
                  <c:v>8289598.3876215359</c:v>
                </c:pt>
                <c:pt idx="2">
                  <c:v>9293514.0477263704</c:v>
                </c:pt>
                <c:pt idx="3">
                  <c:v>10548281.787487345</c:v>
                </c:pt>
                <c:pt idx="4">
                  <c:v>12126742.653120693</c:v>
                </c:pt>
                <c:pt idx="5">
                  <c:v>14124676.637196144</c:v>
                </c:pt>
                <c:pt idx="6">
                  <c:v>16668398.845906256</c:v>
                </c:pt>
                <c:pt idx="7">
                  <c:v>19924957.556487158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3-41B1-9C42-0CC9B52D63F5}"/>
            </c:ext>
          </c:extLst>
        </c:ser>
        <c:ser>
          <c:idx val="5"/>
          <c:order val="5"/>
          <c:tx>
            <c:v>Case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Investment'!$F$12:$M$12</c:f>
              <c:numCache>
                <c:formatCode>_([$$-409]* #,##0.00_);_([$$-409]* \(#,##0.00\);_([$$-409]* "-"??_);_(@_)</c:formatCode>
                <c:ptCount val="8"/>
                <c:pt idx="0">
                  <c:v>10167839.535806403</c:v>
                </c:pt>
                <c:pt idx="1">
                  <c:v>10819100.41722936</c:v>
                </c:pt>
                <c:pt idx="2">
                  <c:v>11621992.289216911</c:v>
                </c:pt>
                <c:pt idx="3">
                  <c:v>12618509.10904092</c:v>
                </c:pt>
                <c:pt idx="4">
                  <c:v>13863427.742178114</c:v>
                </c:pt>
                <c:pt idx="5">
                  <c:v>15428434.916050507</c:v>
                </c:pt>
                <c:pt idx="6">
                  <c:v>17407640.671016086</c:v>
                </c:pt>
                <c:pt idx="7">
                  <c:v>19924957.556487143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3-41B1-9C42-0CC9B52D63F5}"/>
            </c:ext>
          </c:extLst>
        </c:ser>
        <c:ser>
          <c:idx val="6"/>
          <c:order val="6"/>
          <c:tx>
            <c:v>Case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Investment'!$F$14:$M$14</c:f>
              <c:numCache>
                <c:formatCode>_([$$-409]* #,##0.00_);_([$$-409]* \(#,##0.00\);_([$$-409]* "-"??_);_(@_)</c:formatCode>
                <c:ptCount val="8"/>
                <c:pt idx="0">
                  <c:v>7308186.7179641118</c:v>
                </c:pt>
                <c:pt idx="1">
                  <c:v>8072691.979448759</c:v>
                </c:pt>
                <c:pt idx="2">
                  <c:v>9019056.7414791547</c:v>
                </c:pt>
                <c:pt idx="3">
                  <c:v>10198297.616809199</c:v>
                </c:pt>
                <c:pt idx="4">
                  <c:v>11677077.437909363</c:v>
                </c:pt>
                <c:pt idx="5">
                  <c:v>13542777.518150844</c:v>
                </c:pt>
                <c:pt idx="6">
                  <c:v>15910277.23186592</c:v>
                </c:pt>
                <c:pt idx="7">
                  <c:v>18931031.259498209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3-41B1-9C42-0CC9B52D63F5}"/>
            </c:ext>
          </c:extLst>
        </c:ser>
        <c:ser>
          <c:idx val="7"/>
          <c:order val="7"/>
          <c:tx>
            <c:v>Case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'Comparision Investment'!$F$15:$M$15</c:f>
              <c:numCache>
                <c:formatCode>_([$$-409]* #,##0.00_);_([$$-409]* \(#,##0.00\);_([$$-409]* "-"??_);_(@_)</c:formatCode>
                <c:ptCount val="8"/>
                <c:pt idx="0">
                  <c:v>9995061.127495734</c:v>
                </c:pt>
                <c:pt idx="1">
                  <c:v>10602194.007331884</c:v>
                </c:pt>
                <c:pt idx="2">
                  <c:v>11347534.980643056</c:v>
                </c:pt>
                <c:pt idx="3">
                  <c:v>12268524.935224887</c:v>
                </c:pt>
                <c:pt idx="4">
                  <c:v>13413762.522735812</c:v>
                </c:pt>
                <c:pt idx="5">
                  <c:v>14846535.791301809</c:v>
                </c:pt>
                <c:pt idx="6">
                  <c:v>16649519.04928939</c:v>
                </c:pt>
                <c:pt idx="7">
                  <c:v>18931031.24914201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3-41B1-9C42-0CC9B52D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60223"/>
        <c:axId val="1564832287"/>
      </c:lineChart>
      <c:catAx>
        <c:axId val="5039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32287"/>
        <c:crosses val="autoZero"/>
        <c:auto val="1"/>
        <c:lblAlgn val="ctr"/>
        <c:lblOffset val="100"/>
        <c:noMultiLvlLbl val="0"/>
      </c:catAx>
      <c:valAx>
        <c:axId val="15648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60223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1 vs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'Comparision House'!$F$4:$T$4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cat>
          <c:val>
            <c:numRef>
              <c:f>'Comparision House'!$F$5:$T$5</c:f>
              <c:numCache>
                <c:formatCode>_([$$-409]* #,##0.00_);_([$$-409]* \(#,##0.00\);_([$$-409]* "-"??_);_(@_)</c:formatCode>
                <c:ptCount val="15"/>
                <c:pt idx="0">
                  <c:v>5873504.3408989646</c:v>
                </c:pt>
                <c:pt idx="1">
                  <c:v>6707633.0582857393</c:v>
                </c:pt>
                <c:pt idx="2">
                  <c:v>7761550.6448892532</c:v>
                </c:pt>
                <c:pt idx="3">
                  <c:v>9102180.13358167</c:v>
                </c:pt>
                <c:pt idx="4">
                  <c:v>10818471.029923661</c:v>
                </c:pt>
                <c:pt idx="5">
                  <c:v>13029003.018682845</c:v>
                </c:pt>
                <c:pt idx="6">
                  <c:v>15892298.571685718</c:v>
                </c:pt>
                <c:pt idx="7">
                  <c:v>19620830.82693848</c:v>
                </c:pt>
                <c:pt idx="8">
                  <c:v>24500077.899047147</c:v>
                </c:pt>
                <c:pt idx="9">
                  <c:v>30914476.010788552</c:v>
                </c:pt>
                <c:pt idx="10">
                  <c:v>39382812.957973577</c:v>
                </c:pt>
                <c:pt idx="11">
                  <c:v>50606551.405929901</c:v>
                </c:pt>
                <c:pt idx="12">
                  <c:v>65535876.293793529</c:v>
                </c:pt>
                <c:pt idx="13">
                  <c:v>85460057.353024945</c:v>
                </c:pt>
                <c:pt idx="14">
                  <c:v>112131193.03185152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6-994F-8B5C-187842FD3110}"/>
            </c:ext>
          </c:extLst>
        </c:ser>
        <c:ser>
          <c:idx val="1"/>
          <c:order val="1"/>
          <c:tx>
            <c:v>Case2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'Comparision House'!$F$4:$T$4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cat>
          <c:val>
            <c:numRef>
              <c:f>'Comparision House'!$F$6:$T$6</c:f>
              <c:numCache>
                <c:formatCode>_([$$-409]* #,##0.00_);_([$$-409]* \(#,##0.00\);_([$$-409]* "-"??_);_(@_)</c:formatCode>
                <c:ptCount val="15"/>
                <c:pt idx="0">
                  <c:v>8560378.7517087348</c:v>
                </c:pt>
                <c:pt idx="1">
                  <c:v>9237135.0878935643</c:v>
                </c:pt>
                <c:pt idx="2">
                  <c:v>10090028.886379795</c:v>
                </c:pt>
                <c:pt idx="3">
                  <c:v>11172407.455135247</c:v>
                </c:pt>
                <c:pt idx="4">
                  <c:v>12555156.118981076</c:v>
                </c:pt>
                <c:pt idx="5">
                  <c:v>14332761.297537196</c:v>
                </c:pt>
                <c:pt idx="6">
                  <c:v>16631540.396795524</c:v>
                </c:pt>
                <c:pt idx="7">
                  <c:v>19620830.826938499</c:v>
                </c:pt>
                <c:pt idx="8">
                  <c:v>23528224.915689182</c:v>
                </c:pt>
                <c:pt idx="9">
                  <c:v>28660342.660083931</c:v>
                </c:pt>
                <c:pt idx="10">
                  <c:v>35431192.132442571</c:v>
                </c:pt>
                <c:pt idx="11">
                  <c:v>44400935.925739273</c:v>
                </c:pt>
                <c:pt idx="12">
                  <c:v>56328941.43819996</c:v>
                </c:pt>
                <c:pt idx="13">
                  <c:v>72246453.848400936</c:v>
                </c:pt>
                <c:pt idx="14">
                  <c:v>93556246.513633013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6-994F-8B5C-187842FD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04591"/>
        <c:axId val="1162260847"/>
      </c:barChart>
      <c:catAx>
        <c:axId val="8625045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60847"/>
        <c:crosses val="autoZero"/>
        <c:auto val="1"/>
        <c:lblAlgn val="ctr"/>
        <c:lblOffset val="100"/>
        <c:noMultiLvlLbl val="0"/>
      </c:catAx>
      <c:valAx>
        <c:axId val="11622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102720</xdr:colOff>
      <xdr:row>13</xdr:row>
      <xdr:rowOff>56030</xdr:rowOff>
    </xdr:from>
    <xdr:to>
      <xdr:col>12</xdr:col>
      <xdr:colOff>189474</xdr:colOff>
      <xdr:row>35</xdr:row>
      <xdr:rowOff>92170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54B29D96-3D79-47BA-8CAC-530931D9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13</xdr:row>
      <xdr:rowOff>57150</xdr:rowOff>
    </xdr:from>
    <xdr:to>
      <xdr:col>18</xdr:col>
      <xdr:colOff>38100</xdr:colOff>
      <xdr:row>35</xdr:row>
      <xdr:rowOff>85725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BEF27C4-EADB-480C-8DA1-51CA0CE68D93}"/>
            </a:ext>
            <a:ext uri="{147F2762-F138-4A5C-976F-8EAC2B608ADB}">
              <a16:predDERef xmlns:a16="http://schemas.microsoft.com/office/drawing/2014/main" pred="{82434492-F23E-4D8D-AF65-E9E5388A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11</xdr:row>
      <xdr:rowOff>50800</xdr:rowOff>
    </xdr:from>
    <xdr:to>
      <xdr:col>9</xdr:col>
      <xdr:colOff>174625</xdr:colOff>
      <xdr:row>25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C8C67CE-F4B9-7DA1-381B-C2431459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1512420</xdr:colOff>
      <xdr:row>12</xdr:row>
      <xdr:rowOff>94130</xdr:rowOff>
    </xdr:from>
    <xdr:to>
      <xdr:col>12</xdr:col>
      <xdr:colOff>84699</xdr:colOff>
      <xdr:row>34</xdr:row>
      <xdr:rowOff>130270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2093A64-B608-419C-BEE6-8518B2BEB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13</xdr:row>
      <xdr:rowOff>57150</xdr:rowOff>
    </xdr:from>
    <xdr:to>
      <xdr:col>18</xdr:col>
      <xdr:colOff>38100</xdr:colOff>
      <xdr:row>35</xdr:row>
      <xdr:rowOff>85725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30BAB19-7680-444E-9614-32C06414D1CC}"/>
            </a:ext>
            <a:ext uri="{147F2762-F138-4A5C-976F-8EAC2B608ADB}">
              <a16:predDERef xmlns:a16="http://schemas.microsoft.com/office/drawing/2014/main" pred="{82434492-F23E-4D8D-AF65-E9E5388A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14069</xdr:colOff>
      <xdr:row>16</xdr:row>
      <xdr:rowOff>104781</xdr:rowOff>
    </xdr:from>
    <xdr:to>
      <xdr:col>25</xdr:col>
      <xdr:colOff>321608</xdr:colOff>
      <xdr:row>31</xdr:row>
      <xdr:rowOff>19367</xdr:rowOff>
    </xdr:to>
    <xdr:graphicFrame macro="">
      <xdr:nvGraphicFramePr>
        <xdr:cNvPr id="37" name="Chart 27">
          <a:extLst>
            <a:ext uri="{FF2B5EF4-FFF2-40B4-BE49-F238E27FC236}">
              <a16:creationId xmlns:a16="http://schemas.microsoft.com/office/drawing/2014/main" id="{BB98B777-377A-350D-0278-B2DAF6B21642}"/>
            </a:ext>
            <a:ext uri="{147F2762-F138-4A5C-976F-8EAC2B608ADB}">
              <a16:predDERef xmlns:a16="http://schemas.microsoft.com/office/drawing/2014/main" pred="{730BAB19-7680-444E-9614-32C06414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102720</xdr:colOff>
      <xdr:row>16</xdr:row>
      <xdr:rowOff>56030</xdr:rowOff>
    </xdr:from>
    <xdr:to>
      <xdr:col>12</xdr:col>
      <xdr:colOff>189474</xdr:colOff>
      <xdr:row>38</xdr:row>
      <xdr:rowOff>92170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8BD8BA1-400A-4399-9032-D17420A6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16</xdr:row>
      <xdr:rowOff>57150</xdr:rowOff>
    </xdr:from>
    <xdr:to>
      <xdr:col>18</xdr:col>
      <xdr:colOff>38100</xdr:colOff>
      <xdr:row>38</xdr:row>
      <xdr:rowOff>85725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67B8FDA-D208-4458-9AF9-D58E87371E58}"/>
            </a:ext>
            <a:ext uri="{147F2762-F138-4A5C-976F-8EAC2B608ADB}">
              <a16:predDERef xmlns:a16="http://schemas.microsoft.com/office/drawing/2014/main" pred="{82434492-F23E-4D8D-AF65-E9E5388A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8</xdr:col>
      <xdr:colOff>89647</xdr:colOff>
      <xdr:row>54</xdr:row>
      <xdr:rowOff>160511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6FA3FD-B193-BA4D-AB78-CACB195DA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992E1-B548-6E4C-A56B-EA7955F84B83}" name="Table1" displayName="Table1" ref="F2:G20" totalsRowShown="0" headerRowDxfId="27">
  <autoFilter ref="F2:G20" xr:uid="{97F992E1-B548-6E4C-A56B-EA7955F84B83}"/>
  <tableColumns count="2">
    <tableColumn id="1" xr3:uid="{B9D4ED06-58B3-7E4D-8158-FA8C9DDF3176}" name="Criteria"/>
    <tableColumn id="2" xr3:uid="{711CEAE3-2820-744F-A69B-E840B41E62D7}" name="Monetory Component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0C07B-6EFC-4740-9D9F-66E9783D16D1}" name="Table2" displayName="Table2" ref="D22:U30" totalsRowShown="0" headerRowDxfId="25">
  <autoFilter ref="D22:U30" xr:uid="{AFC0C07B-6EFC-4740-9D9F-66E9783D16D1}"/>
  <tableColumns count="18">
    <tableColumn id="1" xr3:uid="{874E9D2F-FDD2-C64A-AE01-BFC49B9B6826}" name="Cases"/>
    <tableColumn id="2" xr3:uid="{E50168A2-0803-ED47-B357-A1D71FCCA950}" name="Salary" dataDxfId="24"/>
    <tableColumn id="3" xr3:uid="{FA22089C-EB16-7048-9E33-C76AA02759A9}" name="Retirement fund contribution" dataDxfId="23"/>
    <tableColumn id="4" xr3:uid="{02D445D5-DAEF-314B-A292-C9C1F36A8119}" name="Tax"/>
    <tableColumn id="5" xr3:uid="{EA80C404-D53D-154D-826A-FC8FB912CAE6}" name="Graduate Loan" dataDxfId="22"/>
    <tableColumn id="6" xr3:uid="{37D6273F-95FE-5546-BD3A-6F2A9EF3514C}" name="Loan Tenure"/>
    <tableColumn id="7" xr3:uid="{19443AB1-2F67-8649-849D-3426936A8CD0}" name="Public Transport/uber"/>
    <tableColumn id="8" xr3:uid="{E1AAC797-BE92-A543-9CB3-CB3B826F9478}" name="Car interest (20% downpayment)"/>
    <tableColumn id="9" xr3:uid="{B6A49303-F41F-A44A-9C88-7BACCB1FE44F}" name="Years in use "/>
    <tableColumn id="10" xr3:uid="{DECAEFAF-4BD3-2847-861A-9659CADE855C}" name="Salvage Value" dataDxfId="21"/>
    <tableColumn id="11" xr3:uid="{2546B6B2-3E27-DD44-A002-5DCD2402C494}" name="Car Annual PMT/year" dataDxfId="20"/>
    <tableColumn id="12" xr3:uid="{5531C33E-40CE-9140-9380-50018E2D1CFB}" name="Apartment Rent/Month" dataDxfId="19"/>
    <tableColumn id="13" xr3:uid="{33DC9947-C528-DB4C-962C-31762C5773C5}" name="House " dataDxfId="18"/>
    <tableColumn id="14" xr3:uid="{2C9922E7-E8CB-3344-9FB5-7B522CC6A3F7}" name="House Down Payment" dataDxfId="17"/>
    <tableColumn id="15" xr3:uid="{3565B830-3847-0D42-B98E-5FA1173C4110}" name="House loan PMT" dataDxfId="16"/>
    <tableColumn id="16" xr3:uid="{4F90CFA7-6B84-CD48-BB8D-CB3B106A4295}" name="Food+other expenses"/>
    <tableColumn id="17" xr3:uid="{3FFAEEAD-B872-AD4E-9EBA-81505D223FC2}" name="Stock Investment" dataDxfId="15"/>
    <tableColumn id="18" xr3:uid="{CAFBFF44-4339-1E40-9499-764877A53A2E}" name="Return on investement in Stocks" dataDxfId="1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C8C80-E39B-4B95-B44A-356F7A31736D}" name="Table35" displayName="Table35" ref="E38:H46" totalsRowShown="0" headerRowDxfId="13" dataDxfId="12" headerRowBorderDxfId="10" tableBorderDxfId="11" totalsRowBorderDxfId="9">
  <autoFilter ref="E38:H46" xr:uid="{F00C8C80-E39B-4B95-B44A-356F7A31736D}"/>
  <tableColumns count="4">
    <tableColumn id="1" xr3:uid="{2FEA0207-81E7-4342-91E8-38328DC587FA}" name="Cases " dataDxfId="8"/>
    <tableColumn id="2" xr3:uid="{968D2089-F132-47A5-B56C-338CC14051D9}" name="House " dataDxfId="7"/>
    <tableColumn id="3" xr3:uid="{016112D4-E55A-4780-A462-4E6386964CD3}" name="Mode of Transport " dataDxfId="6"/>
    <tableColumn id="4" xr3:uid="{0B483BCB-5218-4BC7-AB86-3A4D3810BEB3}" name="Annual Stock Investment 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62DB5-09E8-D74E-AFCE-D2E75B69A080}" name="Table3" displayName="Table3" ref="A2:F10" totalsRowShown="0" headerRowDxfId="4" tableBorderDxfId="3">
  <autoFilter ref="A2:F10" xr:uid="{01362DB5-09E8-D74E-AFCE-D2E75B69A080}"/>
  <tableColumns count="6">
    <tableColumn id="1" xr3:uid="{45273667-C837-5C4D-9D9F-AC8D933D6AD8}" name="Cases " dataDxfId="2"/>
    <tableColumn id="2" xr3:uid="{5130C7A7-A0F4-0A4C-AEA0-FF86F49A1D08}" name="House "/>
    <tableColumn id="3" xr3:uid="{CAFE28D6-30C2-2343-8650-76D5DBEA18FA}" name="Mode of Transport "/>
    <tableColumn id="4" xr3:uid="{3D394597-9065-E14B-A19F-7274C2F8973D}" name="Annual Stock Investment "/>
    <tableColumn id="5" xr3:uid="{8A40D8DA-1AE7-DF47-BBE9-EE9255582C05}" name="Present Worth" dataDxfId="1"/>
    <tableColumn id="6" xr3:uid="{8A86273F-11AE-F041-AB50-534D1E069316}" name="Future Wor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F9DA-73CE-4508-B14A-B493E2869C41}">
  <dimension ref="A1:N48"/>
  <sheetViews>
    <sheetView topLeftCell="A16" workbookViewId="0">
      <selection activeCell="B41" sqref="B41"/>
    </sheetView>
  </sheetViews>
  <sheetFormatPr defaultColWidth="11.42578125" defaultRowHeight="15"/>
  <cols>
    <col min="1" max="1" width="28.42578125" style="134" customWidth="1"/>
    <col min="2" max="2" width="38.28515625" customWidth="1"/>
    <col min="3" max="3" width="24" customWidth="1"/>
    <col min="4" max="4" width="73.28515625" customWidth="1"/>
    <col min="5" max="5" width="26" customWidth="1"/>
  </cols>
  <sheetData>
    <row r="1" spans="1:14" ht="15.95">
      <c r="A1" s="130"/>
      <c r="B1" s="117"/>
      <c r="C1" s="118" t="s">
        <v>0</v>
      </c>
      <c r="D1" s="22"/>
      <c r="E1" s="22"/>
      <c r="F1" s="22"/>
      <c r="G1" s="22"/>
    </row>
    <row r="2" spans="1:14" ht="15.95">
      <c r="A2" s="213" t="s">
        <v>1</v>
      </c>
      <c r="B2" s="119" t="s">
        <v>2</v>
      </c>
      <c r="C2" s="120">
        <v>12000</v>
      </c>
      <c r="D2" s="22"/>
      <c r="E2" s="22"/>
      <c r="F2" s="22"/>
      <c r="G2" s="22"/>
      <c r="N2" s="3">
        <f>Mastersheet!$C$41</f>
        <v>-1500</v>
      </c>
    </row>
    <row r="3" spans="1:14" ht="15.95">
      <c r="A3" s="213"/>
      <c r="B3" s="119" t="s">
        <v>3</v>
      </c>
      <c r="C3" s="121">
        <v>0.03</v>
      </c>
      <c r="D3" s="22"/>
      <c r="E3" s="23" t="s">
        <v>4</v>
      </c>
      <c r="F3" s="24">
        <v>420</v>
      </c>
      <c r="G3" s="22"/>
    </row>
    <row r="4" spans="1:14" ht="15.95">
      <c r="A4" s="213"/>
      <c r="B4" s="119" t="s">
        <v>5</v>
      </c>
      <c r="C4" s="120">
        <v>50000</v>
      </c>
      <c r="D4" s="22"/>
      <c r="E4" s="22"/>
      <c r="F4" s="22"/>
      <c r="G4" s="22"/>
    </row>
    <row r="5" spans="1:14" ht="15.95">
      <c r="A5" s="213"/>
      <c r="B5" s="122" t="s">
        <v>6</v>
      </c>
      <c r="C5" s="121">
        <v>0.06</v>
      </c>
      <c r="D5" s="22"/>
      <c r="E5" s="22"/>
      <c r="F5" s="22"/>
      <c r="G5" s="22"/>
    </row>
    <row r="6" spans="1:14" ht="15.95">
      <c r="A6" s="213"/>
      <c r="B6" s="122" t="s">
        <v>7</v>
      </c>
      <c r="C6" s="121">
        <v>7.0000000000000007E-2</v>
      </c>
      <c r="D6" s="22"/>
      <c r="E6" s="22"/>
      <c r="F6" s="22"/>
      <c r="G6" s="22"/>
    </row>
    <row r="7" spans="1:14" ht="15.95">
      <c r="A7" s="213"/>
      <c r="B7" s="119"/>
      <c r="C7" s="117" t="s">
        <v>8</v>
      </c>
      <c r="D7" s="22"/>
      <c r="E7" s="22"/>
      <c r="F7" s="22"/>
      <c r="G7" s="22"/>
    </row>
    <row r="8" spans="1:14" ht="15.95">
      <c r="A8" s="213"/>
      <c r="B8" s="122" t="s">
        <v>9</v>
      </c>
      <c r="C8" s="121">
        <v>0.24</v>
      </c>
      <c r="D8" s="174">
        <v>0.28999999999999998</v>
      </c>
      <c r="E8" s="22"/>
      <c r="F8" s="22"/>
      <c r="G8" s="22"/>
    </row>
    <row r="9" spans="1:14" ht="15.95">
      <c r="A9" s="131" t="s">
        <v>8</v>
      </c>
      <c r="B9" s="122" t="s">
        <v>10</v>
      </c>
      <c r="C9" s="121">
        <v>0.05</v>
      </c>
      <c r="D9" s="22"/>
      <c r="E9" s="22"/>
      <c r="F9" s="22"/>
      <c r="G9" s="22"/>
    </row>
    <row r="10" spans="1:14" ht="15.95">
      <c r="A10" s="131"/>
      <c r="B10" s="122" t="s">
        <v>11</v>
      </c>
      <c r="C10" s="121">
        <v>0.28999999999999998</v>
      </c>
      <c r="D10" s="22"/>
      <c r="E10" s="22"/>
      <c r="F10" s="22"/>
      <c r="G10" s="22"/>
    </row>
    <row r="11" spans="1:14" ht="15.95">
      <c r="A11" s="214" t="s">
        <v>12</v>
      </c>
      <c r="B11" s="123" t="s">
        <v>13</v>
      </c>
      <c r="C11" s="120">
        <v>60000</v>
      </c>
      <c r="D11" s="22"/>
      <c r="E11" s="22"/>
      <c r="F11" s="22"/>
      <c r="G11" s="22"/>
    </row>
    <row r="12" spans="1:14" ht="15.95">
      <c r="A12" s="214"/>
      <c r="B12" s="123" t="s">
        <v>14</v>
      </c>
      <c r="C12" s="121">
        <v>0.12</v>
      </c>
      <c r="D12" s="22"/>
      <c r="E12" s="22"/>
      <c r="F12" s="22"/>
      <c r="G12" s="22"/>
    </row>
    <row r="13" spans="1:14" ht="15.95">
      <c r="A13" s="214"/>
      <c r="B13" s="123" t="s">
        <v>15</v>
      </c>
      <c r="C13" s="117">
        <v>72</v>
      </c>
      <c r="D13" s="22"/>
      <c r="E13" s="22"/>
      <c r="F13" s="22"/>
      <c r="G13" s="22"/>
    </row>
    <row r="14" spans="1:14" ht="15.95">
      <c r="A14" s="132"/>
      <c r="B14" s="123" t="s">
        <v>16</v>
      </c>
      <c r="C14" s="120">
        <v>-200</v>
      </c>
      <c r="D14" s="22"/>
      <c r="E14" s="22"/>
      <c r="F14" s="22"/>
      <c r="G14" s="22"/>
    </row>
    <row r="15" spans="1:14" ht="15.95">
      <c r="A15" s="131" t="s">
        <v>8</v>
      </c>
      <c r="B15" s="122" t="s">
        <v>17</v>
      </c>
      <c r="C15" s="135">
        <v>0.03</v>
      </c>
      <c r="D15" s="22"/>
      <c r="E15" s="22"/>
      <c r="F15" s="22"/>
      <c r="G15" s="22"/>
    </row>
    <row r="16" spans="1:14" ht="15.95">
      <c r="A16" s="133" t="s">
        <v>8</v>
      </c>
      <c r="B16" s="122" t="s">
        <v>8</v>
      </c>
      <c r="C16" s="117" t="s">
        <v>8</v>
      </c>
      <c r="D16" s="22"/>
      <c r="E16" s="22"/>
      <c r="F16" s="22"/>
      <c r="G16" s="22"/>
    </row>
    <row r="17" spans="1:7" ht="15.95">
      <c r="A17" s="213" t="s">
        <v>18</v>
      </c>
      <c r="B17" s="119" t="s">
        <v>19</v>
      </c>
      <c r="C17" s="120">
        <v>30000</v>
      </c>
      <c r="D17" s="22"/>
      <c r="E17" s="22"/>
      <c r="F17" s="22"/>
      <c r="G17" s="22"/>
    </row>
    <row r="18" spans="1:7" ht="15.95">
      <c r="A18" s="213"/>
      <c r="B18" s="119" t="s">
        <v>20</v>
      </c>
      <c r="C18" s="120">
        <v>6000</v>
      </c>
      <c r="D18" s="22"/>
      <c r="E18" s="22"/>
      <c r="F18" s="22"/>
      <c r="G18" s="22"/>
    </row>
    <row r="19" spans="1:7" ht="15.95">
      <c r="A19" s="213"/>
      <c r="B19" s="119" t="s">
        <v>21</v>
      </c>
      <c r="C19" s="117">
        <v>60</v>
      </c>
      <c r="D19" s="22"/>
      <c r="E19" s="22"/>
      <c r="F19" s="22"/>
      <c r="G19" s="22"/>
    </row>
    <row r="20" spans="1:7" ht="15.95">
      <c r="A20" s="213"/>
      <c r="B20" s="119" t="s">
        <v>22</v>
      </c>
      <c r="C20" s="121">
        <v>0.05</v>
      </c>
      <c r="D20" s="22"/>
      <c r="E20" s="22"/>
      <c r="F20" s="22"/>
      <c r="G20" s="22"/>
    </row>
    <row r="21" spans="1:7" ht="15.95">
      <c r="A21" s="213"/>
      <c r="B21" s="119" t="s">
        <v>23</v>
      </c>
      <c r="C21" s="124">
        <f>PMT(5%/12,60,24000,20000,)</f>
        <v>-747.00094700314776</v>
      </c>
      <c r="D21" s="176"/>
      <c r="E21" s="22"/>
      <c r="F21" s="22"/>
      <c r="G21" s="22"/>
    </row>
    <row r="22" spans="1:7" ht="15.95">
      <c r="A22" s="213"/>
      <c r="B22" s="119" t="s">
        <v>24</v>
      </c>
      <c r="C22" s="117">
        <v>20000</v>
      </c>
      <c r="D22" s="176"/>
      <c r="E22" s="22"/>
      <c r="F22" s="22"/>
      <c r="G22" s="22"/>
    </row>
    <row r="23" spans="1:7" ht="15.95">
      <c r="A23" s="213"/>
      <c r="B23" s="119" t="s">
        <v>25</v>
      </c>
      <c r="C23" s="136" t="s">
        <v>26</v>
      </c>
      <c r="D23" s="22"/>
      <c r="E23" s="22"/>
      <c r="F23" s="22"/>
      <c r="G23" s="22"/>
    </row>
    <row r="24" spans="1:7" ht="15.95">
      <c r="A24" s="213"/>
      <c r="B24" s="119"/>
      <c r="C24" s="117"/>
      <c r="D24" s="22"/>
      <c r="E24" s="22"/>
      <c r="F24" s="22"/>
      <c r="G24" s="22"/>
    </row>
    <row r="25" spans="1:7" ht="15.95">
      <c r="A25" s="131" t="s">
        <v>8</v>
      </c>
      <c r="B25" s="119" t="s">
        <v>8</v>
      </c>
      <c r="C25" s="117" t="s">
        <v>8</v>
      </c>
      <c r="D25" s="22"/>
      <c r="E25" s="22"/>
      <c r="F25" s="22"/>
      <c r="G25" s="22"/>
    </row>
    <row r="26" spans="1:7" ht="15.95">
      <c r="A26" s="133" t="s">
        <v>8</v>
      </c>
      <c r="B26" s="119" t="s">
        <v>8</v>
      </c>
      <c r="C26" s="117" t="s">
        <v>8</v>
      </c>
      <c r="D26" s="22"/>
      <c r="E26" s="22"/>
      <c r="F26" s="22"/>
      <c r="G26" s="22"/>
    </row>
    <row r="27" spans="1:7" ht="15.95">
      <c r="A27" s="213" t="s">
        <v>27</v>
      </c>
      <c r="B27" s="119" t="s">
        <v>16</v>
      </c>
      <c r="C27" s="120">
        <v>200</v>
      </c>
      <c r="D27" s="22"/>
      <c r="E27" s="22"/>
      <c r="F27" s="22"/>
      <c r="G27" s="22"/>
    </row>
    <row r="28" spans="1:7" ht="15.95">
      <c r="A28" s="213"/>
      <c r="B28" s="119" t="s">
        <v>28</v>
      </c>
      <c r="C28" s="120">
        <v>1000</v>
      </c>
      <c r="D28" s="22"/>
      <c r="E28" s="22"/>
      <c r="F28" s="22"/>
      <c r="G28" s="22"/>
    </row>
    <row r="29" spans="1:7" ht="15.95">
      <c r="A29" s="213"/>
      <c r="B29" s="119" t="s">
        <v>29</v>
      </c>
      <c r="C29" s="121">
        <v>0.06</v>
      </c>
      <c r="D29" s="22"/>
      <c r="E29" s="22"/>
      <c r="F29" s="22"/>
      <c r="G29" s="22"/>
    </row>
    <row r="30" spans="1:7" ht="15.95">
      <c r="A30" s="213" t="s">
        <v>30</v>
      </c>
      <c r="B30" s="119" t="s">
        <v>31</v>
      </c>
      <c r="C30" s="120">
        <v>400000</v>
      </c>
      <c r="D30" s="22"/>
      <c r="E30" s="22"/>
      <c r="F30" s="22"/>
      <c r="G30" s="22"/>
    </row>
    <row r="31" spans="1:7" ht="15.95">
      <c r="A31" s="213"/>
      <c r="B31" s="119" t="s">
        <v>32</v>
      </c>
      <c r="C31" s="120">
        <v>-80000</v>
      </c>
      <c r="D31" s="22"/>
      <c r="E31" s="22"/>
      <c r="F31" s="22"/>
      <c r="G31" s="22"/>
    </row>
    <row r="32" spans="1:7" ht="15.95">
      <c r="A32" s="213"/>
      <c r="B32" s="119" t="s">
        <v>33</v>
      </c>
      <c r="C32" s="117">
        <v>420</v>
      </c>
      <c r="D32" s="22"/>
      <c r="E32" s="22"/>
      <c r="F32" s="22"/>
      <c r="G32" s="22"/>
    </row>
    <row r="33" spans="1:7" ht="15.95">
      <c r="A33" s="213"/>
      <c r="B33" s="119" t="s">
        <v>34</v>
      </c>
      <c r="C33" s="121">
        <v>0.06</v>
      </c>
      <c r="D33" s="22"/>
      <c r="E33" s="22"/>
      <c r="F33" s="22"/>
      <c r="G33" s="22"/>
    </row>
    <row r="34" spans="1:7" ht="15.95">
      <c r="A34" s="213"/>
      <c r="B34" s="119" t="s">
        <v>35</v>
      </c>
      <c r="C34" s="124">
        <f>PMT(6%/12,420,320000,,)</f>
        <v>-1824.6070659266443</v>
      </c>
      <c r="D34" s="176"/>
      <c r="E34" s="22"/>
      <c r="F34" s="22"/>
      <c r="G34" s="22"/>
    </row>
    <row r="35" spans="1:7" ht="15.95">
      <c r="A35" s="213"/>
      <c r="B35" s="119" t="s">
        <v>25</v>
      </c>
      <c r="C35" s="137">
        <f>C30*(1+0.03)^35</f>
        <v>1125544.9817486091</v>
      </c>
      <c r="D35" s="22" t="s">
        <v>36</v>
      </c>
      <c r="E35" s="22"/>
      <c r="F35" s="22"/>
      <c r="G35" s="22"/>
    </row>
    <row r="36" spans="1:7" ht="15.95">
      <c r="A36" s="213"/>
      <c r="B36" s="119"/>
      <c r="C36" s="117"/>
      <c r="D36" s="22"/>
      <c r="E36" s="22"/>
      <c r="F36" s="22"/>
      <c r="G36" s="22"/>
    </row>
    <row r="37" spans="1:7" ht="15.95">
      <c r="A37" s="133" t="s">
        <v>8</v>
      </c>
      <c r="B37" s="122" t="s">
        <v>8</v>
      </c>
      <c r="C37" s="117" t="s">
        <v>8</v>
      </c>
      <c r="D37" s="22"/>
      <c r="E37" s="22"/>
      <c r="F37" s="22"/>
      <c r="G37" s="22"/>
    </row>
    <row r="38" spans="1:7" ht="15.95">
      <c r="A38" s="131" t="s">
        <v>8</v>
      </c>
      <c r="B38" s="119" t="s">
        <v>37</v>
      </c>
      <c r="C38" s="120">
        <v>500</v>
      </c>
      <c r="D38" s="22"/>
      <c r="E38" s="22"/>
      <c r="F38" s="22"/>
      <c r="G38" s="22"/>
    </row>
    <row r="39" spans="1:7" ht="15.95">
      <c r="A39" s="131" t="s">
        <v>8</v>
      </c>
      <c r="B39" s="119" t="s">
        <v>38</v>
      </c>
      <c r="C39" s="125">
        <v>0.03</v>
      </c>
      <c r="D39" s="22"/>
      <c r="E39" s="22"/>
      <c r="F39" s="22"/>
      <c r="G39" s="22"/>
    </row>
    <row r="40" spans="1:7" ht="15.95">
      <c r="A40" s="131"/>
      <c r="B40" s="119"/>
      <c r="C40" s="117"/>
      <c r="D40" s="22"/>
      <c r="E40" s="22"/>
      <c r="F40" s="22"/>
      <c r="G40" s="22"/>
    </row>
    <row r="41" spans="1:7" ht="15.95">
      <c r="A41" s="213" t="s">
        <v>39</v>
      </c>
      <c r="B41" s="119" t="s">
        <v>40</v>
      </c>
      <c r="C41" s="120">
        <v>-1500</v>
      </c>
      <c r="D41" s="22"/>
      <c r="E41" s="22"/>
      <c r="F41" s="22"/>
      <c r="G41" s="22"/>
    </row>
    <row r="42" spans="1:7" ht="15.95">
      <c r="A42" s="213"/>
      <c r="B42" s="119" t="s">
        <v>41</v>
      </c>
      <c r="C42" s="121">
        <v>0.08</v>
      </c>
      <c r="D42" s="22"/>
      <c r="E42" s="22"/>
      <c r="F42" s="22"/>
      <c r="G42" s="22"/>
    </row>
    <row r="43" spans="1:7" ht="15.95">
      <c r="A43" s="133" t="s">
        <v>8</v>
      </c>
      <c r="B43" s="122" t="s">
        <v>8</v>
      </c>
      <c r="C43" s="117" t="s">
        <v>8</v>
      </c>
      <c r="D43" s="22"/>
      <c r="E43" s="22"/>
      <c r="F43" s="22"/>
      <c r="G43" s="22"/>
    </row>
    <row r="44" spans="1:7" ht="15.95">
      <c r="A44" s="131" t="s">
        <v>42</v>
      </c>
      <c r="B44" s="122" t="s">
        <v>8</v>
      </c>
      <c r="C44" s="117" t="s">
        <v>8</v>
      </c>
      <c r="D44" s="22"/>
      <c r="E44" s="22"/>
      <c r="F44" s="22"/>
      <c r="G44" s="22"/>
    </row>
    <row r="45" spans="1:7" ht="15.95">
      <c r="A45" s="131" t="s">
        <v>43</v>
      </c>
      <c r="B45" s="122" t="s">
        <v>8</v>
      </c>
      <c r="C45" s="117" t="s">
        <v>8</v>
      </c>
      <c r="D45" s="22"/>
      <c r="E45" s="22"/>
      <c r="F45" s="22"/>
      <c r="G45" s="22"/>
    </row>
    <row r="46" spans="1:7" ht="15.95">
      <c r="A46" s="133" t="s">
        <v>44</v>
      </c>
      <c r="B46" s="122" t="s">
        <v>8</v>
      </c>
      <c r="C46" s="126">
        <v>55000</v>
      </c>
      <c r="D46" s="22"/>
      <c r="E46" s="22"/>
      <c r="F46" s="22"/>
      <c r="G46" s="22"/>
    </row>
    <row r="47" spans="1:7" ht="15.95">
      <c r="A47" s="133" t="s">
        <v>8</v>
      </c>
      <c r="B47" s="122" t="s">
        <v>8</v>
      </c>
      <c r="C47" s="117" t="s">
        <v>8</v>
      </c>
      <c r="D47" s="22"/>
      <c r="E47" s="22"/>
      <c r="F47" s="22"/>
      <c r="G47" s="22"/>
    </row>
    <row r="48" spans="1:7" ht="15.95">
      <c r="A48" s="133"/>
      <c r="B48" s="122" t="s">
        <v>8</v>
      </c>
      <c r="C48" s="117" t="s">
        <v>8</v>
      </c>
      <c r="D48" s="22"/>
      <c r="E48" s="22"/>
      <c r="F48" s="22"/>
      <c r="G48" s="22"/>
    </row>
  </sheetData>
  <mergeCells count="6">
    <mergeCell ref="A27:A29"/>
    <mergeCell ref="A41:A42"/>
    <mergeCell ref="A30:A36"/>
    <mergeCell ref="A17:A24"/>
    <mergeCell ref="A2:A8"/>
    <mergeCell ref="A11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4D0E-6745-453D-AF9C-FC4076698913}">
  <dimension ref="A1:Z422"/>
  <sheetViews>
    <sheetView workbookViewId="0">
      <pane xSplit="3" topLeftCell="T1" activePane="topRight" state="frozen"/>
      <selection pane="topRight" activeCell="Y10" sqref="Y10"/>
    </sheetView>
  </sheetViews>
  <sheetFormatPr defaultColWidth="8.85546875" defaultRowHeight="15"/>
  <cols>
    <col min="1" max="1" width="14.42578125" customWidth="1"/>
    <col min="2" max="2" width="23" customWidth="1"/>
    <col min="3" max="3" width="12.7109375" customWidth="1"/>
    <col min="4" max="4" width="15.85546875" customWidth="1"/>
    <col min="5" max="5" width="28.7109375" customWidth="1"/>
    <col min="6" max="6" width="19.140625" customWidth="1"/>
    <col min="7" max="7" width="20.28515625" style="6" customWidth="1"/>
    <col min="8" max="8" width="15" customWidth="1"/>
    <col min="9" max="10" width="20.28515625" customWidth="1"/>
    <col min="11" max="12" width="18.42578125" customWidth="1"/>
    <col min="13" max="13" width="24.85546875" customWidth="1"/>
    <col min="14" max="14" width="14.85546875" customWidth="1"/>
    <col min="15" max="15" width="22.140625" customWidth="1"/>
    <col min="16" max="16" width="18.28515625" customWidth="1"/>
    <col min="17" max="17" width="18.140625" bestFit="1" customWidth="1"/>
    <col min="18" max="18" width="16.85546875" customWidth="1"/>
    <col min="19" max="19" width="21.42578125" customWidth="1"/>
    <col min="20" max="20" width="18.42578125" customWidth="1"/>
    <col min="21" max="21" width="18.140625" customWidth="1"/>
    <col min="24" max="24" width="27" customWidth="1"/>
    <col min="25" max="25" width="26.28515625" customWidth="1"/>
    <col min="26" max="26" width="23.7109375" customWidth="1"/>
  </cols>
  <sheetData>
    <row r="1" spans="1:26" s="88" customFormat="1" ht="15.75" customHeight="1">
      <c r="A1" s="74" t="s">
        <v>141</v>
      </c>
      <c r="B1" s="74" t="s">
        <v>142</v>
      </c>
      <c r="C1" s="74" t="s">
        <v>143</v>
      </c>
      <c r="D1" s="74" t="s">
        <v>144</v>
      </c>
      <c r="E1" s="26" t="s">
        <v>76</v>
      </c>
      <c r="F1" s="26" t="s">
        <v>56</v>
      </c>
      <c r="G1" s="75" t="s">
        <v>77</v>
      </c>
      <c r="H1" s="74" t="s">
        <v>78</v>
      </c>
      <c r="I1" s="74" t="s">
        <v>80</v>
      </c>
      <c r="J1" s="74" t="s">
        <v>156</v>
      </c>
      <c r="K1" s="89" t="s">
        <v>84</v>
      </c>
      <c r="L1" s="89" t="s">
        <v>154</v>
      </c>
      <c r="M1" s="71" t="s">
        <v>85</v>
      </c>
      <c r="N1" s="74" t="s">
        <v>63</v>
      </c>
      <c r="O1" s="74" t="s">
        <v>86</v>
      </c>
      <c r="P1" s="74" t="s">
        <v>87</v>
      </c>
      <c r="Q1" s="26" t="s">
        <v>88</v>
      </c>
      <c r="R1" s="26" t="s">
        <v>65</v>
      </c>
      <c r="S1" s="71" t="s">
        <v>89</v>
      </c>
      <c r="T1" s="74" t="s">
        <v>145</v>
      </c>
      <c r="U1" s="74" t="s">
        <v>146</v>
      </c>
      <c r="X1" s="30" t="s">
        <v>147</v>
      </c>
      <c r="Y1" s="32">
        <v>4</v>
      </c>
    </row>
    <row r="2" spans="1:26">
      <c r="A2" s="25">
        <v>0</v>
      </c>
      <c r="B2" s="25">
        <v>25</v>
      </c>
      <c r="C2" s="25">
        <v>0</v>
      </c>
      <c r="D2" s="36">
        <v>50000</v>
      </c>
      <c r="E2" s="36">
        <v>0</v>
      </c>
      <c r="F2" s="37">
        <v>0</v>
      </c>
      <c r="G2" s="41">
        <f t="shared" ref="G2:G65" si="0">-0.29*($D2)</f>
        <v>-14499.999999999998</v>
      </c>
      <c r="H2" s="37"/>
      <c r="I2" s="77">
        <v>0</v>
      </c>
      <c r="J2" s="38"/>
      <c r="K2" s="78">
        <v>0</v>
      </c>
      <c r="L2" s="37">
        <v>0</v>
      </c>
      <c r="M2" s="38">
        <v>0</v>
      </c>
      <c r="N2" s="77">
        <v>0</v>
      </c>
      <c r="O2" s="77">
        <v>0</v>
      </c>
      <c r="P2" s="77">
        <v>0</v>
      </c>
      <c r="Q2" s="38">
        <v>0</v>
      </c>
      <c r="R2" s="38">
        <v>0</v>
      </c>
      <c r="S2" s="38">
        <v>0</v>
      </c>
      <c r="T2" s="36">
        <f>SUM(D2,E2,F2,J2,L2,G2,H2,K2,M2,Q2,R2,+S2,Y8)</f>
        <v>90500</v>
      </c>
      <c r="U2" s="36">
        <f>T2</f>
        <v>90500</v>
      </c>
    </row>
    <row r="3" spans="1:26" ht="15.95">
      <c r="A3" s="25">
        <v>1</v>
      </c>
      <c r="B3" s="25">
        <v>25</v>
      </c>
      <c r="C3" s="25">
        <v>1</v>
      </c>
      <c r="D3" s="36">
        <v>12000</v>
      </c>
      <c r="E3" s="36">
        <f t="shared" ref="E3:E66" si="1">-0.06*D3</f>
        <v>-720</v>
      </c>
      <c r="F3" s="37">
        <v>0</v>
      </c>
      <c r="G3" s="41">
        <f t="shared" si="0"/>
        <v>-3479.9999999999995</v>
      </c>
      <c r="H3" s="37">
        <f t="shared" ref="H3:H62" si="2">PMT(0.01,60,60000,0)</f>
        <v>-1334.6668610941063</v>
      </c>
      <c r="I3" s="77">
        <v>0</v>
      </c>
      <c r="J3" s="38">
        <v>-6000</v>
      </c>
      <c r="K3" s="37">
        <v>0</v>
      </c>
      <c r="L3" s="37">
        <v>0</v>
      </c>
      <c r="M3" s="38">
        <v>-1000</v>
      </c>
      <c r="N3" s="77">
        <v>0</v>
      </c>
      <c r="O3" s="77">
        <v>0</v>
      </c>
      <c r="P3" s="77">
        <v>0</v>
      </c>
      <c r="Q3" s="38">
        <f>-Mastersheet!$C$38</f>
        <v>-500</v>
      </c>
      <c r="R3" s="38">
        <f>Mastersheet!$C$41</f>
        <v>-1500</v>
      </c>
      <c r="S3" s="38">
        <v>0</v>
      </c>
      <c r="T3" s="36">
        <f t="shared" ref="T3:T66" si="3">SUM(D3,E3,F3,G3,H3,I3,J3,K3,L3,M3,N3,O3,P3,Q3,R3,S3)</f>
        <v>-2534.666861094106</v>
      </c>
      <c r="U3" s="36">
        <f>T3+(U2*(1+(2%/12)))</f>
        <v>88116.166472239231</v>
      </c>
      <c r="X3" s="30" t="s">
        <v>103</v>
      </c>
      <c r="Y3" s="32" t="s">
        <v>61</v>
      </c>
    </row>
    <row r="4" spans="1:26" ht="15.95">
      <c r="A4" s="25">
        <v>2</v>
      </c>
      <c r="B4" s="25">
        <v>25</v>
      </c>
      <c r="C4" s="25">
        <v>2</v>
      </c>
      <c r="D4" s="36">
        <v>12000</v>
      </c>
      <c r="E4" s="36">
        <f t="shared" si="1"/>
        <v>-720</v>
      </c>
      <c r="F4" s="37">
        <v>0</v>
      </c>
      <c r="G4" s="41">
        <f t="shared" si="0"/>
        <v>-3479.9999999999995</v>
      </c>
      <c r="H4" s="37">
        <f t="shared" si="2"/>
        <v>-1334.6668610941063</v>
      </c>
      <c r="I4" s="77">
        <v>0</v>
      </c>
      <c r="J4" s="38">
        <v>0</v>
      </c>
      <c r="K4" s="37">
        <f>Mastersheet!$C$21</f>
        <v>-747.00094700314776</v>
      </c>
      <c r="L4" s="37">
        <v>0</v>
      </c>
      <c r="M4" s="38">
        <v>-1000</v>
      </c>
      <c r="N4" s="77">
        <v>0</v>
      </c>
      <c r="O4" s="77">
        <v>0</v>
      </c>
      <c r="P4" s="77">
        <v>0</v>
      </c>
      <c r="Q4" s="38">
        <f>-Mastersheet!$C$38</f>
        <v>-500</v>
      </c>
      <c r="R4" s="38">
        <f>Mastersheet!$C$41</f>
        <v>-1500</v>
      </c>
      <c r="S4" s="38">
        <v>0</v>
      </c>
      <c r="T4" s="36">
        <f t="shared" si="3"/>
        <v>2718.3321919027458</v>
      </c>
      <c r="U4" s="36">
        <f>T4+(U3*(1+(2%/12)))</f>
        <v>90981.35894159571</v>
      </c>
      <c r="X4" s="30" t="s">
        <v>104</v>
      </c>
      <c r="Y4" s="32" t="s">
        <v>114</v>
      </c>
    </row>
    <row r="5" spans="1:26" ht="15.95">
      <c r="A5" s="25">
        <v>3</v>
      </c>
      <c r="B5" s="25">
        <v>25</v>
      </c>
      <c r="C5" s="25">
        <v>3</v>
      </c>
      <c r="D5" s="36">
        <v>12000</v>
      </c>
      <c r="E5" s="36">
        <f t="shared" si="1"/>
        <v>-720</v>
      </c>
      <c r="F5" s="37">
        <v>0</v>
      </c>
      <c r="G5" s="41">
        <f t="shared" si="0"/>
        <v>-3479.9999999999995</v>
      </c>
      <c r="H5" s="37">
        <f t="shared" si="2"/>
        <v>-1334.6668610941063</v>
      </c>
      <c r="I5" s="77">
        <v>0</v>
      </c>
      <c r="J5" s="38">
        <v>0</v>
      </c>
      <c r="K5" s="37">
        <f>Mastersheet!$C$21</f>
        <v>-747.00094700314776</v>
      </c>
      <c r="L5" s="37">
        <v>0</v>
      </c>
      <c r="M5" s="38">
        <v>-1000</v>
      </c>
      <c r="N5" s="77">
        <v>0</v>
      </c>
      <c r="O5" s="77">
        <v>0</v>
      </c>
      <c r="P5" s="77">
        <v>0</v>
      </c>
      <c r="Q5" s="38">
        <f>-Mastersheet!$C$38</f>
        <v>-500</v>
      </c>
      <c r="R5" s="38">
        <f>Mastersheet!$C$41</f>
        <v>-1500</v>
      </c>
      <c r="S5" s="38">
        <v>0</v>
      </c>
      <c r="T5" s="36">
        <f t="shared" si="3"/>
        <v>2718.3321919027458</v>
      </c>
      <c r="U5" s="36">
        <f>T5+(U4*(1+(2%/12)))</f>
        <v>93851.326731734458</v>
      </c>
      <c r="X5" s="30" t="s">
        <v>105</v>
      </c>
      <c r="Y5" s="44">
        <v>1500</v>
      </c>
    </row>
    <row r="6" spans="1:26">
      <c r="A6" s="25">
        <v>4</v>
      </c>
      <c r="B6" s="25">
        <v>25</v>
      </c>
      <c r="C6" s="25">
        <v>4</v>
      </c>
      <c r="D6" s="36">
        <v>12000</v>
      </c>
      <c r="E6" s="36">
        <f t="shared" si="1"/>
        <v>-720</v>
      </c>
      <c r="F6" s="37">
        <v>0</v>
      </c>
      <c r="G6" s="41">
        <f t="shared" si="0"/>
        <v>-3479.9999999999995</v>
      </c>
      <c r="H6" s="37">
        <f t="shared" si="2"/>
        <v>-1334.6668610941063</v>
      </c>
      <c r="I6" s="77">
        <v>0</v>
      </c>
      <c r="J6" s="38">
        <v>0</v>
      </c>
      <c r="K6" s="37">
        <f>Mastersheet!$C$21</f>
        <v>-747.00094700314776</v>
      </c>
      <c r="L6" s="37">
        <v>0</v>
      </c>
      <c r="M6" s="38">
        <v>-1000</v>
      </c>
      <c r="N6" s="77">
        <v>0</v>
      </c>
      <c r="O6" s="77">
        <v>0</v>
      </c>
      <c r="P6" s="77">
        <v>0</v>
      </c>
      <c r="Q6" s="38">
        <f>-Mastersheet!$C$38</f>
        <v>-500</v>
      </c>
      <c r="R6" s="38">
        <f>Mastersheet!$C$41</f>
        <v>-1500</v>
      </c>
      <c r="S6" s="38">
        <v>0</v>
      </c>
      <c r="T6" s="36">
        <f t="shared" si="3"/>
        <v>2718.3321919027458</v>
      </c>
      <c r="U6" s="36">
        <f>T6+(U5*(1+(2%/12)))</f>
        <v>96726.077801523439</v>
      </c>
      <c r="Y6" s="10"/>
    </row>
    <row r="7" spans="1:26" ht="15.95">
      <c r="A7" s="25">
        <v>5</v>
      </c>
      <c r="B7" s="25">
        <v>25</v>
      </c>
      <c r="C7" s="25">
        <v>5</v>
      </c>
      <c r="D7" s="36">
        <v>12000</v>
      </c>
      <c r="E7" s="36">
        <f t="shared" si="1"/>
        <v>-720</v>
      </c>
      <c r="F7" s="37">
        <v>0</v>
      </c>
      <c r="G7" s="41">
        <f>-0.29*($D7)</f>
        <v>-3479.9999999999995</v>
      </c>
      <c r="H7" s="37">
        <f>PMT(0.01,60,60000,0)</f>
        <v>-1334.6668610941063</v>
      </c>
      <c r="I7" s="77">
        <v>0</v>
      </c>
      <c r="J7" s="38">
        <v>0</v>
      </c>
      <c r="K7" s="37">
        <f>Mastersheet!$C$21</f>
        <v>-747.00094700314776</v>
      </c>
      <c r="L7" s="37">
        <v>0</v>
      </c>
      <c r="M7" s="38">
        <v>-1000</v>
      </c>
      <c r="N7" s="77">
        <v>0</v>
      </c>
      <c r="O7" s="77">
        <v>0</v>
      </c>
      <c r="P7" s="77">
        <v>0</v>
      </c>
      <c r="Q7" s="38">
        <f>-Mastersheet!$C$38</f>
        <v>-500</v>
      </c>
      <c r="R7" s="38">
        <f>Mastersheet!$C$41</f>
        <v>-1500</v>
      </c>
      <c r="S7" s="38">
        <v>0</v>
      </c>
      <c r="T7" s="36">
        <f t="shared" si="3"/>
        <v>2718.3321919027458</v>
      </c>
      <c r="U7" s="36">
        <f t="shared" ref="U7:U67" si="4">T7+(U6*(1+(2%/12)))</f>
        <v>99605.620123095403</v>
      </c>
      <c r="X7" s="30" t="s">
        <v>136</v>
      </c>
      <c r="Y7" s="31">
        <v>0.02</v>
      </c>
    </row>
    <row r="8" spans="1:26">
      <c r="A8" s="25">
        <v>6</v>
      </c>
      <c r="B8" s="25">
        <v>25</v>
      </c>
      <c r="C8" s="25">
        <v>6</v>
      </c>
      <c r="D8" s="36">
        <v>12000</v>
      </c>
      <c r="E8" s="36">
        <f t="shared" si="1"/>
        <v>-720</v>
      </c>
      <c r="F8" s="37">
        <v>0</v>
      </c>
      <c r="G8" s="41">
        <f t="shared" si="0"/>
        <v>-3479.9999999999995</v>
      </c>
      <c r="H8" s="37">
        <f t="shared" si="2"/>
        <v>-1334.6668610941063</v>
      </c>
      <c r="I8" s="77">
        <v>0</v>
      </c>
      <c r="J8" s="38">
        <v>0</v>
      </c>
      <c r="K8" s="37">
        <f>Mastersheet!$C$21</f>
        <v>-747.00094700314776</v>
      </c>
      <c r="L8" s="37">
        <v>0</v>
      </c>
      <c r="M8" s="38">
        <v>-1000</v>
      </c>
      <c r="N8" s="77">
        <v>0</v>
      </c>
      <c r="O8" s="77">
        <v>0</v>
      </c>
      <c r="P8" s="77">
        <v>0</v>
      </c>
      <c r="Q8" s="38">
        <f>-Mastersheet!$C$38</f>
        <v>-500</v>
      </c>
      <c r="R8" s="38">
        <f>Mastersheet!$C$41</f>
        <v>-1500</v>
      </c>
      <c r="S8" s="38">
        <v>0</v>
      </c>
      <c r="T8" s="36">
        <f t="shared" si="3"/>
        <v>2718.3321919027458</v>
      </c>
      <c r="U8" s="36">
        <f>T8+(U7*(1+(2%/12)))</f>
        <v>102489.96168186999</v>
      </c>
      <c r="X8" s="80" t="s">
        <v>44</v>
      </c>
      <c r="Y8" s="87">
        <f>Mastersheet!C46</f>
        <v>55000</v>
      </c>
    </row>
    <row r="9" spans="1:26">
      <c r="A9" s="25">
        <v>7</v>
      </c>
      <c r="B9" s="25">
        <v>25</v>
      </c>
      <c r="C9" s="25">
        <v>7</v>
      </c>
      <c r="D9" s="36">
        <v>12000</v>
      </c>
      <c r="E9" s="36">
        <f t="shared" si="1"/>
        <v>-720</v>
      </c>
      <c r="F9" s="37">
        <v>0</v>
      </c>
      <c r="G9" s="41">
        <f t="shared" si="0"/>
        <v>-3479.9999999999995</v>
      </c>
      <c r="H9" s="37">
        <f t="shared" si="2"/>
        <v>-1334.6668610941063</v>
      </c>
      <c r="I9" s="77">
        <v>0</v>
      </c>
      <c r="J9" s="38">
        <v>0</v>
      </c>
      <c r="K9" s="37">
        <f>Mastersheet!$C$21</f>
        <v>-747.00094700314776</v>
      </c>
      <c r="L9" s="37">
        <v>0</v>
      </c>
      <c r="M9" s="38">
        <v>-1000</v>
      </c>
      <c r="N9" s="77">
        <v>0</v>
      </c>
      <c r="O9" s="77">
        <v>0</v>
      </c>
      <c r="P9" s="77">
        <v>0</v>
      </c>
      <c r="Q9" s="38">
        <f>-Mastersheet!$C$38</f>
        <v>-500</v>
      </c>
      <c r="R9" s="38">
        <f>Mastersheet!$C$41</f>
        <v>-1500</v>
      </c>
      <c r="S9" s="38">
        <v>0</v>
      </c>
      <c r="T9" s="36">
        <f t="shared" si="3"/>
        <v>2718.3321919027458</v>
      </c>
      <c r="U9" s="36">
        <f t="shared" si="4"/>
        <v>105379.11047657586</v>
      </c>
    </row>
    <row r="10" spans="1:26">
      <c r="A10" s="25">
        <v>8</v>
      </c>
      <c r="B10" s="25">
        <v>25</v>
      </c>
      <c r="C10" s="25">
        <v>8</v>
      </c>
      <c r="D10" s="36">
        <v>12000</v>
      </c>
      <c r="E10" s="36">
        <f t="shared" si="1"/>
        <v>-720</v>
      </c>
      <c r="F10" s="37">
        <v>0</v>
      </c>
      <c r="G10" s="41">
        <f t="shared" si="0"/>
        <v>-3479.9999999999995</v>
      </c>
      <c r="H10" s="37">
        <f t="shared" si="2"/>
        <v>-1334.6668610941063</v>
      </c>
      <c r="I10" s="77">
        <v>0</v>
      </c>
      <c r="J10" s="38">
        <v>0</v>
      </c>
      <c r="K10" s="37">
        <f>Mastersheet!$C$21</f>
        <v>-747.00094700314776</v>
      </c>
      <c r="L10" s="37">
        <v>0</v>
      </c>
      <c r="M10" s="38">
        <v>-1000</v>
      </c>
      <c r="N10" s="77">
        <v>0</v>
      </c>
      <c r="O10" s="77">
        <v>0</v>
      </c>
      <c r="P10" s="77">
        <v>0</v>
      </c>
      <c r="Q10" s="38">
        <f>-Mastersheet!$C$38</f>
        <v>-500</v>
      </c>
      <c r="R10" s="38">
        <f>Mastersheet!$C$41</f>
        <v>-1500</v>
      </c>
      <c r="S10" s="38">
        <v>0</v>
      </c>
      <c r="T10" s="36">
        <f t="shared" si="3"/>
        <v>2718.3321919027458</v>
      </c>
      <c r="U10" s="36">
        <f t="shared" si="4"/>
        <v>108273.07451927291</v>
      </c>
      <c r="X10" s="26" t="s">
        <v>150</v>
      </c>
      <c r="Y10" s="36">
        <f>NPV(Y7/12,$T$3:$T$422)+T2</f>
        <v>4481923.7926982082</v>
      </c>
    </row>
    <row r="11" spans="1:26">
      <c r="A11" s="25">
        <v>9</v>
      </c>
      <c r="B11" s="25">
        <v>25</v>
      </c>
      <c r="C11" s="25">
        <v>9</v>
      </c>
      <c r="D11" s="36">
        <v>12000</v>
      </c>
      <c r="E11" s="36">
        <f t="shared" si="1"/>
        <v>-720</v>
      </c>
      <c r="F11" s="37">
        <v>0</v>
      </c>
      <c r="G11" s="41">
        <f t="shared" si="0"/>
        <v>-3479.9999999999995</v>
      </c>
      <c r="H11" s="37">
        <f t="shared" si="2"/>
        <v>-1334.6668610941063</v>
      </c>
      <c r="I11" s="77">
        <v>0</v>
      </c>
      <c r="J11" s="38">
        <v>0</v>
      </c>
      <c r="K11" s="37">
        <f>Mastersheet!$C$21</f>
        <v>-747.00094700314776</v>
      </c>
      <c r="L11" s="37">
        <v>0</v>
      </c>
      <c r="M11" s="38">
        <v>-1000</v>
      </c>
      <c r="N11" s="77">
        <v>0</v>
      </c>
      <c r="O11" s="77">
        <v>0</v>
      </c>
      <c r="P11" s="77">
        <v>0</v>
      </c>
      <c r="Q11" s="38">
        <f>-Mastersheet!$C$38</f>
        <v>-500</v>
      </c>
      <c r="R11" s="38">
        <f>Mastersheet!$C$41</f>
        <v>-1500</v>
      </c>
      <c r="S11" s="38">
        <v>0</v>
      </c>
      <c r="T11" s="36">
        <f t="shared" si="3"/>
        <v>2718.3321919027458</v>
      </c>
      <c r="U11" s="36">
        <f t="shared" si="4"/>
        <v>111171.86183537445</v>
      </c>
      <c r="X11" s="26" t="s">
        <v>151</v>
      </c>
      <c r="Y11" s="37">
        <f>FV(Y7/12,420,,-Y10)</f>
        <v>9020228.6797207743</v>
      </c>
    </row>
    <row r="12" spans="1:26">
      <c r="A12" s="25">
        <v>10</v>
      </c>
      <c r="B12" s="25">
        <v>25</v>
      </c>
      <c r="C12" s="25">
        <v>10</v>
      </c>
      <c r="D12" s="36">
        <v>12000</v>
      </c>
      <c r="E12" s="36">
        <f t="shared" si="1"/>
        <v>-720</v>
      </c>
      <c r="F12" s="37">
        <v>0</v>
      </c>
      <c r="G12" s="41">
        <f t="shared" si="0"/>
        <v>-3479.9999999999995</v>
      </c>
      <c r="H12" s="37">
        <f t="shared" si="2"/>
        <v>-1334.6668610941063</v>
      </c>
      <c r="I12" s="77">
        <v>0</v>
      </c>
      <c r="J12" s="38">
        <v>0</v>
      </c>
      <c r="K12" s="37">
        <f>Mastersheet!$C$21</f>
        <v>-747.00094700314776</v>
      </c>
      <c r="L12" s="37">
        <v>0</v>
      </c>
      <c r="M12" s="38">
        <v>-1000</v>
      </c>
      <c r="N12" s="77">
        <v>0</v>
      </c>
      <c r="O12" s="77">
        <v>0</v>
      </c>
      <c r="P12" s="77">
        <v>0</v>
      </c>
      <c r="Q12" s="38">
        <f>-Mastersheet!$C$38</f>
        <v>-500</v>
      </c>
      <c r="R12" s="38">
        <f>Mastersheet!$C$41</f>
        <v>-1500</v>
      </c>
      <c r="S12" s="38">
        <v>0</v>
      </c>
      <c r="T12" s="36">
        <f t="shared" si="3"/>
        <v>2718.3321919027458</v>
      </c>
      <c r="U12" s="36">
        <f t="shared" si="4"/>
        <v>114075.4804636695</v>
      </c>
    </row>
    <row r="13" spans="1:26">
      <c r="A13" s="25">
        <v>11</v>
      </c>
      <c r="B13" s="25">
        <v>25</v>
      </c>
      <c r="C13" s="25">
        <v>11</v>
      </c>
      <c r="D13" s="36">
        <v>12000</v>
      </c>
      <c r="E13" s="36">
        <f t="shared" si="1"/>
        <v>-720</v>
      </c>
      <c r="F13" s="37">
        <v>0</v>
      </c>
      <c r="G13" s="41">
        <f t="shared" si="0"/>
        <v>-3479.9999999999995</v>
      </c>
      <c r="H13" s="37">
        <f t="shared" si="2"/>
        <v>-1334.6668610941063</v>
      </c>
      <c r="I13" s="77">
        <v>0</v>
      </c>
      <c r="J13" s="38">
        <v>0</v>
      </c>
      <c r="K13" s="37">
        <f>Mastersheet!$C$21</f>
        <v>-747.00094700314776</v>
      </c>
      <c r="L13" s="37">
        <v>0</v>
      </c>
      <c r="M13" s="38">
        <v>-1000</v>
      </c>
      <c r="N13" s="77">
        <v>0</v>
      </c>
      <c r="O13" s="77">
        <v>0</v>
      </c>
      <c r="P13" s="77">
        <v>0</v>
      </c>
      <c r="Q13" s="38">
        <f>-Mastersheet!$C$38</f>
        <v>-500</v>
      </c>
      <c r="R13" s="38">
        <f>Mastersheet!$C$41</f>
        <v>-1500</v>
      </c>
      <c r="S13" s="38">
        <v>0</v>
      </c>
      <c r="T13" s="36">
        <f t="shared" si="3"/>
        <v>2718.3321919027458</v>
      </c>
      <c r="U13" s="36">
        <f t="shared" si="4"/>
        <v>116983.93845634504</v>
      </c>
      <c r="X13" s="26" t="s">
        <v>136</v>
      </c>
      <c r="Y13" s="26" t="s">
        <v>150</v>
      </c>
      <c r="Z13" s="26" t="s">
        <v>151</v>
      </c>
    </row>
    <row r="14" spans="1:26">
      <c r="A14" s="25">
        <v>12</v>
      </c>
      <c r="B14" s="25">
        <v>25</v>
      </c>
      <c r="C14" s="25">
        <v>0</v>
      </c>
      <c r="D14" s="36">
        <v>12000</v>
      </c>
      <c r="E14" s="36">
        <f t="shared" si="1"/>
        <v>-720</v>
      </c>
      <c r="F14" s="37">
        <v>0</v>
      </c>
      <c r="G14" s="41">
        <f t="shared" si="0"/>
        <v>-3479.9999999999995</v>
      </c>
      <c r="H14" s="37">
        <f t="shared" si="2"/>
        <v>-1334.6668610941063</v>
      </c>
      <c r="I14" s="77">
        <v>0</v>
      </c>
      <c r="J14" s="38">
        <v>0</v>
      </c>
      <c r="K14" s="37">
        <f>Mastersheet!$C$21</f>
        <v>-747.00094700314776</v>
      </c>
      <c r="L14" s="37">
        <v>0</v>
      </c>
      <c r="M14" s="38">
        <v>-1000</v>
      </c>
      <c r="N14" s="77">
        <v>0</v>
      </c>
      <c r="O14" s="77">
        <v>0</v>
      </c>
      <c r="P14" s="77">
        <v>0</v>
      </c>
      <c r="Q14" s="37">
        <v>-500</v>
      </c>
      <c r="R14" s="38">
        <f>Mastersheet!$C$41</f>
        <v>-1500</v>
      </c>
      <c r="S14" s="38">
        <v>0</v>
      </c>
      <c r="T14" s="36">
        <f t="shared" si="3"/>
        <v>2718.3321919027458</v>
      </c>
      <c r="U14" s="36">
        <f t="shared" si="4"/>
        <v>119897.24387900837</v>
      </c>
      <c r="X14" s="46">
        <v>0</v>
      </c>
      <c r="Y14" s="36">
        <f>NPV(X14/12,$T$3:$T$422)+$T$2</f>
        <v>7880765.0908480287</v>
      </c>
      <c r="Z14" s="37">
        <f t="shared" ref="Z14:Z44" si="5">FV(X14/12,420,,-Y14)</f>
        <v>7880765.0908480287</v>
      </c>
    </row>
    <row r="15" spans="1:26">
      <c r="A15" s="25">
        <v>13</v>
      </c>
      <c r="B15" s="25">
        <v>26</v>
      </c>
      <c r="C15" s="25">
        <v>1</v>
      </c>
      <c r="D15" s="36">
        <f>(1+Mastersheet!$C$39)*D3</f>
        <v>12360</v>
      </c>
      <c r="E15" s="36">
        <f t="shared" si="1"/>
        <v>-741.6</v>
      </c>
      <c r="F15" s="37">
        <v>0</v>
      </c>
      <c r="G15" s="41">
        <f t="shared" si="0"/>
        <v>-3584.3999999999996</v>
      </c>
      <c r="H15" s="37">
        <f t="shared" si="2"/>
        <v>-1334.6668610941063</v>
      </c>
      <c r="I15" s="77">
        <v>0</v>
      </c>
      <c r="J15" s="38">
        <v>0</v>
      </c>
      <c r="K15" s="37">
        <f>Mastersheet!$C$21</f>
        <v>-747.00094700314776</v>
      </c>
      <c r="L15" s="37">
        <v>0</v>
      </c>
      <c r="M15" s="38">
        <f>(1+Mastersheet!$C$29)*M3</f>
        <v>-1060</v>
      </c>
      <c r="N15" s="77">
        <v>0</v>
      </c>
      <c r="O15" s="77">
        <v>0</v>
      </c>
      <c r="P15" s="77">
        <v>0</v>
      </c>
      <c r="Q15" s="37">
        <f>Q3*(1+Mastersheet!$C$39)</f>
        <v>-515</v>
      </c>
      <c r="R15" s="38">
        <f>Mastersheet!$C$41</f>
        <v>-1500</v>
      </c>
      <c r="S15" s="38">
        <v>0</v>
      </c>
      <c r="T15" s="36">
        <f t="shared" si="3"/>
        <v>2877.3321919027458</v>
      </c>
      <c r="U15" s="36">
        <f t="shared" si="4"/>
        <v>122974.40481070947</v>
      </c>
      <c r="X15" s="46">
        <v>0.01</v>
      </c>
      <c r="Y15" s="36">
        <f t="shared" ref="Y15:Y44" si="6">NPV(X15/12,$T$3:$T$422)+$T$2</f>
        <v>5911503.617061343</v>
      </c>
      <c r="Z15" s="37">
        <f t="shared" si="5"/>
        <v>8387600.3446762254</v>
      </c>
    </row>
    <row r="16" spans="1:26">
      <c r="A16" s="25">
        <v>14</v>
      </c>
      <c r="B16" s="25">
        <v>26</v>
      </c>
      <c r="C16" s="25">
        <v>2</v>
      </c>
      <c r="D16" s="36">
        <f>(1+Mastersheet!$C$39)*D4</f>
        <v>12360</v>
      </c>
      <c r="E16" s="36">
        <f t="shared" si="1"/>
        <v>-741.6</v>
      </c>
      <c r="F16" s="37">
        <v>0</v>
      </c>
      <c r="G16" s="41">
        <f t="shared" si="0"/>
        <v>-3584.3999999999996</v>
      </c>
      <c r="H16" s="37">
        <f t="shared" si="2"/>
        <v>-1334.6668610941063</v>
      </c>
      <c r="I16" s="77">
        <v>0</v>
      </c>
      <c r="J16" s="38">
        <v>0</v>
      </c>
      <c r="K16" s="37">
        <f>Mastersheet!$C$21</f>
        <v>-747.00094700314776</v>
      </c>
      <c r="L16" s="37">
        <v>0</v>
      </c>
      <c r="M16" s="38">
        <f>(1+Mastersheet!$C$29)*M4</f>
        <v>-1060</v>
      </c>
      <c r="N16" s="77">
        <v>0</v>
      </c>
      <c r="O16" s="77">
        <v>0</v>
      </c>
      <c r="P16" s="77">
        <v>0</v>
      </c>
      <c r="Q16" s="37">
        <f>Q4*(1+Mastersheet!$C$39)</f>
        <v>-515</v>
      </c>
      <c r="R16" s="38">
        <f>Mastersheet!$C$41</f>
        <v>-1500</v>
      </c>
      <c r="S16" s="38">
        <v>0</v>
      </c>
      <c r="T16" s="36">
        <f t="shared" si="3"/>
        <v>2877.3321919027458</v>
      </c>
      <c r="U16" s="36">
        <f t="shared" si="4"/>
        <v>126056.69434396341</v>
      </c>
      <c r="X16" s="46">
        <v>0.02</v>
      </c>
      <c r="Y16" s="36">
        <f t="shared" si="6"/>
        <v>4481923.7926982082</v>
      </c>
      <c r="Z16" s="37">
        <f t="shared" si="5"/>
        <v>9020228.6797207743</v>
      </c>
    </row>
    <row r="17" spans="1:26">
      <c r="A17" s="25">
        <v>15</v>
      </c>
      <c r="B17" s="25">
        <v>26</v>
      </c>
      <c r="C17" s="25">
        <v>3</v>
      </c>
      <c r="D17" s="36">
        <f>(1+Mastersheet!$C$39)*D5</f>
        <v>12360</v>
      </c>
      <c r="E17" s="36">
        <f t="shared" si="1"/>
        <v>-741.6</v>
      </c>
      <c r="F17" s="37">
        <v>0</v>
      </c>
      <c r="G17" s="41">
        <f t="shared" si="0"/>
        <v>-3584.3999999999996</v>
      </c>
      <c r="H17" s="37">
        <f t="shared" si="2"/>
        <v>-1334.6668610941063</v>
      </c>
      <c r="I17" s="77">
        <v>0</v>
      </c>
      <c r="J17" s="38">
        <v>0</v>
      </c>
      <c r="K17" s="37">
        <f>Mastersheet!$C$21</f>
        <v>-747.00094700314776</v>
      </c>
      <c r="L17" s="37">
        <v>0</v>
      </c>
      <c r="M17" s="38">
        <f>(1+Mastersheet!$C$29)*M5</f>
        <v>-1060</v>
      </c>
      <c r="N17" s="77">
        <v>0</v>
      </c>
      <c r="O17" s="77">
        <v>0</v>
      </c>
      <c r="P17" s="77">
        <v>0</v>
      </c>
      <c r="Q17" s="37">
        <f>Q5*(1+Mastersheet!$C$39)</f>
        <v>-515</v>
      </c>
      <c r="R17" s="38">
        <f>Mastersheet!$C$41</f>
        <v>-1500</v>
      </c>
      <c r="S17" s="38">
        <v>0</v>
      </c>
      <c r="T17" s="36">
        <f t="shared" si="3"/>
        <v>2877.3321919027458</v>
      </c>
      <c r="U17" s="36">
        <f t="shared" si="4"/>
        <v>129144.12102643943</v>
      </c>
      <c r="X17" s="46">
        <v>0.03</v>
      </c>
      <c r="Y17" s="36">
        <f t="shared" si="6"/>
        <v>3439342.7015377865</v>
      </c>
      <c r="Z17" s="37">
        <f t="shared" si="5"/>
        <v>9815571.580132572</v>
      </c>
    </row>
    <row r="18" spans="1:26">
      <c r="A18" s="25">
        <v>16</v>
      </c>
      <c r="B18" s="25">
        <v>26</v>
      </c>
      <c r="C18" s="25">
        <v>4</v>
      </c>
      <c r="D18" s="36">
        <f>(1+Mastersheet!$C$39)*D6</f>
        <v>12360</v>
      </c>
      <c r="E18" s="36">
        <f t="shared" si="1"/>
        <v>-741.6</v>
      </c>
      <c r="F18" s="37">
        <v>0</v>
      </c>
      <c r="G18" s="41">
        <f t="shared" si="0"/>
        <v>-3584.3999999999996</v>
      </c>
      <c r="H18" s="37">
        <f t="shared" si="2"/>
        <v>-1334.6668610941063</v>
      </c>
      <c r="I18" s="77">
        <v>0</v>
      </c>
      <c r="J18" s="38">
        <v>0</v>
      </c>
      <c r="K18" s="37">
        <f>Mastersheet!$C$21</f>
        <v>-747.00094700314776</v>
      </c>
      <c r="L18" s="37">
        <v>0</v>
      </c>
      <c r="M18" s="38">
        <f>(1+Mastersheet!$C$29)*M6</f>
        <v>-1060</v>
      </c>
      <c r="N18" s="77">
        <v>0</v>
      </c>
      <c r="O18" s="77">
        <v>0</v>
      </c>
      <c r="P18" s="77">
        <v>0</v>
      </c>
      <c r="Q18" s="37">
        <f>Q6*(1+Mastersheet!$C$39)</f>
        <v>-515</v>
      </c>
      <c r="R18" s="38">
        <f>Mastersheet!$C$41</f>
        <v>-1500</v>
      </c>
      <c r="S18" s="38">
        <v>0</v>
      </c>
      <c r="T18" s="36">
        <f t="shared" si="3"/>
        <v>2877.3321919027458</v>
      </c>
      <c r="U18" s="36">
        <f t="shared" si="4"/>
        <v>132236.69342005291</v>
      </c>
      <c r="X18" s="46">
        <v>0.04</v>
      </c>
      <c r="Y18" s="36">
        <f t="shared" si="6"/>
        <v>2674997.3049769872</v>
      </c>
      <c r="Z18" s="37">
        <f t="shared" si="5"/>
        <v>10822423.284457102</v>
      </c>
    </row>
    <row r="19" spans="1:26">
      <c r="A19" s="25">
        <v>17</v>
      </c>
      <c r="B19" s="25">
        <v>26</v>
      </c>
      <c r="C19" s="25">
        <v>5</v>
      </c>
      <c r="D19" s="36">
        <f>(1+Mastersheet!$C$39)*D7</f>
        <v>12360</v>
      </c>
      <c r="E19" s="36">
        <f t="shared" si="1"/>
        <v>-741.6</v>
      </c>
      <c r="F19" s="37">
        <v>0</v>
      </c>
      <c r="G19" s="41">
        <f t="shared" si="0"/>
        <v>-3584.3999999999996</v>
      </c>
      <c r="H19" s="37">
        <f t="shared" si="2"/>
        <v>-1334.6668610941063</v>
      </c>
      <c r="I19" s="77">
        <v>0</v>
      </c>
      <c r="J19" s="38">
        <v>0</v>
      </c>
      <c r="K19" s="37">
        <f>Mastersheet!$C$21</f>
        <v>-747.00094700314776</v>
      </c>
      <c r="L19" s="37">
        <v>0</v>
      </c>
      <c r="M19" s="38">
        <f>(1+Mastersheet!$C$29)*M7</f>
        <v>-1060</v>
      </c>
      <c r="N19" s="77">
        <v>0</v>
      </c>
      <c r="O19" s="77">
        <v>0</v>
      </c>
      <c r="P19" s="77">
        <v>0</v>
      </c>
      <c r="Q19" s="37">
        <f>Q7*(1+Mastersheet!$C$39)</f>
        <v>-515</v>
      </c>
      <c r="R19" s="38">
        <f>Mastersheet!$C$41</f>
        <v>-1500</v>
      </c>
      <c r="S19" s="38">
        <v>0</v>
      </c>
      <c r="T19" s="36">
        <f t="shared" si="3"/>
        <v>2877.3321919027458</v>
      </c>
      <c r="U19" s="36">
        <f t="shared" si="4"/>
        <v>135334.42010098908</v>
      </c>
      <c r="X19" s="46">
        <v>0.05</v>
      </c>
      <c r="Y19" s="36">
        <f t="shared" si="6"/>
        <v>2111281.0182712316</v>
      </c>
      <c r="Z19" s="37">
        <f t="shared" si="5"/>
        <v>12105490.903769746</v>
      </c>
    </row>
    <row r="20" spans="1:26">
      <c r="A20" s="25">
        <v>18</v>
      </c>
      <c r="B20" s="25">
        <v>26</v>
      </c>
      <c r="C20" s="25">
        <v>6</v>
      </c>
      <c r="D20" s="36">
        <f>(1+Mastersheet!$C$39)*D8</f>
        <v>12360</v>
      </c>
      <c r="E20" s="36">
        <f t="shared" si="1"/>
        <v>-741.6</v>
      </c>
      <c r="F20" s="37">
        <v>0</v>
      </c>
      <c r="G20" s="41">
        <f t="shared" si="0"/>
        <v>-3584.3999999999996</v>
      </c>
      <c r="H20" s="37">
        <f t="shared" si="2"/>
        <v>-1334.6668610941063</v>
      </c>
      <c r="I20" s="77">
        <v>0</v>
      </c>
      <c r="J20" s="38">
        <v>0</v>
      </c>
      <c r="K20" s="37">
        <f>Mastersheet!$C$21</f>
        <v>-747.00094700314776</v>
      </c>
      <c r="L20" s="37">
        <v>0</v>
      </c>
      <c r="M20" s="38">
        <f>(1+Mastersheet!$C$29)*M8</f>
        <v>-1060</v>
      </c>
      <c r="N20" s="77">
        <v>0</v>
      </c>
      <c r="O20" s="77">
        <v>0</v>
      </c>
      <c r="P20" s="77">
        <v>0</v>
      </c>
      <c r="Q20" s="37">
        <f>Q8*(1+Mastersheet!$C$39)</f>
        <v>-515</v>
      </c>
      <c r="R20" s="38">
        <f>Mastersheet!$C$41</f>
        <v>-1500</v>
      </c>
      <c r="S20" s="38">
        <v>0</v>
      </c>
      <c r="T20" s="36">
        <f t="shared" si="3"/>
        <v>2877.3321919027458</v>
      </c>
      <c r="U20" s="36">
        <f t="shared" si="4"/>
        <v>138437.3096597268</v>
      </c>
      <c r="X20" s="46">
        <v>0.06</v>
      </c>
      <c r="Y20" s="36">
        <f t="shared" si="6"/>
        <v>1692715.5800004422</v>
      </c>
      <c r="Z20" s="37">
        <f t="shared" si="5"/>
        <v>13750862.178491889</v>
      </c>
    </row>
    <row r="21" spans="1:26">
      <c r="A21" s="25">
        <v>19</v>
      </c>
      <c r="B21" s="25">
        <v>26</v>
      </c>
      <c r="C21" s="25">
        <v>7</v>
      </c>
      <c r="D21" s="36">
        <f>(1+Mastersheet!$C$39)*D9</f>
        <v>12360</v>
      </c>
      <c r="E21" s="36">
        <f t="shared" si="1"/>
        <v>-741.6</v>
      </c>
      <c r="F21" s="37">
        <v>0</v>
      </c>
      <c r="G21" s="41">
        <f t="shared" si="0"/>
        <v>-3584.3999999999996</v>
      </c>
      <c r="H21" s="37">
        <f t="shared" si="2"/>
        <v>-1334.6668610941063</v>
      </c>
      <c r="I21" s="77">
        <v>0</v>
      </c>
      <c r="J21" s="38">
        <v>0</v>
      </c>
      <c r="K21" s="37">
        <f>Mastersheet!$C$21</f>
        <v>-747.00094700314776</v>
      </c>
      <c r="L21" s="37">
        <v>0</v>
      </c>
      <c r="M21" s="38">
        <f>(1+Mastersheet!$C$29)*M9</f>
        <v>-1060</v>
      </c>
      <c r="N21" s="77">
        <v>0</v>
      </c>
      <c r="O21" s="77">
        <v>0</v>
      </c>
      <c r="P21" s="77">
        <v>0</v>
      </c>
      <c r="Q21" s="37">
        <f>Q9*(1+Mastersheet!$C$39)</f>
        <v>-515</v>
      </c>
      <c r="R21" s="38">
        <f>Mastersheet!$C$41</f>
        <v>-1500</v>
      </c>
      <c r="S21" s="38">
        <v>0</v>
      </c>
      <c r="T21" s="36">
        <f t="shared" si="3"/>
        <v>2877.3321919027458</v>
      </c>
      <c r="U21" s="36">
        <f t="shared" si="4"/>
        <v>141545.37070106243</v>
      </c>
      <c r="X21" s="46">
        <v>7.0000000000000007E-2</v>
      </c>
      <c r="Y21" s="36">
        <f t="shared" si="6"/>
        <v>1379559.300326467</v>
      </c>
      <c r="Z21" s="37">
        <f t="shared" si="5"/>
        <v>15873418.782755185</v>
      </c>
    </row>
    <row r="22" spans="1:26">
      <c r="A22" s="25">
        <v>20</v>
      </c>
      <c r="B22" s="25">
        <v>26</v>
      </c>
      <c r="C22" s="25">
        <v>8</v>
      </c>
      <c r="D22" s="36">
        <f>(1+Mastersheet!$C$39)*D10</f>
        <v>12360</v>
      </c>
      <c r="E22" s="36">
        <f t="shared" si="1"/>
        <v>-741.6</v>
      </c>
      <c r="F22" s="37">
        <v>0</v>
      </c>
      <c r="G22" s="41">
        <f t="shared" si="0"/>
        <v>-3584.3999999999996</v>
      </c>
      <c r="H22" s="37">
        <f t="shared" si="2"/>
        <v>-1334.6668610941063</v>
      </c>
      <c r="I22" s="77">
        <v>0</v>
      </c>
      <c r="J22" s="38">
        <v>0</v>
      </c>
      <c r="K22" s="37">
        <f>Mastersheet!$C$21</f>
        <v>-747.00094700314776</v>
      </c>
      <c r="L22" s="37">
        <v>0</v>
      </c>
      <c r="M22" s="38">
        <f>(1+Mastersheet!$C$29)*M10</f>
        <v>-1060</v>
      </c>
      <c r="N22" s="77">
        <v>0</v>
      </c>
      <c r="O22" s="77">
        <v>0</v>
      </c>
      <c r="P22" s="77">
        <v>0</v>
      </c>
      <c r="Q22" s="37">
        <f>Q10*(1+Mastersheet!$C$39)</f>
        <v>-515</v>
      </c>
      <c r="R22" s="38">
        <f>Mastersheet!$C$41</f>
        <v>-1500</v>
      </c>
      <c r="S22" s="38">
        <v>0</v>
      </c>
      <c r="T22" s="36">
        <f t="shared" si="3"/>
        <v>2877.3321919027458</v>
      </c>
      <c r="U22" s="36">
        <f t="shared" si="4"/>
        <v>144658.61184413361</v>
      </c>
      <c r="X22" s="46">
        <v>0.08</v>
      </c>
      <c r="Y22" s="36">
        <f t="shared" si="6"/>
        <v>1143277.4272195138</v>
      </c>
      <c r="Z22" s="37">
        <f t="shared" si="5"/>
        <v>18626904.52994952</v>
      </c>
    </row>
    <row r="23" spans="1:26">
      <c r="A23" s="25">
        <v>21</v>
      </c>
      <c r="B23" s="25">
        <v>26</v>
      </c>
      <c r="C23" s="25">
        <v>9</v>
      </c>
      <c r="D23" s="36">
        <f>(1+Mastersheet!$C$39)*D11</f>
        <v>12360</v>
      </c>
      <c r="E23" s="36">
        <f t="shared" si="1"/>
        <v>-741.6</v>
      </c>
      <c r="F23" s="37">
        <v>0</v>
      </c>
      <c r="G23" s="41">
        <f t="shared" si="0"/>
        <v>-3584.3999999999996</v>
      </c>
      <c r="H23" s="37">
        <f t="shared" si="2"/>
        <v>-1334.6668610941063</v>
      </c>
      <c r="I23" s="77">
        <v>0</v>
      </c>
      <c r="J23" s="38">
        <v>0</v>
      </c>
      <c r="K23" s="37">
        <f>Mastersheet!$C$21</f>
        <v>-747.00094700314776</v>
      </c>
      <c r="L23" s="37">
        <v>0</v>
      </c>
      <c r="M23" s="38">
        <f>(1+Mastersheet!$C$29)*M11</f>
        <v>-1060</v>
      </c>
      <c r="N23" s="77">
        <v>0</v>
      </c>
      <c r="O23" s="77">
        <v>0</v>
      </c>
      <c r="P23" s="77">
        <v>0</v>
      </c>
      <c r="Q23" s="37">
        <f>Q11*(1+Mastersheet!$C$39)</f>
        <v>-515</v>
      </c>
      <c r="R23" s="38">
        <f>Mastersheet!$C$41</f>
        <v>-1500</v>
      </c>
      <c r="S23" s="38">
        <v>0</v>
      </c>
      <c r="T23" s="36">
        <f t="shared" si="3"/>
        <v>2877.3321919027458</v>
      </c>
      <c r="U23" s="36">
        <f t="shared" si="4"/>
        <v>147777.04172244325</v>
      </c>
      <c r="X23" s="46">
        <v>0.09</v>
      </c>
      <c r="Y23" s="36">
        <f t="shared" si="6"/>
        <v>963328.77456640557</v>
      </c>
      <c r="Z23" s="37">
        <f t="shared" si="5"/>
        <v>22217621.014274988</v>
      </c>
    </row>
    <row r="24" spans="1:26">
      <c r="A24" s="25">
        <v>22</v>
      </c>
      <c r="B24" s="25">
        <v>26</v>
      </c>
      <c r="C24" s="25">
        <v>10</v>
      </c>
      <c r="D24" s="36">
        <f>(1+Mastersheet!$C$39)*D12</f>
        <v>12360</v>
      </c>
      <c r="E24" s="36">
        <f t="shared" si="1"/>
        <v>-741.6</v>
      </c>
      <c r="F24" s="37">
        <v>0</v>
      </c>
      <c r="G24" s="41">
        <f t="shared" si="0"/>
        <v>-3584.3999999999996</v>
      </c>
      <c r="H24" s="37">
        <f t="shared" si="2"/>
        <v>-1334.6668610941063</v>
      </c>
      <c r="I24" s="77">
        <v>0</v>
      </c>
      <c r="J24" s="38">
        <v>0</v>
      </c>
      <c r="K24" s="37">
        <f>Mastersheet!$C$21</f>
        <v>-747.00094700314776</v>
      </c>
      <c r="L24" s="37">
        <v>0</v>
      </c>
      <c r="M24" s="38">
        <f>(1+Mastersheet!$C$29)*M12</f>
        <v>-1060</v>
      </c>
      <c r="N24" s="77">
        <v>0</v>
      </c>
      <c r="O24" s="77">
        <v>0</v>
      </c>
      <c r="P24" s="77">
        <v>0</v>
      </c>
      <c r="Q24" s="37">
        <f>Q12*(1+Mastersheet!$C$39)</f>
        <v>-515</v>
      </c>
      <c r="R24" s="38">
        <f>Mastersheet!$C$41</f>
        <v>-1500</v>
      </c>
      <c r="S24" s="38">
        <v>0</v>
      </c>
      <c r="T24" s="36">
        <f t="shared" si="3"/>
        <v>2877.3321919027458</v>
      </c>
      <c r="U24" s="36">
        <f t="shared" si="4"/>
        <v>150900.6689838834</v>
      </c>
      <c r="X24" s="46">
        <v>0.1</v>
      </c>
      <c r="Y24" s="36">
        <f t="shared" si="6"/>
        <v>824883.53322930029</v>
      </c>
      <c r="Z24" s="37">
        <f t="shared" si="5"/>
        <v>26923085.28790563</v>
      </c>
    </row>
    <row r="25" spans="1:26">
      <c r="A25" s="25">
        <v>23</v>
      </c>
      <c r="B25" s="25">
        <v>26</v>
      </c>
      <c r="C25" s="25">
        <v>11</v>
      </c>
      <c r="D25" s="36">
        <f>(1+Mastersheet!$C$39)*D13</f>
        <v>12360</v>
      </c>
      <c r="E25" s="36">
        <f t="shared" si="1"/>
        <v>-741.6</v>
      </c>
      <c r="F25" s="37">
        <v>0</v>
      </c>
      <c r="G25" s="41">
        <f t="shared" si="0"/>
        <v>-3584.3999999999996</v>
      </c>
      <c r="H25" s="37">
        <f t="shared" si="2"/>
        <v>-1334.6668610941063</v>
      </c>
      <c r="I25" s="77">
        <v>0</v>
      </c>
      <c r="J25" s="38">
        <v>0</v>
      </c>
      <c r="K25" s="37">
        <f>Mastersheet!$C$21</f>
        <v>-747.00094700314776</v>
      </c>
      <c r="L25" s="37">
        <v>0</v>
      </c>
      <c r="M25" s="38">
        <f>(1+Mastersheet!$C$29)*M13</f>
        <v>-1060</v>
      </c>
      <c r="N25" s="77">
        <v>0</v>
      </c>
      <c r="O25" s="77">
        <v>0</v>
      </c>
      <c r="P25" s="77">
        <v>0</v>
      </c>
      <c r="Q25" s="37">
        <f>Q13*(1+Mastersheet!$C$39)</f>
        <v>-515</v>
      </c>
      <c r="R25" s="38">
        <f>Mastersheet!$C$41</f>
        <v>-1500</v>
      </c>
      <c r="S25" s="38">
        <v>0</v>
      </c>
      <c r="T25" s="36">
        <f t="shared" si="3"/>
        <v>2877.3321919027458</v>
      </c>
      <c r="U25" s="36">
        <f t="shared" si="4"/>
        <v>154029.50229075929</v>
      </c>
      <c r="X25" s="46">
        <v>0.11</v>
      </c>
      <c r="Y25" s="36">
        <f t="shared" si="6"/>
        <v>717200.42284249712</v>
      </c>
      <c r="Z25" s="37">
        <f t="shared" si="5"/>
        <v>33117482.616188359</v>
      </c>
    </row>
    <row r="26" spans="1:26">
      <c r="A26" s="25">
        <v>24</v>
      </c>
      <c r="B26" s="25">
        <v>26</v>
      </c>
      <c r="C26" s="25">
        <v>0</v>
      </c>
      <c r="D26" s="36">
        <f>(1+Mastersheet!$C$39)*D14</f>
        <v>12360</v>
      </c>
      <c r="E26" s="36">
        <f t="shared" si="1"/>
        <v>-741.6</v>
      </c>
      <c r="F26" s="37">
        <v>0</v>
      </c>
      <c r="G26" s="41">
        <f t="shared" si="0"/>
        <v>-3584.3999999999996</v>
      </c>
      <c r="H26" s="37">
        <f t="shared" si="2"/>
        <v>-1334.6668610941063</v>
      </c>
      <c r="I26" s="77">
        <v>0</v>
      </c>
      <c r="J26" s="38">
        <v>0</v>
      </c>
      <c r="K26" s="37">
        <f>Mastersheet!$C$21</f>
        <v>-747.00094700314776</v>
      </c>
      <c r="L26" s="37">
        <v>0</v>
      </c>
      <c r="M26" s="38">
        <f>(1+Mastersheet!$C$29)*M14</f>
        <v>-1060</v>
      </c>
      <c r="N26" s="77">
        <v>0</v>
      </c>
      <c r="O26" s="77">
        <v>0</v>
      </c>
      <c r="P26" s="77">
        <v>0</v>
      </c>
      <c r="Q26" s="37">
        <f>Q14*(1+Mastersheet!$C$39)</f>
        <v>-515</v>
      </c>
      <c r="R26" s="38">
        <f>Mastersheet!$C$41</f>
        <v>-1500</v>
      </c>
      <c r="S26" s="38">
        <v>0</v>
      </c>
      <c r="T26" s="36">
        <f t="shared" si="3"/>
        <v>2877.3321919027458</v>
      </c>
      <c r="U26" s="36">
        <f t="shared" si="4"/>
        <v>157163.55031981331</v>
      </c>
      <c r="X26" s="46">
        <v>0.12</v>
      </c>
      <c r="Y26" s="36">
        <f t="shared" si="6"/>
        <v>632471.14239949198</v>
      </c>
      <c r="Z26" s="37">
        <f t="shared" si="5"/>
        <v>41306433.978771083</v>
      </c>
    </row>
    <row r="27" spans="1:26">
      <c r="A27" s="25">
        <v>25</v>
      </c>
      <c r="B27" s="25">
        <v>27</v>
      </c>
      <c r="C27" s="25">
        <v>1</v>
      </c>
      <c r="D27" s="36">
        <f>(1+Mastersheet!$C$39)*D15</f>
        <v>12730.800000000001</v>
      </c>
      <c r="E27" s="36">
        <f t="shared" si="1"/>
        <v>-763.84800000000007</v>
      </c>
      <c r="F27" s="37">
        <v>0</v>
      </c>
      <c r="G27" s="41">
        <f t="shared" si="0"/>
        <v>-3691.9320000000002</v>
      </c>
      <c r="H27" s="37">
        <f t="shared" si="2"/>
        <v>-1334.6668610941063</v>
      </c>
      <c r="I27" s="77">
        <v>0</v>
      </c>
      <c r="J27" s="38">
        <v>0</v>
      </c>
      <c r="K27" s="37">
        <f>Mastersheet!$C$21</f>
        <v>-747.00094700314776</v>
      </c>
      <c r="L27" s="37">
        <v>0</v>
      </c>
      <c r="M27" s="38">
        <f>(1+Mastersheet!$C$29)*M15</f>
        <v>-1123.6000000000001</v>
      </c>
      <c r="N27" s="77">
        <v>0</v>
      </c>
      <c r="O27" s="77">
        <v>0</v>
      </c>
      <c r="P27" s="77">
        <v>0</v>
      </c>
      <c r="Q27" s="37">
        <f>Q15*(1+Mastersheet!$C$39)</f>
        <v>-530.45000000000005</v>
      </c>
      <c r="R27" s="38">
        <f>Mastersheet!$C$41</f>
        <v>-1500</v>
      </c>
      <c r="S27" s="38">
        <v>0</v>
      </c>
      <c r="T27" s="36">
        <f t="shared" si="3"/>
        <v>3039.302191902746</v>
      </c>
      <c r="U27" s="36">
        <f t="shared" si="4"/>
        <v>160464.79176224908</v>
      </c>
      <c r="X27" s="46">
        <v>0.13</v>
      </c>
      <c r="Y27" s="36">
        <f t="shared" si="6"/>
        <v>564996.34897391708</v>
      </c>
      <c r="Z27" s="37">
        <f t="shared" si="5"/>
        <v>52174544.395782232</v>
      </c>
    </row>
    <row r="28" spans="1:26">
      <c r="A28" s="25">
        <v>26</v>
      </c>
      <c r="B28" s="25">
        <v>27</v>
      </c>
      <c r="C28" s="25">
        <v>2</v>
      </c>
      <c r="D28" s="36">
        <f>(1+Mastersheet!$C$39)*D16</f>
        <v>12730.800000000001</v>
      </c>
      <c r="E28" s="36">
        <f t="shared" si="1"/>
        <v>-763.84800000000007</v>
      </c>
      <c r="F28" s="37">
        <v>0</v>
      </c>
      <c r="G28" s="41">
        <f t="shared" si="0"/>
        <v>-3691.9320000000002</v>
      </c>
      <c r="H28" s="37">
        <f t="shared" si="2"/>
        <v>-1334.6668610941063</v>
      </c>
      <c r="I28" s="77">
        <v>0</v>
      </c>
      <c r="J28" s="38">
        <v>0</v>
      </c>
      <c r="K28" s="37">
        <f>Mastersheet!$C$21</f>
        <v>-747.00094700314776</v>
      </c>
      <c r="L28" s="37">
        <v>0</v>
      </c>
      <c r="M28" s="38">
        <f>(1+Mastersheet!$C$29)*M16</f>
        <v>-1123.6000000000001</v>
      </c>
      <c r="N28" s="77">
        <v>0</v>
      </c>
      <c r="O28" s="77">
        <v>0</v>
      </c>
      <c r="P28" s="77">
        <v>0</v>
      </c>
      <c r="Q28" s="37">
        <f>Q16*(1+Mastersheet!$C$39)</f>
        <v>-530.45000000000005</v>
      </c>
      <c r="R28" s="38">
        <f>Mastersheet!$C$41</f>
        <v>-1500</v>
      </c>
      <c r="S28" s="38">
        <v>0</v>
      </c>
      <c r="T28" s="36">
        <f t="shared" si="3"/>
        <v>3039.302191902746</v>
      </c>
      <c r="U28" s="36">
        <f t="shared" si="4"/>
        <v>163771.53527375558</v>
      </c>
      <c r="X28" s="46">
        <v>0.14000000000000001</v>
      </c>
      <c r="Y28" s="36">
        <f t="shared" si="6"/>
        <v>510597.09916501172</v>
      </c>
      <c r="Z28" s="37">
        <f t="shared" si="5"/>
        <v>66650503.353648342</v>
      </c>
    </row>
    <row r="29" spans="1:26">
      <c r="A29" s="25">
        <v>27</v>
      </c>
      <c r="B29" s="25">
        <v>27</v>
      </c>
      <c r="C29" s="25">
        <v>3</v>
      </c>
      <c r="D29" s="36">
        <f>(1+Mastersheet!$C$39)*D17</f>
        <v>12730.800000000001</v>
      </c>
      <c r="E29" s="36">
        <f t="shared" si="1"/>
        <v>-763.84800000000007</v>
      </c>
      <c r="F29" s="37">
        <v>0</v>
      </c>
      <c r="G29" s="41">
        <f t="shared" si="0"/>
        <v>-3691.9320000000002</v>
      </c>
      <c r="H29" s="37">
        <f t="shared" si="2"/>
        <v>-1334.6668610941063</v>
      </c>
      <c r="I29" s="77">
        <v>0</v>
      </c>
      <c r="J29" s="38">
        <v>0</v>
      </c>
      <c r="K29" s="37">
        <f>Mastersheet!$C$21</f>
        <v>-747.00094700314776</v>
      </c>
      <c r="L29" s="37">
        <v>0</v>
      </c>
      <c r="M29" s="38">
        <f>(1+Mastersheet!$C$29)*M17</f>
        <v>-1123.6000000000001</v>
      </c>
      <c r="N29" s="77">
        <v>0</v>
      </c>
      <c r="O29" s="77">
        <v>0</v>
      </c>
      <c r="P29" s="77">
        <v>0</v>
      </c>
      <c r="Q29" s="37">
        <f>Q17*(1+Mastersheet!$C$39)</f>
        <v>-530.45000000000005</v>
      </c>
      <c r="R29" s="38">
        <f>Mastersheet!$C$41</f>
        <v>-1500</v>
      </c>
      <c r="S29" s="38">
        <v>0</v>
      </c>
      <c r="T29" s="36">
        <f t="shared" si="3"/>
        <v>3039.302191902746</v>
      </c>
      <c r="U29" s="36">
        <f t="shared" si="4"/>
        <v>167083.79002444792</v>
      </c>
      <c r="X29" s="46">
        <v>0.15</v>
      </c>
      <c r="Y29" s="36">
        <f t="shared" si="6"/>
        <v>466193.72291739791</v>
      </c>
      <c r="Z29" s="37">
        <f t="shared" si="5"/>
        <v>85996309.502166912</v>
      </c>
    </row>
    <row r="30" spans="1:26">
      <c r="A30" s="25">
        <v>28</v>
      </c>
      <c r="B30" s="25">
        <v>27</v>
      </c>
      <c r="C30" s="25">
        <v>4</v>
      </c>
      <c r="D30" s="36">
        <f>(1+Mastersheet!$C$39)*D18</f>
        <v>12730.800000000001</v>
      </c>
      <c r="E30" s="36">
        <f t="shared" si="1"/>
        <v>-763.84800000000007</v>
      </c>
      <c r="F30" s="37">
        <v>0</v>
      </c>
      <c r="G30" s="41">
        <f t="shared" si="0"/>
        <v>-3691.9320000000002</v>
      </c>
      <c r="H30" s="37">
        <f t="shared" si="2"/>
        <v>-1334.6668610941063</v>
      </c>
      <c r="I30" s="77">
        <v>0</v>
      </c>
      <c r="J30" s="38">
        <v>0</v>
      </c>
      <c r="K30" s="37">
        <f>Mastersheet!$C$21</f>
        <v>-747.00094700314776</v>
      </c>
      <c r="L30" s="37">
        <v>0</v>
      </c>
      <c r="M30" s="38">
        <f>(1+Mastersheet!$C$29)*M18</f>
        <v>-1123.6000000000001</v>
      </c>
      <c r="N30" s="77">
        <v>0</v>
      </c>
      <c r="O30" s="77">
        <v>0</v>
      </c>
      <c r="P30" s="77">
        <v>0</v>
      </c>
      <c r="Q30" s="37">
        <f>Q18*(1+Mastersheet!$C$39)</f>
        <v>-530.45000000000005</v>
      </c>
      <c r="R30" s="38">
        <f>Mastersheet!$C$41</f>
        <v>-1500</v>
      </c>
      <c r="S30" s="38">
        <v>0</v>
      </c>
      <c r="T30" s="36">
        <f t="shared" si="3"/>
        <v>3039.302191902746</v>
      </c>
      <c r="U30" s="36">
        <f t="shared" si="4"/>
        <v>170401.56519972475</v>
      </c>
      <c r="X30" s="46">
        <v>0.16</v>
      </c>
      <c r="Y30" s="36">
        <f t="shared" si="6"/>
        <v>429503.9084150336</v>
      </c>
      <c r="Z30" s="37">
        <f t="shared" si="5"/>
        <v>111929677.80177562</v>
      </c>
    </row>
    <row r="31" spans="1:26">
      <c r="A31" s="25">
        <v>29</v>
      </c>
      <c r="B31" s="25">
        <v>27</v>
      </c>
      <c r="C31" s="25">
        <v>5</v>
      </c>
      <c r="D31" s="36">
        <f>(1+Mastersheet!$C$39)*D19</f>
        <v>12730.800000000001</v>
      </c>
      <c r="E31" s="36">
        <f t="shared" si="1"/>
        <v>-763.84800000000007</v>
      </c>
      <c r="F31" s="37">
        <v>0</v>
      </c>
      <c r="G31" s="41">
        <f t="shared" si="0"/>
        <v>-3691.9320000000002</v>
      </c>
      <c r="H31" s="37">
        <f t="shared" si="2"/>
        <v>-1334.6668610941063</v>
      </c>
      <c r="I31" s="77">
        <v>0</v>
      </c>
      <c r="J31" s="38">
        <v>0</v>
      </c>
      <c r="K31" s="37">
        <f>Mastersheet!$C$21</f>
        <v>-747.00094700314776</v>
      </c>
      <c r="L31" s="37">
        <v>0</v>
      </c>
      <c r="M31" s="38">
        <f>(1+Mastersheet!$C$29)*M19</f>
        <v>-1123.6000000000001</v>
      </c>
      <c r="N31" s="77">
        <v>0</v>
      </c>
      <c r="O31" s="77">
        <v>0</v>
      </c>
      <c r="P31" s="77">
        <v>0</v>
      </c>
      <c r="Q31" s="37">
        <f>Q19*(1+Mastersheet!$C$39)</f>
        <v>-530.45000000000005</v>
      </c>
      <c r="R31" s="38">
        <f>Mastersheet!$C$41</f>
        <v>-1500</v>
      </c>
      <c r="S31" s="38">
        <v>0</v>
      </c>
      <c r="T31" s="36">
        <f t="shared" si="3"/>
        <v>3039.302191902746</v>
      </c>
      <c r="U31" s="36">
        <f t="shared" si="4"/>
        <v>173724.87000029371</v>
      </c>
      <c r="X31" s="46">
        <v>0.17</v>
      </c>
      <c r="Y31" s="36">
        <f t="shared" si="6"/>
        <v>398825.78397256247</v>
      </c>
      <c r="Z31" s="37">
        <f t="shared" si="5"/>
        <v>146792120.50584301</v>
      </c>
    </row>
    <row r="32" spans="1:26">
      <c r="A32" s="25">
        <v>30</v>
      </c>
      <c r="B32" s="25">
        <v>27</v>
      </c>
      <c r="C32" s="25">
        <v>6</v>
      </c>
      <c r="D32" s="36">
        <f>(1+Mastersheet!$C$39)*D20</f>
        <v>12730.800000000001</v>
      </c>
      <c r="E32" s="36">
        <f t="shared" si="1"/>
        <v>-763.84800000000007</v>
      </c>
      <c r="F32" s="37">
        <v>0</v>
      </c>
      <c r="G32" s="41">
        <f t="shared" si="0"/>
        <v>-3691.9320000000002</v>
      </c>
      <c r="H32" s="37">
        <f t="shared" si="2"/>
        <v>-1334.6668610941063</v>
      </c>
      <c r="I32" s="77">
        <v>0</v>
      </c>
      <c r="J32" s="38">
        <v>0</v>
      </c>
      <c r="K32" s="37">
        <f>Mastersheet!$C$21</f>
        <v>-747.00094700314776</v>
      </c>
      <c r="L32" s="37">
        <v>0</v>
      </c>
      <c r="M32" s="38">
        <f>(1+Mastersheet!$C$29)*M20</f>
        <v>-1123.6000000000001</v>
      </c>
      <c r="N32" s="77">
        <v>0</v>
      </c>
      <c r="O32" s="77">
        <v>0</v>
      </c>
      <c r="P32" s="77">
        <v>0</v>
      </c>
      <c r="Q32" s="37">
        <f>Q20*(1+Mastersheet!$C$39)</f>
        <v>-530.45000000000005</v>
      </c>
      <c r="R32" s="38">
        <f>Mastersheet!$C$41</f>
        <v>-1500</v>
      </c>
      <c r="S32" s="38">
        <v>0</v>
      </c>
      <c r="T32" s="36">
        <f t="shared" si="3"/>
        <v>3039.302191902746</v>
      </c>
      <c r="U32" s="36">
        <f t="shared" si="4"/>
        <v>177053.71364219693</v>
      </c>
      <c r="X32" s="46">
        <v>0.18</v>
      </c>
      <c r="Y32" s="36">
        <f t="shared" si="6"/>
        <v>372881.69542110391</v>
      </c>
      <c r="Z32" s="37">
        <f t="shared" si="5"/>
        <v>193779936.50180146</v>
      </c>
    </row>
    <row r="33" spans="1:26">
      <c r="A33" s="25">
        <v>31</v>
      </c>
      <c r="B33" s="25">
        <v>27</v>
      </c>
      <c r="C33" s="25">
        <v>7</v>
      </c>
      <c r="D33" s="36">
        <f>(1+Mastersheet!$C$39)*D21</f>
        <v>12730.800000000001</v>
      </c>
      <c r="E33" s="36">
        <f t="shared" si="1"/>
        <v>-763.84800000000007</v>
      </c>
      <c r="F33" s="37">
        <v>0</v>
      </c>
      <c r="G33" s="41">
        <f t="shared" si="0"/>
        <v>-3691.9320000000002</v>
      </c>
      <c r="H33" s="37">
        <f t="shared" si="2"/>
        <v>-1334.6668610941063</v>
      </c>
      <c r="I33" s="77">
        <v>0</v>
      </c>
      <c r="J33" s="38">
        <v>0</v>
      </c>
      <c r="K33" s="37">
        <f>Mastersheet!$C$21</f>
        <v>-747.00094700314776</v>
      </c>
      <c r="L33" s="37">
        <v>0</v>
      </c>
      <c r="M33" s="38">
        <f>(1+Mastersheet!$C$29)*M21</f>
        <v>-1123.6000000000001</v>
      </c>
      <c r="N33" s="77">
        <v>0</v>
      </c>
      <c r="O33" s="77">
        <v>0</v>
      </c>
      <c r="P33" s="77">
        <v>0</v>
      </c>
      <c r="Q33" s="37">
        <f>Q21*(1+Mastersheet!$C$39)</f>
        <v>-530.45000000000005</v>
      </c>
      <c r="R33" s="38">
        <f>Mastersheet!$C$41</f>
        <v>-1500</v>
      </c>
      <c r="S33" s="38">
        <v>0</v>
      </c>
      <c r="T33" s="36">
        <f t="shared" si="3"/>
        <v>3039.302191902746</v>
      </c>
      <c r="U33" s="36">
        <f t="shared" si="4"/>
        <v>180388.10535683666</v>
      </c>
      <c r="X33" s="46">
        <v>0.19</v>
      </c>
      <c r="Y33" s="36">
        <f t="shared" si="6"/>
        <v>350705.39832456957</v>
      </c>
      <c r="Z33" s="37">
        <f t="shared" si="5"/>
        <v>257261898.73219043</v>
      </c>
    </row>
    <row r="34" spans="1:26">
      <c r="A34" s="25">
        <v>32</v>
      </c>
      <c r="B34" s="25">
        <v>27</v>
      </c>
      <c r="C34" s="25">
        <v>8</v>
      </c>
      <c r="D34" s="36">
        <f>(1+Mastersheet!$C$39)*D22</f>
        <v>12730.800000000001</v>
      </c>
      <c r="E34" s="36">
        <f t="shared" si="1"/>
        <v>-763.84800000000007</v>
      </c>
      <c r="F34" s="37">
        <v>0</v>
      </c>
      <c r="G34" s="41">
        <f t="shared" si="0"/>
        <v>-3691.9320000000002</v>
      </c>
      <c r="H34" s="37">
        <f t="shared" si="2"/>
        <v>-1334.6668610941063</v>
      </c>
      <c r="I34" s="77">
        <v>0</v>
      </c>
      <c r="J34" s="38">
        <v>0</v>
      </c>
      <c r="K34" s="37">
        <f>Mastersheet!$C$21</f>
        <v>-747.00094700314776</v>
      </c>
      <c r="L34" s="37">
        <v>0</v>
      </c>
      <c r="M34" s="38">
        <f>(1+Mastersheet!$C$29)*M22</f>
        <v>-1123.6000000000001</v>
      </c>
      <c r="N34" s="77">
        <v>0</v>
      </c>
      <c r="O34" s="77">
        <v>0</v>
      </c>
      <c r="P34" s="77">
        <v>0</v>
      </c>
      <c r="Q34" s="37">
        <f>Q22*(1+Mastersheet!$C$39)</f>
        <v>-530.45000000000005</v>
      </c>
      <c r="R34" s="38">
        <f>Mastersheet!$C$41</f>
        <v>-1500</v>
      </c>
      <c r="S34" s="38">
        <v>0</v>
      </c>
      <c r="T34" s="36">
        <f t="shared" si="3"/>
        <v>3039.302191902746</v>
      </c>
      <c r="U34" s="36">
        <f t="shared" si="4"/>
        <v>183728.0543910008</v>
      </c>
      <c r="X34" s="46">
        <v>0.2</v>
      </c>
      <c r="Y34" s="36">
        <f t="shared" si="6"/>
        <v>331560.36155211343</v>
      </c>
      <c r="Z34" s="37">
        <f t="shared" si="5"/>
        <v>343216491.87447345</v>
      </c>
    </row>
    <row r="35" spans="1:26">
      <c r="A35" s="25">
        <v>33</v>
      </c>
      <c r="B35" s="25">
        <v>27</v>
      </c>
      <c r="C35" s="25">
        <v>9</v>
      </c>
      <c r="D35" s="36">
        <f>(1+Mastersheet!$C$39)*D23</f>
        <v>12730.800000000001</v>
      </c>
      <c r="E35" s="36">
        <f t="shared" si="1"/>
        <v>-763.84800000000007</v>
      </c>
      <c r="F35" s="37">
        <v>0</v>
      </c>
      <c r="G35" s="41">
        <f t="shared" si="0"/>
        <v>-3691.9320000000002</v>
      </c>
      <c r="H35" s="37">
        <f t="shared" si="2"/>
        <v>-1334.6668610941063</v>
      </c>
      <c r="I35" s="77">
        <v>0</v>
      </c>
      <c r="J35" s="38">
        <v>0</v>
      </c>
      <c r="K35" s="37">
        <f>Mastersheet!$C$21</f>
        <v>-747.00094700314776</v>
      </c>
      <c r="L35" s="37">
        <v>0</v>
      </c>
      <c r="M35" s="38">
        <f>(1+Mastersheet!$C$29)*M23</f>
        <v>-1123.6000000000001</v>
      </c>
      <c r="N35" s="77">
        <v>0</v>
      </c>
      <c r="O35" s="77">
        <v>0</v>
      </c>
      <c r="P35" s="77">
        <v>0</v>
      </c>
      <c r="Q35" s="37">
        <f>Q23*(1+Mastersheet!$C$39)</f>
        <v>-530.45000000000005</v>
      </c>
      <c r="R35" s="38">
        <f>Mastersheet!$C$41</f>
        <v>-1500</v>
      </c>
      <c r="S35" s="38">
        <v>0</v>
      </c>
      <c r="T35" s="36">
        <f t="shared" si="3"/>
        <v>3039.302191902746</v>
      </c>
      <c r="U35" s="36">
        <f t="shared" si="4"/>
        <v>187073.57000688853</v>
      </c>
      <c r="X35" s="46">
        <v>0.21</v>
      </c>
      <c r="Y35" s="36">
        <f t="shared" si="6"/>
        <v>314880.41056160617</v>
      </c>
      <c r="Z35" s="37">
        <f t="shared" si="5"/>
        <v>459834084.83774841</v>
      </c>
    </row>
    <row r="36" spans="1:26">
      <c r="A36" s="25">
        <v>34</v>
      </c>
      <c r="B36" s="25">
        <v>27</v>
      </c>
      <c r="C36" s="25">
        <v>10</v>
      </c>
      <c r="D36" s="36">
        <f>(1+Mastersheet!$C$39)*D24</f>
        <v>12730.800000000001</v>
      </c>
      <c r="E36" s="36">
        <f t="shared" si="1"/>
        <v>-763.84800000000007</v>
      </c>
      <c r="F36" s="37">
        <v>0</v>
      </c>
      <c r="G36" s="41">
        <f t="shared" si="0"/>
        <v>-3691.9320000000002</v>
      </c>
      <c r="H36" s="37">
        <f t="shared" si="2"/>
        <v>-1334.6668610941063</v>
      </c>
      <c r="I36" s="77">
        <v>0</v>
      </c>
      <c r="J36" s="38">
        <v>0</v>
      </c>
      <c r="K36" s="37">
        <f>Mastersheet!$C$21</f>
        <v>-747.00094700314776</v>
      </c>
      <c r="L36" s="37">
        <v>0</v>
      </c>
      <c r="M36" s="38">
        <f>(1+Mastersheet!$C$29)*M24</f>
        <v>-1123.6000000000001</v>
      </c>
      <c r="N36" s="77">
        <v>0</v>
      </c>
      <c r="O36" s="77">
        <v>0</v>
      </c>
      <c r="P36" s="77">
        <v>0</v>
      </c>
      <c r="Q36" s="37">
        <f>Q24*(1+Mastersheet!$C$39)</f>
        <v>-530.45000000000005</v>
      </c>
      <c r="R36" s="38">
        <f>Mastersheet!$C$41</f>
        <v>-1500</v>
      </c>
      <c r="S36" s="38">
        <v>0</v>
      </c>
      <c r="T36" s="36">
        <f t="shared" si="3"/>
        <v>3039.302191902746</v>
      </c>
      <c r="U36" s="36">
        <f t="shared" si="4"/>
        <v>190424.66148213609</v>
      </c>
      <c r="X36" s="46">
        <v>0.22</v>
      </c>
      <c r="Y36" s="36">
        <f t="shared" si="6"/>
        <v>300226.44754971354</v>
      </c>
      <c r="Z36" s="37">
        <f t="shared" si="5"/>
        <v>618346758.12499034</v>
      </c>
    </row>
    <row r="37" spans="1:26">
      <c r="A37" s="25">
        <v>35</v>
      </c>
      <c r="B37" s="25">
        <v>27</v>
      </c>
      <c r="C37" s="25">
        <v>11</v>
      </c>
      <c r="D37" s="36">
        <f>(1+Mastersheet!$C$39)*D25</f>
        <v>12730.800000000001</v>
      </c>
      <c r="E37" s="36">
        <f t="shared" si="1"/>
        <v>-763.84800000000007</v>
      </c>
      <c r="F37" s="37">
        <v>0</v>
      </c>
      <c r="G37" s="41">
        <f t="shared" si="0"/>
        <v>-3691.9320000000002</v>
      </c>
      <c r="H37" s="37">
        <f t="shared" si="2"/>
        <v>-1334.6668610941063</v>
      </c>
      <c r="I37" s="77">
        <v>0</v>
      </c>
      <c r="J37" s="38">
        <v>0</v>
      </c>
      <c r="K37" s="37">
        <f>Mastersheet!$C$21</f>
        <v>-747.00094700314776</v>
      </c>
      <c r="L37" s="37">
        <v>0</v>
      </c>
      <c r="M37" s="38">
        <f>(1+Mastersheet!$C$29)*M25</f>
        <v>-1123.6000000000001</v>
      </c>
      <c r="N37" s="77">
        <v>0</v>
      </c>
      <c r="O37" s="77">
        <v>0</v>
      </c>
      <c r="P37" s="77">
        <v>0</v>
      </c>
      <c r="Q37" s="37">
        <f>Q25*(1+Mastersheet!$C$39)</f>
        <v>-530.45000000000005</v>
      </c>
      <c r="R37" s="38">
        <f>Mastersheet!$C$41</f>
        <v>-1500</v>
      </c>
      <c r="S37" s="38">
        <v>0</v>
      </c>
      <c r="T37" s="36">
        <f t="shared" si="3"/>
        <v>3039.302191902746</v>
      </c>
      <c r="U37" s="36">
        <f t="shared" si="4"/>
        <v>193781.33810984239</v>
      </c>
      <c r="X37" s="46">
        <v>0.23</v>
      </c>
      <c r="Y37" s="36">
        <f t="shared" si="6"/>
        <v>287254.76971823338</v>
      </c>
      <c r="Z37" s="37">
        <f t="shared" si="5"/>
        <v>834172491.25969338</v>
      </c>
    </row>
    <row r="38" spans="1:26">
      <c r="A38" s="25">
        <v>36</v>
      </c>
      <c r="B38" s="25">
        <v>27</v>
      </c>
      <c r="C38" s="25">
        <v>0</v>
      </c>
      <c r="D38" s="36">
        <f>(1+Mastersheet!$C$39)*D26</f>
        <v>12730.800000000001</v>
      </c>
      <c r="E38" s="36">
        <f t="shared" si="1"/>
        <v>-763.84800000000007</v>
      </c>
      <c r="F38" s="37">
        <v>0</v>
      </c>
      <c r="G38" s="41">
        <f t="shared" si="0"/>
        <v>-3691.9320000000002</v>
      </c>
      <c r="H38" s="37">
        <f t="shared" si="2"/>
        <v>-1334.6668610941063</v>
      </c>
      <c r="I38" s="77">
        <v>0</v>
      </c>
      <c r="J38" s="38">
        <v>0</v>
      </c>
      <c r="K38" s="37">
        <f>Mastersheet!$C$21</f>
        <v>-747.00094700314776</v>
      </c>
      <c r="L38" s="37">
        <v>0</v>
      </c>
      <c r="M38" s="38">
        <f>(1+Mastersheet!$C$29)*M26</f>
        <v>-1123.6000000000001</v>
      </c>
      <c r="N38" s="77">
        <v>0</v>
      </c>
      <c r="O38" s="77">
        <v>0</v>
      </c>
      <c r="P38" s="77">
        <v>0</v>
      </c>
      <c r="Q38" s="37">
        <f>Q26*(1+Mastersheet!$C$39)</f>
        <v>-530.45000000000005</v>
      </c>
      <c r="R38" s="38">
        <f>Mastersheet!$C$41</f>
        <v>-1500</v>
      </c>
      <c r="S38" s="38">
        <v>0</v>
      </c>
      <c r="T38" s="36">
        <f t="shared" si="3"/>
        <v>3039.302191902746</v>
      </c>
      <c r="U38" s="36">
        <f t="shared" si="4"/>
        <v>197143.60919859487</v>
      </c>
      <c r="X38" s="46">
        <v>0.24</v>
      </c>
      <c r="Y38" s="36">
        <f t="shared" si="6"/>
        <v>275693.77716779883</v>
      </c>
      <c r="Z38" s="37">
        <f t="shared" si="5"/>
        <v>1128493608.0852735</v>
      </c>
    </row>
    <row r="39" spans="1:26">
      <c r="A39" s="25">
        <v>37</v>
      </c>
      <c r="B39" s="25">
        <v>28</v>
      </c>
      <c r="C39" s="25">
        <v>1</v>
      </c>
      <c r="D39" s="36">
        <f>(1+Mastersheet!$C$39)*D27</f>
        <v>13112.724000000002</v>
      </c>
      <c r="E39" s="36">
        <f t="shared" si="1"/>
        <v>-786.76344000000006</v>
      </c>
      <c r="F39" s="37">
        <v>0</v>
      </c>
      <c r="G39" s="41">
        <f t="shared" si="0"/>
        <v>-3802.6899600000002</v>
      </c>
      <c r="H39" s="37">
        <f t="shared" si="2"/>
        <v>-1334.6668610941063</v>
      </c>
      <c r="I39" s="77">
        <v>0</v>
      </c>
      <c r="J39" s="38">
        <v>0</v>
      </c>
      <c r="K39" s="37">
        <f>Mastersheet!$C$21</f>
        <v>-747.00094700314776</v>
      </c>
      <c r="L39" s="37">
        <v>0</v>
      </c>
      <c r="M39" s="38">
        <f>(1+Mastersheet!$C$29)*M27</f>
        <v>-1191.0160000000003</v>
      </c>
      <c r="N39" s="77">
        <v>0</v>
      </c>
      <c r="O39" s="77">
        <v>0</v>
      </c>
      <c r="P39" s="77">
        <v>0</v>
      </c>
      <c r="Q39" s="37">
        <f>Q27*(1+Mastersheet!$C$39)</f>
        <v>-546.36350000000004</v>
      </c>
      <c r="R39" s="38">
        <f>Mastersheet!$C$41</f>
        <v>-1500</v>
      </c>
      <c r="S39" s="38">
        <v>0</v>
      </c>
      <c r="T39" s="36">
        <f t="shared" si="3"/>
        <v>3204.2232919027465</v>
      </c>
      <c r="U39" s="36">
        <f t="shared" si="4"/>
        <v>200676.40517249529</v>
      </c>
      <c r="X39" s="46">
        <v>0.25</v>
      </c>
      <c r="Y39" s="36">
        <f t="shared" si="6"/>
        <v>265326.76752566651</v>
      </c>
      <c r="Z39" s="37">
        <f t="shared" si="5"/>
        <v>1530435321.1283565</v>
      </c>
    </row>
    <row r="40" spans="1:26">
      <c r="A40" s="25">
        <v>38</v>
      </c>
      <c r="B40" s="25">
        <v>28</v>
      </c>
      <c r="C40" s="25">
        <v>2</v>
      </c>
      <c r="D40" s="36">
        <f>(1+Mastersheet!$C$39)*D28</f>
        <v>13112.724000000002</v>
      </c>
      <c r="E40" s="36">
        <f t="shared" si="1"/>
        <v>-786.76344000000006</v>
      </c>
      <c r="F40" s="37">
        <v>0</v>
      </c>
      <c r="G40" s="41">
        <f t="shared" si="0"/>
        <v>-3802.6899600000002</v>
      </c>
      <c r="H40" s="37">
        <f t="shared" si="2"/>
        <v>-1334.6668610941063</v>
      </c>
      <c r="I40" s="77">
        <v>0</v>
      </c>
      <c r="J40" s="38">
        <v>0</v>
      </c>
      <c r="K40" s="37">
        <f>Mastersheet!$C$21</f>
        <v>-747.00094700314776</v>
      </c>
      <c r="L40" s="37">
        <v>0</v>
      </c>
      <c r="M40" s="38">
        <f>(1+Mastersheet!$C$29)*M28</f>
        <v>-1191.0160000000003</v>
      </c>
      <c r="N40" s="77">
        <v>0</v>
      </c>
      <c r="O40" s="77">
        <v>0</v>
      </c>
      <c r="P40" s="77">
        <v>0</v>
      </c>
      <c r="Q40" s="37">
        <f>Q28*(1+Mastersheet!$C$39)</f>
        <v>-546.36350000000004</v>
      </c>
      <c r="R40" s="38">
        <f>Mastersheet!$C$41</f>
        <v>-1500</v>
      </c>
      <c r="S40" s="38">
        <v>0</v>
      </c>
      <c r="T40" s="36">
        <f t="shared" si="3"/>
        <v>3204.2232919027465</v>
      </c>
      <c r="U40" s="36">
        <f t="shared" si="4"/>
        <v>204215.08913968553</v>
      </c>
      <c r="X40" s="46">
        <v>0.26</v>
      </c>
      <c r="Y40" s="36">
        <f t="shared" si="6"/>
        <v>255979.16094568389</v>
      </c>
      <c r="Z40" s="37">
        <f t="shared" si="5"/>
        <v>2080073819.1789122</v>
      </c>
    </row>
    <row r="41" spans="1:26">
      <c r="A41" s="25">
        <v>39</v>
      </c>
      <c r="B41" s="25">
        <v>28</v>
      </c>
      <c r="C41" s="25">
        <v>3</v>
      </c>
      <c r="D41" s="36">
        <f>(1+Mastersheet!$C$39)*D29</f>
        <v>13112.724000000002</v>
      </c>
      <c r="E41" s="36">
        <f t="shared" si="1"/>
        <v>-786.76344000000006</v>
      </c>
      <c r="F41" s="37">
        <v>0</v>
      </c>
      <c r="G41" s="41">
        <f t="shared" si="0"/>
        <v>-3802.6899600000002</v>
      </c>
      <c r="H41" s="37">
        <f t="shared" si="2"/>
        <v>-1334.6668610941063</v>
      </c>
      <c r="I41" s="77">
        <v>0</v>
      </c>
      <c r="J41" s="38">
        <v>0</v>
      </c>
      <c r="K41" s="37">
        <f>Mastersheet!$C$21</f>
        <v>-747.00094700314776</v>
      </c>
      <c r="L41" s="37">
        <v>0</v>
      </c>
      <c r="M41" s="38">
        <f>(1+Mastersheet!$C$29)*M29</f>
        <v>-1191.0160000000003</v>
      </c>
      <c r="N41" s="77">
        <v>0</v>
      </c>
      <c r="O41" s="77">
        <v>0</v>
      </c>
      <c r="P41" s="77">
        <v>0</v>
      </c>
      <c r="Q41" s="37">
        <f>Q29*(1+Mastersheet!$C$39)</f>
        <v>-546.36350000000004</v>
      </c>
      <c r="R41" s="38">
        <f>Mastersheet!$C$41</f>
        <v>-1500</v>
      </c>
      <c r="S41" s="38">
        <v>0</v>
      </c>
      <c r="T41" s="36">
        <f t="shared" si="3"/>
        <v>3204.2232919027465</v>
      </c>
      <c r="U41" s="36">
        <f t="shared" si="4"/>
        <v>207759.67091348776</v>
      </c>
      <c r="X41" s="46">
        <v>0.27</v>
      </c>
      <c r="Y41" s="36">
        <f t="shared" si="6"/>
        <v>247508.96140477815</v>
      </c>
      <c r="Z41" s="37">
        <f t="shared" si="5"/>
        <v>2832591405.6530318</v>
      </c>
    </row>
    <row r="42" spans="1:26">
      <c r="A42" s="25">
        <v>40</v>
      </c>
      <c r="B42" s="25">
        <v>28</v>
      </c>
      <c r="C42" s="25">
        <v>4</v>
      </c>
      <c r="D42" s="36">
        <f>(1+Mastersheet!$C$39)*D30</f>
        <v>13112.724000000002</v>
      </c>
      <c r="E42" s="36">
        <f t="shared" si="1"/>
        <v>-786.76344000000006</v>
      </c>
      <c r="F42" s="37">
        <v>0</v>
      </c>
      <c r="G42" s="41">
        <f t="shared" si="0"/>
        <v>-3802.6899600000002</v>
      </c>
      <c r="H42" s="37">
        <f t="shared" si="2"/>
        <v>-1334.6668610941063</v>
      </c>
      <c r="I42" s="77">
        <v>0</v>
      </c>
      <c r="J42" s="38">
        <v>0</v>
      </c>
      <c r="K42" s="37">
        <f>Mastersheet!$C$21</f>
        <v>-747.00094700314776</v>
      </c>
      <c r="L42" s="37">
        <v>0</v>
      </c>
      <c r="M42" s="38">
        <f>(1+Mastersheet!$C$29)*M30</f>
        <v>-1191.0160000000003</v>
      </c>
      <c r="N42" s="77">
        <v>0</v>
      </c>
      <c r="O42" s="77">
        <v>0</v>
      </c>
      <c r="P42" s="77">
        <v>0</v>
      </c>
      <c r="Q42" s="37">
        <f>Q30*(1+Mastersheet!$C$39)</f>
        <v>-546.36350000000004</v>
      </c>
      <c r="R42" s="38">
        <f>Mastersheet!$C$41</f>
        <v>-1500</v>
      </c>
      <c r="S42" s="38">
        <v>0</v>
      </c>
      <c r="T42" s="36">
        <f t="shared" si="3"/>
        <v>3204.2232919027465</v>
      </c>
      <c r="U42" s="36">
        <f t="shared" si="4"/>
        <v>211310.16032357965</v>
      </c>
      <c r="X42" s="46">
        <v>0.28000000000000003</v>
      </c>
      <c r="Y42" s="36">
        <f t="shared" si="6"/>
        <v>239799.59131929858</v>
      </c>
      <c r="Z42" s="37">
        <f t="shared" si="5"/>
        <v>3864018141.6745939</v>
      </c>
    </row>
    <row r="43" spans="1:26">
      <c r="A43" s="25">
        <v>41</v>
      </c>
      <c r="B43" s="25">
        <v>28</v>
      </c>
      <c r="C43" s="25">
        <v>5</v>
      </c>
      <c r="D43" s="36">
        <f>(1+Mastersheet!$C$39)*D31</f>
        <v>13112.724000000002</v>
      </c>
      <c r="E43" s="36">
        <f t="shared" si="1"/>
        <v>-786.76344000000006</v>
      </c>
      <c r="F43" s="37">
        <v>0</v>
      </c>
      <c r="G43" s="41">
        <f t="shared" si="0"/>
        <v>-3802.6899600000002</v>
      </c>
      <c r="H43" s="37">
        <f t="shared" si="2"/>
        <v>-1334.6668610941063</v>
      </c>
      <c r="I43" s="77">
        <v>0</v>
      </c>
      <c r="J43" s="38">
        <v>0</v>
      </c>
      <c r="K43" s="37">
        <f>Mastersheet!$C$21</f>
        <v>-747.00094700314776</v>
      </c>
      <c r="L43" s="37">
        <v>0</v>
      </c>
      <c r="M43" s="38">
        <f>(1+Mastersheet!$C$29)*M31</f>
        <v>-1191.0160000000003</v>
      </c>
      <c r="N43" s="77">
        <v>0</v>
      </c>
      <c r="O43" s="77">
        <v>0</v>
      </c>
      <c r="P43" s="77">
        <v>0</v>
      </c>
      <c r="Q43" s="37">
        <f>Q31*(1+Mastersheet!$C$39)</f>
        <v>-546.36350000000004</v>
      </c>
      <c r="R43" s="38">
        <f>Mastersheet!$C$41</f>
        <v>-1500</v>
      </c>
      <c r="S43" s="38">
        <v>0</v>
      </c>
      <c r="T43" s="36">
        <f t="shared" si="3"/>
        <v>3204.2232919027465</v>
      </c>
      <c r="U43" s="36">
        <f t="shared" si="4"/>
        <v>214866.56721602171</v>
      </c>
      <c r="X43" s="46">
        <v>0.28999999999999998</v>
      </c>
      <c r="Y43" s="36">
        <f t="shared" si="6"/>
        <v>232754.47407629222</v>
      </c>
      <c r="Z43" s="37">
        <f t="shared" si="5"/>
        <v>5279168332.1093016</v>
      </c>
    </row>
    <row r="44" spans="1:26">
      <c r="A44" s="25">
        <v>42</v>
      </c>
      <c r="B44" s="25">
        <v>28</v>
      </c>
      <c r="C44" s="25">
        <v>6</v>
      </c>
      <c r="D44" s="36">
        <f>(1+Mastersheet!$C$39)*D32</f>
        <v>13112.724000000002</v>
      </c>
      <c r="E44" s="36">
        <f t="shared" si="1"/>
        <v>-786.76344000000006</v>
      </c>
      <c r="F44" s="37">
        <v>0</v>
      </c>
      <c r="G44" s="41">
        <f t="shared" si="0"/>
        <v>-3802.6899600000002</v>
      </c>
      <c r="H44" s="37">
        <f t="shared" si="2"/>
        <v>-1334.6668610941063</v>
      </c>
      <c r="I44" s="77">
        <v>0</v>
      </c>
      <c r="J44" s="38">
        <v>0</v>
      </c>
      <c r="K44" s="37">
        <f>Mastersheet!$C$21</f>
        <v>-747.00094700314776</v>
      </c>
      <c r="L44" s="37">
        <v>0</v>
      </c>
      <c r="M44" s="38">
        <f>(1+Mastersheet!$C$29)*M32</f>
        <v>-1191.0160000000003</v>
      </c>
      <c r="N44" s="77">
        <v>0</v>
      </c>
      <c r="O44" s="77">
        <v>0</v>
      </c>
      <c r="P44" s="77">
        <v>0</v>
      </c>
      <c r="Q44" s="37">
        <f>Q32*(1+Mastersheet!$C$39)</f>
        <v>-546.36350000000004</v>
      </c>
      <c r="R44" s="38">
        <f>Mastersheet!$C$41</f>
        <v>-1500</v>
      </c>
      <c r="S44" s="38">
        <v>0</v>
      </c>
      <c r="T44" s="36">
        <f t="shared" si="3"/>
        <v>3204.2232919027465</v>
      </c>
      <c r="U44" s="36">
        <f t="shared" si="4"/>
        <v>218428.90145328449</v>
      </c>
      <c r="X44" s="46">
        <v>0.3</v>
      </c>
      <c r="Y44" s="36">
        <f t="shared" si="6"/>
        <v>226292.90987683504</v>
      </c>
      <c r="Z44" s="37">
        <f t="shared" si="5"/>
        <v>7222614103.004343</v>
      </c>
    </row>
    <row r="45" spans="1:26">
      <c r="A45" s="25">
        <v>43</v>
      </c>
      <c r="B45" s="25">
        <v>28</v>
      </c>
      <c r="C45" s="25">
        <v>7</v>
      </c>
      <c r="D45" s="36">
        <f>(1+Mastersheet!$C$39)*D33</f>
        <v>13112.724000000002</v>
      </c>
      <c r="E45" s="36">
        <f t="shared" si="1"/>
        <v>-786.76344000000006</v>
      </c>
      <c r="F45" s="37">
        <v>0</v>
      </c>
      <c r="G45" s="41">
        <f t="shared" si="0"/>
        <v>-3802.6899600000002</v>
      </c>
      <c r="H45" s="37">
        <f t="shared" si="2"/>
        <v>-1334.6668610941063</v>
      </c>
      <c r="I45" s="77">
        <v>0</v>
      </c>
      <c r="J45" s="38">
        <v>0</v>
      </c>
      <c r="K45" s="37">
        <f>Mastersheet!$C$21</f>
        <v>-747.00094700314776</v>
      </c>
      <c r="L45" s="37">
        <v>0</v>
      </c>
      <c r="M45" s="38">
        <f>(1+Mastersheet!$C$29)*M33</f>
        <v>-1191.0160000000003</v>
      </c>
      <c r="N45" s="77">
        <v>0</v>
      </c>
      <c r="O45" s="77">
        <v>0</v>
      </c>
      <c r="P45" s="77">
        <v>0</v>
      </c>
      <c r="Q45" s="37">
        <f>Q33*(1+Mastersheet!$C$39)</f>
        <v>-546.36350000000004</v>
      </c>
      <c r="R45" s="38">
        <f>Mastersheet!$C$41</f>
        <v>-1500</v>
      </c>
      <c r="S45" s="38">
        <v>0</v>
      </c>
      <c r="T45" s="36">
        <f t="shared" si="3"/>
        <v>3204.2232919027465</v>
      </c>
      <c r="U45" s="36">
        <f t="shared" si="4"/>
        <v>221997.17291427605</v>
      </c>
    </row>
    <row r="46" spans="1:26">
      <c r="A46" s="25">
        <v>44</v>
      </c>
      <c r="B46" s="25">
        <v>28</v>
      </c>
      <c r="C46" s="25">
        <v>8</v>
      </c>
      <c r="D46" s="36">
        <f>(1+Mastersheet!$C$39)*D34</f>
        <v>13112.724000000002</v>
      </c>
      <c r="E46" s="36">
        <f t="shared" si="1"/>
        <v>-786.76344000000006</v>
      </c>
      <c r="F46" s="37">
        <v>0</v>
      </c>
      <c r="G46" s="41">
        <f t="shared" si="0"/>
        <v>-3802.6899600000002</v>
      </c>
      <c r="H46" s="37">
        <f t="shared" si="2"/>
        <v>-1334.6668610941063</v>
      </c>
      <c r="I46" s="77">
        <v>0</v>
      </c>
      <c r="J46" s="38">
        <v>0</v>
      </c>
      <c r="K46" s="37">
        <f>Mastersheet!$C$21</f>
        <v>-747.00094700314776</v>
      </c>
      <c r="L46" s="37">
        <v>0</v>
      </c>
      <c r="M46" s="38">
        <f>(1+Mastersheet!$C$29)*M34</f>
        <v>-1191.0160000000003</v>
      </c>
      <c r="N46" s="77">
        <v>0</v>
      </c>
      <c r="O46" s="77">
        <v>0</v>
      </c>
      <c r="P46" s="77">
        <v>0</v>
      </c>
      <c r="Q46" s="37">
        <f>Q34*(1+Mastersheet!$C$39)</f>
        <v>-546.36350000000004</v>
      </c>
      <c r="R46" s="38">
        <f>Mastersheet!$C$41</f>
        <v>-1500</v>
      </c>
      <c r="S46" s="38">
        <v>0</v>
      </c>
      <c r="T46" s="36">
        <f t="shared" si="3"/>
        <v>3204.2232919027465</v>
      </c>
      <c r="U46" s="36">
        <f t="shared" si="4"/>
        <v>225571.39149436925</v>
      </c>
    </row>
    <row r="47" spans="1:26">
      <c r="A47" s="25">
        <v>45</v>
      </c>
      <c r="B47" s="25">
        <v>28</v>
      </c>
      <c r="C47" s="25">
        <v>9</v>
      </c>
      <c r="D47" s="36">
        <f>(1+Mastersheet!$C$39)*D35</f>
        <v>13112.724000000002</v>
      </c>
      <c r="E47" s="36">
        <f t="shared" si="1"/>
        <v>-786.76344000000006</v>
      </c>
      <c r="F47" s="37">
        <v>0</v>
      </c>
      <c r="G47" s="41">
        <f t="shared" si="0"/>
        <v>-3802.6899600000002</v>
      </c>
      <c r="H47" s="37">
        <f t="shared" si="2"/>
        <v>-1334.6668610941063</v>
      </c>
      <c r="I47" s="77">
        <v>0</v>
      </c>
      <c r="J47" s="38">
        <v>0</v>
      </c>
      <c r="K47" s="37">
        <f>Mastersheet!$C$21</f>
        <v>-747.00094700314776</v>
      </c>
      <c r="L47" s="37">
        <v>0</v>
      </c>
      <c r="M47" s="38">
        <f>(1+Mastersheet!$C$29)*M35</f>
        <v>-1191.0160000000003</v>
      </c>
      <c r="N47" s="77">
        <v>0</v>
      </c>
      <c r="O47" s="77">
        <v>0</v>
      </c>
      <c r="P47" s="77">
        <v>0</v>
      </c>
      <c r="Q47" s="37">
        <f>Q35*(1+Mastersheet!$C$39)</f>
        <v>-546.36350000000004</v>
      </c>
      <c r="R47" s="38">
        <f>Mastersheet!$C$41</f>
        <v>-1500</v>
      </c>
      <c r="S47" s="38">
        <v>0</v>
      </c>
      <c r="T47" s="36">
        <f t="shared" si="3"/>
        <v>3204.2232919027465</v>
      </c>
      <c r="U47" s="36">
        <f t="shared" si="4"/>
        <v>229151.56710542928</v>
      </c>
    </row>
    <row r="48" spans="1:26">
      <c r="A48" s="25">
        <v>46</v>
      </c>
      <c r="B48" s="25">
        <v>28</v>
      </c>
      <c r="C48" s="25">
        <v>10</v>
      </c>
      <c r="D48" s="36">
        <f>(1+Mastersheet!$C$39)*D36</f>
        <v>13112.724000000002</v>
      </c>
      <c r="E48" s="36">
        <f t="shared" si="1"/>
        <v>-786.76344000000006</v>
      </c>
      <c r="F48" s="37">
        <v>0</v>
      </c>
      <c r="G48" s="41">
        <f t="shared" si="0"/>
        <v>-3802.6899600000002</v>
      </c>
      <c r="H48" s="37">
        <f t="shared" si="2"/>
        <v>-1334.6668610941063</v>
      </c>
      <c r="I48" s="77">
        <v>0</v>
      </c>
      <c r="J48" s="38">
        <v>0</v>
      </c>
      <c r="K48" s="37">
        <f>Mastersheet!$C$21</f>
        <v>-747.00094700314776</v>
      </c>
      <c r="L48" s="37">
        <v>0</v>
      </c>
      <c r="M48" s="38">
        <f>(1+Mastersheet!$C$29)*M36</f>
        <v>-1191.0160000000003</v>
      </c>
      <c r="N48" s="77">
        <v>0</v>
      </c>
      <c r="O48" s="77">
        <v>0</v>
      </c>
      <c r="P48" s="77">
        <v>0</v>
      </c>
      <c r="Q48" s="37">
        <f>Q36*(1+Mastersheet!$C$39)</f>
        <v>-546.36350000000004</v>
      </c>
      <c r="R48" s="38">
        <f>Mastersheet!$C$41</f>
        <v>-1500</v>
      </c>
      <c r="S48" s="38">
        <v>0</v>
      </c>
      <c r="T48" s="36">
        <f t="shared" si="3"/>
        <v>3204.2232919027465</v>
      </c>
      <c r="U48" s="36">
        <f t="shared" si="4"/>
        <v>232737.70967584109</v>
      </c>
    </row>
    <row r="49" spans="1:21">
      <c r="A49" s="25">
        <v>47</v>
      </c>
      <c r="B49" s="25">
        <v>28</v>
      </c>
      <c r="C49" s="25">
        <v>11</v>
      </c>
      <c r="D49" s="36">
        <f>(1+Mastersheet!$C$39)*D37</f>
        <v>13112.724000000002</v>
      </c>
      <c r="E49" s="36">
        <f t="shared" si="1"/>
        <v>-786.76344000000006</v>
      </c>
      <c r="F49" s="37">
        <v>0</v>
      </c>
      <c r="G49" s="41">
        <f t="shared" si="0"/>
        <v>-3802.6899600000002</v>
      </c>
      <c r="H49" s="37">
        <f t="shared" si="2"/>
        <v>-1334.6668610941063</v>
      </c>
      <c r="I49" s="77">
        <v>0</v>
      </c>
      <c r="J49" s="38">
        <v>0</v>
      </c>
      <c r="K49" s="37">
        <f>Mastersheet!$C$21</f>
        <v>-747.00094700314776</v>
      </c>
      <c r="L49" s="37">
        <v>0</v>
      </c>
      <c r="M49" s="38">
        <f>(1+Mastersheet!$C$29)*M37</f>
        <v>-1191.0160000000003</v>
      </c>
      <c r="N49" s="77">
        <v>0</v>
      </c>
      <c r="O49" s="77">
        <v>0</v>
      </c>
      <c r="P49" s="77">
        <v>0</v>
      </c>
      <c r="Q49" s="37">
        <f>Q37*(1+Mastersheet!$C$39)</f>
        <v>-546.36350000000004</v>
      </c>
      <c r="R49" s="38">
        <f>Mastersheet!$C$41</f>
        <v>-1500</v>
      </c>
      <c r="S49" s="38">
        <v>0</v>
      </c>
      <c r="T49" s="36">
        <f t="shared" si="3"/>
        <v>3204.2232919027465</v>
      </c>
      <c r="U49" s="36">
        <f t="shared" si="4"/>
        <v>236329.82915053691</v>
      </c>
    </row>
    <row r="50" spans="1:21">
      <c r="A50" s="25">
        <v>48</v>
      </c>
      <c r="B50" s="25">
        <v>28</v>
      </c>
      <c r="C50" s="25">
        <v>0</v>
      </c>
      <c r="D50" s="36">
        <f>(1+Mastersheet!$C$39)*D38</f>
        <v>13112.724000000002</v>
      </c>
      <c r="E50" s="36">
        <f t="shared" si="1"/>
        <v>-786.76344000000006</v>
      </c>
      <c r="F50" s="37">
        <v>0</v>
      </c>
      <c r="G50" s="41">
        <f t="shared" si="0"/>
        <v>-3802.6899600000002</v>
      </c>
      <c r="H50" s="37">
        <f t="shared" si="2"/>
        <v>-1334.6668610941063</v>
      </c>
      <c r="I50" s="77">
        <v>0</v>
      </c>
      <c r="J50" s="38">
        <v>0</v>
      </c>
      <c r="K50" s="37">
        <f>Mastersheet!$C$21</f>
        <v>-747.00094700314776</v>
      </c>
      <c r="L50" s="37">
        <v>0</v>
      </c>
      <c r="M50" s="38">
        <f>(1+Mastersheet!$C$29)*M38</f>
        <v>-1191.0160000000003</v>
      </c>
      <c r="N50" s="77">
        <v>0</v>
      </c>
      <c r="O50" s="77">
        <v>0</v>
      </c>
      <c r="P50" s="77">
        <v>0</v>
      </c>
      <c r="Q50" s="37">
        <f>Q38*(1+Mastersheet!$C$39)</f>
        <v>-546.36350000000004</v>
      </c>
      <c r="R50" s="38">
        <f>Mastersheet!$C$41</f>
        <v>-1500</v>
      </c>
      <c r="S50" s="38">
        <v>0</v>
      </c>
      <c r="T50" s="36">
        <f t="shared" si="3"/>
        <v>3204.2232919027465</v>
      </c>
      <c r="U50" s="36">
        <f t="shared" si="4"/>
        <v>239927.93549102391</v>
      </c>
    </row>
    <row r="51" spans="1:21">
      <c r="A51" s="25">
        <v>49</v>
      </c>
      <c r="B51" s="25">
        <v>29</v>
      </c>
      <c r="C51" s="25">
        <v>1</v>
      </c>
      <c r="D51" s="36">
        <f>(1+Mastersheet!$C$39)*D39</f>
        <v>13506.105720000003</v>
      </c>
      <c r="E51" s="36">
        <f t="shared" si="1"/>
        <v>-810.36634320000019</v>
      </c>
      <c r="F51" s="37">
        <v>0</v>
      </c>
      <c r="G51" s="41">
        <f t="shared" si="0"/>
        <v>-3916.7706588000005</v>
      </c>
      <c r="H51" s="37">
        <f t="shared" si="2"/>
        <v>-1334.6668610941063</v>
      </c>
      <c r="I51" s="77">
        <v>0</v>
      </c>
      <c r="J51" s="38">
        <v>0</v>
      </c>
      <c r="K51" s="37">
        <f>Mastersheet!$C$21</f>
        <v>-747.00094700314776</v>
      </c>
      <c r="L51" s="37">
        <v>0</v>
      </c>
      <c r="M51" s="38">
        <f>(1+Mastersheet!$C$29)*M39</f>
        <v>-1262.4769600000004</v>
      </c>
      <c r="N51" s="77">
        <v>0</v>
      </c>
      <c r="O51" s="77">
        <v>0</v>
      </c>
      <c r="P51" s="77">
        <v>0</v>
      </c>
      <c r="Q51" s="37">
        <f>Q39*(1+Mastersheet!$C$39)</f>
        <v>-562.75440500000002</v>
      </c>
      <c r="R51" s="38">
        <f>Mastersheet!$C$41</f>
        <v>-1500</v>
      </c>
      <c r="S51" s="38">
        <v>0</v>
      </c>
      <c r="T51" s="36">
        <f t="shared" si="3"/>
        <v>3372.0695449027498</v>
      </c>
      <c r="U51" s="36">
        <f t="shared" si="4"/>
        <v>243699.88492841169</v>
      </c>
    </row>
    <row r="52" spans="1:21">
      <c r="A52" s="25">
        <v>50</v>
      </c>
      <c r="B52" s="25">
        <v>29</v>
      </c>
      <c r="C52" s="25">
        <v>2</v>
      </c>
      <c r="D52" s="36">
        <f>(1+Mastersheet!$C$39)*D40</f>
        <v>13506.105720000003</v>
      </c>
      <c r="E52" s="36">
        <f t="shared" si="1"/>
        <v>-810.36634320000019</v>
      </c>
      <c r="F52" s="37">
        <v>0</v>
      </c>
      <c r="G52" s="41">
        <f t="shared" si="0"/>
        <v>-3916.7706588000005</v>
      </c>
      <c r="H52" s="37">
        <f t="shared" si="2"/>
        <v>-1334.6668610941063</v>
      </c>
      <c r="I52" s="77">
        <v>0</v>
      </c>
      <c r="J52" s="38">
        <v>0</v>
      </c>
      <c r="K52" s="37">
        <f>Mastersheet!$C$21</f>
        <v>-747.00094700314776</v>
      </c>
      <c r="L52" s="37">
        <v>0</v>
      </c>
      <c r="M52" s="38">
        <f>(1+Mastersheet!$C$29)*M40</f>
        <v>-1262.4769600000004</v>
      </c>
      <c r="N52" s="77">
        <v>0</v>
      </c>
      <c r="O52" s="77">
        <v>0</v>
      </c>
      <c r="P52" s="77">
        <v>0</v>
      </c>
      <c r="Q52" s="37">
        <f>Q40*(1+Mastersheet!$C$39)</f>
        <v>-562.75440500000002</v>
      </c>
      <c r="R52" s="38">
        <f>Mastersheet!$C$41</f>
        <v>-1500</v>
      </c>
      <c r="S52" s="38">
        <v>0</v>
      </c>
      <c r="T52" s="36">
        <f t="shared" si="3"/>
        <v>3372.0695449027498</v>
      </c>
      <c r="U52" s="36">
        <f t="shared" si="4"/>
        <v>247478.12094819514</v>
      </c>
    </row>
    <row r="53" spans="1:21">
      <c r="A53" s="25">
        <v>51</v>
      </c>
      <c r="B53" s="25">
        <v>29</v>
      </c>
      <c r="C53" s="25">
        <v>3</v>
      </c>
      <c r="D53" s="36">
        <f>(1+Mastersheet!$C$39)*D41</f>
        <v>13506.105720000003</v>
      </c>
      <c r="E53" s="36">
        <f t="shared" si="1"/>
        <v>-810.36634320000019</v>
      </c>
      <c r="F53" s="37">
        <v>0</v>
      </c>
      <c r="G53" s="41">
        <f t="shared" si="0"/>
        <v>-3916.7706588000005</v>
      </c>
      <c r="H53" s="37">
        <f t="shared" si="2"/>
        <v>-1334.6668610941063</v>
      </c>
      <c r="I53" s="77">
        <v>0</v>
      </c>
      <c r="J53" s="38">
        <v>0</v>
      </c>
      <c r="K53" s="37">
        <f>Mastersheet!$C$21</f>
        <v>-747.00094700314776</v>
      </c>
      <c r="L53" s="37">
        <v>0</v>
      </c>
      <c r="M53" s="38">
        <f>(1+Mastersheet!$C$29)*M41</f>
        <v>-1262.4769600000004</v>
      </c>
      <c r="N53" s="77">
        <v>0</v>
      </c>
      <c r="O53" s="77">
        <v>0</v>
      </c>
      <c r="P53" s="77">
        <v>0</v>
      </c>
      <c r="Q53" s="37">
        <f>Q41*(1+Mastersheet!$C$39)</f>
        <v>-562.75440500000002</v>
      </c>
      <c r="R53" s="38">
        <f>Mastersheet!$C$41</f>
        <v>-1500</v>
      </c>
      <c r="S53" s="38">
        <v>0</v>
      </c>
      <c r="T53" s="36">
        <f t="shared" si="3"/>
        <v>3372.0695449027498</v>
      </c>
      <c r="U53" s="36">
        <f t="shared" si="4"/>
        <v>251262.65402801154</v>
      </c>
    </row>
    <row r="54" spans="1:21">
      <c r="A54" s="25">
        <v>52</v>
      </c>
      <c r="B54" s="25">
        <v>29</v>
      </c>
      <c r="C54" s="25">
        <v>4</v>
      </c>
      <c r="D54" s="36">
        <f>(1+Mastersheet!$C$39)*D42</f>
        <v>13506.105720000003</v>
      </c>
      <c r="E54" s="36">
        <f t="shared" si="1"/>
        <v>-810.36634320000019</v>
      </c>
      <c r="F54" s="37">
        <v>0</v>
      </c>
      <c r="G54" s="41">
        <f t="shared" si="0"/>
        <v>-3916.7706588000005</v>
      </c>
      <c r="H54" s="37">
        <f t="shared" si="2"/>
        <v>-1334.6668610941063</v>
      </c>
      <c r="I54" s="77">
        <v>0</v>
      </c>
      <c r="J54" s="38">
        <v>0</v>
      </c>
      <c r="K54" s="37">
        <f>Mastersheet!$C$21</f>
        <v>-747.00094700314776</v>
      </c>
      <c r="L54" s="37">
        <v>0</v>
      </c>
      <c r="M54" s="38">
        <f>(1+Mastersheet!$C$29)*M42</f>
        <v>-1262.4769600000004</v>
      </c>
      <c r="N54" s="77">
        <v>0</v>
      </c>
      <c r="O54" s="77">
        <v>0</v>
      </c>
      <c r="P54" s="77">
        <v>0</v>
      </c>
      <c r="Q54" s="37">
        <f>Q42*(1+Mastersheet!$C$39)</f>
        <v>-562.75440500000002</v>
      </c>
      <c r="R54" s="38">
        <f>Mastersheet!$C$41</f>
        <v>-1500</v>
      </c>
      <c r="S54" s="38">
        <v>0</v>
      </c>
      <c r="T54" s="36">
        <f t="shared" si="3"/>
        <v>3372.0695449027498</v>
      </c>
      <c r="U54" s="36">
        <f t="shared" si="4"/>
        <v>255053.49466296099</v>
      </c>
    </row>
    <row r="55" spans="1:21">
      <c r="A55" s="25">
        <v>53</v>
      </c>
      <c r="B55" s="25">
        <v>29</v>
      </c>
      <c r="C55" s="25">
        <v>5</v>
      </c>
      <c r="D55" s="36">
        <f>(1+Mastersheet!$C$39)*D43</f>
        <v>13506.105720000003</v>
      </c>
      <c r="E55" s="36">
        <f t="shared" si="1"/>
        <v>-810.36634320000019</v>
      </c>
      <c r="F55" s="37">
        <v>0</v>
      </c>
      <c r="G55" s="41">
        <f t="shared" si="0"/>
        <v>-3916.7706588000005</v>
      </c>
      <c r="H55" s="37">
        <f t="shared" si="2"/>
        <v>-1334.6668610941063</v>
      </c>
      <c r="I55" s="77">
        <v>0</v>
      </c>
      <c r="J55" s="38">
        <v>0</v>
      </c>
      <c r="K55" s="37">
        <f>Mastersheet!$C$21</f>
        <v>-747.00094700314776</v>
      </c>
      <c r="L55" s="37">
        <v>0</v>
      </c>
      <c r="M55" s="38">
        <f>(1+Mastersheet!$C$29)*M43</f>
        <v>-1262.4769600000004</v>
      </c>
      <c r="N55" s="77">
        <v>0</v>
      </c>
      <c r="O55" s="77">
        <v>0</v>
      </c>
      <c r="P55" s="77">
        <v>0</v>
      </c>
      <c r="Q55" s="37">
        <f>Q43*(1+Mastersheet!$C$39)</f>
        <v>-562.75440500000002</v>
      </c>
      <c r="R55" s="38">
        <f>Mastersheet!$C$41</f>
        <v>-1500</v>
      </c>
      <c r="S55" s="38">
        <v>0</v>
      </c>
      <c r="T55" s="36">
        <f t="shared" si="3"/>
        <v>3372.0695449027498</v>
      </c>
      <c r="U55" s="36">
        <f t="shared" si="4"/>
        <v>258850.65336563534</v>
      </c>
    </row>
    <row r="56" spans="1:21">
      <c r="A56" s="25">
        <v>54</v>
      </c>
      <c r="B56" s="25">
        <v>29</v>
      </c>
      <c r="C56" s="25">
        <v>6</v>
      </c>
      <c r="D56" s="36">
        <f>(1+Mastersheet!$C$39)*D44</f>
        <v>13506.105720000003</v>
      </c>
      <c r="E56" s="36">
        <f t="shared" si="1"/>
        <v>-810.36634320000019</v>
      </c>
      <c r="F56" s="37">
        <v>0</v>
      </c>
      <c r="G56" s="41">
        <f t="shared" si="0"/>
        <v>-3916.7706588000005</v>
      </c>
      <c r="H56" s="37">
        <f t="shared" si="2"/>
        <v>-1334.6668610941063</v>
      </c>
      <c r="I56" s="77">
        <v>0</v>
      </c>
      <c r="J56" s="38">
        <v>0</v>
      </c>
      <c r="K56" s="37">
        <f>Mastersheet!$C$21</f>
        <v>-747.00094700314776</v>
      </c>
      <c r="L56" s="37">
        <v>0</v>
      </c>
      <c r="M56" s="38">
        <f>(1+Mastersheet!$C$29)*M44</f>
        <v>-1262.4769600000004</v>
      </c>
      <c r="N56" s="77">
        <v>0</v>
      </c>
      <c r="O56" s="77">
        <v>0</v>
      </c>
      <c r="P56" s="77">
        <v>0</v>
      </c>
      <c r="Q56" s="37">
        <f>Q44*(1+Mastersheet!$C$39)</f>
        <v>-562.75440500000002</v>
      </c>
      <c r="R56" s="38">
        <f>Mastersheet!$C$41</f>
        <v>-1500</v>
      </c>
      <c r="S56" s="38">
        <v>0</v>
      </c>
      <c r="T56" s="36">
        <f t="shared" si="3"/>
        <v>3372.0695449027498</v>
      </c>
      <c r="U56" s="36">
        <f t="shared" si="4"/>
        <v>262654.14066614752</v>
      </c>
    </row>
    <row r="57" spans="1:21">
      <c r="A57" s="25">
        <v>55</v>
      </c>
      <c r="B57" s="25">
        <v>29</v>
      </c>
      <c r="C57" s="25">
        <v>7</v>
      </c>
      <c r="D57" s="36">
        <f>(1+Mastersheet!$C$39)*D45</f>
        <v>13506.105720000003</v>
      </c>
      <c r="E57" s="36">
        <f t="shared" si="1"/>
        <v>-810.36634320000019</v>
      </c>
      <c r="F57" s="37">
        <v>0</v>
      </c>
      <c r="G57" s="41">
        <f t="shared" si="0"/>
        <v>-3916.7706588000005</v>
      </c>
      <c r="H57" s="37">
        <f t="shared" si="2"/>
        <v>-1334.6668610941063</v>
      </c>
      <c r="I57" s="77">
        <v>0</v>
      </c>
      <c r="J57" s="38">
        <v>0</v>
      </c>
      <c r="K57" s="37">
        <f>Mastersheet!$C$21</f>
        <v>-747.00094700314776</v>
      </c>
      <c r="L57" s="37">
        <v>0</v>
      </c>
      <c r="M57" s="38">
        <f>(1+Mastersheet!$C$29)*M45</f>
        <v>-1262.4769600000004</v>
      </c>
      <c r="N57" s="77">
        <v>0</v>
      </c>
      <c r="O57" s="77">
        <v>0</v>
      </c>
      <c r="P57" s="77">
        <v>0</v>
      </c>
      <c r="Q57" s="37">
        <f>Q45*(1+Mastersheet!$C$39)</f>
        <v>-562.75440500000002</v>
      </c>
      <c r="R57" s="38">
        <f>Mastersheet!$C$41</f>
        <v>-1500</v>
      </c>
      <c r="S57" s="38">
        <v>0</v>
      </c>
      <c r="T57" s="36">
        <f t="shared" si="3"/>
        <v>3372.0695449027498</v>
      </c>
      <c r="U57" s="36">
        <f t="shared" si="4"/>
        <v>266463.96711216052</v>
      </c>
    </row>
    <row r="58" spans="1:21">
      <c r="A58" s="25">
        <v>56</v>
      </c>
      <c r="B58" s="25">
        <v>29</v>
      </c>
      <c r="C58" s="25">
        <v>8</v>
      </c>
      <c r="D58" s="36">
        <f>(1+Mastersheet!$C$39)*D46</f>
        <v>13506.105720000003</v>
      </c>
      <c r="E58" s="36">
        <f t="shared" si="1"/>
        <v>-810.36634320000019</v>
      </c>
      <c r="F58" s="37">
        <v>0</v>
      </c>
      <c r="G58" s="41">
        <f t="shared" si="0"/>
        <v>-3916.7706588000005</v>
      </c>
      <c r="H58" s="37">
        <f t="shared" si="2"/>
        <v>-1334.6668610941063</v>
      </c>
      <c r="I58" s="77">
        <v>0</v>
      </c>
      <c r="J58" s="38">
        <v>0</v>
      </c>
      <c r="K58" s="37">
        <f>Mastersheet!$C$21</f>
        <v>-747.00094700314776</v>
      </c>
      <c r="L58" s="37">
        <v>0</v>
      </c>
      <c r="M58" s="38">
        <f>(1+Mastersheet!$C$29)*M46</f>
        <v>-1262.4769600000004</v>
      </c>
      <c r="N58" s="77">
        <v>0</v>
      </c>
      <c r="O58" s="77">
        <v>0</v>
      </c>
      <c r="P58" s="77">
        <v>0</v>
      </c>
      <c r="Q58" s="37">
        <f>Q46*(1+Mastersheet!$C$39)</f>
        <v>-562.75440500000002</v>
      </c>
      <c r="R58" s="38">
        <f>Mastersheet!$C$41</f>
        <v>-1500</v>
      </c>
      <c r="S58" s="38">
        <v>0</v>
      </c>
      <c r="T58" s="36">
        <f t="shared" si="3"/>
        <v>3372.0695449027498</v>
      </c>
      <c r="U58" s="36">
        <f t="shared" si="4"/>
        <v>270280.14326891693</v>
      </c>
    </row>
    <row r="59" spans="1:21">
      <c r="A59" s="25">
        <v>57</v>
      </c>
      <c r="B59" s="25">
        <v>29</v>
      </c>
      <c r="C59" s="25">
        <v>9</v>
      </c>
      <c r="D59" s="36">
        <f>(1+Mastersheet!$C$39)*D47</f>
        <v>13506.105720000003</v>
      </c>
      <c r="E59" s="36">
        <f t="shared" si="1"/>
        <v>-810.36634320000019</v>
      </c>
      <c r="F59" s="37">
        <v>0</v>
      </c>
      <c r="G59" s="41">
        <f t="shared" si="0"/>
        <v>-3916.7706588000005</v>
      </c>
      <c r="H59" s="37">
        <f t="shared" si="2"/>
        <v>-1334.6668610941063</v>
      </c>
      <c r="I59" s="77">
        <v>0</v>
      </c>
      <c r="J59" s="38">
        <v>0</v>
      </c>
      <c r="K59" s="37">
        <f>Mastersheet!$C$21</f>
        <v>-747.00094700314776</v>
      </c>
      <c r="L59" s="37">
        <v>0</v>
      </c>
      <c r="M59" s="38">
        <f>(1+Mastersheet!$C$29)*M47</f>
        <v>-1262.4769600000004</v>
      </c>
      <c r="N59" s="77">
        <v>0</v>
      </c>
      <c r="O59" s="77">
        <v>0</v>
      </c>
      <c r="P59" s="77">
        <v>0</v>
      </c>
      <c r="Q59" s="37">
        <f>Q47*(1+Mastersheet!$C$39)</f>
        <v>-562.75440500000002</v>
      </c>
      <c r="R59" s="38">
        <f>Mastersheet!$C$41</f>
        <v>-1500</v>
      </c>
      <c r="S59" s="38">
        <v>0</v>
      </c>
      <c r="T59" s="36">
        <f t="shared" si="3"/>
        <v>3372.0695449027498</v>
      </c>
      <c r="U59" s="36">
        <f t="shared" si="4"/>
        <v>274102.67971926788</v>
      </c>
    </row>
    <row r="60" spans="1:21">
      <c r="A60" s="25">
        <v>58</v>
      </c>
      <c r="B60" s="25">
        <v>29</v>
      </c>
      <c r="C60" s="25">
        <v>10</v>
      </c>
      <c r="D60" s="36">
        <f>(1+Mastersheet!$C$39)*D48</f>
        <v>13506.105720000003</v>
      </c>
      <c r="E60" s="36">
        <f t="shared" si="1"/>
        <v>-810.36634320000019</v>
      </c>
      <c r="F60" s="37">
        <v>0</v>
      </c>
      <c r="G60" s="41">
        <f t="shared" si="0"/>
        <v>-3916.7706588000005</v>
      </c>
      <c r="H60" s="37">
        <f t="shared" si="2"/>
        <v>-1334.6668610941063</v>
      </c>
      <c r="I60" s="77">
        <v>0</v>
      </c>
      <c r="J60" s="38">
        <v>0</v>
      </c>
      <c r="K60" s="37">
        <f>Mastersheet!$C$21</f>
        <v>-747.00094700314776</v>
      </c>
      <c r="L60" s="37">
        <v>0</v>
      </c>
      <c r="M60" s="38">
        <f>(1+Mastersheet!$C$29)*M48</f>
        <v>-1262.4769600000004</v>
      </c>
      <c r="N60" s="77">
        <v>0</v>
      </c>
      <c r="O60" s="77">
        <v>0</v>
      </c>
      <c r="P60" s="77">
        <v>0</v>
      </c>
      <c r="Q60" s="37">
        <f>Q48*(1+Mastersheet!$C$39)</f>
        <v>-562.75440500000002</v>
      </c>
      <c r="R60" s="38">
        <f>Mastersheet!$C$41</f>
        <v>-1500</v>
      </c>
      <c r="S60" s="38">
        <v>0</v>
      </c>
      <c r="T60" s="36">
        <f t="shared" si="3"/>
        <v>3372.0695449027498</v>
      </c>
      <c r="U60" s="36">
        <f t="shared" si="4"/>
        <v>277931.58706370275</v>
      </c>
    </row>
    <row r="61" spans="1:21">
      <c r="A61" s="25">
        <v>59</v>
      </c>
      <c r="B61" s="25">
        <v>29</v>
      </c>
      <c r="C61" s="25">
        <v>11</v>
      </c>
      <c r="D61" s="36">
        <f>(1+Mastersheet!$C$39)*D49</f>
        <v>13506.105720000003</v>
      </c>
      <c r="E61" s="36">
        <f t="shared" si="1"/>
        <v>-810.36634320000019</v>
      </c>
      <c r="F61" s="37">
        <v>0</v>
      </c>
      <c r="G61" s="41">
        <f t="shared" si="0"/>
        <v>-3916.7706588000005</v>
      </c>
      <c r="H61" s="37">
        <f t="shared" si="2"/>
        <v>-1334.6668610941063</v>
      </c>
      <c r="I61" s="77">
        <v>0</v>
      </c>
      <c r="J61" s="38">
        <v>0</v>
      </c>
      <c r="K61" s="37">
        <f>Mastersheet!$C$21</f>
        <v>-747.00094700314776</v>
      </c>
      <c r="L61" s="37">
        <v>0</v>
      </c>
      <c r="M61" s="38">
        <f>(1+Mastersheet!$C$29)*M49</f>
        <v>-1262.4769600000004</v>
      </c>
      <c r="N61" s="77">
        <v>0</v>
      </c>
      <c r="O61" s="77">
        <v>0</v>
      </c>
      <c r="P61" s="77">
        <v>0</v>
      </c>
      <c r="Q61" s="37">
        <f>Q49*(1+Mastersheet!$C$39)</f>
        <v>-562.75440500000002</v>
      </c>
      <c r="R61" s="38">
        <f>Mastersheet!$C$41</f>
        <v>-1500</v>
      </c>
      <c r="S61" s="38">
        <v>0</v>
      </c>
      <c r="T61" s="36">
        <f t="shared" si="3"/>
        <v>3372.0695449027498</v>
      </c>
      <c r="U61" s="36">
        <f t="shared" si="4"/>
        <v>281766.87592037837</v>
      </c>
    </row>
    <row r="62" spans="1:21">
      <c r="A62" s="25">
        <v>60</v>
      </c>
      <c r="B62" s="25">
        <v>29</v>
      </c>
      <c r="C62" s="25">
        <v>0</v>
      </c>
      <c r="D62" s="36">
        <f>(1+Mastersheet!$C$39)*D50</f>
        <v>13506.105720000003</v>
      </c>
      <c r="E62" s="36">
        <f t="shared" si="1"/>
        <v>-810.36634320000019</v>
      </c>
      <c r="F62" s="37">
        <v>0</v>
      </c>
      <c r="G62" s="41">
        <f t="shared" si="0"/>
        <v>-3916.7706588000005</v>
      </c>
      <c r="H62" s="37">
        <v>0</v>
      </c>
      <c r="I62" s="77">
        <v>0</v>
      </c>
      <c r="J62" s="38">
        <v>0</v>
      </c>
      <c r="K62" s="37">
        <v>-747</v>
      </c>
      <c r="L62" s="36">
        <v>0</v>
      </c>
      <c r="M62" s="38">
        <f>(1+Mastersheet!$C$29)*M50</f>
        <v>-1262.4769600000004</v>
      </c>
      <c r="N62" s="77">
        <v>0</v>
      </c>
      <c r="O62" s="77">
        <v>0</v>
      </c>
      <c r="P62" s="77">
        <v>0</v>
      </c>
      <c r="Q62" s="37">
        <f>Q50*(1+Mastersheet!$C$39)</f>
        <v>-562.75440500000002</v>
      </c>
      <c r="R62" s="38">
        <f>Mastersheet!$C$41</f>
        <v>-1500</v>
      </c>
      <c r="S62" s="38">
        <v>0</v>
      </c>
      <c r="T62" s="36">
        <f t="shared" si="3"/>
        <v>4706.7373530000041</v>
      </c>
      <c r="U62" s="36">
        <f t="shared" si="4"/>
        <v>286943.22473324568</v>
      </c>
    </row>
    <row r="63" spans="1:21">
      <c r="A63" s="25">
        <v>61</v>
      </c>
      <c r="B63" s="25">
        <v>30</v>
      </c>
      <c r="C63" s="25">
        <v>1</v>
      </c>
      <c r="D63" s="36">
        <f>(1+Mastersheet!$C$39)*D51</f>
        <v>13911.288891600003</v>
      </c>
      <c r="E63" s="36">
        <f t="shared" si="1"/>
        <v>-834.67733349600019</v>
      </c>
      <c r="F63" s="37">
        <v>0</v>
      </c>
      <c r="G63" s="41">
        <f t="shared" si="0"/>
        <v>-4034.2737785640006</v>
      </c>
      <c r="H63" s="25">
        <v>0</v>
      </c>
      <c r="I63" s="77">
        <v>0</v>
      </c>
      <c r="J63" s="38">
        <v>-40000</v>
      </c>
      <c r="K63" s="37">
        <v>-747</v>
      </c>
      <c r="L63" s="37">
        <v>20000</v>
      </c>
      <c r="M63" s="38">
        <f>(1+Mastersheet!$C$29)*M51</f>
        <v>-1338.2255776000004</v>
      </c>
      <c r="N63" s="77">
        <v>0</v>
      </c>
      <c r="O63" s="77">
        <v>0</v>
      </c>
      <c r="P63" s="77">
        <v>0</v>
      </c>
      <c r="Q63" s="37">
        <f>Q51*(1+Mastersheet!$C$39)</f>
        <v>-579.63703715000008</v>
      </c>
      <c r="R63" s="38">
        <f>Mastersheet!$C$41</f>
        <v>-1500</v>
      </c>
      <c r="S63" s="38">
        <v>0</v>
      </c>
      <c r="T63" s="36">
        <f t="shared" si="3"/>
        <v>-15122.524835209999</v>
      </c>
      <c r="U63" s="36">
        <f t="shared" si="4"/>
        <v>272298.93860592443</v>
      </c>
    </row>
    <row r="64" spans="1:21">
      <c r="A64" s="25">
        <v>62</v>
      </c>
      <c r="B64" s="25">
        <v>30</v>
      </c>
      <c r="C64" s="25">
        <v>2</v>
      </c>
      <c r="D64" s="36">
        <f>(1+Mastersheet!$C$39)*D52</f>
        <v>13911.288891600003</v>
      </c>
      <c r="E64" s="36">
        <f t="shared" si="1"/>
        <v>-834.67733349600019</v>
      </c>
      <c r="F64" s="37">
        <v>0</v>
      </c>
      <c r="G64" s="41">
        <f t="shared" si="0"/>
        <v>-4034.2737785640006</v>
      </c>
      <c r="H64" s="25">
        <v>0</v>
      </c>
      <c r="I64" s="77">
        <v>0</v>
      </c>
      <c r="J64" s="38">
        <v>0</v>
      </c>
      <c r="K64" s="37">
        <v>0</v>
      </c>
      <c r="L64" s="37">
        <v>0</v>
      </c>
      <c r="M64" s="38">
        <f>(1+Mastersheet!$C$29)*M52</f>
        <v>-1338.2255776000004</v>
      </c>
      <c r="N64" s="77">
        <v>0</v>
      </c>
      <c r="O64" s="77">
        <v>0</v>
      </c>
      <c r="P64" s="77">
        <v>0</v>
      </c>
      <c r="Q64" s="37">
        <f>Q52*(1+Mastersheet!$C$39)</f>
        <v>-579.63703715000008</v>
      </c>
      <c r="R64" s="38">
        <f>Mastersheet!$C$41</f>
        <v>-1500</v>
      </c>
      <c r="S64" s="38">
        <v>0</v>
      </c>
      <c r="T64" s="36">
        <f t="shared" si="3"/>
        <v>5624.475164790003</v>
      </c>
      <c r="U64" s="36">
        <f t="shared" si="4"/>
        <v>278377.24533505767</v>
      </c>
    </row>
    <row r="65" spans="1:21">
      <c r="A65" s="25">
        <v>63</v>
      </c>
      <c r="B65" s="25">
        <v>30</v>
      </c>
      <c r="C65" s="25">
        <v>3</v>
      </c>
      <c r="D65" s="36">
        <f>(1+Mastersheet!$C$39)*D53</f>
        <v>13911.288891600003</v>
      </c>
      <c r="E65" s="36">
        <f t="shared" si="1"/>
        <v>-834.67733349600019</v>
      </c>
      <c r="F65" s="37">
        <v>0</v>
      </c>
      <c r="G65" s="41">
        <f t="shared" si="0"/>
        <v>-4034.2737785640006</v>
      </c>
      <c r="H65" s="25">
        <v>0</v>
      </c>
      <c r="I65" s="77">
        <v>0</v>
      </c>
      <c r="J65" s="38">
        <v>0</v>
      </c>
      <c r="K65" s="37">
        <v>0</v>
      </c>
      <c r="L65" s="37">
        <v>0</v>
      </c>
      <c r="M65" s="38">
        <f>(1+Mastersheet!$C$29)*M53</f>
        <v>-1338.2255776000004</v>
      </c>
      <c r="N65" s="77">
        <v>0</v>
      </c>
      <c r="O65" s="77">
        <v>0</v>
      </c>
      <c r="P65" s="77">
        <v>0</v>
      </c>
      <c r="Q65" s="37">
        <f>Q53*(1+Mastersheet!$C$39)</f>
        <v>-579.63703715000008</v>
      </c>
      <c r="R65" s="38">
        <f>Mastersheet!$C$41</f>
        <v>-1500</v>
      </c>
      <c r="S65" s="38">
        <v>0</v>
      </c>
      <c r="T65" s="36">
        <f t="shared" si="3"/>
        <v>5624.475164790003</v>
      </c>
      <c r="U65" s="36">
        <f t="shared" si="4"/>
        <v>284465.6825754061</v>
      </c>
    </row>
    <row r="66" spans="1:21">
      <c r="A66" s="25">
        <v>64</v>
      </c>
      <c r="B66" s="25">
        <v>30</v>
      </c>
      <c r="C66" s="25">
        <v>4</v>
      </c>
      <c r="D66" s="36">
        <f>(1+Mastersheet!$C$39)*D54</f>
        <v>13911.288891600003</v>
      </c>
      <c r="E66" s="36">
        <f t="shared" si="1"/>
        <v>-834.67733349600019</v>
      </c>
      <c r="F66" s="37">
        <v>0</v>
      </c>
      <c r="G66" s="41">
        <f t="shared" ref="G66:G129" si="7">-0.29*($D66)</f>
        <v>-4034.2737785640006</v>
      </c>
      <c r="H66" s="25">
        <v>0</v>
      </c>
      <c r="I66" s="77">
        <v>0</v>
      </c>
      <c r="J66" s="38">
        <v>0</v>
      </c>
      <c r="K66" s="37">
        <v>0</v>
      </c>
      <c r="L66" s="37">
        <v>0</v>
      </c>
      <c r="M66" s="38">
        <f>(1+Mastersheet!$C$29)*M54</f>
        <v>-1338.2255776000004</v>
      </c>
      <c r="N66" s="77">
        <v>0</v>
      </c>
      <c r="O66" s="77">
        <v>0</v>
      </c>
      <c r="P66" s="77">
        <v>0</v>
      </c>
      <c r="Q66" s="37">
        <f>Q54*(1+Mastersheet!$C$39)</f>
        <v>-579.63703715000008</v>
      </c>
      <c r="R66" s="38">
        <f>Mastersheet!$C$41</f>
        <v>-1500</v>
      </c>
      <c r="S66" s="38">
        <v>0</v>
      </c>
      <c r="T66" s="36">
        <f t="shared" si="3"/>
        <v>5624.475164790003</v>
      </c>
      <c r="U66" s="36">
        <f t="shared" si="4"/>
        <v>290564.26721115509</v>
      </c>
    </row>
    <row r="67" spans="1:21">
      <c r="A67" s="25">
        <v>65</v>
      </c>
      <c r="B67" s="25">
        <v>30</v>
      </c>
      <c r="C67" s="25">
        <v>5</v>
      </c>
      <c r="D67" s="36">
        <f>(1+Mastersheet!$C$39)*D55</f>
        <v>13911.288891600003</v>
      </c>
      <c r="E67" s="36">
        <f t="shared" ref="E67:E130" si="8">-0.06*D67</f>
        <v>-834.67733349600019</v>
      </c>
      <c r="F67" s="37">
        <v>0</v>
      </c>
      <c r="G67" s="41">
        <f t="shared" si="7"/>
        <v>-4034.2737785640006</v>
      </c>
      <c r="H67" s="25">
        <v>0</v>
      </c>
      <c r="I67" s="77">
        <v>0</v>
      </c>
      <c r="J67" s="38">
        <v>0</v>
      </c>
      <c r="K67" s="37">
        <v>0</v>
      </c>
      <c r="L67" s="37">
        <v>0</v>
      </c>
      <c r="M67" s="38">
        <f>(1+Mastersheet!$C$29)*M55</f>
        <v>-1338.2255776000004</v>
      </c>
      <c r="N67" s="77">
        <v>0</v>
      </c>
      <c r="O67" s="77">
        <v>0</v>
      </c>
      <c r="P67" s="77">
        <v>0</v>
      </c>
      <c r="Q67" s="37">
        <f>Q55*(1+Mastersheet!$C$39)</f>
        <v>-579.63703715000008</v>
      </c>
      <c r="R67" s="38">
        <f>Mastersheet!$C$41</f>
        <v>-1500</v>
      </c>
      <c r="S67" s="38">
        <v>0</v>
      </c>
      <c r="T67" s="36">
        <f t="shared" ref="T67:T130" si="9">SUM(D67,E67,F67,G67,H67,I67,J67,K67,L67,M67,N67,O67,P67,Q67,R67,S67)</f>
        <v>5624.475164790003</v>
      </c>
      <c r="U67" s="36">
        <f t="shared" si="4"/>
        <v>296673.01615463034</v>
      </c>
    </row>
    <row r="68" spans="1:21">
      <c r="A68" s="25">
        <v>66</v>
      </c>
      <c r="B68" s="25">
        <v>30</v>
      </c>
      <c r="C68" s="25">
        <v>6</v>
      </c>
      <c r="D68" s="36">
        <f>(1+Mastersheet!$C$39)*D56</f>
        <v>13911.288891600003</v>
      </c>
      <c r="E68" s="36">
        <f t="shared" si="8"/>
        <v>-834.67733349600019</v>
      </c>
      <c r="F68" s="37">
        <v>0</v>
      </c>
      <c r="G68" s="41">
        <f t="shared" si="7"/>
        <v>-4034.2737785640006</v>
      </c>
      <c r="H68" s="25">
        <v>0</v>
      </c>
      <c r="I68" s="77">
        <v>0</v>
      </c>
      <c r="J68" s="38">
        <v>0</v>
      </c>
      <c r="K68" s="37">
        <v>0</v>
      </c>
      <c r="L68" s="37">
        <v>0</v>
      </c>
      <c r="M68" s="38">
        <f>(1+Mastersheet!$C$29)*M56</f>
        <v>-1338.2255776000004</v>
      </c>
      <c r="N68" s="77">
        <v>0</v>
      </c>
      <c r="O68" s="77">
        <v>0</v>
      </c>
      <c r="P68" s="77">
        <v>0</v>
      </c>
      <c r="Q68" s="37">
        <f>Q56*(1+Mastersheet!$C$39)</f>
        <v>-579.63703715000008</v>
      </c>
      <c r="R68" s="38">
        <f>Mastersheet!$C$41</f>
        <v>-1500</v>
      </c>
      <c r="S68" s="38">
        <v>0</v>
      </c>
      <c r="T68" s="36">
        <f t="shared" si="9"/>
        <v>5624.475164790003</v>
      </c>
      <c r="U68" s="36">
        <f t="shared" ref="U68:U131" si="10">T68+(U67*(1+(2%/12)))</f>
        <v>302791.94634634472</v>
      </c>
    </row>
    <row r="69" spans="1:21">
      <c r="A69" s="25">
        <v>67</v>
      </c>
      <c r="B69" s="25">
        <v>30</v>
      </c>
      <c r="C69" s="25">
        <v>7</v>
      </c>
      <c r="D69" s="36">
        <f>(1+Mastersheet!$C$39)*D57</f>
        <v>13911.288891600003</v>
      </c>
      <c r="E69" s="36">
        <f t="shared" si="8"/>
        <v>-834.67733349600019</v>
      </c>
      <c r="F69" s="37">
        <v>0</v>
      </c>
      <c r="G69" s="41">
        <f t="shared" si="7"/>
        <v>-4034.2737785640006</v>
      </c>
      <c r="H69" s="25">
        <v>0</v>
      </c>
      <c r="I69" s="77">
        <v>0</v>
      </c>
      <c r="J69" s="38">
        <v>0</v>
      </c>
      <c r="K69" s="37">
        <v>0</v>
      </c>
      <c r="L69" s="37">
        <v>0</v>
      </c>
      <c r="M69" s="38">
        <f>(1+Mastersheet!$C$29)*M57</f>
        <v>-1338.2255776000004</v>
      </c>
      <c r="N69" s="77">
        <v>0</v>
      </c>
      <c r="O69" s="77">
        <v>0</v>
      </c>
      <c r="P69" s="77">
        <v>0</v>
      </c>
      <c r="Q69" s="37">
        <f>Q57*(1+Mastersheet!$C$39)</f>
        <v>-579.63703715000008</v>
      </c>
      <c r="R69" s="38">
        <f>Mastersheet!$C$41</f>
        <v>-1500</v>
      </c>
      <c r="S69" s="38">
        <v>0</v>
      </c>
      <c r="T69" s="36">
        <f t="shared" si="9"/>
        <v>5624.475164790003</v>
      </c>
      <c r="U69" s="36">
        <f t="shared" si="10"/>
        <v>308921.07475504529</v>
      </c>
    </row>
    <row r="70" spans="1:21">
      <c r="A70" s="25">
        <v>68</v>
      </c>
      <c r="B70" s="25">
        <v>30</v>
      </c>
      <c r="C70" s="25">
        <v>8</v>
      </c>
      <c r="D70" s="36">
        <f>(1+Mastersheet!$C$39)*D58</f>
        <v>13911.288891600003</v>
      </c>
      <c r="E70" s="36">
        <f t="shared" si="8"/>
        <v>-834.67733349600019</v>
      </c>
      <c r="F70" s="37">
        <v>0</v>
      </c>
      <c r="G70" s="41">
        <f t="shared" si="7"/>
        <v>-4034.2737785640006</v>
      </c>
      <c r="H70" s="25">
        <v>0</v>
      </c>
      <c r="I70" s="77">
        <v>0</v>
      </c>
      <c r="J70" s="38">
        <v>0</v>
      </c>
      <c r="K70" s="37">
        <v>0</v>
      </c>
      <c r="L70" s="37">
        <v>0</v>
      </c>
      <c r="M70" s="38">
        <f>(1+Mastersheet!$C$29)*M58</f>
        <v>-1338.2255776000004</v>
      </c>
      <c r="N70" s="77">
        <v>0</v>
      </c>
      <c r="O70" s="77">
        <v>0</v>
      </c>
      <c r="P70" s="77">
        <v>0</v>
      </c>
      <c r="Q70" s="37">
        <f>Q58*(1+Mastersheet!$C$39)</f>
        <v>-579.63703715000008</v>
      </c>
      <c r="R70" s="38">
        <f>Mastersheet!$C$41</f>
        <v>-1500</v>
      </c>
      <c r="S70" s="38">
        <v>0</v>
      </c>
      <c r="T70" s="36">
        <f t="shared" si="9"/>
        <v>5624.475164790003</v>
      </c>
      <c r="U70" s="36">
        <f t="shared" si="10"/>
        <v>315060.41837776039</v>
      </c>
    </row>
    <row r="71" spans="1:21">
      <c r="A71" s="25">
        <v>69</v>
      </c>
      <c r="B71" s="25">
        <v>30</v>
      </c>
      <c r="C71" s="25">
        <v>9</v>
      </c>
      <c r="D71" s="36">
        <f>(1+Mastersheet!$C$39)*D59</f>
        <v>13911.288891600003</v>
      </c>
      <c r="E71" s="36">
        <f t="shared" si="8"/>
        <v>-834.67733349600019</v>
      </c>
      <c r="F71" s="37">
        <v>0</v>
      </c>
      <c r="G71" s="41">
        <f t="shared" si="7"/>
        <v>-4034.2737785640006</v>
      </c>
      <c r="H71" s="25">
        <v>0</v>
      </c>
      <c r="I71" s="77">
        <v>0</v>
      </c>
      <c r="J71" s="38">
        <v>0</v>
      </c>
      <c r="K71" s="37">
        <v>0</v>
      </c>
      <c r="L71" s="37">
        <v>0</v>
      </c>
      <c r="M71" s="38">
        <f>(1+Mastersheet!$C$29)*M59</f>
        <v>-1338.2255776000004</v>
      </c>
      <c r="N71" s="77">
        <v>0</v>
      </c>
      <c r="O71" s="77">
        <v>0</v>
      </c>
      <c r="P71" s="77">
        <v>0</v>
      </c>
      <c r="Q71" s="37">
        <f>Q59*(1+Mastersheet!$C$39)</f>
        <v>-579.63703715000008</v>
      </c>
      <c r="R71" s="38">
        <f>Mastersheet!$C$41</f>
        <v>-1500</v>
      </c>
      <c r="S71" s="38">
        <v>0</v>
      </c>
      <c r="T71" s="36">
        <f t="shared" si="9"/>
        <v>5624.475164790003</v>
      </c>
      <c r="U71" s="36">
        <f t="shared" si="10"/>
        <v>321209.99423984665</v>
      </c>
    </row>
    <row r="72" spans="1:21">
      <c r="A72" s="25">
        <v>70</v>
      </c>
      <c r="B72" s="25">
        <v>30</v>
      </c>
      <c r="C72" s="25">
        <v>10</v>
      </c>
      <c r="D72" s="36">
        <f>(1+Mastersheet!$C$39)*D60</f>
        <v>13911.288891600003</v>
      </c>
      <c r="E72" s="36">
        <f t="shared" si="8"/>
        <v>-834.67733349600019</v>
      </c>
      <c r="F72" s="37">
        <v>0</v>
      </c>
      <c r="G72" s="41">
        <f t="shared" si="7"/>
        <v>-4034.2737785640006</v>
      </c>
      <c r="H72" s="25">
        <v>0</v>
      </c>
      <c r="I72" s="77">
        <v>0</v>
      </c>
      <c r="J72" s="38">
        <v>0</v>
      </c>
      <c r="K72" s="37">
        <v>0</v>
      </c>
      <c r="L72" s="37">
        <v>0</v>
      </c>
      <c r="M72" s="38">
        <f>(1+Mastersheet!$C$29)*M60</f>
        <v>-1338.2255776000004</v>
      </c>
      <c r="N72" s="77">
        <v>0</v>
      </c>
      <c r="O72" s="77">
        <v>0</v>
      </c>
      <c r="P72" s="77">
        <v>0</v>
      </c>
      <c r="Q72" s="37">
        <f>Q60*(1+Mastersheet!$C$39)</f>
        <v>-579.63703715000008</v>
      </c>
      <c r="R72" s="38">
        <f>Mastersheet!$C$41</f>
        <v>-1500</v>
      </c>
      <c r="S72" s="38">
        <v>0</v>
      </c>
      <c r="T72" s="36">
        <f t="shared" si="9"/>
        <v>5624.475164790003</v>
      </c>
      <c r="U72" s="36">
        <f t="shared" si="10"/>
        <v>327369.81939503638</v>
      </c>
    </row>
    <row r="73" spans="1:21">
      <c r="A73" s="25">
        <v>71</v>
      </c>
      <c r="B73" s="25">
        <v>30</v>
      </c>
      <c r="C73" s="25">
        <v>11</v>
      </c>
      <c r="D73" s="36">
        <f>(1+Mastersheet!$C$39)*D61</f>
        <v>13911.288891600003</v>
      </c>
      <c r="E73" s="36">
        <f t="shared" si="8"/>
        <v>-834.67733349600019</v>
      </c>
      <c r="F73" s="37">
        <v>0</v>
      </c>
      <c r="G73" s="41">
        <f t="shared" si="7"/>
        <v>-4034.2737785640006</v>
      </c>
      <c r="H73" s="25">
        <v>0</v>
      </c>
      <c r="I73" s="77">
        <v>0</v>
      </c>
      <c r="J73" s="38">
        <v>0</v>
      </c>
      <c r="K73" s="37">
        <v>0</v>
      </c>
      <c r="L73" s="37">
        <v>0</v>
      </c>
      <c r="M73" s="38">
        <f>(1+Mastersheet!$C$29)*M61</f>
        <v>-1338.2255776000004</v>
      </c>
      <c r="N73" s="77">
        <v>0</v>
      </c>
      <c r="O73" s="77">
        <v>0</v>
      </c>
      <c r="P73" s="77">
        <v>0</v>
      </c>
      <c r="Q73" s="37">
        <f>Q61*(1+Mastersheet!$C$39)</f>
        <v>-579.63703715000008</v>
      </c>
      <c r="R73" s="38">
        <f>Mastersheet!$C$41</f>
        <v>-1500</v>
      </c>
      <c r="S73" s="38">
        <v>0</v>
      </c>
      <c r="T73" s="36">
        <f t="shared" si="9"/>
        <v>5624.475164790003</v>
      </c>
      <c r="U73" s="36">
        <f t="shared" si="10"/>
        <v>333539.91092548479</v>
      </c>
    </row>
    <row r="74" spans="1:21">
      <c r="A74" s="25">
        <v>72</v>
      </c>
      <c r="B74" s="25">
        <v>30</v>
      </c>
      <c r="C74" s="25">
        <v>0</v>
      </c>
      <c r="D74" s="36">
        <f>(1+Mastersheet!$C$39)*D62</f>
        <v>13911.288891600003</v>
      </c>
      <c r="E74" s="36">
        <f t="shared" si="8"/>
        <v>-834.67733349600019</v>
      </c>
      <c r="F74" s="37">
        <v>0</v>
      </c>
      <c r="G74" s="41">
        <f t="shared" si="7"/>
        <v>-4034.2737785640006</v>
      </c>
      <c r="H74" s="25">
        <v>0</v>
      </c>
      <c r="I74" s="77">
        <v>0</v>
      </c>
      <c r="J74" s="38">
        <v>0</v>
      </c>
      <c r="K74" s="37">
        <v>0</v>
      </c>
      <c r="L74" s="37">
        <v>0</v>
      </c>
      <c r="M74" s="38">
        <f>(1+Mastersheet!$C$29)*M62</f>
        <v>-1338.2255776000004</v>
      </c>
      <c r="N74" s="77">
        <v>0</v>
      </c>
      <c r="O74" s="77">
        <v>0</v>
      </c>
      <c r="P74" s="77">
        <v>0</v>
      </c>
      <c r="Q74" s="37">
        <f>Q62*(1+Mastersheet!$C$39)</f>
        <v>-579.63703715000008</v>
      </c>
      <c r="R74" s="38">
        <f>Mastersheet!$C$41</f>
        <v>-1500</v>
      </c>
      <c r="S74" s="38">
        <v>0</v>
      </c>
      <c r="T74" s="36">
        <f t="shared" si="9"/>
        <v>5624.475164790003</v>
      </c>
      <c r="U74" s="36">
        <f t="shared" si="10"/>
        <v>339720.28594181727</v>
      </c>
    </row>
    <row r="75" spans="1:21">
      <c r="A75" s="25">
        <v>73</v>
      </c>
      <c r="B75" s="25">
        <v>31</v>
      </c>
      <c r="C75" s="25">
        <v>1</v>
      </c>
      <c r="D75" s="36">
        <f>(1+Mastersheet!$C$39)*D63</f>
        <v>14328.627558348004</v>
      </c>
      <c r="E75" s="36">
        <f t="shared" si="8"/>
        <v>-859.71765350088015</v>
      </c>
      <c r="F75" s="37">
        <v>0</v>
      </c>
      <c r="G75" s="41">
        <f t="shared" si="7"/>
        <v>-4155.301991920921</v>
      </c>
      <c r="H75" s="25">
        <v>0</v>
      </c>
      <c r="I75" s="77">
        <v>0</v>
      </c>
      <c r="J75" s="38">
        <v>0</v>
      </c>
      <c r="K75" s="37">
        <v>0</v>
      </c>
      <c r="L75" s="37">
        <v>0</v>
      </c>
      <c r="M75" s="38">
        <f>(1+Mastersheet!$C$29)*M63</f>
        <v>-1418.5191122560004</v>
      </c>
      <c r="N75" s="77">
        <v>0</v>
      </c>
      <c r="O75" s="77">
        <v>0</v>
      </c>
      <c r="P75" s="77">
        <v>0</v>
      </c>
      <c r="Q75" s="37">
        <f>Q63*(1+Mastersheet!$C$39)</f>
        <v>-597.02614826450008</v>
      </c>
      <c r="R75" s="38">
        <f>Mastersheet!$C$41</f>
        <v>-1500</v>
      </c>
      <c r="S75" s="38">
        <v>0</v>
      </c>
      <c r="T75" s="36">
        <f t="shared" si="9"/>
        <v>5798.0626524057025</v>
      </c>
      <c r="U75" s="36">
        <f t="shared" si="10"/>
        <v>346084.54907079268</v>
      </c>
    </row>
    <row r="76" spans="1:21">
      <c r="A76" s="25">
        <v>74</v>
      </c>
      <c r="B76" s="25">
        <v>31</v>
      </c>
      <c r="C76" s="25">
        <v>2</v>
      </c>
      <c r="D76" s="36">
        <f>(1+Mastersheet!$C$39)*D64</f>
        <v>14328.627558348004</v>
      </c>
      <c r="E76" s="36">
        <f t="shared" si="8"/>
        <v>-859.71765350088015</v>
      </c>
      <c r="F76" s="37">
        <v>0</v>
      </c>
      <c r="G76" s="41">
        <f t="shared" si="7"/>
        <v>-4155.301991920921</v>
      </c>
      <c r="H76" s="25">
        <v>0</v>
      </c>
      <c r="I76" s="77">
        <v>0</v>
      </c>
      <c r="J76" s="38">
        <v>0</v>
      </c>
      <c r="K76" s="37">
        <v>0</v>
      </c>
      <c r="L76" s="37">
        <v>0</v>
      </c>
      <c r="M76" s="38">
        <f>(1+Mastersheet!$C$29)*M64</f>
        <v>-1418.5191122560004</v>
      </c>
      <c r="N76" s="77">
        <v>0</v>
      </c>
      <c r="O76" s="77">
        <v>0</v>
      </c>
      <c r="P76" s="77">
        <v>0</v>
      </c>
      <c r="Q76" s="37">
        <f>Q64*(1+Mastersheet!$C$39)</f>
        <v>-597.02614826450008</v>
      </c>
      <c r="R76" s="38">
        <f>Mastersheet!$C$41</f>
        <v>-1500</v>
      </c>
      <c r="S76" s="38">
        <v>0</v>
      </c>
      <c r="T76" s="36">
        <f t="shared" si="9"/>
        <v>5798.0626524057025</v>
      </c>
      <c r="U76" s="36">
        <f t="shared" si="10"/>
        <v>352459.41930498305</v>
      </c>
    </row>
    <row r="77" spans="1:21">
      <c r="A77" s="25">
        <v>75</v>
      </c>
      <c r="B77" s="25">
        <v>31</v>
      </c>
      <c r="C77" s="25">
        <v>3</v>
      </c>
      <c r="D77" s="36">
        <f>(1+Mastersheet!$C$39)*D65</f>
        <v>14328.627558348004</v>
      </c>
      <c r="E77" s="36">
        <f t="shared" si="8"/>
        <v>-859.71765350088015</v>
      </c>
      <c r="F77" s="37">
        <v>0</v>
      </c>
      <c r="G77" s="41">
        <f t="shared" si="7"/>
        <v>-4155.301991920921</v>
      </c>
      <c r="H77" s="25">
        <v>0</v>
      </c>
      <c r="I77" s="77">
        <v>0</v>
      </c>
      <c r="J77" s="38">
        <v>0</v>
      </c>
      <c r="K77" s="37">
        <v>0</v>
      </c>
      <c r="L77" s="37">
        <v>0</v>
      </c>
      <c r="M77" s="38">
        <f>(1+Mastersheet!$C$29)*M65</f>
        <v>-1418.5191122560004</v>
      </c>
      <c r="N77" s="77">
        <v>0</v>
      </c>
      <c r="O77" s="77">
        <v>0</v>
      </c>
      <c r="P77" s="77">
        <v>0</v>
      </c>
      <c r="Q77" s="37">
        <f>Q65*(1+Mastersheet!$C$39)</f>
        <v>-597.02614826450008</v>
      </c>
      <c r="R77" s="38">
        <f>Mastersheet!$C$41</f>
        <v>-1500</v>
      </c>
      <c r="S77" s="38">
        <v>0</v>
      </c>
      <c r="T77" s="36">
        <f t="shared" si="9"/>
        <v>5798.0626524057025</v>
      </c>
      <c r="U77" s="36">
        <f t="shared" si="10"/>
        <v>358844.91432289709</v>
      </c>
    </row>
    <row r="78" spans="1:21">
      <c r="A78" s="25">
        <v>76</v>
      </c>
      <c r="B78" s="25">
        <v>31</v>
      </c>
      <c r="C78" s="25">
        <v>4</v>
      </c>
      <c r="D78" s="36">
        <f>(1+Mastersheet!$C$39)*D66</f>
        <v>14328.627558348004</v>
      </c>
      <c r="E78" s="36">
        <f t="shared" si="8"/>
        <v>-859.71765350088015</v>
      </c>
      <c r="F78" s="37">
        <v>0</v>
      </c>
      <c r="G78" s="41">
        <f t="shared" si="7"/>
        <v>-4155.301991920921</v>
      </c>
      <c r="H78" s="25">
        <v>0</v>
      </c>
      <c r="I78" s="77">
        <v>0</v>
      </c>
      <c r="J78" s="38">
        <v>0</v>
      </c>
      <c r="K78" s="37">
        <v>0</v>
      </c>
      <c r="L78" s="37">
        <v>0</v>
      </c>
      <c r="M78" s="38">
        <f>(1+Mastersheet!$C$29)*M66</f>
        <v>-1418.5191122560004</v>
      </c>
      <c r="N78" s="77">
        <v>0</v>
      </c>
      <c r="O78" s="77">
        <v>0</v>
      </c>
      <c r="P78" s="77">
        <v>0</v>
      </c>
      <c r="Q78" s="37">
        <f>Q66*(1+Mastersheet!$C$39)</f>
        <v>-597.02614826450008</v>
      </c>
      <c r="R78" s="38">
        <f>Mastersheet!$C$41</f>
        <v>-1500</v>
      </c>
      <c r="S78" s="38">
        <v>0</v>
      </c>
      <c r="T78" s="36">
        <f t="shared" si="9"/>
        <v>5798.0626524057025</v>
      </c>
      <c r="U78" s="36">
        <f t="shared" si="10"/>
        <v>365241.05183250766</v>
      </c>
    </row>
    <row r="79" spans="1:21">
      <c r="A79" s="25">
        <v>77</v>
      </c>
      <c r="B79" s="25">
        <v>31</v>
      </c>
      <c r="C79" s="25">
        <v>5</v>
      </c>
      <c r="D79" s="36">
        <f>(1+Mastersheet!$C$39)*D67</f>
        <v>14328.627558348004</v>
      </c>
      <c r="E79" s="36">
        <f t="shared" si="8"/>
        <v>-859.71765350088015</v>
      </c>
      <c r="F79" s="37">
        <v>0</v>
      </c>
      <c r="G79" s="41">
        <f t="shared" si="7"/>
        <v>-4155.301991920921</v>
      </c>
      <c r="H79" s="25">
        <v>0</v>
      </c>
      <c r="I79" s="77">
        <v>0</v>
      </c>
      <c r="J79" s="38">
        <v>0</v>
      </c>
      <c r="K79" s="37">
        <v>0</v>
      </c>
      <c r="L79" s="37">
        <v>0</v>
      </c>
      <c r="M79" s="38">
        <f>(1+Mastersheet!$C$29)*M67</f>
        <v>-1418.5191122560004</v>
      </c>
      <c r="N79" s="77">
        <v>0</v>
      </c>
      <c r="O79" s="77">
        <v>0</v>
      </c>
      <c r="P79" s="77">
        <v>0</v>
      </c>
      <c r="Q79" s="37">
        <f>Q67*(1+Mastersheet!$C$39)</f>
        <v>-597.02614826450008</v>
      </c>
      <c r="R79" s="38">
        <f>Mastersheet!$C$41</f>
        <v>-1500</v>
      </c>
      <c r="S79" s="38">
        <v>0</v>
      </c>
      <c r="T79" s="36">
        <f t="shared" si="9"/>
        <v>5798.0626524057025</v>
      </c>
      <c r="U79" s="36">
        <f t="shared" si="10"/>
        <v>371647.8495713009</v>
      </c>
    </row>
    <row r="80" spans="1:21">
      <c r="A80" s="25">
        <v>78</v>
      </c>
      <c r="B80" s="25">
        <v>31</v>
      </c>
      <c r="C80" s="25">
        <v>6</v>
      </c>
      <c r="D80" s="36">
        <f>(1+Mastersheet!$C$39)*D68</f>
        <v>14328.627558348004</v>
      </c>
      <c r="E80" s="36">
        <f t="shared" si="8"/>
        <v>-859.71765350088015</v>
      </c>
      <c r="F80" s="37">
        <v>0</v>
      </c>
      <c r="G80" s="41">
        <f t="shared" si="7"/>
        <v>-4155.301991920921</v>
      </c>
      <c r="H80" s="25">
        <v>0</v>
      </c>
      <c r="I80" s="77">
        <v>0</v>
      </c>
      <c r="J80" s="38">
        <v>0</v>
      </c>
      <c r="K80" s="37">
        <v>0</v>
      </c>
      <c r="L80" s="37">
        <v>0</v>
      </c>
      <c r="M80" s="38">
        <f>(1+Mastersheet!$C$29)*M68</f>
        <v>-1418.5191122560004</v>
      </c>
      <c r="N80" s="77">
        <v>0</v>
      </c>
      <c r="O80" s="77">
        <v>0</v>
      </c>
      <c r="P80" s="77">
        <v>0</v>
      </c>
      <c r="Q80" s="37">
        <f>Q68*(1+Mastersheet!$C$39)</f>
        <v>-597.02614826450008</v>
      </c>
      <c r="R80" s="38">
        <f>Mastersheet!$C$41</f>
        <v>-1500</v>
      </c>
      <c r="S80" s="38">
        <v>0</v>
      </c>
      <c r="T80" s="36">
        <f t="shared" si="9"/>
        <v>5798.0626524057025</v>
      </c>
      <c r="U80" s="36">
        <f t="shared" si="10"/>
        <v>378065.32530632545</v>
      </c>
    </row>
    <row r="81" spans="1:21">
      <c r="A81" s="25">
        <v>79</v>
      </c>
      <c r="B81" s="25">
        <v>31</v>
      </c>
      <c r="C81" s="25">
        <v>7</v>
      </c>
      <c r="D81" s="36">
        <f>(1+Mastersheet!$C$39)*D69</f>
        <v>14328.627558348004</v>
      </c>
      <c r="E81" s="36">
        <f t="shared" si="8"/>
        <v>-859.71765350088015</v>
      </c>
      <c r="F81" s="37">
        <v>0</v>
      </c>
      <c r="G81" s="41">
        <f t="shared" si="7"/>
        <v>-4155.301991920921</v>
      </c>
      <c r="H81" s="25">
        <v>0</v>
      </c>
      <c r="I81" s="77">
        <v>0</v>
      </c>
      <c r="J81" s="38">
        <v>0</v>
      </c>
      <c r="K81" s="37">
        <v>0</v>
      </c>
      <c r="L81" s="37">
        <v>0</v>
      </c>
      <c r="M81" s="38">
        <f>(1+Mastersheet!$C$29)*M69</f>
        <v>-1418.5191122560004</v>
      </c>
      <c r="N81" s="77">
        <v>0</v>
      </c>
      <c r="O81" s="77">
        <v>0</v>
      </c>
      <c r="P81" s="77">
        <v>0</v>
      </c>
      <c r="Q81" s="37">
        <f>Q69*(1+Mastersheet!$C$39)</f>
        <v>-597.02614826450008</v>
      </c>
      <c r="R81" s="38">
        <f>Mastersheet!$C$41</f>
        <v>-1500</v>
      </c>
      <c r="S81" s="38">
        <v>0</v>
      </c>
      <c r="T81" s="36">
        <f t="shared" si="9"/>
        <v>5798.0626524057025</v>
      </c>
      <c r="U81" s="36">
        <f t="shared" si="10"/>
        <v>384493.49683424173</v>
      </c>
    </row>
    <row r="82" spans="1:21">
      <c r="A82" s="25">
        <v>80</v>
      </c>
      <c r="B82" s="25">
        <v>31</v>
      </c>
      <c r="C82" s="25">
        <v>8</v>
      </c>
      <c r="D82" s="36">
        <f>(1+Mastersheet!$C$39)*D70</f>
        <v>14328.627558348004</v>
      </c>
      <c r="E82" s="36">
        <f t="shared" si="8"/>
        <v>-859.71765350088015</v>
      </c>
      <c r="F82" s="37">
        <v>0</v>
      </c>
      <c r="G82" s="41">
        <f t="shared" si="7"/>
        <v>-4155.301991920921</v>
      </c>
      <c r="H82" s="25">
        <v>0</v>
      </c>
      <c r="I82" s="77">
        <v>0</v>
      </c>
      <c r="J82" s="38">
        <v>0</v>
      </c>
      <c r="K82" s="37">
        <v>0</v>
      </c>
      <c r="L82" s="37">
        <v>0</v>
      </c>
      <c r="M82" s="38">
        <f>(1+Mastersheet!$C$29)*M70</f>
        <v>-1418.5191122560004</v>
      </c>
      <c r="N82" s="77">
        <v>0</v>
      </c>
      <c r="O82" s="77">
        <v>0</v>
      </c>
      <c r="P82" s="77">
        <v>0</v>
      </c>
      <c r="Q82" s="37">
        <f>Q70*(1+Mastersheet!$C$39)</f>
        <v>-597.02614826450008</v>
      </c>
      <c r="R82" s="38">
        <f>Mastersheet!$C$41</f>
        <v>-1500</v>
      </c>
      <c r="S82" s="38">
        <v>0</v>
      </c>
      <c r="T82" s="36">
        <f t="shared" si="9"/>
        <v>5798.0626524057025</v>
      </c>
      <c r="U82" s="36">
        <f t="shared" si="10"/>
        <v>390932.3819813712</v>
      </c>
    </row>
    <row r="83" spans="1:21">
      <c r="A83" s="25">
        <v>81</v>
      </c>
      <c r="B83" s="25">
        <v>31</v>
      </c>
      <c r="C83" s="25">
        <v>9</v>
      </c>
      <c r="D83" s="36">
        <f>(1+Mastersheet!$C$39)*D71</f>
        <v>14328.627558348004</v>
      </c>
      <c r="E83" s="36">
        <f t="shared" si="8"/>
        <v>-859.71765350088015</v>
      </c>
      <c r="F83" s="37">
        <v>0</v>
      </c>
      <c r="G83" s="41">
        <f t="shared" si="7"/>
        <v>-4155.301991920921</v>
      </c>
      <c r="H83" s="25">
        <v>0</v>
      </c>
      <c r="I83" s="77">
        <v>0</v>
      </c>
      <c r="J83" s="38">
        <v>0</v>
      </c>
      <c r="K83" s="37">
        <v>0</v>
      </c>
      <c r="L83" s="37">
        <v>0</v>
      </c>
      <c r="M83" s="38">
        <f>(1+Mastersheet!$C$29)*M71</f>
        <v>-1418.5191122560004</v>
      </c>
      <c r="N83" s="77">
        <v>0</v>
      </c>
      <c r="O83" s="77">
        <v>0</v>
      </c>
      <c r="P83" s="77">
        <v>0</v>
      </c>
      <c r="Q83" s="37">
        <f>Q71*(1+Mastersheet!$C$39)</f>
        <v>-597.02614826450008</v>
      </c>
      <c r="R83" s="38">
        <f>Mastersheet!$C$41</f>
        <v>-1500</v>
      </c>
      <c r="S83" s="38">
        <v>0</v>
      </c>
      <c r="T83" s="36">
        <f t="shared" si="9"/>
        <v>5798.0626524057025</v>
      </c>
      <c r="U83" s="36">
        <f t="shared" si="10"/>
        <v>397381.99860374589</v>
      </c>
    </row>
    <row r="84" spans="1:21">
      <c r="A84" s="25">
        <v>82</v>
      </c>
      <c r="B84" s="25">
        <v>31</v>
      </c>
      <c r="C84" s="25">
        <v>10</v>
      </c>
      <c r="D84" s="36">
        <f>(1+Mastersheet!$C$39)*D72</f>
        <v>14328.627558348004</v>
      </c>
      <c r="E84" s="36">
        <f t="shared" si="8"/>
        <v>-859.71765350088015</v>
      </c>
      <c r="F84" s="37">
        <v>0</v>
      </c>
      <c r="G84" s="41">
        <f t="shared" si="7"/>
        <v>-4155.301991920921</v>
      </c>
      <c r="H84" s="25">
        <v>0</v>
      </c>
      <c r="I84" s="77">
        <v>0</v>
      </c>
      <c r="J84" s="38">
        <v>0</v>
      </c>
      <c r="K84" s="37">
        <v>0</v>
      </c>
      <c r="L84" s="37">
        <v>0</v>
      </c>
      <c r="M84" s="38">
        <f>(1+Mastersheet!$C$29)*M72</f>
        <v>-1418.5191122560004</v>
      </c>
      <c r="N84" s="77">
        <v>0</v>
      </c>
      <c r="O84" s="77">
        <v>0</v>
      </c>
      <c r="P84" s="77">
        <v>0</v>
      </c>
      <c r="Q84" s="37">
        <f>Q72*(1+Mastersheet!$C$39)</f>
        <v>-597.02614826450008</v>
      </c>
      <c r="R84" s="38">
        <f>Mastersheet!$C$41</f>
        <v>-1500</v>
      </c>
      <c r="S84" s="38">
        <v>0</v>
      </c>
      <c r="T84" s="36">
        <f t="shared" si="9"/>
        <v>5798.0626524057025</v>
      </c>
      <c r="U84" s="36">
        <f t="shared" si="10"/>
        <v>403842.36458715785</v>
      </c>
    </row>
    <row r="85" spans="1:21">
      <c r="A85" s="25">
        <v>83</v>
      </c>
      <c r="B85" s="25">
        <v>31</v>
      </c>
      <c r="C85" s="25">
        <v>11</v>
      </c>
      <c r="D85" s="36">
        <f>(1+Mastersheet!$C$39)*D73</f>
        <v>14328.627558348004</v>
      </c>
      <c r="E85" s="36">
        <f t="shared" si="8"/>
        <v>-859.71765350088015</v>
      </c>
      <c r="F85" s="37">
        <v>0</v>
      </c>
      <c r="G85" s="41">
        <f t="shared" si="7"/>
        <v>-4155.301991920921</v>
      </c>
      <c r="H85" s="25">
        <v>0</v>
      </c>
      <c r="I85" s="77">
        <v>0</v>
      </c>
      <c r="J85" s="38">
        <v>0</v>
      </c>
      <c r="K85" s="37">
        <v>0</v>
      </c>
      <c r="L85" s="37">
        <v>0</v>
      </c>
      <c r="M85" s="38">
        <f>(1+Mastersheet!$C$29)*M73</f>
        <v>-1418.5191122560004</v>
      </c>
      <c r="N85" s="77">
        <v>0</v>
      </c>
      <c r="O85" s="77">
        <v>0</v>
      </c>
      <c r="P85" s="77">
        <v>0</v>
      </c>
      <c r="Q85" s="37">
        <f>Q73*(1+Mastersheet!$C$39)</f>
        <v>-597.02614826450008</v>
      </c>
      <c r="R85" s="38">
        <f>Mastersheet!$C$41</f>
        <v>-1500</v>
      </c>
      <c r="S85" s="38">
        <v>0</v>
      </c>
      <c r="T85" s="36">
        <f t="shared" si="9"/>
        <v>5798.0626524057025</v>
      </c>
      <c r="U85" s="36">
        <f t="shared" si="10"/>
        <v>410313.49784720881</v>
      </c>
    </row>
    <row r="86" spans="1:21">
      <c r="A86" s="25">
        <v>84</v>
      </c>
      <c r="B86" s="25">
        <v>31</v>
      </c>
      <c r="C86" s="25">
        <v>0</v>
      </c>
      <c r="D86" s="36">
        <f>(1+Mastersheet!$C$39)*D74</f>
        <v>14328.627558348004</v>
      </c>
      <c r="E86" s="36">
        <f t="shared" si="8"/>
        <v>-859.71765350088015</v>
      </c>
      <c r="F86" s="37">
        <v>0</v>
      </c>
      <c r="G86" s="41">
        <f t="shared" si="7"/>
        <v>-4155.301991920921</v>
      </c>
      <c r="H86" s="25">
        <v>0</v>
      </c>
      <c r="I86" s="77">
        <v>0</v>
      </c>
      <c r="J86" s="38">
        <v>0</v>
      </c>
      <c r="K86" s="37">
        <v>0</v>
      </c>
      <c r="L86" s="37">
        <v>0</v>
      </c>
      <c r="M86" s="38">
        <f>(1+Mastersheet!$C$29)*M74</f>
        <v>-1418.5191122560004</v>
      </c>
      <c r="N86" s="77">
        <v>0</v>
      </c>
      <c r="O86" s="77">
        <v>0</v>
      </c>
      <c r="P86" s="77">
        <v>0</v>
      </c>
      <c r="Q86" s="37">
        <f>Q74*(1+Mastersheet!$C$39)</f>
        <v>-597.02614826450008</v>
      </c>
      <c r="R86" s="38">
        <f>Mastersheet!$C$41</f>
        <v>-1500</v>
      </c>
      <c r="S86" s="38">
        <v>0</v>
      </c>
      <c r="T86" s="36">
        <f t="shared" si="9"/>
        <v>5798.0626524057025</v>
      </c>
      <c r="U86" s="36">
        <f t="shared" si="10"/>
        <v>416795.41632935987</v>
      </c>
    </row>
    <row r="87" spans="1:21">
      <c r="A87" s="25">
        <v>85</v>
      </c>
      <c r="B87" s="25">
        <v>32</v>
      </c>
      <c r="C87" s="25">
        <v>1</v>
      </c>
      <c r="D87" s="36">
        <f>(1+Mastersheet!$C$39)*D75</f>
        <v>14758.486385098444</v>
      </c>
      <c r="E87" s="36">
        <f t="shared" si="8"/>
        <v>-885.50918310590657</v>
      </c>
      <c r="F87" s="37">
        <v>0</v>
      </c>
      <c r="G87" s="41">
        <f t="shared" si="7"/>
        <v>-4279.9610516785488</v>
      </c>
      <c r="H87" s="25">
        <v>0</v>
      </c>
      <c r="I87" s="77">
        <v>0</v>
      </c>
      <c r="J87" s="38">
        <v>0</v>
      </c>
      <c r="K87" s="37">
        <v>0</v>
      </c>
      <c r="L87" s="37">
        <v>0</v>
      </c>
      <c r="M87" s="38">
        <f>(1+Mastersheet!$C$29)*M75</f>
        <v>-1503.6302589913605</v>
      </c>
      <c r="N87" s="77">
        <v>0</v>
      </c>
      <c r="O87" s="77">
        <v>0</v>
      </c>
      <c r="P87" s="77">
        <v>0</v>
      </c>
      <c r="Q87" s="37">
        <f>Q75*(1+Mastersheet!$C$39)</f>
        <v>-614.93693271243512</v>
      </c>
      <c r="R87" s="38">
        <f>Mastersheet!$C$41</f>
        <v>-1500</v>
      </c>
      <c r="S87" s="38">
        <v>0</v>
      </c>
      <c r="T87" s="36">
        <f t="shared" si="9"/>
        <v>5974.4489586101927</v>
      </c>
      <c r="U87" s="36">
        <f t="shared" si="10"/>
        <v>423464.52431518567</v>
      </c>
    </row>
    <row r="88" spans="1:21">
      <c r="A88" s="25">
        <v>86</v>
      </c>
      <c r="B88" s="25">
        <v>32</v>
      </c>
      <c r="C88" s="25">
        <v>2</v>
      </c>
      <c r="D88" s="36">
        <f>(1+Mastersheet!$C$39)*D76</f>
        <v>14758.486385098444</v>
      </c>
      <c r="E88" s="36">
        <f t="shared" si="8"/>
        <v>-885.50918310590657</v>
      </c>
      <c r="F88" s="37">
        <v>0</v>
      </c>
      <c r="G88" s="41">
        <f t="shared" si="7"/>
        <v>-4279.9610516785488</v>
      </c>
      <c r="H88" s="25">
        <v>0</v>
      </c>
      <c r="I88" s="77">
        <v>0</v>
      </c>
      <c r="J88" s="38">
        <v>0</v>
      </c>
      <c r="K88" s="37">
        <v>0</v>
      </c>
      <c r="L88" s="37">
        <v>0</v>
      </c>
      <c r="M88" s="38">
        <f>(1+Mastersheet!$C$29)*M76</f>
        <v>-1503.6302589913605</v>
      </c>
      <c r="N88" s="77">
        <v>0</v>
      </c>
      <c r="O88" s="77">
        <v>0</v>
      </c>
      <c r="P88" s="77">
        <v>0</v>
      </c>
      <c r="Q88" s="37">
        <f>Q76*(1+Mastersheet!$C$39)</f>
        <v>-614.93693271243512</v>
      </c>
      <c r="R88" s="38">
        <f>Mastersheet!$C$41</f>
        <v>-1500</v>
      </c>
      <c r="S88" s="38">
        <v>0</v>
      </c>
      <c r="T88" s="36">
        <f t="shared" si="9"/>
        <v>5974.4489586101927</v>
      </c>
      <c r="U88" s="36">
        <f t="shared" si="10"/>
        <v>430144.74748098786</v>
      </c>
    </row>
    <row r="89" spans="1:21">
      <c r="A89" s="25">
        <v>87</v>
      </c>
      <c r="B89" s="25">
        <v>32</v>
      </c>
      <c r="C89" s="25">
        <v>3</v>
      </c>
      <c r="D89" s="36">
        <f>(1+Mastersheet!$C$39)*D77</f>
        <v>14758.486385098444</v>
      </c>
      <c r="E89" s="36">
        <f t="shared" si="8"/>
        <v>-885.50918310590657</v>
      </c>
      <c r="F89" s="37">
        <v>0</v>
      </c>
      <c r="G89" s="41">
        <f t="shared" si="7"/>
        <v>-4279.9610516785488</v>
      </c>
      <c r="H89" s="25">
        <v>0</v>
      </c>
      <c r="I89" s="77">
        <v>0</v>
      </c>
      <c r="J89" s="38">
        <v>0</v>
      </c>
      <c r="K89" s="37">
        <v>0</v>
      </c>
      <c r="L89" s="37">
        <v>0</v>
      </c>
      <c r="M89" s="38">
        <f>(1+Mastersheet!$C$29)*M77</f>
        <v>-1503.6302589913605</v>
      </c>
      <c r="N89" s="77">
        <v>0</v>
      </c>
      <c r="O89" s="77">
        <v>0</v>
      </c>
      <c r="P89" s="77">
        <v>0</v>
      </c>
      <c r="Q89" s="37">
        <f>Q77*(1+Mastersheet!$C$39)</f>
        <v>-614.93693271243512</v>
      </c>
      <c r="R89" s="38">
        <f>Mastersheet!$C$41</f>
        <v>-1500</v>
      </c>
      <c r="S89" s="38">
        <v>0</v>
      </c>
      <c r="T89" s="36">
        <f t="shared" si="9"/>
        <v>5974.4489586101927</v>
      </c>
      <c r="U89" s="36">
        <f t="shared" si="10"/>
        <v>436836.10435206635</v>
      </c>
    </row>
    <row r="90" spans="1:21">
      <c r="A90" s="25">
        <v>88</v>
      </c>
      <c r="B90" s="25">
        <v>32</v>
      </c>
      <c r="C90" s="25">
        <v>4</v>
      </c>
      <c r="D90" s="36">
        <f>(1+Mastersheet!$C$39)*D78</f>
        <v>14758.486385098444</v>
      </c>
      <c r="E90" s="36">
        <f t="shared" si="8"/>
        <v>-885.50918310590657</v>
      </c>
      <c r="F90" s="37">
        <v>0</v>
      </c>
      <c r="G90" s="41">
        <f t="shared" si="7"/>
        <v>-4279.9610516785488</v>
      </c>
      <c r="H90" s="25">
        <v>0</v>
      </c>
      <c r="I90" s="77">
        <v>0</v>
      </c>
      <c r="J90" s="38">
        <v>0</v>
      </c>
      <c r="K90" s="37">
        <v>0</v>
      </c>
      <c r="L90" s="37">
        <v>0</v>
      </c>
      <c r="M90" s="38">
        <f>(1+Mastersheet!$C$29)*M78</f>
        <v>-1503.6302589913605</v>
      </c>
      <c r="N90" s="77">
        <v>0</v>
      </c>
      <c r="O90" s="77">
        <v>0</v>
      </c>
      <c r="P90" s="77">
        <v>0</v>
      </c>
      <c r="Q90" s="37">
        <f>Q78*(1+Mastersheet!$C$39)</f>
        <v>-614.93693271243512</v>
      </c>
      <c r="R90" s="38">
        <f>Mastersheet!$C$41</f>
        <v>-1500</v>
      </c>
      <c r="S90" s="38">
        <v>0</v>
      </c>
      <c r="T90" s="36">
        <f t="shared" si="9"/>
        <v>5974.4489586101927</v>
      </c>
      <c r="U90" s="36">
        <f t="shared" si="10"/>
        <v>443538.61348459666</v>
      </c>
    </row>
    <row r="91" spans="1:21">
      <c r="A91" s="25">
        <v>89</v>
      </c>
      <c r="B91" s="25">
        <v>32</v>
      </c>
      <c r="C91" s="25">
        <v>5</v>
      </c>
      <c r="D91" s="36">
        <f>(1+Mastersheet!$C$39)*D79</f>
        <v>14758.486385098444</v>
      </c>
      <c r="E91" s="36">
        <f t="shared" si="8"/>
        <v>-885.50918310590657</v>
      </c>
      <c r="F91" s="37">
        <v>0</v>
      </c>
      <c r="G91" s="41">
        <f t="shared" si="7"/>
        <v>-4279.9610516785488</v>
      </c>
      <c r="H91" s="25">
        <v>0</v>
      </c>
      <c r="I91" s="77">
        <v>0</v>
      </c>
      <c r="J91" s="38">
        <v>0</v>
      </c>
      <c r="K91" s="37">
        <v>0</v>
      </c>
      <c r="L91" s="37">
        <v>0</v>
      </c>
      <c r="M91" s="38">
        <f>(1+Mastersheet!$C$29)*M79</f>
        <v>-1503.6302589913605</v>
      </c>
      <c r="N91" s="77">
        <v>0</v>
      </c>
      <c r="O91" s="77">
        <v>0</v>
      </c>
      <c r="P91" s="77">
        <v>0</v>
      </c>
      <c r="Q91" s="37">
        <f>Q79*(1+Mastersheet!$C$39)</f>
        <v>-614.93693271243512</v>
      </c>
      <c r="R91" s="38">
        <f>Mastersheet!$C$41</f>
        <v>-1500</v>
      </c>
      <c r="S91" s="38">
        <v>0</v>
      </c>
      <c r="T91" s="36">
        <f t="shared" si="9"/>
        <v>5974.4489586101927</v>
      </c>
      <c r="U91" s="36">
        <f t="shared" si="10"/>
        <v>450252.2934656812</v>
      </c>
    </row>
    <row r="92" spans="1:21">
      <c r="A92" s="25">
        <v>90</v>
      </c>
      <c r="B92" s="25">
        <v>32</v>
      </c>
      <c r="C92" s="25">
        <v>6</v>
      </c>
      <c r="D92" s="36">
        <f>(1+Mastersheet!$C$39)*D80</f>
        <v>14758.486385098444</v>
      </c>
      <c r="E92" s="36">
        <f t="shared" si="8"/>
        <v>-885.50918310590657</v>
      </c>
      <c r="F92" s="37">
        <v>0</v>
      </c>
      <c r="G92" s="41">
        <f t="shared" si="7"/>
        <v>-4279.9610516785488</v>
      </c>
      <c r="H92" s="25">
        <v>0</v>
      </c>
      <c r="I92" s="77">
        <v>0</v>
      </c>
      <c r="J92" s="38">
        <v>0</v>
      </c>
      <c r="K92" s="37">
        <v>0</v>
      </c>
      <c r="L92" s="37">
        <v>0</v>
      </c>
      <c r="M92" s="38">
        <f>(1+Mastersheet!$C$29)*M80</f>
        <v>-1503.6302589913605</v>
      </c>
      <c r="N92" s="77">
        <v>0</v>
      </c>
      <c r="O92" s="77">
        <v>0</v>
      </c>
      <c r="P92" s="77">
        <v>0</v>
      </c>
      <c r="Q92" s="37">
        <f>Q80*(1+Mastersheet!$C$39)</f>
        <v>-614.93693271243512</v>
      </c>
      <c r="R92" s="38">
        <f>Mastersheet!$C$41</f>
        <v>-1500</v>
      </c>
      <c r="S92" s="38">
        <v>0</v>
      </c>
      <c r="T92" s="36">
        <f t="shared" si="9"/>
        <v>5974.4489586101927</v>
      </c>
      <c r="U92" s="36">
        <f t="shared" si="10"/>
        <v>456977.16291340085</v>
      </c>
    </row>
    <row r="93" spans="1:21">
      <c r="A93" s="25">
        <v>91</v>
      </c>
      <c r="B93" s="25">
        <v>32</v>
      </c>
      <c r="C93" s="25">
        <v>7</v>
      </c>
      <c r="D93" s="36">
        <f>(1+Mastersheet!$C$39)*D81</f>
        <v>14758.486385098444</v>
      </c>
      <c r="E93" s="36">
        <f t="shared" si="8"/>
        <v>-885.50918310590657</v>
      </c>
      <c r="F93" s="37">
        <v>0</v>
      </c>
      <c r="G93" s="41">
        <f t="shared" si="7"/>
        <v>-4279.9610516785488</v>
      </c>
      <c r="H93" s="25">
        <v>0</v>
      </c>
      <c r="I93" s="77">
        <v>0</v>
      </c>
      <c r="J93" s="38">
        <v>0</v>
      </c>
      <c r="K93" s="37">
        <v>0</v>
      </c>
      <c r="L93" s="37">
        <v>0</v>
      </c>
      <c r="M93" s="38">
        <f>(1+Mastersheet!$C$29)*M81</f>
        <v>-1503.6302589913605</v>
      </c>
      <c r="N93" s="77">
        <v>0</v>
      </c>
      <c r="O93" s="77">
        <v>0</v>
      </c>
      <c r="P93" s="77">
        <v>0</v>
      </c>
      <c r="Q93" s="37">
        <f>Q81*(1+Mastersheet!$C$39)</f>
        <v>-614.93693271243512</v>
      </c>
      <c r="R93" s="38">
        <f>Mastersheet!$C$41</f>
        <v>-1500</v>
      </c>
      <c r="S93" s="38">
        <v>0</v>
      </c>
      <c r="T93" s="36">
        <f t="shared" si="9"/>
        <v>5974.4489586101927</v>
      </c>
      <c r="U93" s="36">
        <f t="shared" si="10"/>
        <v>463713.24047686672</v>
      </c>
    </row>
    <row r="94" spans="1:21">
      <c r="A94" s="25">
        <v>92</v>
      </c>
      <c r="B94" s="25">
        <v>32</v>
      </c>
      <c r="C94" s="25">
        <v>8</v>
      </c>
      <c r="D94" s="36">
        <f>(1+Mastersheet!$C$39)*D82</f>
        <v>14758.486385098444</v>
      </c>
      <c r="E94" s="36">
        <f t="shared" si="8"/>
        <v>-885.50918310590657</v>
      </c>
      <c r="F94" s="37">
        <v>0</v>
      </c>
      <c r="G94" s="41">
        <f t="shared" si="7"/>
        <v>-4279.9610516785488</v>
      </c>
      <c r="H94" s="25">
        <v>0</v>
      </c>
      <c r="I94" s="77">
        <v>0</v>
      </c>
      <c r="J94" s="38">
        <v>0</v>
      </c>
      <c r="K94" s="37">
        <v>0</v>
      </c>
      <c r="L94" s="37">
        <v>0</v>
      </c>
      <c r="M94" s="38">
        <f>(1+Mastersheet!$C$29)*M82</f>
        <v>-1503.6302589913605</v>
      </c>
      <c r="N94" s="77">
        <v>0</v>
      </c>
      <c r="O94" s="77">
        <v>0</v>
      </c>
      <c r="P94" s="77">
        <v>0</v>
      </c>
      <c r="Q94" s="37">
        <f>Q82*(1+Mastersheet!$C$39)</f>
        <v>-614.93693271243512</v>
      </c>
      <c r="R94" s="38">
        <f>Mastersheet!$C$41</f>
        <v>-1500</v>
      </c>
      <c r="S94" s="38">
        <v>0</v>
      </c>
      <c r="T94" s="36">
        <f t="shared" si="9"/>
        <v>5974.4489586101927</v>
      </c>
      <c r="U94" s="36">
        <f t="shared" si="10"/>
        <v>470460.54483627167</v>
      </c>
    </row>
    <row r="95" spans="1:21">
      <c r="A95" s="25">
        <v>93</v>
      </c>
      <c r="B95" s="25">
        <v>32</v>
      </c>
      <c r="C95" s="25">
        <v>9</v>
      </c>
      <c r="D95" s="36">
        <f>(1+Mastersheet!$C$39)*D83</f>
        <v>14758.486385098444</v>
      </c>
      <c r="E95" s="36">
        <f t="shared" si="8"/>
        <v>-885.50918310590657</v>
      </c>
      <c r="F95" s="37">
        <v>0</v>
      </c>
      <c r="G95" s="41">
        <f t="shared" si="7"/>
        <v>-4279.9610516785488</v>
      </c>
      <c r="H95" s="25">
        <v>0</v>
      </c>
      <c r="I95" s="77">
        <v>0</v>
      </c>
      <c r="J95" s="38">
        <v>0</v>
      </c>
      <c r="K95" s="37">
        <v>0</v>
      </c>
      <c r="L95" s="37">
        <v>0</v>
      </c>
      <c r="M95" s="38">
        <f>(1+Mastersheet!$C$29)*M83</f>
        <v>-1503.6302589913605</v>
      </c>
      <c r="N95" s="77">
        <v>0</v>
      </c>
      <c r="O95" s="77">
        <v>0</v>
      </c>
      <c r="P95" s="77">
        <v>0</v>
      </c>
      <c r="Q95" s="37">
        <f>Q83*(1+Mastersheet!$C$39)</f>
        <v>-614.93693271243512</v>
      </c>
      <c r="R95" s="38">
        <f>Mastersheet!$C$41</f>
        <v>-1500</v>
      </c>
      <c r="S95" s="38">
        <v>0</v>
      </c>
      <c r="T95" s="36">
        <f t="shared" si="9"/>
        <v>5974.4489586101927</v>
      </c>
      <c r="U95" s="36">
        <f t="shared" si="10"/>
        <v>477219.09470294236</v>
      </c>
    </row>
    <row r="96" spans="1:21">
      <c r="A96" s="25">
        <v>94</v>
      </c>
      <c r="B96" s="25">
        <v>32</v>
      </c>
      <c r="C96" s="25">
        <v>10</v>
      </c>
      <c r="D96" s="36">
        <f>(1+Mastersheet!$C$39)*D84</f>
        <v>14758.486385098444</v>
      </c>
      <c r="E96" s="36">
        <f t="shared" si="8"/>
        <v>-885.50918310590657</v>
      </c>
      <c r="F96" s="37">
        <v>0</v>
      </c>
      <c r="G96" s="41">
        <f t="shared" si="7"/>
        <v>-4279.9610516785488</v>
      </c>
      <c r="H96" s="25">
        <v>0</v>
      </c>
      <c r="I96" s="77">
        <v>0</v>
      </c>
      <c r="J96" s="38">
        <v>0</v>
      </c>
      <c r="K96" s="37">
        <v>0</v>
      </c>
      <c r="L96" s="37">
        <v>0</v>
      </c>
      <c r="M96" s="38">
        <f>(1+Mastersheet!$C$29)*M84</f>
        <v>-1503.6302589913605</v>
      </c>
      <c r="N96" s="77">
        <v>0</v>
      </c>
      <c r="O96" s="77">
        <v>0</v>
      </c>
      <c r="P96" s="77">
        <v>0</v>
      </c>
      <c r="Q96" s="37">
        <f>Q84*(1+Mastersheet!$C$39)</f>
        <v>-614.93693271243512</v>
      </c>
      <c r="R96" s="38">
        <f>Mastersheet!$C$41</f>
        <v>-1500</v>
      </c>
      <c r="S96" s="38">
        <v>0</v>
      </c>
      <c r="T96" s="36">
        <f t="shared" si="9"/>
        <v>5974.4489586101927</v>
      </c>
      <c r="U96" s="36">
        <f t="shared" si="10"/>
        <v>483988.90881939081</v>
      </c>
    </row>
    <row r="97" spans="1:21">
      <c r="A97" s="25">
        <v>95</v>
      </c>
      <c r="B97" s="25">
        <v>32</v>
      </c>
      <c r="C97" s="25">
        <v>11</v>
      </c>
      <c r="D97" s="36">
        <f>(1+Mastersheet!$C$39)*D85</f>
        <v>14758.486385098444</v>
      </c>
      <c r="E97" s="36">
        <f t="shared" si="8"/>
        <v>-885.50918310590657</v>
      </c>
      <c r="F97" s="37">
        <v>0</v>
      </c>
      <c r="G97" s="41">
        <f t="shared" si="7"/>
        <v>-4279.9610516785488</v>
      </c>
      <c r="H97" s="25">
        <v>0</v>
      </c>
      <c r="I97" s="77">
        <v>0</v>
      </c>
      <c r="J97" s="38">
        <v>0</v>
      </c>
      <c r="K97" s="37">
        <v>0</v>
      </c>
      <c r="L97" s="37">
        <v>0</v>
      </c>
      <c r="M97" s="38">
        <f>(1+Mastersheet!$C$29)*M85</f>
        <v>-1503.6302589913605</v>
      </c>
      <c r="N97" s="77">
        <v>0</v>
      </c>
      <c r="O97" s="77">
        <v>0</v>
      </c>
      <c r="P97" s="77">
        <v>0</v>
      </c>
      <c r="Q97" s="37">
        <f>Q85*(1+Mastersheet!$C$39)</f>
        <v>-614.93693271243512</v>
      </c>
      <c r="R97" s="38">
        <f>Mastersheet!$C$41</f>
        <v>-1500</v>
      </c>
      <c r="S97" s="38">
        <v>0</v>
      </c>
      <c r="T97" s="36">
        <f t="shared" si="9"/>
        <v>5974.4489586101927</v>
      </c>
      <c r="U97" s="36">
        <f t="shared" si="10"/>
        <v>490770.00595936668</v>
      </c>
    </row>
    <row r="98" spans="1:21">
      <c r="A98" s="25">
        <v>96</v>
      </c>
      <c r="B98" s="25">
        <v>32</v>
      </c>
      <c r="C98" s="25">
        <v>0</v>
      </c>
      <c r="D98" s="36">
        <f>(1+Mastersheet!$C$39)*D86</f>
        <v>14758.486385098444</v>
      </c>
      <c r="E98" s="36">
        <f t="shared" si="8"/>
        <v>-885.50918310590657</v>
      </c>
      <c r="F98" s="37">
        <v>0</v>
      </c>
      <c r="G98" s="41">
        <f t="shared" si="7"/>
        <v>-4279.9610516785488</v>
      </c>
      <c r="H98" s="25">
        <v>0</v>
      </c>
      <c r="I98" s="77">
        <v>0</v>
      </c>
      <c r="J98" s="38">
        <v>0</v>
      </c>
      <c r="K98" s="37">
        <v>0</v>
      </c>
      <c r="L98" s="37">
        <v>0</v>
      </c>
      <c r="M98" s="38">
        <f>(1+Mastersheet!$C$29)*M86</f>
        <v>-1503.6302589913605</v>
      </c>
      <c r="N98" s="77">
        <v>0</v>
      </c>
      <c r="O98" s="77">
        <v>0</v>
      </c>
      <c r="P98" s="77">
        <v>0</v>
      </c>
      <c r="Q98" s="37">
        <f>Q86*(1+Mastersheet!$C$39)</f>
        <v>-614.93693271243512</v>
      </c>
      <c r="R98" s="38">
        <f>Mastersheet!$C$41</f>
        <v>-1500</v>
      </c>
      <c r="S98" s="38">
        <v>0</v>
      </c>
      <c r="T98" s="36">
        <f t="shared" si="9"/>
        <v>5974.4489586101927</v>
      </c>
      <c r="U98" s="36">
        <f t="shared" si="10"/>
        <v>497562.40492790914</v>
      </c>
    </row>
    <row r="99" spans="1:21">
      <c r="A99" s="25">
        <v>97</v>
      </c>
      <c r="B99" s="25">
        <v>33</v>
      </c>
      <c r="C99" s="25">
        <v>1</v>
      </c>
      <c r="D99" s="36">
        <f>(1+Mastersheet!$C$39)*D87</f>
        <v>15201.240976651397</v>
      </c>
      <c r="E99" s="36">
        <f t="shared" si="8"/>
        <v>-912.07445859908387</v>
      </c>
      <c r="F99" s="37">
        <v>0</v>
      </c>
      <c r="G99" s="41">
        <f t="shared" si="7"/>
        <v>-4408.3598832289053</v>
      </c>
      <c r="H99" s="25">
        <v>0</v>
      </c>
      <c r="I99" s="77">
        <v>0</v>
      </c>
      <c r="J99" s="38">
        <v>0</v>
      </c>
      <c r="K99" s="37">
        <v>0</v>
      </c>
      <c r="L99" s="37">
        <v>0</v>
      </c>
      <c r="M99" s="38">
        <f>(1+Mastersheet!$C$29)*M87</f>
        <v>-1593.8480745308423</v>
      </c>
      <c r="N99" s="77">
        <v>0</v>
      </c>
      <c r="O99" s="77">
        <v>0</v>
      </c>
      <c r="P99" s="77">
        <v>0</v>
      </c>
      <c r="Q99" s="37">
        <f>Q87*(1+Mastersheet!$C$39)</f>
        <v>-633.38504069380815</v>
      </c>
      <c r="R99" s="38">
        <f>Mastersheet!$C$41</f>
        <v>-1500</v>
      </c>
      <c r="S99" s="38">
        <v>0</v>
      </c>
      <c r="T99" s="36">
        <f t="shared" si="9"/>
        <v>6153.573519598759</v>
      </c>
      <c r="U99" s="36">
        <f t="shared" si="10"/>
        <v>504545.24912238779</v>
      </c>
    </row>
    <row r="100" spans="1:21">
      <c r="A100" s="25">
        <v>98</v>
      </c>
      <c r="B100" s="25">
        <v>33</v>
      </c>
      <c r="C100" s="25">
        <v>2</v>
      </c>
      <c r="D100" s="36">
        <f>(1+Mastersheet!$C$39)*D88</f>
        <v>15201.240976651397</v>
      </c>
      <c r="E100" s="36">
        <f t="shared" si="8"/>
        <v>-912.07445859908387</v>
      </c>
      <c r="F100" s="37">
        <v>0</v>
      </c>
      <c r="G100" s="41">
        <f t="shared" si="7"/>
        <v>-4408.3598832289053</v>
      </c>
      <c r="H100" s="25">
        <v>0</v>
      </c>
      <c r="I100" s="77">
        <v>0</v>
      </c>
      <c r="J100" s="38">
        <v>0</v>
      </c>
      <c r="K100" s="37">
        <v>0</v>
      </c>
      <c r="L100" s="37">
        <v>0</v>
      </c>
      <c r="M100" s="38">
        <f>(1+Mastersheet!$C$29)*M88</f>
        <v>-1593.8480745308423</v>
      </c>
      <c r="N100" s="77">
        <v>0</v>
      </c>
      <c r="O100" s="77">
        <v>0</v>
      </c>
      <c r="P100" s="77">
        <v>0</v>
      </c>
      <c r="Q100" s="37">
        <f>Q88*(1+Mastersheet!$C$39)</f>
        <v>-633.38504069380815</v>
      </c>
      <c r="R100" s="38">
        <f>Mastersheet!$C$41</f>
        <v>-1500</v>
      </c>
      <c r="S100" s="38">
        <v>0</v>
      </c>
      <c r="T100" s="36">
        <f t="shared" si="9"/>
        <v>6153.573519598759</v>
      </c>
      <c r="U100" s="36">
        <f t="shared" si="10"/>
        <v>511539.7313905239</v>
      </c>
    </row>
    <row r="101" spans="1:21">
      <c r="A101" s="25">
        <v>99</v>
      </c>
      <c r="B101" s="25">
        <v>33</v>
      </c>
      <c r="C101" s="25">
        <v>3</v>
      </c>
      <c r="D101" s="36">
        <f>(1+Mastersheet!$C$39)*D89</f>
        <v>15201.240976651397</v>
      </c>
      <c r="E101" s="36">
        <f t="shared" si="8"/>
        <v>-912.07445859908387</v>
      </c>
      <c r="F101" s="37">
        <v>0</v>
      </c>
      <c r="G101" s="41">
        <f t="shared" si="7"/>
        <v>-4408.3598832289053</v>
      </c>
      <c r="H101" s="25">
        <v>0</v>
      </c>
      <c r="I101" s="77">
        <v>0</v>
      </c>
      <c r="J101" s="38">
        <v>0</v>
      </c>
      <c r="K101" s="37">
        <v>0</v>
      </c>
      <c r="L101" s="37">
        <v>0</v>
      </c>
      <c r="M101" s="38">
        <f>(1+Mastersheet!$C$29)*M89</f>
        <v>-1593.8480745308423</v>
      </c>
      <c r="N101" s="77">
        <v>0</v>
      </c>
      <c r="O101" s="77">
        <v>0</v>
      </c>
      <c r="P101" s="77">
        <v>0</v>
      </c>
      <c r="Q101" s="37">
        <f>Q89*(1+Mastersheet!$C$39)</f>
        <v>-633.38504069380815</v>
      </c>
      <c r="R101" s="38">
        <f>Mastersheet!$C$41</f>
        <v>-1500</v>
      </c>
      <c r="S101" s="38">
        <v>0</v>
      </c>
      <c r="T101" s="36">
        <f t="shared" si="9"/>
        <v>6153.573519598759</v>
      </c>
      <c r="U101" s="36">
        <f t="shared" si="10"/>
        <v>518545.8711291069</v>
      </c>
    </row>
    <row r="102" spans="1:21">
      <c r="A102" s="25">
        <v>100</v>
      </c>
      <c r="B102" s="25">
        <v>33</v>
      </c>
      <c r="C102" s="25">
        <v>4</v>
      </c>
      <c r="D102" s="36">
        <f>(1+Mastersheet!$C$39)*D90</f>
        <v>15201.240976651397</v>
      </c>
      <c r="E102" s="36">
        <f t="shared" si="8"/>
        <v>-912.07445859908387</v>
      </c>
      <c r="F102" s="37">
        <v>0</v>
      </c>
      <c r="G102" s="41">
        <f t="shared" si="7"/>
        <v>-4408.3598832289053</v>
      </c>
      <c r="H102" s="25">
        <v>0</v>
      </c>
      <c r="I102" s="77">
        <v>0</v>
      </c>
      <c r="J102" s="38">
        <v>0</v>
      </c>
      <c r="K102" s="37">
        <v>0</v>
      </c>
      <c r="L102" s="37">
        <v>0</v>
      </c>
      <c r="M102" s="38">
        <f>(1+Mastersheet!$C$29)*M90</f>
        <v>-1593.8480745308423</v>
      </c>
      <c r="N102" s="77">
        <v>0</v>
      </c>
      <c r="O102" s="77">
        <v>0</v>
      </c>
      <c r="P102" s="77">
        <v>0</v>
      </c>
      <c r="Q102" s="37">
        <f>Q90*(1+Mastersheet!$C$39)</f>
        <v>-633.38504069380815</v>
      </c>
      <c r="R102" s="38">
        <f>Mastersheet!$C$41</f>
        <v>-1500</v>
      </c>
      <c r="S102" s="38">
        <v>0</v>
      </c>
      <c r="T102" s="36">
        <f t="shared" si="9"/>
        <v>6153.573519598759</v>
      </c>
      <c r="U102" s="36">
        <f t="shared" si="10"/>
        <v>525563.68776725419</v>
      </c>
    </row>
    <row r="103" spans="1:21">
      <c r="A103" s="25">
        <v>101</v>
      </c>
      <c r="B103" s="25">
        <v>33</v>
      </c>
      <c r="C103" s="25">
        <v>5</v>
      </c>
      <c r="D103" s="36">
        <f>(1+Mastersheet!$C$39)*D91</f>
        <v>15201.240976651397</v>
      </c>
      <c r="E103" s="36">
        <f t="shared" si="8"/>
        <v>-912.07445859908387</v>
      </c>
      <c r="F103" s="37">
        <v>0</v>
      </c>
      <c r="G103" s="41">
        <f t="shared" si="7"/>
        <v>-4408.3598832289053</v>
      </c>
      <c r="H103" s="25">
        <v>0</v>
      </c>
      <c r="I103" s="77">
        <v>0</v>
      </c>
      <c r="J103" s="38">
        <v>0</v>
      </c>
      <c r="K103" s="37">
        <v>0</v>
      </c>
      <c r="L103" s="37">
        <v>0</v>
      </c>
      <c r="M103" s="38">
        <f>(1+Mastersheet!$C$29)*M91</f>
        <v>-1593.8480745308423</v>
      </c>
      <c r="N103" s="77">
        <v>0</v>
      </c>
      <c r="O103" s="77">
        <v>0</v>
      </c>
      <c r="P103" s="77">
        <v>0</v>
      </c>
      <c r="Q103" s="37">
        <f>Q91*(1+Mastersheet!$C$39)</f>
        <v>-633.38504069380815</v>
      </c>
      <c r="R103" s="38">
        <f>Mastersheet!$C$41</f>
        <v>-1500</v>
      </c>
      <c r="S103" s="38">
        <v>0</v>
      </c>
      <c r="T103" s="36">
        <f t="shared" si="9"/>
        <v>6153.573519598759</v>
      </c>
      <c r="U103" s="36">
        <f t="shared" si="10"/>
        <v>532593.20076646516</v>
      </c>
    </row>
    <row r="104" spans="1:21">
      <c r="A104" s="25">
        <v>102</v>
      </c>
      <c r="B104" s="25">
        <v>33</v>
      </c>
      <c r="C104" s="25">
        <v>6</v>
      </c>
      <c r="D104" s="36">
        <f>(1+Mastersheet!$C$39)*D92</f>
        <v>15201.240976651397</v>
      </c>
      <c r="E104" s="36">
        <f t="shared" si="8"/>
        <v>-912.07445859908387</v>
      </c>
      <c r="F104" s="37">
        <v>0</v>
      </c>
      <c r="G104" s="41">
        <f t="shared" si="7"/>
        <v>-4408.3598832289053</v>
      </c>
      <c r="H104" s="25">
        <v>0</v>
      </c>
      <c r="I104" s="77">
        <v>0</v>
      </c>
      <c r="J104" s="38">
        <v>0</v>
      </c>
      <c r="K104" s="37">
        <v>0</v>
      </c>
      <c r="L104" s="37">
        <v>0</v>
      </c>
      <c r="M104" s="38">
        <f>(1+Mastersheet!$C$29)*M92</f>
        <v>-1593.8480745308423</v>
      </c>
      <c r="N104" s="77">
        <v>0</v>
      </c>
      <c r="O104" s="77">
        <v>0</v>
      </c>
      <c r="P104" s="77">
        <v>0</v>
      </c>
      <c r="Q104" s="37">
        <f>Q92*(1+Mastersheet!$C$39)</f>
        <v>-633.38504069380815</v>
      </c>
      <c r="R104" s="38">
        <f>Mastersheet!$C$41</f>
        <v>-1500</v>
      </c>
      <c r="S104" s="38">
        <v>0</v>
      </c>
      <c r="T104" s="36">
        <f t="shared" si="9"/>
        <v>6153.573519598759</v>
      </c>
      <c r="U104" s="36">
        <f t="shared" si="10"/>
        <v>539634.42962067481</v>
      </c>
    </row>
    <row r="105" spans="1:21">
      <c r="A105" s="25">
        <v>103</v>
      </c>
      <c r="B105" s="25">
        <v>33</v>
      </c>
      <c r="C105" s="25">
        <v>7</v>
      </c>
      <c r="D105" s="36">
        <f>(1+Mastersheet!$C$39)*D93</f>
        <v>15201.240976651397</v>
      </c>
      <c r="E105" s="36">
        <f t="shared" si="8"/>
        <v>-912.07445859908387</v>
      </c>
      <c r="F105" s="37">
        <v>0</v>
      </c>
      <c r="G105" s="41">
        <f t="shared" si="7"/>
        <v>-4408.3598832289053</v>
      </c>
      <c r="H105" s="25">
        <v>0</v>
      </c>
      <c r="I105" s="77">
        <v>0</v>
      </c>
      <c r="J105" s="38">
        <v>0</v>
      </c>
      <c r="K105" s="37">
        <v>0</v>
      </c>
      <c r="L105" s="37">
        <v>0</v>
      </c>
      <c r="M105" s="38">
        <f>(1+Mastersheet!$C$29)*M93</f>
        <v>-1593.8480745308423</v>
      </c>
      <c r="N105" s="77">
        <v>0</v>
      </c>
      <c r="O105" s="77">
        <v>0</v>
      </c>
      <c r="P105" s="77">
        <v>0</v>
      </c>
      <c r="Q105" s="37">
        <f>Q93*(1+Mastersheet!$C$39)</f>
        <v>-633.38504069380815</v>
      </c>
      <c r="R105" s="38">
        <f>Mastersheet!$C$41</f>
        <v>-1500</v>
      </c>
      <c r="S105" s="38">
        <v>0</v>
      </c>
      <c r="T105" s="36">
        <f t="shared" si="9"/>
        <v>6153.573519598759</v>
      </c>
      <c r="U105" s="36">
        <f t="shared" si="10"/>
        <v>546687.39385630807</v>
      </c>
    </row>
    <row r="106" spans="1:21">
      <c r="A106" s="25">
        <v>104</v>
      </c>
      <c r="B106" s="25">
        <v>33</v>
      </c>
      <c r="C106" s="25">
        <v>8</v>
      </c>
      <c r="D106" s="36">
        <f>(1+Mastersheet!$C$39)*D94</f>
        <v>15201.240976651397</v>
      </c>
      <c r="E106" s="36">
        <f t="shared" si="8"/>
        <v>-912.07445859908387</v>
      </c>
      <c r="F106" s="37">
        <v>0</v>
      </c>
      <c r="G106" s="41">
        <f t="shared" si="7"/>
        <v>-4408.3598832289053</v>
      </c>
      <c r="H106" s="25">
        <v>0</v>
      </c>
      <c r="I106" s="77">
        <v>0</v>
      </c>
      <c r="J106" s="38">
        <v>0</v>
      </c>
      <c r="K106" s="37">
        <v>0</v>
      </c>
      <c r="L106" s="37">
        <v>0</v>
      </c>
      <c r="M106" s="38">
        <f>(1+Mastersheet!$C$29)*M94</f>
        <v>-1593.8480745308423</v>
      </c>
      <c r="N106" s="77">
        <v>0</v>
      </c>
      <c r="O106" s="77">
        <v>0</v>
      </c>
      <c r="P106" s="77">
        <v>0</v>
      </c>
      <c r="Q106" s="37">
        <f>Q94*(1+Mastersheet!$C$39)</f>
        <v>-633.38504069380815</v>
      </c>
      <c r="R106" s="38">
        <f>Mastersheet!$C$41</f>
        <v>-1500</v>
      </c>
      <c r="S106" s="38">
        <v>0</v>
      </c>
      <c r="T106" s="36">
        <f t="shared" si="9"/>
        <v>6153.573519598759</v>
      </c>
      <c r="U106" s="36">
        <f t="shared" si="10"/>
        <v>553752.11303233413</v>
      </c>
    </row>
    <row r="107" spans="1:21">
      <c r="A107" s="25">
        <v>105</v>
      </c>
      <c r="B107" s="25">
        <v>33</v>
      </c>
      <c r="C107" s="25">
        <v>9</v>
      </c>
      <c r="D107" s="36">
        <f>(1+Mastersheet!$C$39)*D95</f>
        <v>15201.240976651397</v>
      </c>
      <c r="E107" s="36">
        <f t="shared" si="8"/>
        <v>-912.07445859908387</v>
      </c>
      <c r="F107" s="37">
        <v>0</v>
      </c>
      <c r="G107" s="41">
        <f t="shared" si="7"/>
        <v>-4408.3598832289053</v>
      </c>
      <c r="H107" s="25">
        <v>0</v>
      </c>
      <c r="I107" s="77">
        <v>0</v>
      </c>
      <c r="J107" s="38">
        <v>0</v>
      </c>
      <c r="K107" s="37">
        <v>0</v>
      </c>
      <c r="L107" s="37">
        <v>0</v>
      </c>
      <c r="M107" s="38">
        <f>(1+Mastersheet!$C$29)*M95</f>
        <v>-1593.8480745308423</v>
      </c>
      <c r="N107" s="77">
        <v>0</v>
      </c>
      <c r="O107" s="77">
        <v>0</v>
      </c>
      <c r="P107" s="77">
        <v>0</v>
      </c>
      <c r="Q107" s="37">
        <f>Q95*(1+Mastersheet!$C$39)</f>
        <v>-633.38504069380815</v>
      </c>
      <c r="R107" s="38">
        <f>Mastersheet!$C$41</f>
        <v>-1500</v>
      </c>
      <c r="S107" s="38">
        <v>0</v>
      </c>
      <c r="T107" s="36">
        <f t="shared" si="9"/>
        <v>6153.573519598759</v>
      </c>
      <c r="U107" s="36">
        <f t="shared" si="10"/>
        <v>560828.60674032022</v>
      </c>
    </row>
    <row r="108" spans="1:21">
      <c r="A108" s="25">
        <v>106</v>
      </c>
      <c r="B108" s="25">
        <v>33</v>
      </c>
      <c r="C108" s="25">
        <v>10</v>
      </c>
      <c r="D108" s="36">
        <f>(1+Mastersheet!$C$39)*D96</f>
        <v>15201.240976651397</v>
      </c>
      <c r="E108" s="36">
        <f t="shared" si="8"/>
        <v>-912.07445859908387</v>
      </c>
      <c r="F108" s="37">
        <v>0</v>
      </c>
      <c r="G108" s="41">
        <f t="shared" si="7"/>
        <v>-4408.3598832289053</v>
      </c>
      <c r="H108" s="25">
        <v>0</v>
      </c>
      <c r="I108" s="77">
        <v>0</v>
      </c>
      <c r="J108" s="38">
        <v>0</v>
      </c>
      <c r="K108" s="37">
        <v>0</v>
      </c>
      <c r="L108" s="37">
        <v>0</v>
      </c>
      <c r="M108" s="38">
        <f>(1+Mastersheet!$C$29)*M96</f>
        <v>-1593.8480745308423</v>
      </c>
      <c r="N108" s="77">
        <v>0</v>
      </c>
      <c r="O108" s="77">
        <v>0</v>
      </c>
      <c r="P108" s="77">
        <v>0</v>
      </c>
      <c r="Q108" s="37">
        <f>Q96*(1+Mastersheet!$C$39)</f>
        <v>-633.38504069380815</v>
      </c>
      <c r="R108" s="38">
        <f>Mastersheet!$C$41</f>
        <v>-1500</v>
      </c>
      <c r="S108" s="38">
        <v>0</v>
      </c>
      <c r="T108" s="36">
        <f t="shared" si="9"/>
        <v>6153.573519598759</v>
      </c>
      <c r="U108" s="36">
        <f t="shared" si="10"/>
        <v>567916.8946044863</v>
      </c>
    </row>
    <row r="109" spans="1:21">
      <c r="A109" s="25">
        <v>107</v>
      </c>
      <c r="B109" s="25">
        <v>33</v>
      </c>
      <c r="C109" s="25">
        <v>11</v>
      </c>
      <c r="D109" s="36">
        <f>(1+Mastersheet!$C$39)*D97</f>
        <v>15201.240976651397</v>
      </c>
      <c r="E109" s="36">
        <f t="shared" si="8"/>
        <v>-912.07445859908387</v>
      </c>
      <c r="F109" s="37">
        <v>0</v>
      </c>
      <c r="G109" s="41">
        <f t="shared" si="7"/>
        <v>-4408.3598832289053</v>
      </c>
      <c r="H109" s="25">
        <v>0</v>
      </c>
      <c r="I109" s="77">
        <v>0</v>
      </c>
      <c r="J109" s="38">
        <v>0</v>
      </c>
      <c r="K109" s="37">
        <v>0</v>
      </c>
      <c r="L109" s="37">
        <v>0</v>
      </c>
      <c r="M109" s="38">
        <f>(1+Mastersheet!$C$29)*M97</f>
        <v>-1593.8480745308423</v>
      </c>
      <c r="N109" s="77">
        <v>0</v>
      </c>
      <c r="O109" s="77">
        <v>0</v>
      </c>
      <c r="P109" s="77">
        <v>0</v>
      </c>
      <c r="Q109" s="37">
        <f>Q97*(1+Mastersheet!$C$39)</f>
        <v>-633.38504069380815</v>
      </c>
      <c r="R109" s="38">
        <f>Mastersheet!$C$41</f>
        <v>-1500</v>
      </c>
      <c r="S109" s="38">
        <v>0</v>
      </c>
      <c r="T109" s="36">
        <f t="shared" si="9"/>
        <v>6153.573519598759</v>
      </c>
      <c r="U109" s="36">
        <f t="shared" si="10"/>
        <v>575016.99628175923</v>
      </c>
    </row>
    <row r="110" spans="1:21">
      <c r="A110" s="25">
        <v>108</v>
      </c>
      <c r="B110" s="25">
        <v>33</v>
      </c>
      <c r="C110" s="25">
        <v>0</v>
      </c>
      <c r="D110" s="36">
        <f>(1+Mastersheet!$C$39)*D98</f>
        <v>15201.240976651397</v>
      </c>
      <c r="E110" s="36">
        <f t="shared" si="8"/>
        <v>-912.07445859908387</v>
      </c>
      <c r="F110" s="37">
        <v>0</v>
      </c>
      <c r="G110" s="41">
        <f t="shared" si="7"/>
        <v>-4408.3598832289053</v>
      </c>
      <c r="H110" s="25">
        <v>0</v>
      </c>
      <c r="I110" s="77">
        <v>0</v>
      </c>
      <c r="J110" s="38">
        <v>0</v>
      </c>
      <c r="K110" s="37">
        <v>0</v>
      </c>
      <c r="L110" s="37">
        <v>0</v>
      </c>
      <c r="M110" s="38">
        <f>(1+Mastersheet!$C$29)*M98</f>
        <v>-1593.8480745308423</v>
      </c>
      <c r="N110" s="77">
        <v>0</v>
      </c>
      <c r="O110" s="77">
        <v>0</v>
      </c>
      <c r="P110" s="77">
        <v>0</v>
      </c>
      <c r="Q110" s="37">
        <f>Q98*(1+Mastersheet!$C$39)</f>
        <v>-633.38504069380815</v>
      </c>
      <c r="R110" s="38">
        <f>Mastersheet!$C$41</f>
        <v>-1500</v>
      </c>
      <c r="S110" s="38">
        <v>0</v>
      </c>
      <c r="T110" s="36">
        <f t="shared" si="9"/>
        <v>6153.573519598759</v>
      </c>
      <c r="U110" s="36">
        <f t="shared" si="10"/>
        <v>582128.93146182771</v>
      </c>
    </row>
    <row r="111" spans="1:21">
      <c r="A111" s="25">
        <v>109</v>
      </c>
      <c r="B111" s="25">
        <v>34</v>
      </c>
      <c r="C111" s="25">
        <v>1</v>
      </c>
      <c r="D111" s="36">
        <f>(1+Mastersheet!$C$39)*D99</f>
        <v>15657.278205950939</v>
      </c>
      <c r="E111" s="36">
        <f t="shared" si="8"/>
        <v>-939.43669235705636</v>
      </c>
      <c r="F111" s="37">
        <v>0</v>
      </c>
      <c r="G111" s="41">
        <f t="shared" si="7"/>
        <v>-4540.6106797257717</v>
      </c>
      <c r="H111" s="25">
        <v>0</v>
      </c>
      <c r="I111" s="77">
        <v>0</v>
      </c>
      <c r="J111" s="38">
        <v>0</v>
      </c>
      <c r="K111" s="37">
        <v>0</v>
      </c>
      <c r="L111" s="37">
        <v>0</v>
      </c>
      <c r="M111" s="38">
        <f>(1+Mastersheet!$C$29)*M99</f>
        <v>-1689.4789590026928</v>
      </c>
      <c r="N111" s="77">
        <v>0</v>
      </c>
      <c r="O111" s="77">
        <v>0</v>
      </c>
      <c r="P111" s="77">
        <v>0</v>
      </c>
      <c r="Q111" s="37">
        <f>Q99*(1+Mastersheet!$C$39)</f>
        <v>-652.38659191462239</v>
      </c>
      <c r="R111" s="38">
        <f>Mastersheet!$C$41</f>
        <v>-1500</v>
      </c>
      <c r="S111" s="38">
        <v>0</v>
      </c>
      <c r="T111" s="36">
        <f t="shared" si="9"/>
        <v>6335.3652829507955</v>
      </c>
      <c r="U111" s="36">
        <f t="shared" si="10"/>
        <v>589434.51163054828</v>
      </c>
    </row>
    <row r="112" spans="1:21">
      <c r="A112" s="25">
        <v>110</v>
      </c>
      <c r="B112" s="25">
        <v>34</v>
      </c>
      <c r="C112" s="25">
        <v>2</v>
      </c>
      <c r="D112" s="36">
        <f>(1+Mastersheet!$C$39)*D100</f>
        <v>15657.278205950939</v>
      </c>
      <c r="E112" s="36">
        <f t="shared" si="8"/>
        <v>-939.43669235705636</v>
      </c>
      <c r="F112" s="37">
        <v>0</v>
      </c>
      <c r="G112" s="41">
        <f t="shared" si="7"/>
        <v>-4540.6106797257717</v>
      </c>
      <c r="H112" s="25">
        <v>0</v>
      </c>
      <c r="I112" s="77">
        <v>0</v>
      </c>
      <c r="J112" s="38">
        <v>0</v>
      </c>
      <c r="K112" s="37">
        <v>0</v>
      </c>
      <c r="L112" s="37">
        <v>0</v>
      </c>
      <c r="M112" s="38">
        <f>(1+Mastersheet!$C$29)*M100</f>
        <v>-1689.4789590026928</v>
      </c>
      <c r="N112" s="77">
        <v>0</v>
      </c>
      <c r="O112" s="77">
        <v>0</v>
      </c>
      <c r="P112" s="77">
        <v>0</v>
      </c>
      <c r="Q112" s="37">
        <f>Q100*(1+Mastersheet!$C$39)</f>
        <v>-652.38659191462239</v>
      </c>
      <c r="R112" s="38">
        <f>Mastersheet!$C$41</f>
        <v>-1500</v>
      </c>
      <c r="S112" s="38">
        <v>0</v>
      </c>
      <c r="T112" s="36">
        <f t="shared" si="9"/>
        <v>6335.3652829507955</v>
      </c>
      <c r="U112" s="36">
        <f t="shared" si="10"/>
        <v>596752.26776621665</v>
      </c>
    </row>
    <row r="113" spans="1:21">
      <c r="A113" s="25">
        <v>111</v>
      </c>
      <c r="B113" s="25">
        <v>34</v>
      </c>
      <c r="C113" s="25">
        <v>3</v>
      </c>
      <c r="D113" s="36">
        <f>(1+Mastersheet!$C$39)*D101</f>
        <v>15657.278205950939</v>
      </c>
      <c r="E113" s="36">
        <f t="shared" si="8"/>
        <v>-939.43669235705636</v>
      </c>
      <c r="F113" s="37">
        <v>0</v>
      </c>
      <c r="G113" s="41">
        <f t="shared" si="7"/>
        <v>-4540.6106797257717</v>
      </c>
      <c r="H113" s="25">
        <v>0</v>
      </c>
      <c r="I113" s="77">
        <v>0</v>
      </c>
      <c r="J113" s="38">
        <v>0</v>
      </c>
      <c r="K113" s="37">
        <v>0</v>
      </c>
      <c r="L113" s="37">
        <v>0</v>
      </c>
      <c r="M113" s="38">
        <f>(1+Mastersheet!$C$29)*M101</f>
        <v>-1689.4789590026928</v>
      </c>
      <c r="N113" s="77">
        <v>0</v>
      </c>
      <c r="O113" s="77">
        <v>0</v>
      </c>
      <c r="P113" s="77">
        <v>0</v>
      </c>
      <c r="Q113" s="37">
        <f>Q101*(1+Mastersheet!$C$39)</f>
        <v>-652.38659191462239</v>
      </c>
      <c r="R113" s="38">
        <f>Mastersheet!$C$41</f>
        <v>-1500</v>
      </c>
      <c r="S113" s="38">
        <v>0</v>
      </c>
      <c r="T113" s="36">
        <f t="shared" si="9"/>
        <v>6335.3652829507955</v>
      </c>
      <c r="U113" s="36">
        <f t="shared" si="10"/>
        <v>604082.22016211122</v>
      </c>
    </row>
    <row r="114" spans="1:21">
      <c r="A114" s="25">
        <v>112</v>
      </c>
      <c r="B114" s="25">
        <v>34</v>
      </c>
      <c r="C114" s="25">
        <v>4</v>
      </c>
      <c r="D114" s="36">
        <f>(1+Mastersheet!$C$39)*D102</f>
        <v>15657.278205950939</v>
      </c>
      <c r="E114" s="36">
        <f t="shared" si="8"/>
        <v>-939.43669235705636</v>
      </c>
      <c r="F114" s="37">
        <v>0</v>
      </c>
      <c r="G114" s="41">
        <f t="shared" si="7"/>
        <v>-4540.6106797257717</v>
      </c>
      <c r="H114" s="25">
        <v>0</v>
      </c>
      <c r="I114" s="77">
        <v>0</v>
      </c>
      <c r="J114" s="38">
        <v>0</v>
      </c>
      <c r="K114" s="37">
        <v>0</v>
      </c>
      <c r="L114" s="37">
        <v>0</v>
      </c>
      <c r="M114" s="38">
        <f>(1+Mastersheet!$C$29)*M102</f>
        <v>-1689.4789590026928</v>
      </c>
      <c r="N114" s="77">
        <v>0</v>
      </c>
      <c r="O114" s="77">
        <v>0</v>
      </c>
      <c r="P114" s="77">
        <v>0</v>
      </c>
      <c r="Q114" s="37">
        <f>Q102*(1+Mastersheet!$C$39)</f>
        <v>-652.38659191462239</v>
      </c>
      <c r="R114" s="38">
        <f>Mastersheet!$C$41</f>
        <v>-1500</v>
      </c>
      <c r="S114" s="38">
        <v>0</v>
      </c>
      <c r="T114" s="36">
        <f t="shared" si="9"/>
        <v>6335.3652829507955</v>
      </c>
      <c r="U114" s="36">
        <f t="shared" si="10"/>
        <v>611424.38914533227</v>
      </c>
    </row>
    <row r="115" spans="1:21">
      <c r="A115" s="25">
        <v>113</v>
      </c>
      <c r="B115" s="25">
        <v>34</v>
      </c>
      <c r="C115" s="25">
        <v>5</v>
      </c>
      <c r="D115" s="36">
        <f>(1+Mastersheet!$C$39)*D103</f>
        <v>15657.278205950939</v>
      </c>
      <c r="E115" s="36">
        <f t="shared" si="8"/>
        <v>-939.43669235705636</v>
      </c>
      <c r="F115" s="37">
        <v>0</v>
      </c>
      <c r="G115" s="41">
        <f t="shared" si="7"/>
        <v>-4540.6106797257717</v>
      </c>
      <c r="H115" s="25">
        <v>0</v>
      </c>
      <c r="I115" s="77">
        <v>0</v>
      </c>
      <c r="J115" s="38">
        <v>0</v>
      </c>
      <c r="K115" s="37">
        <v>0</v>
      </c>
      <c r="L115" s="37">
        <v>0</v>
      </c>
      <c r="M115" s="38">
        <f>(1+Mastersheet!$C$29)*M103</f>
        <v>-1689.4789590026928</v>
      </c>
      <c r="N115" s="77">
        <v>0</v>
      </c>
      <c r="O115" s="77">
        <v>0</v>
      </c>
      <c r="P115" s="77">
        <v>0</v>
      </c>
      <c r="Q115" s="37">
        <f>Q103*(1+Mastersheet!$C$39)</f>
        <v>-652.38659191462239</v>
      </c>
      <c r="R115" s="38">
        <f>Mastersheet!$C$41</f>
        <v>-1500</v>
      </c>
      <c r="S115" s="38">
        <v>0</v>
      </c>
      <c r="T115" s="36">
        <f t="shared" si="9"/>
        <v>6335.3652829507955</v>
      </c>
      <c r="U115" s="36">
        <f t="shared" si="10"/>
        <v>618778.7950768586</v>
      </c>
    </row>
    <row r="116" spans="1:21">
      <c r="A116" s="25">
        <v>114</v>
      </c>
      <c r="B116" s="25">
        <v>34</v>
      </c>
      <c r="C116" s="25">
        <v>6</v>
      </c>
      <c r="D116" s="36">
        <f>(1+Mastersheet!$C$39)*D104</f>
        <v>15657.278205950939</v>
      </c>
      <c r="E116" s="36">
        <f t="shared" si="8"/>
        <v>-939.43669235705636</v>
      </c>
      <c r="F116" s="37">
        <v>0</v>
      </c>
      <c r="G116" s="41">
        <f t="shared" si="7"/>
        <v>-4540.6106797257717</v>
      </c>
      <c r="H116" s="25">
        <v>0</v>
      </c>
      <c r="I116" s="77">
        <v>0</v>
      </c>
      <c r="J116" s="38">
        <v>0</v>
      </c>
      <c r="K116" s="37">
        <v>0</v>
      </c>
      <c r="L116" s="37">
        <v>0</v>
      </c>
      <c r="M116" s="38">
        <f>(1+Mastersheet!$C$29)*M104</f>
        <v>-1689.4789590026928</v>
      </c>
      <c r="N116" s="77">
        <v>0</v>
      </c>
      <c r="O116" s="77">
        <v>0</v>
      </c>
      <c r="P116" s="77">
        <v>0</v>
      </c>
      <c r="Q116" s="37">
        <f>Q104*(1+Mastersheet!$C$39)</f>
        <v>-652.38659191462239</v>
      </c>
      <c r="R116" s="38">
        <f>Mastersheet!$C$41</f>
        <v>-1500</v>
      </c>
      <c r="S116" s="38">
        <v>0</v>
      </c>
      <c r="T116" s="36">
        <f t="shared" si="9"/>
        <v>6335.3652829507955</v>
      </c>
      <c r="U116" s="36">
        <f t="shared" si="10"/>
        <v>626145.45835160417</v>
      </c>
    </row>
    <row r="117" spans="1:21">
      <c r="A117" s="25">
        <v>115</v>
      </c>
      <c r="B117" s="25">
        <v>34</v>
      </c>
      <c r="C117" s="25">
        <v>7</v>
      </c>
      <c r="D117" s="36">
        <f>(1+Mastersheet!$C$39)*D105</f>
        <v>15657.278205950939</v>
      </c>
      <c r="E117" s="36">
        <f t="shared" si="8"/>
        <v>-939.43669235705636</v>
      </c>
      <c r="F117" s="37">
        <v>0</v>
      </c>
      <c r="G117" s="41">
        <f t="shared" si="7"/>
        <v>-4540.6106797257717</v>
      </c>
      <c r="H117" s="25">
        <v>0</v>
      </c>
      <c r="I117" s="77">
        <v>0</v>
      </c>
      <c r="J117" s="38">
        <v>0</v>
      </c>
      <c r="K117" s="37">
        <v>0</v>
      </c>
      <c r="L117" s="37">
        <v>0</v>
      </c>
      <c r="M117" s="38">
        <f>(1+Mastersheet!$C$29)*M105</f>
        <v>-1689.4789590026928</v>
      </c>
      <c r="N117" s="77">
        <v>0</v>
      </c>
      <c r="O117" s="77">
        <v>0</v>
      </c>
      <c r="P117" s="77">
        <v>0</v>
      </c>
      <c r="Q117" s="37">
        <f>Q105*(1+Mastersheet!$C$39)</f>
        <v>-652.38659191462239</v>
      </c>
      <c r="R117" s="38">
        <f>Mastersheet!$C$41</f>
        <v>-1500</v>
      </c>
      <c r="S117" s="38">
        <v>0</v>
      </c>
      <c r="T117" s="36">
        <f t="shared" si="9"/>
        <v>6335.3652829507955</v>
      </c>
      <c r="U117" s="36">
        <f t="shared" si="10"/>
        <v>633524.39939847437</v>
      </c>
    </row>
    <row r="118" spans="1:21">
      <c r="A118" s="25">
        <v>116</v>
      </c>
      <c r="B118" s="25">
        <v>34</v>
      </c>
      <c r="C118" s="25">
        <v>8</v>
      </c>
      <c r="D118" s="36">
        <f>(1+Mastersheet!$C$39)*D106</f>
        <v>15657.278205950939</v>
      </c>
      <c r="E118" s="36">
        <f t="shared" si="8"/>
        <v>-939.43669235705636</v>
      </c>
      <c r="F118" s="37">
        <v>0</v>
      </c>
      <c r="G118" s="41">
        <f t="shared" si="7"/>
        <v>-4540.6106797257717</v>
      </c>
      <c r="H118" s="25">
        <v>0</v>
      </c>
      <c r="I118" s="77">
        <v>0</v>
      </c>
      <c r="J118" s="38">
        <v>0</v>
      </c>
      <c r="K118" s="37">
        <v>0</v>
      </c>
      <c r="L118" s="37">
        <v>0</v>
      </c>
      <c r="M118" s="38">
        <f>(1+Mastersheet!$C$29)*M106</f>
        <v>-1689.4789590026928</v>
      </c>
      <c r="N118" s="77">
        <v>0</v>
      </c>
      <c r="O118" s="77">
        <v>0</v>
      </c>
      <c r="P118" s="77">
        <v>0</v>
      </c>
      <c r="Q118" s="37">
        <f>Q106*(1+Mastersheet!$C$39)</f>
        <v>-652.38659191462239</v>
      </c>
      <c r="R118" s="38">
        <f>Mastersheet!$C$41</f>
        <v>-1500</v>
      </c>
      <c r="S118" s="38">
        <v>0</v>
      </c>
      <c r="T118" s="36">
        <f t="shared" si="9"/>
        <v>6335.3652829507955</v>
      </c>
      <c r="U118" s="36">
        <f t="shared" si="10"/>
        <v>640915.63868042268</v>
      </c>
    </row>
    <row r="119" spans="1:21">
      <c r="A119" s="25">
        <v>117</v>
      </c>
      <c r="B119" s="25">
        <v>34</v>
      </c>
      <c r="C119" s="25">
        <v>9</v>
      </c>
      <c r="D119" s="36">
        <f>(1+Mastersheet!$C$39)*D107</f>
        <v>15657.278205950939</v>
      </c>
      <c r="E119" s="36">
        <f t="shared" si="8"/>
        <v>-939.43669235705636</v>
      </c>
      <c r="F119" s="37">
        <v>0</v>
      </c>
      <c r="G119" s="41">
        <f t="shared" si="7"/>
        <v>-4540.6106797257717</v>
      </c>
      <c r="H119" s="25">
        <v>0</v>
      </c>
      <c r="I119" s="77">
        <v>0</v>
      </c>
      <c r="J119" s="38">
        <v>0</v>
      </c>
      <c r="K119" s="37">
        <v>0</v>
      </c>
      <c r="L119" s="37">
        <v>0</v>
      </c>
      <c r="M119" s="38">
        <f>(1+Mastersheet!$C$29)*M107</f>
        <v>-1689.4789590026928</v>
      </c>
      <c r="N119" s="77">
        <v>0</v>
      </c>
      <c r="O119" s="77">
        <v>0</v>
      </c>
      <c r="P119" s="77">
        <v>0</v>
      </c>
      <c r="Q119" s="37">
        <f>Q107*(1+Mastersheet!$C$39)</f>
        <v>-652.38659191462239</v>
      </c>
      <c r="R119" s="38">
        <f>Mastersheet!$C$41</f>
        <v>-1500</v>
      </c>
      <c r="S119" s="38">
        <v>0</v>
      </c>
      <c r="T119" s="36">
        <f t="shared" si="9"/>
        <v>6335.3652829507955</v>
      </c>
      <c r="U119" s="36">
        <f t="shared" si="10"/>
        <v>648319.1966945075</v>
      </c>
    </row>
    <row r="120" spans="1:21">
      <c r="A120" s="25">
        <v>118</v>
      </c>
      <c r="B120" s="25">
        <v>34</v>
      </c>
      <c r="C120" s="25">
        <v>10</v>
      </c>
      <c r="D120" s="36">
        <f>(1+Mastersheet!$C$39)*D108</f>
        <v>15657.278205950939</v>
      </c>
      <c r="E120" s="36">
        <f t="shared" si="8"/>
        <v>-939.43669235705636</v>
      </c>
      <c r="F120" s="37">
        <v>0</v>
      </c>
      <c r="G120" s="41">
        <f t="shared" si="7"/>
        <v>-4540.6106797257717</v>
      </c>
      <c r="H120" s="25">
        <v>0</v>
      </c>
      <c r="I120" s="77">
        <v>0</v>
      </c>
      <c r="J120" s="38">
        <v>0</v>
      </c>
      <c r="K120" s="37">
        <v>0</v>
      </c>
      <c r="L120" s="37">
        <v>0</v>
      </c>
      <c r="M120" s="38">
        <f>(1+Mastersheet!$C$29)*M108</f>
        <v>-1689.4789590026928</v>
      </c>
      <c r="N120" s="77">
        <v>0</v>
      </c>
      <c r="O120" s="77">
        <v>0</v>
      </c>
      <c r="P120" s="77">
        <v>0</v>
      </c>
      <c r="Q120" s="37">
        <f>Q108*(1+Mastersheet!$C$39)</f>
        <v>-652.38659191462239</v>
      </c>
      <c r="R120" s="38">
        <f>Mastersheet!$C$41</f>
        <v>-1500</v>
      </c>
      <c r="S120" s="38">
        <v>0</v>
      </c>
      <c r="T120" s="36">
        <f t="shared" si="9"/>
        <v>6335.3652829507955</v>
      </c>
      <c r="U120" s="36">
        <f t="shared" si="10"/>
        <v>655735.09397194919</v>
      </c>
    </row>
    <row r="121" spans="1:21">
      <c r="A121" s="25">
        <v>119</v>
      </c>
      <c r="B121" s="25">
        <v>34</v>
      </c>
      <c r="C121" s="25">
        <v>11</v>
      </c>
      <c r="D121" s="36">
        <f>(1+Mastersheet!$C$39)*D109</f>
        <v>15657.278205950939</v>
      </c>
      <c r="E121" s="36">
        <f t="shared" si="8"/>
        <v>-939.43669235705636</v>
      </c>
      <c r="F121" s="37">
        <v>0</v>
      </c>
      <c r="G121" s="41">
        <f t="shared" si="7"/>
        <v>-4540.6106797257717</v>
      </c>
      <c r="H121" s="25">
        <v>0</v>
      </c>
      <c r="I121" s="77">
        <v>0</v>
      </c>
      <c r="J121" s="38">
        <v>0</v>
      </c>
      <c r="K121" s="37">
        <v>0</v>
      </c>
      <c r="L121" s="37">
        <v>0</v>
      </c>
      <c r="M121" s="38">
        <f>(1+Mastersheet!$C$29)*M109</f>
        <v>-1689.4789590026928</v>
      </c>
      <c r="N121" s="77">
        <v>0</v>
      </c>
      <c r="O121" s="77">
        <v>0</v>
      </c>
      <c r="P121" s="77">
        <v>0</v>
      </c>
      <c r="Q121" s="37">
        <f>Q109*(1+Mastersheet!$C$39)</f>
        <v>-652.38659191462239</v>
      </c>
      <c r="R121" s="38">
        <f>Mastersheet!$C$41</f>
        <v>-1500</v>
      </c>
      <c r="S121" s="38">
        <v>0</v>
      </c>
      <c r="T121" s="36">
        <f t="shared" si="9"/>
        <v>6335.3652829507955</v>
      </c>
      <c r="U121" s="36">
        <f t="shared" si="10"/>
        <v>663163.35107818665</v>
      </c>
    </row>
    <row r="122" spans="1:21">
      <c r="A122" s="25">
        <v>120</v>
      </c>
      <c r="B122" s="25">
        <v>34</v>
      </c>
      <c r="C122" s="25">
        <v>0</v>
      </c>
      <c r="D122" s="36">
        <f>(1+Mastersheet!$C$39)*D110</f>
        <v>15657.278205950939</v>
      </c>
      <c r="E122" s="36">
        <f t="shared" si="8"/>
        <v>-939.43669235705636</v>
      </c>
      <c r="F122" s="37">
        <v>0</v>
      </c>
      <c r="G122" s="41">
        <f t="shared" si="7"/>
        <v>-4540.6106797257717</v>
      </c>
      <c r="H122" s="25">
        <v>0</v>
      </c>
      <c r="I122" s="77">
        <v>0</v>
      </c>
      <c r="J122" s="38">
        <v>0</v>
      </c>
      <c r="K122" s="37">
        <v>0</v>
      </c>
      <c r="L122" s="38">
        <v>0</v>
      </c>
      <c r="M122" s="38">
        <f>(1+Mastersheet!$C$29)*M110</f>
        <v>-1689.4789590026928</v>
      </c>
      <c r="N122" s="77">
        <v>0</v>
      </c>
      <c r="O122" s="77">
        <v>0</v>
      </c>
      <c r="P122" s="77">
        <v>0</v>
      </c>
      <c r="Q122" s="37">
        <f>Q110*(1+Mastersheet!$C$39)</f>
        <v>-652.38659191462239</v>
      </c>
      <c r="R122" s="38">
        <f>Mastersheet!$C$41</f>
        <v>-1500</v>
      </c>
      <c r="S122" s="38">
        <v>0</v>
      </c>
      <c r="T122" s="36">
        <f t="shared" si="9"/>
        <v>6335.3652829507955</v>
      </c>
      <c r="U122" s="36">
        <f t="shared" si="10"/>
        <v>670603.98861293448</v>
      </c>
    </row>
    <row r="123" spans="1:21">
      <c r="A123" s="25">
        <v>121</v>
      </c>
      <c r="B123" s="25">
        <v>35</v>
      </c>
      <c r="C123" s="25">
        <v>1</v>
      </c>
      <c r="D123" s="36">
        <f>(1+Mastersheet!$C$39)*D111</f>
        <v>16126.996552129467</v>
      </c>
      <c r="E123" s="36">
        <f t="shared" si="8"/>
        <v>-967.61979312776793</v>
      </c>
      <c r="F123" s="37">
        <v>0</v>
      </c>
      <c r="G123" s="41">
        <f t="shared" si="7"/>
        <v>-4676.8290001175455</v>
      </c>
      <c r="H123" s="25">
        <v>0</v>
      </c>
      <c r="I123" s="77">
        <v>0</v>
      </c>
      <c r="J123" s="38">
        <v>-50000</v>
      </c>
      <c r="K123" s="37">
        <v>0</v>
      </c>
      <c r="L123" s="25">
        <v>22000</v>
      </c>
      <c r="M123" s="38">
        <f>(1+Mastersheet!$C$29)*M111</f>
        <v>-1790.8476965428545</v>
      </c>
      <c r="N123" s="77">
        <v>0</v>
      </c>
      <c r="O123" s="77">
        <v>0</v>
      </c>
      <c r="P123" s="77">
        <v>0</v>
      </c>
      <c r="Q123" s="37">
        <f>Q111*(1+Mastersheet!$C$39)</f>
        <v>-671.95818967206105</v>
      </c>
      <c r="R123" s="38">
        <f>Mastersheet!$C$41</f>
        <v>-1500</v>
      </c>
      <c r="S123" s="38">
        <v>0</v>
      </c>
      <c r="T123" s="36">
        <f t="shared" si="9"/>
        <v>-21480.258127330766</v>
      </c>
      <c r="U123" s="36">
        <f t="shared" si="10"/>
        <v>650241.40379995864</v>
      </c>
    </row>
    <row r="124" spans="1:21">
      <c r="A124" s="25">
        <v>122</v>
      </c>
      <c r="B124" s="25">
        <v>35</v>
      </c>
      <c r="C124" s="25">
        <v>2</v>
      </c>
      <c r="D124" s="36">
        <f>(1+Mastersheet!$C$39)*D112</f>
        <v>16126.996552129467</v>
      </c>
      <c r="E124" s="36">
        <f t="shared" si="8"/>
        <v>-967.61979312776793</v>
      </c>
      <c r="F124" s="37">
        <v>0</v>
      </c>
      <c r="G124" s="41">
        <f t="shared" si="7"/>
        <v>-4676.8290001175455</v>
      </c>
      <c r="H124" s="25">
        <v>0</v>
      </c>
      <c r="I124" s="77">
        <v>0</v>
      </c>
      <c r="J124" s="38">
        <v>0</v>
      </c>
      <c r="K124" s="37">
        <v>0</v>
      </c>
      <c r="L124" s="25">
        <v>0</v>
      </c>
      <c r="M124" s="38">
        <f>(1+Mastersheet!$C$29)*M112</f>
        <v>-1790.8476965428545</v>
      </c>
      <c r="N124" s="77">
        <v>0</v>
      </c>
      <c r="O124" s="77">
        <v>0</v>
      </c>
      <c r="P124" s="77">
        <v>0</v>
      </c>
      <c r="Q124" s="37">
        <f>Q112*(1+Mastersheet!$C$39)</f>
        <v>-671.95818967206105</v>
      </c>
      <c r="R124" s="38">
        <f>Mastersheet!$C$41</f>
        <v>-1500</v>
      </c>
      <c r="S124" s="38">
        <v>0</v>
      </c>
      <c r="T124" s="36">
        <f t="shared" si="9"/>
        <v>6519.7418726692376</v>
      </c>
      <c r="U124" s="36">
        <f t="shared" si="10"/>
        <v>657844.88134562783</v>
      </c>
    </row>
    <row r="125" spans="1:21">
      <c r="A125" s="25">
        <v>123</v>
      </c>
      <c r="B125" s="25">
        <v>35</v>
      </c>
      <c r="C125" s="25">
        <v>3</v>
      </c>
      <c r="D125" s="36">
        <f>(1+Mastersheet!$C$39)*D113</f>
        <v>16126.996552129467</v>
      </c>
      <c r="E125" s="36">
        <f t="shared" si="8"/>
        <v>-967.61979312776793</v>
      </c>
      <c r="F125" s="37">
        <v>0</v>
      </c>
      <c r="G125" s="41">
        <f t="shared" si="7"/>
        <v>-4676.8290001175455</v>
      </c>
      <c r="H125" s="25">
        <v>0</v>
      </c>
      <c r="I125" s="77">
        <v>0</v>
      </c>
      <c r="J125" s="38">
        <v>0</v>
      </c>
      <c r="K125" s="37">
        <v>0</v>
      </c>
      <c r="L125" s="25">
        <v>0</v>
      </c>
      <c r="M125" s="38">
        <f>(1+Mastersheet!$C$29)*M113</f>
        <v>-1790.8476965428545</v>
      </c>
      <c r="N125" s="77">
        <v>0</v>
      </c>
      <c r="O125" s="77">
        <v>0</v>
      </c>
      <c r="P125" s="77">
        <v>0</v>
      </c>
      <c r="Q125" s="37">
        <f>Q113*(1+Mastersheet!$C$39)</f>
        <v>-671.95818967206105</v>
      </c>
      <c r="R125" s="38">
        <f>Mastersheet!$C$41</f>
        <v>-1500</v>
      </c>
      <c r="S125" s="38">
        <v>0</v>
      </c>
      <c r="T125" s="36">
        <f t="shared" si="9"/>
        <v>6519.7418726692376</v>
      </c>
      <c r="U125" s="36">
        <f t="shared" si="10"/>
        <v>665461.03135387308</v>
      </c>
    </row>
    <row r="126" spans="1:21">
      <c r="A126" s="25">
        <v>124</v>
      </c>
      <c r="B126" s="25">
        <v>35</v>
      </c>
      <c r="C126" s="25">
        <v>4</v>
      </c>
      <c r="D126" s="36">
        <f>(1+Mastersheet!$C$39)*D114</f>
        <v>16126.996552129467</v>
      </c>
      <c r="E126" s="36">
        <f t="shared" si="8"/>
        <v>-967.61979312776793</v>
      </c>
      <c r="F126" s="37">
        <v>0</v>
      </c>
      <c r="G126" s="41">
        <f t="shared" si="7"/>
        <v>-4676.8290001175455</v>
      </c>
      <c r="H126" s="25">
        <v>0</v>
      </c>
      <c r="I126" s="77">
        <v>0</v>
      </c>
      <c r="J126" s="38">
        <v>0</v>
      </c>
      <c r="K126" s="37">
        <v>0</v>
      </c>
      <c r="L126" s="25">
        <v>0</v>
      </c>
      <c r="M126" s="38">
        <f>(1+Mastersheet!$C$29)*M114</f>
        <v>-1790.8476965428545</v>
      </c>
      <c r="N126" s="77">
        <v>0</v>
      </c>
      <c r="O126" s="77">
        <v>0</v>
      </c>
      <c r="P126" s="77">
        <v>0</v>
      </c>
      <c r="Q126" s="37">
        <f>Q114*(1+Mastersheet!$C$39)</f>
        <v>-671.95818967206105</v>
      </c>
      <c r="R126" s="38">
        <f>Mastersheet!$C$41</f>
        <v>-1500</v>
      </c>
      <c r="S126" s="38">
        <v>0</v>
      </c>
      <c r="T126" s="36">
        <f t="shared" si="9"/>
        <v>6519.7418726692376</v>
      </c>
      <c r="U126" s="36">
        <f t="shared" si="10"/>
        <v>673089.87494546548</v>
      </c>
    </row>
    <row r="127" spans="1:21">
      <c r="A127" s="25">
        <v>125</v>
      </c>
      <c r="B127" s="25">
        <v>35</v>
      </c>
      <c r="C127" s="25">
        <v>5</v>
      </c>
      <c r="D127" s="36">
        <f>(1+Mastersheet!$C$39)*D115</f>
        <v>16126.996552129467</v>
      </c>
      <c r="E127" s="36">
        <f t="shared" si="8"/>
        <v>-967.61979312776793</v>
      </c>
      <c r="F127" s="37">
        <v>0</v>
      </c>
      <c r="G127" s="41">
        <f t="shared" si="7"/>
        <v>-4676.8290001175455</v>
      </c>
      <c r="H127" s="25">
        <v>0</v>
      </c>
      <c r="I127" s="77">
        <v>0</v>
      </c>
      <c r="J127" s="38">
        <v>0</v>
      </c>
      <c r="K127" s="37">
        <v>0</v>
      </c>
      <c r="L127" s="25">
        <v>0</v>
      </c>
      <c r="M127" s="38">
        <f>(1+Mastersheet!$C$29)*M115</f>
        <v>-1790.8476965428545</v>
      </c>
      <c r="N127" s="77">
        <v>0</v>
      </c>
      <c r="O127" s="77">
        <v>0</v>
      </c>
      <c r="P127" s="77">
        <v>0</v>
      </c>
      <c r="Q127" s="37">
        <f>Q115*(1+Mastersheet!$C$39)</f>
        <v>-671.95818967206105</v>
      </c>
      <c r="R127" s="38">
        <f>Mastersheet!$C$41</f>
        <v>-1500</v>
      </c>
      <c r="S127" s="38">
        <v>0</v>
      </c>
      <c r="T127" s="36">
        <f t="shared" si="9"/>
        <v>6519.7418726692376</v>
      </c>
      <c r="U127" s="36">
        <f t="shared" si="10"/>
        <v>680731.43327637715</v>
      </c>
    </row>
    <row r="128" spans="1:21">
      <c r="A128" s="25">
        <v>126</v>
      </c>
      <c r="B128" s="25">
        <v>35</v>
      </c>
      <c r="C128" s="25">
        <v>6</v>
      </c>
      <c r="D128" s="36">
        <f>(1+Mastersheet!$C$39)*D116</f>
        <v>16126.996552129467</v>
      </c>
      <c r="E128" s="36">
        <f t="shared" si="8"/>
        <v>-967.61979312776793</v>
      </c>
      <c r="F128" s="37">
        <v>0</v>
      </c>
      <c r="G128" s="41">
        <f t="shared" si="7"/>
        <v>-4676.8290001175455</v>
      </c>
      <c r="H128" s="25">
        <v>0</v>
      </c>
      <c r="I128" s="77">
        <v>0</v>
      </c>
      <c r="J128" s="38">
        <v>0</v>
      </c>
      <c r="K128" s="37">
        <v>0</v>
      </c>
      <c r="L128" s="25">
        <v>0</v>
      </c>
      <c r="M128" s="38">
        <f>(1+Mastersheet!$C$29)*M116</f>
        <v>-1790.8476965428545</v>
      </c>
      <c r="N128" s="77">
        <v>0</v>
      </c>
      <c r="O128" s="77">
        <v>0</v>
      </c>
      <c r="P128" s="77">
        <v>0</v>
      </c>
      <c r="Q128" s="37">
        <f>Q116*(1+Mastersheet!$C$39)</f>
        <v>-671.95818967206105</v>
      </c>
      <c r="R128" s="38">
        <f>Mastersheet!$C$41</f>
        <v>-1500</v>
      </c>
      <c r="S128" s="38">
        <v>0</v>
      </c>
      <c r="T128" s="36">
        <f t="shared" si="9"/>
        <v>6519.7418726692376</v>
      </c>
      <c r="U128" s="36">
        <f t="shared" si="10"/>
        <v>688385.72753784037</v>
      </c>
    </row>
    <row r="129" spans="1:21">
      <c r="A129" s="25">
        <v>127</v>
      </c>
      <c r="B129" s="25">
        <v>35</v>
      </c>
      <c r="C129" s="25">
        <v>7</v>
      </c>
      <c r="D129" s="36">
        <f>(1+Mastersheet!$C$39)*D117</f>
        <v>16126.996552129467</v>
      </c>
      <c r="E129" s="36">
        <f t="shared" si="8"/>
        <v>-967.61979312776793</v>
      </c>
      <c r="F129" s="37">
        <v>0</v>
      </c>
      <c r="G129" s="41">
        <f t="shared" si="7"/>
        <v>-4676.8290001175455</v>
      </c>
      <c r="H129" s="25">
        <v>0</v>
      </c>
      <c r="I129" s="77">
        <v>0</v>
      </c>
      <c r="J129" s="38">
        <v>0</v>
      </c>
      <c r="K129" s="37">
        <v>0</v>
      </c>
      <c r="L129" s="25">
        <v>0</v>
      </c>
      <c r="M129" s="38">
        <f>(1+Mastersheet!$C$29)*M117</f>
        <v>-1790.8476965428545</v>
      </c>
      <c r="N129" s="77">
        <v>0</v>
      </c>
      <c r="O129" s="77">
        <v>0</v>
      </c>
      <c r="P129" s="77">
        <v>0</v>
      </c>
      <c r="Q129" s="37">
        <f>Q117*(1+Mastersheet!$C$39)</f>
        <v>-671.95818967206105</v>
      </c>
      <c r="R129" s="38">
        <f>Mastersheet!$C$41</f>
        <v>-1500</v>
      </c>
      <c r="S129" s="38">
        <v>0</v>
      </c>
      <c r="T129" s="36">
        <f t="shared" si="9"/>
        <v>6519.7418726692376</v>
      </c>
      <c r="U129" s="36">
        <f t="shared" si="10"/>
        <v>696052.77895640605</v>
      </c>
    </row>
    <row r="130" spans="1:21">
      <c r="A130" s="25">
        <v>128</v>
      </c>
      <c r="B130" s="25">
        <v>35</v>
      </c>
      <c r="C130" s="25">
        <v>8</v>
      </c>
      <c r="D130" s="36">
        <f>(1+Mastersheet!$C$39)*D118</f>
        <v>16126.996552129467</v>
      </c>
      <c r="E130" s="36">
        <f t="shared" si="8"/>
        <v>-967.61979312776793</v>
      </c>
      <c r="F130" s="37">
        <v>0</v>
      </c>
      <c r="G130" s="41">
        <f t="shared" ref="G130:G193" si="11">-0.29*($D130)</f>
        <v>-4676.8290001175455</v>
      </c>
      <c r="H130" s="25">
        <v>0</v>
      </c>
      <c r="I130" s="77">
        <v>0</v>
      </c>
      <c r="J130" s="38">
        <v>0</v>
      </c>
      <c r="K130" s="37">
        <v>0</v>
      </c>
      <c r="L130" s="25">
        <v>0</v>
      </c>
      <c r="M130" s="38">
        <f>(1+Mastersheet!$C$29)*M118</f>
        <v>-1790.8476965428545</v>
      </c>
      <c r="N130" s="77">
        <v>0</v>
      </c>
      <c r="O130" s="77">
        <v>0</v>
      </c>
      <c r="P130" s="77">
        <v>0</v>
      </c>
      <c r="Q130" s="37">
        <f>Q118*(1+Mastersheet!$C$39)</f>
        <v>-671.95818967206105</v>
      </c>
      <c r="R130" s="38">
        <f>Mastersheet!$C$41</f>
        <v>-1500</v>
      </c>
      <c r="S130" s="38">
        <v>0</v>
      </c>
      <c r="T130" s="36">
        <f t="shared" si="9"/>
        <v>6519.7418726692376</v>
      </c>
      <c r="U130" s="36">
        <f t="shared" si="10"/>
        <v>703732.60879400268</v>
      </c>
    </row>
    <row r="131" spans="1:21">
      <c r="A131" s="25">
        <v>129</v>
      </c>
      <c r="B131" s="25">
        <v>35</v>
      </c>
      <c r="C131" s="25">
        <v>9</v>
      </c>
      <c r="D131" s="36">
        <f>(1+Mastersheet!$C$39)*D119</f>
        <v>16126.996552129467</v>
      </c>
      <c r="E131" s="36">
        <f t="shared" ref="E131:E194" si="12">-0.06*D131</f>
        <v>-967.61979312776793</v>
      </c>
      <c r="F131" s="37">
        <v>0</v>
      </c>
      <c r="G131" s="41">
        <f t="shared" si="11"/>
        <v>-4676.8290001175455</v>
      </c>
      <c r="H131" s="25">
        <v>0</v>
      </c>
      <c r="I131" s="77">
        <v>0</v>
      </c>
      <c r="J131" s="38">
        <v>0</v>
      </c>
      <c r="K131" s="37">
        <v>0</v>
      </c>
      <c r="L131" s="25">
        <v>0</v>
      </c>
      <c r="M131" s="38">
        <f>(1+Mastersheet!$C$29)*M119</f>
        <v>-1790.8476965428545</v>
      </c>
      <c r="N131" s="77">
        <v>0</v>
      </c>
      <c r="O131" s="77">
        <v>0</v>
      </c>
      <c r="P131" s="77">
        <v>0</v>
      </c>
      <c r="Q131" s="37">
        <f>Q119*(1+Mastersheet!$C$39)</f>
        <v>-671.95818967206105</v>
      </c>
      <c r="R131" s="38">
        <f>Mastersheet!$C$41</f>
        <v>-1500</v>
      </c>
      <c r="S131" s="38">
        <v>0</v>
      </c>
      <c r="T131" s="36">
        <f t="shared" ref="T131:T194" si="13">SUM(D131,E131,F131,G131,H131,I131,J131,K131,L131,M131,N131,O131,P131,Q131,R131,S131)</f>
        <v>6519.7418726692376</v>
      </c>
      <c r="U131" s="36">
        <f t="shared" si="10"/>
        <v>711425.23834799521</v>
      </c>
    </row>
    <row r="132" spans="1:21">
      <c r="A132" s="25">
        <v>130</v>
      </c>
      <c r="B132" s="25">
        <v>35</v>
      </c>
      <c r="C132" s="25">
        <v>10</v>
      </c>
      <c r="D132" s="36">
        <f>(1+Mastersheet!$C$39)*D120</f>
        <v>16126.996552129467</v>
      </c>
      <c r="E132" s="36">
        <f t="shared" si="12"/>
        <v>-967.61979312776793</v>
      </c>
      <c r="F132" s="37">
        <v>0</v>
      </c>
      <c r="G132" s="41">
        <f t="shared" si="11"/>
        <v>-4676.8290001175455</v>
      </c>
      <c r="H132" s="25">
        <v>0</v>
      </c>
      <c r="I132" s="77">
        <v>0</v>
      </c>
      <c r="J132" s="38">
        <v>0</v>
      </c>
      <c r="K132" s="37">
        <v>0</v>
      </c>
      <c r="L132" s="25">
        <v>0</v>
      </c>
      <c r="M132" s="38">
        <f>(1+Mastersheet!$C$29)*M120</f>
        <v>-1790.8476965428545</v>
      </c>
      <c r="N132" s="77">
        <v>0</v>
      </c>
      <c r="O132" s="77">
        <v>0</v>
      </c>
      <c r="P132" s="77">
        <v>0</v>
      </c>
      <c r="Q132" s="37">
        <f>Q120*(1+Mastersheet!$C$39)</f>
        <v>-671.95818967206105</v>
      </c>
      <c r="R132" s="38">
        <f>Mastersheet!$C$41</f>
        <v>-1500</v>
      </c>
      <c r="S132" s="38">
        <v>0</v>
      </c>
      <c r="T132" s="36">
        <f t="shared" si="13"/>
        <v>6519.7418726692376</v>
      </c>
      <c r="U132" s="36">
        <f t="shared" ref="U132:U195" si="14">T132+(U131*(1+(2%/12)))</f>
        <v>719130.68895124446</v>
      </c>
    </row>
    <row r="133" spans="1:21">
      <c r="A133" s="25">
        <v>131</v>
      </c>
      <c r="B133" s="25">
        <v>35</v>
      </c>
      <c r="C133" s="25">
        <v>11</v>
      </c>
      <c r="D133" s="36">
        <f>(1+Mastersheet!$C$39)*D121</f>
        <v>16126.996552129467</v>
      </c>
      <c r="E133" s="36">
        <f t="shared" si="12"/>
        <v>-967.61979312776793</v>
      </c>
      <c r="F133" s="37">
        <v>0</v>
      </c>
      <c r="G133" s="41">
        <f t="shared" si="11"/>
        <v>-4676.8290001175455</v>
      </c>
      <c r="H133" s="25">
        <v>0</v>
      </c>
      <c r="I133" s="77">
        <v>0</v>
      </c>
      <c r="J133" s="38">
        <v>0</v>
      </c>
      <c r="K133" s="37">
        <v>0</v>
      </c>
      <c r="L133" s="25">
        <v>0</v>
      </c>
      <c r="M133" s="38">
        <f>(1+Mastersheet!$C$29)*M121</f>
        <v>-1790.8476965428545</v>
      </c>
      <c r="N133" s="77">
        <v>0</v>
      </c>
      <c r="O133" s="77">
        <v>0</v>
      </c>
      <c r="P133" s="77">
        <v>0</v>
      </c>
      <c r="Q133" s="37">
        <f>Q121*(1+Mastersheet!$C$39)</f>
        <v>-671.95818967206105</v>
      </c>
      <c r="R133" s="38">
        <f>Mastersheet!$C$41</f>
        <v>-1500</v>
      </c>
      <c r="S133" s="38">
        <v>0</v>
      </c>
      <c r="T133" s="36">
        <f t="shared" si="13"/>
        <v>6519.7418726692376</v>
      </c>
      <c r="U133" s="36">
        <f t="shared" si="14"/>
        <v>726848.98197216575</v>
      </c>
    </row>
    <row r="134" spans="1:21">
      <c r="A134" s="25">
        <v>132</v>
      </c>
      <c r="B134" s="25">
        <v>35</v>
      </c>
      <c r="C134" s="25">
        <v>0</v>
      </c>
      <c r="D134" s="36">
        <f>(1+Mastersheet!$C$39)*D122</f>
        <v>16126.996552129467</v>
      </c>
      <c r="E134" s="36">
        <f t="shared" si="12"/>
        <v>-967.61979312776793</v>
      </c>
      <c r="F134" s="37">
        <v>0</v>
      </c>
      <c r="G134" s="41">
        <f t="shared" si="11"/>
        <v>-4676.8290001175455</v>
      </c>
      <c r="H134" s="25">
        <v>0</v>
      </c>
      <c r="I134" s="77">
        <v>0</v>
      </c>
      <c r="J134" s="38">
        <v>0</v>
      </c>
      <c r="K134" s="37">
        <v>0</v>
      </c>
      <c r="L134" s="25">
        <v>0</v>
      </c>
      <c r="M134" s="38">
        <f>(1+Mastersheet!$C$29)*M122</f>
        <v>-1790.8476965428545</v>
      </c>
      <c r="N134" s="77">
        <v>0</v>
      </c>
      <c r="O134" s="77">
        <v>0</v>
      </c>
      <c r="P134" s="77">
        <v>0</v>
      </c>
      <c r="Q134" s="37">
        <f>Q122*(1+Mastersheet!$C$39)</f>
        <v>-671.95818967206105</v>
      </c>
      <c r="R134" s="38">
        <f>Mastersheet!$C$41</f>
        <v>-1500</v>
      </c>
      <c r="S134" s="38">
        <v>0</v>
      </c>
      <c r="T134" s="36">
        <f t="shared" si="13"/>
        <v>6519.7418726692376</v>
      </c>
      <c r="U134" s="36">
        <f t="shared" si="14"/>
        <v>734580.13881478854</v>
      </c>
    </row>
    <row r="135" spans="1:21">
      <c r="A135" s="25">
        <v>133</v>
      </c>
      <c r="B135" s="25">
        <v>36</v>
      </c>
      <c r="C135" s="25">
        <v>1</v>
      </c>
      <c r="D135" s="36">
        <f>(1+Mastersheet!$C$39)*D123</f>
        <v>16610.806448693351</v>
      </c>
      <c r="E135" s="36">
        <f t="shared" si="12"/>
        <v>-996.64838692160106</v>
      </c>
      <c r="F135" s="37">
        <v>0</v>
      </c>
      <c r="G135" s="41">
        <f t="shared" si="11"/>
        <v>-4817.1338701210716</v>
      </c>
      <c r="H135" s="25">
        <v>0</v>
      </c>
      <c r="I135" s="77">
        <v>0</v>
      </c>
      <c r="J135" s="38">
        <v>0</v>
      </c>
      <c r="K135" s="37">
        <v>0</v>
      </c>
      <c r="L135" s="25">
        <v>0</v>
      </c>
      <c r="M135" s="38">
        <f>(1+Mastersheet!$C$29)*M123</f>
        <v>-1898.2985583354259</v>
      </c>
      <c r="N135" s="77">
        <v>0</v>
      </c>
      <c r="O135" s="77">
        <v>0</v>
      </c>
      <c r="P135" s="77">
        <v>0</v>
      </c>
      <c r="Q135" s="37">
        <f>Q123*(1+Mastersheet!$C$39)</f>
        <v>-692.11693536222288</v>
      </c>
      <c r="R135" s="38">
        <f>Mastersheet!$C$41</f>
        <v>-1500</v>
      </c>
      <c r="S135" s="38">
        <v>0</v>
      </c>
      <c r="T135" s="36">
        <f t="shared" si="13"/>
        <v>6706.6086979530301</v>
      </c>
      <c r="U135" s="36">
        <f t="shared" si="14"/>
        <v>742511.04774409963</v>
      </c>
    </row>
    <row r="136" spans="1:21">
      <c r="A136" s="25">
        <v>134</v>
      </c>
      <c r="B136" s="25">
        <v>36</v>
      </c>
      <c r="C136" s="25">
        <v>2</v>
      </c>
      <c r="D136" s="36">
        <f>(1+Mastersheet!$C$39)*D124</f>
        <v>16610.806448693351</v>
      </c>
      <c r="E136" s="36">
        <f t="shared" si="12"/>
        <v>-996.64838692160106</v>
      </c>
      <c r="F136" s="37">
        <v>0</v>
      </c>
      <c r="G136" s="41">
        <f t="shared" si="11"/>
        <v>-4817.1338701210716</v>
      </c>
      <c r="H136" s="25">
        <v>0</v>
      </c>
      <c r="I136" s="77">
        <v>0</v>
      </c>
      <c r="J136" s="38">
        <v>0</v>
      </c>
      <c r="K136" s="37">
        <v>0</v>
      </c>
      <c r="L136" s="25">
        <v>0</v>
      </c>
      <c r="M136" s="38">
        <f>(1+Mastersheet!$C$29)*M124</f>
        <v>-1898.2985583354259</v>
      </c>
      <c r="N136" s="77">
        <v>0</v>
      </c>
      <c r="O136" s="77">
        <v>0</v>
      </c>
      <c r="P136" s="77">
        <v>0</v>
      </c>
      <c r="Q136" s="37">
        <f>Q124*(1+Mastersheet!$C$39)</f>
        <v>-692.11693536222288</v>
      </c>
      <c r="R136" s="38">
        <f>Mastersheet!$C$41</f>
        <v>-1500</v>
      </c>
      <c r="S136" s="38">
        <v>0</v>
      </c>
      <c r="T136" s="36">
        <f t="shared" si="13"/>
        <v>6706.6086979530301</v>
      </c>
      <c r="U136" s="36">
        <f t="shared" si="14"/>
        <v>750455.17485495959</v>
      </c>
    </row>
    <row r="137" spans="1:21">
      <c r="A137" s="25">
        <v>135</v>
      </c>
      <c r="B137" s="25">
        <v>36</v>
      </c>
      <c r="C137" s="25">
        <v>3</v>
      </c>
      <c r="D137" s="36">
        <f>(1+Mastersheet!$C$39)*D125</f>
        <v>16610.806448693351</v>
      </c>
      <c r="E137" s="36">
        <f t="shared" si="12"/>
        <v>-996.64838692160106</v>
      </c>
      <c r="F137" s="37">
        <v>0</v>
      </c>
      <c r="G137" s="41">
        <f t="shared" si="11"/>
        <v>-4817.1338701210716</v>
      </c>
      <c r="H137" s="25">
        <v>0</v>
      </c>
      <c r="I137" s="77">
        <v>0</v>
      </c>
      <c r="J137" s="38">
        <v>0</v>
      </c>
      <c r="K137" s="37">
        <v>0</v>
      </c>
      <c r="L137" s="25">
        <v>0</v>
      </c>
      <c r="M137" s="38">
        <f>(1+Mastersheet!$C$29)*M125</f>
        <v>-1898.2985583354259</v>
      </c>
      <c r="N137" s="77">
        <v>0</v>
      </c>
      <c r="O137" s="77">
        <v>0</v>
      </c>
      <c r="P137" s="77">
        <v>0</v>
      </c>
      <c r="Q137" s="37">
        <f>Q125*(1+Mastersheet!$C$39)</f>
        <v>-692.11693536222288</v>
      </c>
      <c r="R137" s="38">
        <f>Mastersheet!$C$41</f>
        <v>-1500</v>
      </c>
      <c r="S137" s="38">
        <v>0</v>
      </c>
      <c r="T137" s="36">
        <f t="shared" si="13"/>
        <v>6706.6086979530301</v>
      </c>
      <c r="U137" s="36">
        <f t="shared" si="14"/>
        <v>758412.54217767098</v>
      </c>
    </row>
    <row r="138" spans="1:21">
      <c r="A138" s="25">
        <v>136</v>
      </c>
      <c r="B138" s="25">
        <v>36</v>
      </c>
      <c r="C138" s="25">
        <v>4</v>
      </c>
      <c r="D138" s="36">
        <f>(1+Mastersheet!$C$39)*D126</f>
        <v>16610.806448693351</v>
      </c>
      <c r="E138" s="36">
        <f t="shared" si="12"/>
        <v>-996.64838692160106</v>
      </c>
      <c r="F138" s="37">
        <v>0</v>
      </c>
      <c r="G138" s="41">
        <f t="shared" si="11"/>
        <v>-4817.1338701210716</v>
      </c>
      <c r="H138" s="25">
        <v>0</v>
      </c>
      <c r="I138" s="77">
        <v>0</v>
      </c>
      <c r="J138" s="38">
        <v>0</v>
      </c>
      <c r="K138" s="37">
        <v>0</v>
      </c>
      <c r="L138" s="25">
        <v>0</v>
      </c>
      <c r="M138" s="38">
        <f>(1+Mastersheet!$C$29)*M126</f>
        <v>-1898.2985583354259</v>
      </c>
      <c r="N138" s="77">
        <v>0</v>
      </c>
      <c r="O138" s="77">
        <v>0</v>
      </c>
      <c r="P138" s="77">
        <v>0</v>
      </c>
      <c r="Q138" s="37">
        <f>Q126*(1+Mastersheet!$C$39)</f>
        <v>-692.11693536222288</v>
      </c>
      <c r="R138" s="38">
        <f>Mastersheet!$C$41</f>
        <v>-1500</v>
      </c>
      <c r="S138" s="38">
        <v>0</v>
      </c>
      <c r="T138" s="36">
        <f t="shared" si="13"/>
        <v>6706.6086979530301</v>
      </c>
      <c r="U138" s="36">
        <f t="shared" si="14"/>
        <v>766383.17177925352</v>
      </c>
    </row>
    <row r="139" spans="1:21">
      <c r="A139" s="25">
        <v>137</v>
      </c>
      <c r="B139" s="25">
        <v>36</v>
      </c>
      <c r="C139" s="25">
        <v>5</v>
      </c>
      <c r="D139" s="36">
        <f>(1+Mastersheet!$C$39)*D127</f>
        <v>16610.806448693351</v>
      </c>
      <c r="E139" s="36">
        <f t="shared" si="12"/>
        <v>-996.64838692160106</v>
      </c>
      <c r="F139" s="37">
        <v>0</v>
      </c>
      <c r="G139" s="41">
        <f t="shared" si="11"/>
        <v>-4817.1338701210716</v>
      </c>
      <c r="H139" s="25">
        <v>0</v>
      </c>
      <c r="I139" s="77">
        <v>0</v>
      </c>
      <c r="J139" s="38">
        <v>0</v>
      </c>
      <c r="K139" s="37">
        <v>0</v>
      </c>
      <c r="L139" s="25">
        <v>0</v>
      </c>
      <c r="M139" s="38">
        <f>(1+Mastersheet!$C$29)*M127</f>
        <v>-1898.2985583354259</v>
      </c>
      <c r="N139" s="77">
        <v>0</v>
      </c>
      <c r="O139" s="77">
        <v>0</v>
      </c>
      <c r="P139" s="77">
        <v>0</v>
      </c>
      <c r="Q139" s="37">
        <f>Q127*(1+Mastersheet!$C$39)</f>
        <v>-692.11693536222288</v>
      </c>
      <c r="R139" s="38">
        <f>Mastersheet!$C$41</f>
        <v>-1500</v>
      </c>
      <c r="S139" s="38">
        <v>0</v>
      </c>
      <c r="T139" s="36">
        <f t="shared" si="13"/>
        <v>6706.6086979530301</v>
      </c>
      <c r="U139" s="36">
        <f t="shared" si="14"/>
        <v>774367.08576350531</v>
      </c>
    </row>
    <row r="140" spans="1:21">
      <c r="A140" s="25">
        <v>138</v>
      </c>
      <c r="B140" s="25">
        <v>36</v>
      </c>
      <c r="C140" s="25">
        <v>6</v>
      </c>
      <c r="D140" s="36">
        <f>(1+Mastersheet!$C$39)*D128</f>
        <v>16610.806448693351</v>
      </c>
      <c r="E140" s="36">
        <f t="shared" si="12"/>
        <v>-996.64838692160106</v>
      </c>
      <c r="F140" s="37">
        <v>0</v>
      </c>
      <c r="G140" s="41">
        <f t="shared" si="11"/>
        <v>-4817.1338701210716</v>
      </c>
      <c r="H140" s="25">
        <v>0</v>
      </c>
      <c r="I140" s="77">
        <v>0</v>
      </c>
      <c r="J140" s="38">
        <v>0</v>
      </c>
      <c r="K140" s="37">
        <v>0</v>
      </c>
      <c r="L140" s="25">
        <v>0</v>
      </c>
      <c r="M140" s="38">
        <f>(1+Mastersheet!$C$29)*M128</f>
        <v>-1898.2985583354259</v>
      </c>
      <c r="N140" s="77">
        <v>0</v>
      </c>
      <c r="O140" s="77">
        <v>0</v>
      </c>
      <c r="P140" s="77">
        <v>0</v>
      </c>
      <c r="Q140" s="37">
        <f>Q128*(1+Mastersheet!$C$39)</f>
        <v>-692.11693536222288</v>
      </c>
      <c r="R140" s="38">
        <f>Mastersheet!$C$41</f>
        <v>-1500</v>
      </c>
      <c r="S140" s="38">
        <v>0</v>
      </c>
      <c r="T140" s="36">
        <f t="shared" si="13"/>
        <v>6706.6086979530301</v>
      </c>
      <c r="U140" s="36">
        <f t="shared" si="14"/>
        <v>782364.30627106421</v>
      </c>
    </row>
    <row r="141" spans="1:21">
      <c r="A141" s="25">
        <v>139</v>
      </c>
      <c r="B141" s="25">
        <v>36</v>
      </c>
      <c r="C141" s="25">
        <v>7</v>
      </c>
      <c r="D141" s="36">
        <f>(1+Mastersheet!$C$39)*D129</f>
        <v>16610.806448693351</v>
      </c>
      <c r="E141" s="36">
        <f t="shared" si="12"/>
        <v>-996.64838692160106</v>
      </c>
      <c r="F141" s="37">
        <v>0</v>
      </c>
      <c r="G141" s="41">
        <f t="shared" si="11"/>
        <v>-4817.1338701210716</v>
      </c>
      <c r="H141" s="25">
        <v>0</v>
      </c>
      <c r="I141" s="77">
        <v>0</v>
      </c>
      <c r="J141" s="38">
        <v>0</v>
      </c>
      <c r="K141" s="37">
        <v>0</v>
      </c>
      <c r="L141" s="25">
        <v>0</v>
      </c>
      <c r="M141" s="38">
        <f>(1+Mastersheet!$C$29)*M129</f>
        <v>-1898.2985583354259</v>
      </c>
      <c r="N141" s="77">
        <v>0</v>
      </c>
      <c r="O141" s="77">
        <v>0</v>
      </c>
      <c r="P141" s="77">
        <v>0</v>
      </c>
      <c r="Q141" s="37">
        <f>Q129*(1+Mastersheet!$C$39)</f>
        <v>-692.11693536222288</v>
      </c>
      <c r="R141" s="38">
        <f>Mastersheet!$C$41</f>
        <v>-1500</v>
      </c>
      <c r="S141" s="38">
        <v>0</v>
      </c>
      <c r="T141" s="36">
        <f t="shared" si="13"/>
        <v>6706.6086979530301</v>
      </c>
      <c r="U141" s="36">
        <f t="shared" si="14"/>
        <v>790374.85547946906</v>
      </c>
    </row>
    <row r="142" spans="1:21">
      <c r="A142" s="25">
        <v>140</v>
      </c>
      <c r="B142" s="25">
        <v>36</v>
      </c>
      <c r="C142" s="25">
        <v>8</v>
      </c>
      <c r="D142" s="36">
        <f>(1+Mastersheet!$C$39)*D130</f>
        <v>16610.806448693351</v>
      </c>
      <c r="E142" s="36">
        <f t="shared" si="12"/>
        <v>-996.64838692160106</v>
      </c>
      <c r="F142" s="37">
        <v>0</v>
      </c>
      <c r="G142" s="41">
        <f t="shared" si="11"/>
        <v>-4817.1338701210716</v>
      </c>
      <c r="H142" s="25">
        <v>0</v>
      </c>
      <c r="I142" s="77">
        <v>0</v>
      </c>
      <c r="J142" s="38">
        <v>0</v>
      </c>
      <c r="K142" s="37">
        <v>0</v>
      </c>
      <c r="L142" s="25">
        <v>0</v>
      </c>
      <c r="M142" s="38">
        <f>(1+Mastersheet!$C$29)*M130</f>
        <v>-1898.2985583354259</v>
      </c>
      <c r="N142" s="77">
        <v>0</v>
      </c>
      <c r="O142" s="77">
        <v>0</v>
      </c>
      <c r="P142" s="77">
        <v>0</v>
      </c>
      <c r="Q142" s="37">
        <f>Q130*(1+Mastersheet!$C$39)</f>
        <v>-692.11693536222288</v>
      </c>
      <c r="R142" s="38">
        <f>Mastersheet!$C$41</f>
        <v>-1500</v>
      </c>
      <c r="S142" s="38">
        <v>0</v>
      </c>
      <c r="T142" s="36">
        <f t="shared" si="13"/>
        <v>6706.6086979530301</v>
      </c>
      <c r="U142" s="36">
        <f t="shared" si="14"/>
        <v>798398.75560322125</v>
      </c>
    </row>
    <row r="143" spans="1:21">
      <c r="A143" s="25">
        <v>141</v>
      </c>
      <c r="B143" s="25">
        <v>36</v>
      </c>
      <c r="C143" s="25">
        <v>9</v>
      </c>
      <c r="D143" s="36">
        <f>(1+Mastersheet!$C$39)*D131</f>
        <v>16610.806448693351</v>
      </c>
      <c r="E143" s="36">
        <f t="shared" si="12"/>
        <v>-996.64838692160106</v>
      </c>
      <c r="F143" s="37">
        <v>0</v>
      </c>
      <c r="G143" s="41">
        <f t="shared" si="11"/>
        <v>-4817.1338701210716</v>
      </c>
      <c r="H143" s="25">
        <v>0</v>
      </c>
      <c r="I143" s="77">
        <v>0</v>
      </c>
      <c r="J143" s="38">
        <v>0</v>
      </c>
      <c r="K143" s="37">
        <v>0</v>
      </c>
      <c r="L143" s="25">
        <v>0</v>
      </c>
      <c r="M143" s="38">
        <f>(1+Mastersheet!$C$29)*M131</f>
        <v>-1898.2985583354259</v>
      </c>
      <c r="N143" s="77">
        <v>0</v>
      </c>
      <c r="O143" s="77">
        <v>0</v>
      </c>
      <c r="P143" s="77">
        <v>0</v>
      </c>
      <c r="Q143" s="37">
        <f>Q131*(1+Mastersheet!$C$39)</f>
        <v>-692.11693536222288</v>
      </c>
      <c r="R143" s="38">
        <f>Mastersheet!$C$41</f>
        <v>-1500</v>
      </c>
      <c r="S143" s="38">
        <v>0</v>
      </c>
      <c r="T143" s="36">
        <f t="shared" si="13"/>
        <v>6706.6086979530301</v>
      </c>
      <c r="U143" s="36">
        <f t="shared" si="14"/>
        <v>806436.02889384632</v>
      </c>
    </row>
    <row r="144" spans="1:21">
      <c r="A144" s="25">
        <v>142</v>
      </c>
      <c r="B144" s="25">
        <v>36</v>
      </c>
      <c r="C144" s="25">
        <v>10</v>
      </c>
      <c r="D144" s="36">
        <f>(1+Mastersheet!$C$39)*D132</f>
        <v>16610.806448693351</v>
      </c>
      <c r="E144" s="36">
        <f t="shared" si="12"/>
        <v>-996.64838692160106</v>
      </c>
      <c r="F144" s="37">
        <v>0</v>
      </c>
      <c r="G144" s="41">
        <f t="shared" si="11"/>
        <v>-4817.1338701210716</v>
      </c>
      <c r="H144" s="25">
        <v>0</v>
      </c>
      <c r="I144" s="77">
        <v>0</v>
      </c>
      <c r="J144" s="38">
        <v>0</v>
      </c>
      <c r="K144" s="37">
        <v>0</v>
      </c>
      <c r="L144" s="25">
        <v>0</v>
      </c>
      <c r="M144" s="38">
        <f>(1+Mastersheet!$C$29)*M132</f>
        <v>-1898.2985583354259</v>
      </c>
      <c r="N144" s="77">
        <v>0</v>
      </c>
      <c r="O144" s="77">
        <v>0</v>
      </c>
      <c r="P144" s="77">
        <v>0</v>
      </c>
      <c r="Q144" s="37">
        <f>Q132*(1+Mastersheet!$C$39)</f>
        <v>-692.11693536222288</v>
      </c>
      <c r="R144" s="38">
        <f>Mastersheet!$C$41</f>
        <v>-1500</v>
      </c>
      <c r="S144" s="38">
        <v>0</v>
      </c>
      <c r="T144" s="36">
        <f t="shared" si="13"/>
        <v>6706.6086979530301</v>
      </c>
      <c r="U144" s="36">
        <f t="shared" si="14"/>
        <v>814486.69763995579</v>
      </c>
    </row>
    <row r="145" spans="1:21">
      <c r="A145" s="25">
        <v>143</v>
      </c>
      <c r="B145" s="25">
        <v>36</v>
      </c>
      <c r="C145" s="25">
        <v>11</v>
      </c>
      <c r="D145" s="36">
        <f>(1+Mastersheet!$C$39)*D133</f>
        <v>16610.806448693351</v>
      </c>
      <c r="E145" s="36">
        <f t="shared" si="12"/>
        <v>-996.64838692160106</v>
      </c>
      <c r="F145" s="37">
        <v>0</v>
      </c>
      <c r="G145" s="41">
        <f t="shared" si="11"/>
        <v>-4817.1338701210716</v>
      </c>
      <c r="H145" s="25">
        <v>0</v>
      </c>
      <c r="I145" s="77">
        <v>0</v>
      </c>
      <c r="J145" s="38">
        <v>0</v>
      </c>
      <c r="K145" s="37">
        <v>0</v>
      </c>
      <c r="L145" s="25">
        <v>0</v>
      </c>
      <c r="M145" s="38">
        <f>(1+Mastersheet!$C$29)*M133</f>
        <v>-1898.2985583354259</v>
      </c>
      <c r="N145" s="77">
        <v>0</v>
      </c>
      <c r="O145" s="77">
        <v>0</v>
      </c>
      <c r="P145" s="77">
        <v>0</v>
      </c>
      <c r="Q145" s="37">
        <f>Q133*(1+Mastersheet!$C$39)</f>
        <v>-692.11693536222288</v>
      </c>
      <c r="R145" s="38">
        <f>Mastersheet!$C$41</f>
        <v>-1500</v>
      </c>
      <c r="S145" s="38">
        <v>0</v>
      </c>
      <c r="T145" s="36">
        <f t="shared" si="13"/>
        <v>6706.6086979530301</v>
      </c>
      <c r="U145" s="36">
        <f t="shared" si="14"/>
        <v>822550.78416730883</v>
      </c>
    </row>
    <row r="146" spans="1:21">
      <c r="A146" s="25">
        <v>144</v>
      </c>
      <c r="B146" s="25">
        <v>36</v>
      </c>
      <c r="C146" s="25">
        <v>0</v>
      </c>
      <c r="D146" s="36">
        <f>(1+Mastersheet!$C$39)*D134</f>
        <v>16610.806448693351</v>
      </c>
      <c r="E146" s="36">
        <f t="shared" si="12"/>
        <v>-996.64838692160106</v>
      </c>
      <c r="F146" s="37">
        <v>0</v>
      </c>
      <c r="G146" s="41">
        <f t="shared" si="11"/>
        <v>-4817.1338701210716</v>
      </c>
      <c r="H146" s="25">
        <v>0</v>
      </c>
      <c r="I146" s="77">
        <v>0</v>
      </c>
      <c r="J146" s="38">
        <v>0</v>
      </c>
      <c r="K146" s="37">
        <v>0</v>
      </c>
      <c r="L146" s="25">
        <v>0</v>
      </c>
      <c r="M146" s="38">
        <f>(1+Mastersheet!$C$29)*M134</f>
        <v>-1898.2985583354259</v>
      </c>
      <c r="N146" s="77">
        <v>0</v>
      </c>
      <c r="O146" s="77">
        <v>0</v>
      </c>
      <c r="P146" s="77">
        <v>0</v>
      </c>
      <c r="Q146" s="37">
        <f>Q134*(1+Mastersheet!$C$39)</f>
        <v>-692.11693536222288</v>
      </c>
      <c r="R146" s="38">
        <f>Mastersheet!$C$41</f>
        <v>-1500</v>
      </c>
      <c r="S146" s="38">
        <v>0</v>
      </c>
      <c r="T146" s="36">
        <f t="shared" si="13"/>
        <v>6706.6086979530301</v>
      </c>
      <c r="U146" s="36">
        <f t="shared" si="14"/>
        <v>830628.31083887408</v>
      </c>
    </row>
    <row r="147" spans="1:21">
      <c r="A147" s="25">
        <v>145</v>
      </c>
      <c r="B147" s="25">
        <v>37</v>
      </c>
      <c r="C147" s="25">
        <v>1</v>
      </c>
      <c r="D147" s="36">
        <f>(1+Mastersheet!$C$39)*D135</f>
        <v>17109.130642154152</v>
      </c>
      <c r="E147" s="36">
        <f t="shared" si="12"/>
        <v>-1026.547838529249</v>
      </c>
      <c r="F147" s="37">
        <v>0</v>
      </c>
      <c r="G147" s="41">
        <f t="shared" si="11"/>
        <v>-4961.6478862247041</v>
      </c>
      <c r="H147" s="25">
        <v>0</v>
      </c>
      <c r="I147" s="77">
        <v>0</v>
      </c>
      <c r="J147" s="38">
        <v>0</v>
      </c>
      <c r="K147" s="37">
        <v>0</v>
      </c>
      <c r="L147" s="25">
        <v>0</v>
      </c>
      <c r="M147" s="38">
        <f>(1+Mastersheet!$C$29)*M135</f>
        <v>-2012.1964718355516</v>
      </c>
      <c r="N147" s="77">
        <v>0</v>
      </c>
      <c r="O147" s="77">
        <v>0</v>
      </c>
      <c r="P147" s="77">
        <v>0</v>
      </c>
      <c r="Q147" s="37">
        <f>Q135*(1+Mastersheet!$C$39)</f>
        <v>-712.88044342308956</v>
      </c>
      <c r="R147" s="38">
        <f>Mastersheet!$C$41</f>
        <v>-1500</v>
      </c>
      <c r="S147" s="38">
        <v>0</v>
      </c>
      <c r="T147" s="36">
        <f t="shared" si="13"/>
        <v>6895.8580021415582</v>
      </c>
      <c r="U147" s="36">
        <f t="shared" si="14"/>
        <v>838908.5493590805</v>
      </c>
    </row>
    <row r="148" spans="1:21">
      <c r="A148" s="25">
        <v>146</v>
      </c>
      <c r="B148" s="25">
        <v>37</v>
      </c>
      <c r="C148" s="25">
        <v>2</v>
      </c>
      <c r="D148" s="36">
        <f>(1+Mastersheet!$C$39)*D136</f>
        <v>17109.130642154152</v>
      </c>
      <c r="E148" s="36">
        <f t="shared" si="12"/>
        <v>-1026.547838529249</v>
      </c>
      <c r="F148" s="37">
        <v>0</v>
      </c>
      <c r="G148" s="41">
        <f t="shared" si="11"/>
        <v>-4961.6478862247041</v>
      </c>
      <c r="H148" s="25">
        <v>0</v>
      </c>
      <c r="I148" s="77">
        <v>0</v>
      </c>
      <c r="J148" s="38">
        <v>0</v>
      </c>
      <c r="K148" s="37">
        <v>0</v>
      </c>
      <c r="L148" s="25">
        <v>0</v>
      </c>
      <c r="M148" s="38">
        <f>(1+Mastersheet!$C$29)*M136</f>
        <v>-2012.1964718355516</v>
      </c>
      <c r="N148" s="77">
        <v>0</v>
      </c>
      <c r="O148" s="77">
        <v>0</v>
      </c>
      <c r="P148" s="77">
        <v>0</v>
      </c>
      <c r="Q148" s="37">
        <f>Q136*(1+Mastersheet!$C$39)</f>
        <v>-712.88044342308956</v>
      </c>
      <c r="R148" s="38">
        <f>Mastersheet!$C$41</f>
        <v>-1500</v>
      </c>
      <c r="S148" s="38">
        <v>0</v>
      </c>
      <c r="T148" s="36">
        <f t="shared" si="13"/>
        <v>6895.8580021415582</v>
      </c>
      <c r="U148" s="36">
        <f t="shared" si="14"/>
        <v>847202.58827682061</v>
      </c>
    </row>
    <row r="149" spans="1:21">
      <c r="A149" s="25">
        <v>147</v>
      </c>
      <c r="B149" s="25">
        <v>37</v>
      </c>
      <c r="C149" s="25">
        <v>3</v>
      </c>
      <c r="D149" s="36">
        <f>(1+Mastersheet!$C$39)*D137</f>
        <v>17109.130642154152</v>
      </c>
      <c r="E149" s="36">
        <f t="shared" si="12"/>
        <v>-1026.547838529249</v>
      </c>
      <c r="F149" s="37">
        <v>0</v>
      </c>
      <c r="G149" s="41">
        <f t="shared" si="11"/>
        <v>-4961.6478862247041</v>
      </c>
      <c r="H149" s="25">
        <v>0</v>
      </c>
      <c r="I149" s="77">
        <v>0</v>
      </c>
      <c r="J149" s="38">
        <v>0</v>
      </c>
      <c r="K149" s="37">
        <v>0</v>
      </c>
      <c r="L149" s="25">
        <v>0</v>
      </c>
      <c r="M149" s="38">
        <f>(1+Mastersheet!$C$29)*M137</f>
        <v>-2012.1964718355516</v>
      </c>
      <c r="N149" s="77">
        <v>0</v>
      </c>
      <c r="O149" s="77">
        <v>0</v>
      </c>
      <c r="P149" s="77">
        <v>0</v>
      </c>
      <c r="Q149" s="37">
        <f>Q137*(1+Mastersheet!$C$39)</f>
        <v>-712.88044342308956</v>
      </c>
      <c r="R149" s="38">
        <f>Mastersheet!$C$41</f>
        <v>-1500</v>
      </c>
      <c r="S149" s="38">
        <v>0</v>
      </c>
      <c r="T149" s="36">
        <f t="shared" si="13"/>
        <v>6895.8580021415582</v>
      </c>
      <c r="U149" s="36">
        <f t="shared" si="14"/>
        <v>855510.45059275697</v>
      </c>
    </row>
    <row r="150" spans="1:21">
      <c r="A150" s="25">
        <v>148</v>
      </c>
      <c r="B150" s="25">
        <v>37</v>
      </c>
      <c r="C150" s="25">
        <v>4</v>
      </c>
      <c r="D150" s="36">
        <f>(1+Mastersheet!$C$39)*D138</f>
        <v>17109.130642154152</v>
      </c>
      <c r="E150" s="36">
        <f t="shared" si="12"/>
        <v>-1026.547838529249</v>
      </c>
      <c r="F150" s="37">
        <v>0</v>
      </c>
      <c r="G150" s="41">
        <f t="shared" si="11"/>
        <v>-4961.6478862247041</v>
      </c>
      <c r="H150" s="25">
        <v>0</v>
      </c>
      <c r="I150" s="77">
        <v>0</v>
      </c>
      <c r="J150" s="38">
        <v>0</v>
      </c>
      <c r="K150" s="37">
        <v>0</v>
      </c>
      <c r="L150" s="25">
        <v>0</v>
      </c>
      <c r="M150" s="38">
        <f>(1+Mastersheet!$C$29)*M138</f>
        <v>-2012.1964718355516</v>
      </c>
      <c r="N150" s="77">
        <v>0</v>
      </c>
      <c r="O150" s="77">
        <v>0</v>
      </c>
      <c r="P150" s="77">
        <v>0</v>
      </c>
      <c r="Q150" s="37">
        <f>Q138*(1+Mastersheet!$C$39)</f>
        <v>-712.88044342308956</v>
      </c>
      <c r="R150" s="38">
        <f>Mastersheet!$C$41</f>
        <v>-1500</v>
      </c>
      <c r="S150" s="38">
        <v>0</v>
      </c>
      <c r="T150" s="36">
        <f t="shared" si="13"/>
        <v>6895.8580021415582</v>
      </c>
      <c r="U150" s="36">
        <f t="shared" si="14"/>
        <v>863832.15934588655</v>
      </c>
    </row>
    <row r="151" spans="1:21">
      <c r="A151" s="25">
        <v>149</v>
      </c>
      <c r="B151" s="25">
        <v>37</v>
      </c>
      <c r="C151" s="25">
        <v>5</v>
      </c>
      <c r="D151" s="36">
        <f>(1+Mastersheet!$C$39)*D139</f>
        <v>17109.130642154152</v>
      </c>
      <c r="E151" s="36">
        <f t="shared" si="12"/>
        <v>-1026.547838529249</v>
      </c>
      <c r="F151" s="37">
        <v>0</v>
      </c>
      <c r="G151" s="41">
        <f t="shared" si="11"/>
        <v>-4961.6478862247041</v>
      </c>
      <c r="H151" s="25">
        <v>0</v>
      </c>
      <c r="I151" s="77">
        <v>0</v>
      </c>
      <c r="J151" s="38">
        <v>0</v>
      </c>
      <c r="K151" s="37">
        <v>0</v>
      </c>
      <c r="L151" s="25">
        <v>0</v>
      </c>
      <c r="M151" s="38">
        <f>(1+Mastersheet!$C$29)*M139</f>
        <v>-2012.1964718355516</v>
      </c>
      <c r="N151" s="77">
        <v>0</v>
      </c>
      <c r="O151" s="77">
        <v>0</v>
      </c>
      <c r="P151" s="77">
        <v>0</v>
      </c>
      <c r="Q151" s="37">
        <f>Q139*(1+Mastersheet!$C$39)</f>
        <v>-712.88044342308956</v>
      </c>
      <c r="R151" s="38">
        <f>Mastersheet!$C$41</f>
        <v>-1500</v>
      </c>
      <c r="S151" s="38">
        <v>0</v>
      </c>
      <c r="T151" s="36">
        <f t="shared" si="13"/>
        <v>6895.8580021415582</v>
      </c>
      <c r="U151" s="36">
        <f t="shared" si="14"/>
        <v>872167.73761360464</v>
      </c>
    </row>
    <row r="152" spans="1:21">
      <c r="A152" s="25">
        <v>150</v>
      </c>
      <c r="B152" s="25">
        <v>37</v>
      </c>
      <c r="C152" s="25">
        <v>6</v>
      </c>
      <c r="D152" s="36">
        <f>(1+Mastersheet!$C$39)*D140</f>
        <v>17109.130642154152</v>
      </c>
      <c r="E152" s="36">
        <f t="shared" si="12"/>
        <v>-1026.547838529249</v>
      </c>
      <c r="F152" s="37">
        <v>0</v>
      </c>
      <c r="G152" s="41">
        <f t="shared" si="11"/>
        <v>-4961.6478862247041</v>
      </c>
      <c r="H152" s="25">
        <v>0</v>
      </c>
      <c r="I152" s="77">
        <v>0</v>
      </c>
      <c r="J152" s="38">
        <v>0</v>
      </c>
      <c r="K152" s="37">
        <v>0</v>
      </c>
      <c r="L152" s="25">
        <v>0</v>
      </c>
      <c r="M152" s="38">
        <f>(1+Mastersheet!$C$29)*M140</f>
        <v>-2012.1964718355516</v>
      </c>
      <c r="N152" s="77">
        <v>0</v>
      </c>
      <c r="O152" s="77">
        <v>0</v>
      </c>
      <c r="P152" s="77">
        <v>0</v>
      </c>
      <c r="Q152" s="37">
        <f>Q140*(1+Mastersheet!$C$39)</f>
        <v>-712.88044342308956</v>
      </c>
      <c r="R152" s="38">
        <f>Mastersheet!$C$41</f>
        <v>-1500</v>
      </c>
      <c r="S152" s="38">
        <v>0</v>
      </c>
      <c r="T152" s="36">
        <f t="shared" si="13"/>
        <v>6895.8580021415582</v>
      </c>
      <c r="U152" s="36">
        <f t="shared" si="14"/>
        <v>880517.20851176896</v>
      </c>
    </row>
    <row r="153" spans="1:21">
      <c r="A153" s="25">
        <v>151</v>
      </c>
      <c r="B153" s="25">
        <v>37</v>
      </c>
      <c r="C153" s="25">
        <v>7</v>
      </c>
      <c r="D153" s="36">
        <f>(1+Mastersheet!$C$39)*D141</f>
        <v>17109.130642154152</v>
      </c>
      <c r="E153" s="36">
        <f t="shared" si="12"/>
        <v>-1026.547838529249</v>
      </c>
      <c r="F153" s="37">
        <v>0</v>
      </c>
      <c r="G153" s="41">
        <f t="shared" si="11"/>
        <v>-4961.6478862247041</v>
      </c>
      <c r="H153" s="25">
        <v>0</v>
      </c>
      <c r="I153" s="77">
        <v>0</v>
      </c>
      <c r="J153" s="38">
        <v>0</v>
      </c>
      <c r="K153" s="37">
        <v>0</v>
      </c>
      <c r="L153" s="25">
        <v>0</v>
      </c>
      <c r="M153" s="38">
        <f>(1+Mastersheet!$C$29)*M141</f>
        <v>-2012.1964718355516</v>
      </c>
      <c r="N153" s="77">
        <v>0</v>
      </c>
      <c r="O153" s="77">
        <v>0</v>
      </c>
      <c r="P153" s="77">
        <v>0</v>
      </c>
      <c r="Q153" s="37">
        <f>Q141*(1+Mastersheet!$C$39)</f>
        <v>-712.88044342308956</v>
      </c>
      <c r="R153" s="38">
        <f>Mastersheet!$C$41</f>
        <v>-1500</v>
      </c>
      <c r="S153" s="38">
        <v>0</v>
      </c>
      <c r="T153" s="36">
        <f t="shared" si="13"/>
        <v>6895.8580021415582</v>
      </c>
      <c r="U153" s="36">
        <f t="shared" si="14"/>
        <v>888880.5951947635</v>
      </c>
    </row>
    <row r="154" spans="1:21">
      <c r="A154" s="25">
        <v>152</v>
      </c>
      <c r="B154" s="25">
        <v>37</v>
      </c>
      <c r="C154" s="25">
        <v>8</v>
      </c>
      <c r="D154" s="36">
        <f>(1+Mastersheet!$C$39)*D142</f>
        <v>17109.130642154152</v>
      </c>
      <c r="E154" s="36">
        <f t="shared" si="12"/>
        <v>-1026.547838529249</v>
      </c>
      <c r="F154" s="37">
        <v>0</v>
      </c>
      <c r="G154" s="41">
        <f t="shared" si="11"/>
        <v>-4961.6478862247041</v>
      </c>
      <c r="H154" s="25">
        <v>0</v>
      </c>
      <c r="I154" s="77">
        <v>0</v>
      </c>
      <c r="J154" s="38">
        <v>0</v>
      </c>
      <c r="K154" s="37">
        <v>0</v>
      </c>
      <c r="L154" s="25">
        <v>0</v>
      </c>
      <c r="M154" s="38">
        <f>(1+Mastersheet!$C$29)*M142</f>
        <v>-2012.1964718355516</v>
      </c>
      <c r="N154" s="77">
        <v>0</v>
      </c>
      <c r="O154" s="77">
        <v>0</v>
      </c>
      <c r="P154" s="77">
        <v>0</v>
      </c>
      <c r="Q154" s="37">
        <f>Q142*(1+Mastersheet!$C$39)</f>
        <v>-712.88044342308956</v>
      </c>
      <c r="R154" s="38">
        <f>Mastersheet!$C$41</f>
        <v>-1500</v>
      </c>
      <c r="S154" s="38">
        <v>0</v>
      </c>
      <c r="T154" s="36">
        <f t="shared" si="13"/>
        <v>6895.8580021415582</v>
      </c>
      <c r="U154" s="36">
        <f t="shared" si="14"/>
        <v>897257.92085556302</v>
      </c>
    </row>
    <row r="155" spans="1:21">
      <c r="A155" s="25">
        <v>153</v>
      </c>
      <c r="B155" s="25">
        <v>37</v>
      </c>
      <c r="C155" s="25">
        <v>9</v>
      </c>
      <c r="D155" s="36">
        <f>(1+Mastersheet!$C$39)*D143</f>
        <v>17109.130642154152</v>
      </c>
      <c r="E155" s="36">
        <f t="shared" si="12"/>
        <v>-1026.547838529249</v>
      </c>
      <c r="F155" s="37">
        <v>0</v>
      </c>
      <c r="G155" s="41">
        <f t="shared" si="11"/>
        <v>-4961.6478862247041</v>
      </c>
      <c r="H155" s="25">
        <v>0</v>
      </c>
      <c r="I155" s="77">
        <v>0</v>
      </c>
      <c r="J155" s="38">
        <v>0</v>
      </c>
      <c r="K155" s="37">
        <v>0</v>
      </c>
      <c r="L155" s="25">
        <v>0</v>
      </c>
      <c r="M155" s="38">
        <f>(1+Mastersheet!$C$29)*M143</f>
        <v>-2012.1964718355516</v>
      </c>
      <c r="N155" s="77">
        <v>0</v>
      </c>
      <c r="O155" s="77">
        <v>0</v>
      </c>
      <c r="P155" s="77">
        <v>0</v>
      </c>
      <c r="Q155" s="37">
        <f>Q143*(1+Mastersheet!$C$39)</f>
        <v>-712.88044342308956</v>
      </c>
      <c r="R155" s="38">
        <f>Mastersheet!$C$41</f>
        <v>-1500</v>
      </c>
      <c r="S155" s="38">
        <v>0</v>
      </c>
      <c r="T155" s="36">
        <f t="shared" si="13"/>
        <v>6895.8580021415582</v>
      </c>
      <c r="U155" s="36">
        <f t="shared" si="14"/>
        <v>905649.20872579725</v>
      </c>
    </row>
    <row r="156" spans="1:21">
      <c r="A156" s="25">
        <v>154</v>
      </c>
      <c r="B156" s="25">
        <v>37</v>
      </c>
      <c r="C156" s="25">
        <v>10</v>
      </c>
      <c r="D156" s="36">
        <f>(1+Mastersheet!$C$39)*D144</f>
        <v>17109.130642154152</v>
      </c>
      <c r="E156" s="36">
        <f t="shared" si="12"/>
        <v>-1026.547838529249</v>
      </c>
      <c r="F156" s="37">
        <v>0</v>
      </c>
      <c r="G156" s="41">
        <f t="shared" si="11"/>
        <v>-4961.6478862247041</v>
      </c>
      <c r="H156" s="25">
        <v>0</v>
      </c>
      <c r="I156" s="77">
        <v>0</v>
      </c>
      <c r="J156" s="38">
        <v>0</v>
      </c>
      <c r="K156" s="37">
        <v>0</v>
      </c>
      <c r="L156" s="25">
        <v>0</v>
      </c>
      <c r="M156" s="38">
        <f>(1+Mastersheet!$C$29)*M144</f>
        <v>-2012.1964718355516</v>
      </c>
      <c r="N156" s="77">
        <v>0</v>
      </c>
      <c r="O156" s="77">
        <v>0</v>
      </c>
      <c r="P156" s="77">
        <v>0</v>
      </c>
      <c r="Q156" s="37">
        <f>Q144*(1+Mastersheet!$C$39)</f>
        <v>-712.88044342308956</v>
      </c>
      <c r="R156" s="38">
        <f>Mastersheet!$C$41</f>
        <v>-1500</v>
      </c>
      <c r="S156" s="38">
        <v>0</v>
      </c>
      <c r="T156" s="36">
        <f t="shared" si="13"/>
        <v>6895.8580021415582</v>
      </c>
      <c r="U156" s="36">
        <f t="shared" si="14"/>
        <v>914054.48207581521</v>
      </c>
    </row>
    <row r="157" spans="1:21">
      <c r="A157" s="25">
        <v>155</v>
      </c>
      <c r="B157" s="25">
        <v>37</v>
      </c>
      <c r="C157" s="25">
        <v>11</v>
      </c>
      <c r="D157" s="36">
        <f>(1+Mastersheet!$C$39)*D145</f>
        <v>17109.130642154152</v>
      </c>
      <c r="E157" s="36">
        <f t="shared" si="12"/>
        <v>-1026.547838529249</v>
      </c>
      <c r="F157" s="37">
        <v>0</v>
      </c>
      <c r="G157" s="41">
        <f t="shared" si="11"/>
        <v>-4961.6478862247041</v>
      </c>
      <c r="H157" s="25">
        <v>0</v>
      </c>
      <c r="I157" s="77">
        <v>0</v>
      </c>
      <c r="J157" s="38">
        <v>0</v>
      </c>
      <c r="K157" s="37">
        <v>0</v>
      </c>
      <c r="L157" s="25">
        <v>0</v>
      </c>
      <c r="M157" s="38">
        <f>(1+Mastersheet!$C$29)*M145</f>
        <v>-2012.1964718355516</v>
      </c>
      <c r="N157" s="77">
        <v>0</v>
      </c>
      <c r="O157" s="77">
        <v>0</v>
      </c>
      <c r="P157" s="77">
        <v>0</v>
      </c>
      <c r="Q157" s="37">
        <f>Q145*(1+Mastersheet!$C$39)</f>
        <v>-712.88044342308956</v>
      </c>
      <c r="R157" s="38">
        <f>Mastersheet!$C$41</f>
        <v>-1500</v>
      </c>
      <c r="S157" s="38">
        <v>0</v>
      </c>
      <c r="T157" s="36">
        <f t="shared" si="13"/>
        <v>6895.8580021415582</v>
      </c>
      <c r="U157" s="36">
        <f t="shared" si="14"/>
        <v>922473.7642147498</v>
      </c>
    </row>
    <row r="158" spans="1:21">
      <c r="A158" s="25">
        <v>156</v>
      </c>
      <c r="B158" s="25">
        <v>37</v>
      </c>
      <c r="C158" s="25">
        <v>0</v>
      </c>
      <c r="D158" s="36">
        <f>(1+Mastersheet!$C$39)*D146</f>
        <v>17109.130642154152</v>
      </c>
      <c r="E158" s="36">
        <f t="shared" si="12"/>
        <v>-1026.547838529249</v>
      </c>
      <c r="F158" s="37">
        <v>0</v>
      </c>
      <c r="G158" s="41">
        <f t="shared" si="11"/>
        <v>-4961.6478862247041</v>
      </c>
      <c r="H158" s="25">
        <v>0</v>
      </c>
      <c r="I158" s="77">
        <v>0</v>
      </c>
      <c r="J158" s="38">
        <v>0</v>
      </c>
      <c r="K158" s="37">
        <v>0</v>
      </c>
      <c r="L158" s="25">
        <v>0</v>
      </c>
      <c r="M158" s="38">
        <f>(1+Mastersheet!$C$29)*M146</f>
        <v>-2012.1964718355516</v>
      </c>
      <c r="N158" s="77">
        <v>0</v>
      </c>
      <c r="O158" s="77">
        <v>0</v>
      </c>
      <c r="P158" s="77">
        <v>0</v>
      </c>
      <c r="Q158" s="37">
        <f>Q146*(1+Mastersheet!$C$39)</f>
        <v>-712.88044342308956</v>
      </c>
      <c r="R158" s="38">
        <f>Mastersheet!$C$41</f>
        <v>-1500</v>
      </c>
      <c r="S158" s="38">
        <v>0</v>
      </c>
      <c r="T158" s="36">
        <f t="shared" si="13"/>
        <v>6895.8580021415582</v>
      </c>
      <c r="U158" s="36">
        <f t="shared" si="14"/>
        <v>930907.07849058264</v>
      </c>
    </row>
    <row r="159" spans="1:21">
      <c r="A159" s="25">
        <v>157</v>
      </c>
      <c r="B159" s="25">
        <v>38</v>
      </c>
      <c r="C159" s="25">
        <v>1</v>
      </c>
      <c r="D159" s="36">
        <f>(1+Mastersheet!$C$39)*D147</f>
        <v>17622.404561418778</v>
      </c>
      <c r="E159" s="36">
        <f t="shared" si="12"/>
        <v>-1057.3442736851266</v>
      </c>
      <c r="F159" s="37">
        <v>0</v>
      </c>
      <c r="G159" s="41">
        <f t="shared" si="11"/>
        <v>-5110.497322811445</v>
      </c>
      <c r="H159" s="25">
        <v>0</v>
      </c>
      <c r="I159" s="77">
        <v>0</v>
      </c>
      <c r="J159" s="38">
        <v>0</v>
      </c>
      <c r="K159" s="37">
        <v>0</v>
      </c>
      <c r="L159" s="25">
        <v>0</v>
      </c>
      <c r="M159" s="38">
        <f>(1+Mastersheet!$C$29)*M147</f>
        <v>-2132.9282601456848</v>
      </c>
      <c r="N159" s="77">
        <v>0</v>
      </c>
      <c r="O159" s="77">
        <v>0</v>
      </c>
      <c r="P159" s="77">
        <v>0</v>
      </c>
      <c r="Q159" s="37">
        <f>Q147*(1+Mastersheet!$C$39)</f>
        <v>-734.2668567257823</v>
      </c>
      <c r="R159" s="38">
        <f>Mastersheet!$C$41</f>
        <v>-1500</v>
      </c>
      <c r="S159" s="38">
        <v>0</v>
      </c>
      <c r="T159" s="36">
        <f t="shared" si="13"/>
        <v>7087.3678480507369</v>
      </c>
      <c r="U159" s="36">
        <f t="shared" si="14"/>
        <v>939545.95813611778</v>
      </c>
    </row>
    <row r="160" spans="1:21">
      <c r="A160" s="25">
        <v>158</v>
      </c>
      <c r="B160" s="25">
        <v>38</v>
      </c>
      <c r="C160" s="25">
        <v>2</v>
      </c>
      <c r="D160" s="36">
        <f>(1+Mastersheet!$C$39)*D148</f>
        <v>17622.404561418778</v>
      </c>
      <c r="E160" s="36">
        <f t="shared" si="12"/>
        <v>-1057.3442736851266</v>
      </c>
      <c r="F160" s="37">
        <v>0</v>
      </c>
      <c r="G160" s="41">
        <f t="shared" si="11"/>
        <v>-5110.497322811445</v>
      </c>
      <c r="H160" s="25">
        <v>0</v>
      </c>
      <c r="I160" s="77">
        <v>0</v>
      </c>
      <c r="J160" s="38">
        <v>0</v>
      </c>
      <c r="K160" s="37">
        <v>0</v>
      </c>
      <c r="L160" s="25">
        <v>0</v>
      </c>
      <c r="M160" s="38">
        <f>(1+Mastersheet!$C$29)*M148</f>
        <v>-2132.9282601456848</v>
      </c>
      <c r="N160" s="77">
        <v>0</v>
      </c>
      <c r="O160" s="77">
        <v>0</v>
      </c>
      <c r="P160" s="77">
        <v>0</v>
      </c>
      <c r="Q160" s="37">
        <f>Q148*(1+Mastersheet!$C$39)</f>
        <v>-734.2668567257823</v>
      </c>
      <c r="R160" s="38">
        <f>Mastersheet!$C$41</f>
        <v>-1500</v>
      </c>
      <c r="S160" s="38">
        <v>0</v>
      </c>
      <c r="T160" s="36">
        <f t="shared" si="13"/>
        <v>7087.3678480507369</v>
      </c>
      <c r="U160" s="36">
        <f t="shared" si="14"/>
        <v>948199.23591439542</v>
      </c>
    </row>
    <row r="161" spans="1:21">
      <c r="A161" s="25">
        <v>159</v>
      </c>
      <c r="B161" s="25">
        <v>38</v>
      </c>
      <c r="C161" s="25">
        <v>3</v>
      </c>
      <c r="D161" s="36">
        <f>(1+Mastersheet!$C$39)*D149</f>
        <v>17622.404561418778</v>
      </c>
      <c r="E161" s="36">
        <f t="shared" si="12"/>
        <v>-1057.3442736851266</v>
      </c>
      <c r="F161" s="37">
        <v>0</v>
      </c>
      <c r="G161" s="41">
        <f t="shared" si="11"/>
        <v>-5110.497322811445</v>
      </c>
      <c r="H161" s="25">
        <v>0</v>
      </c>
      <c r="I161" s="77">
        <v>0</v>
      </c>
      <c r="J161" s="38">
        <v>0</v>
      </c>
      <c r="K161" s="37">
        <v>0</v>
      </c>
      <c r="L161" s="25">
        <v>0</v>
      </c>
      <c r="M161" s="38">
        <f>(1+Mastersheet!$C$29)*M149</f>
        <v>-2132.9282601456848</v>
      </c>
      <c r="N161" s="77">
        <v>0</v>
      </c>
      <c r="O161" s="77">
        <v>0</v>
      </c>
      <c r="P161" s="77">
        <v>0</v>
      </c>
      <c r="Q161" s="37">
        <f>Q149*(1+Mastersheet!$C$39)</f>
        <v>-734.2668567257823</v>
      </c>
      <c r="R161" s="38">
        <f>Mastersheet!$C$41</f>
        <v>-1500</v>
      </c>
      <c r="S161" s="38">
        <v>0</v>
      </c>
      <c r="T161" s="36">
        <f t="shared" si="13"/>
        <v>7087.3678480507369</v>
      </c>
      <c r="U161" s="36">
        <f t="shared" si="14"/>
        <v>956866.93582230352</v>
      </c>
    </row>
    <row r="162" spans="1:21">
      <c r="A162" s="25">
        <v>160</v>
      </c>
      <c r="B162" s="25">
        <v>38</v>
      </c>
      <c r="C162" s="25">
        <v>4</v>
      </c>
      <c r="D162" s="36">
        <f>(1+Mastersheet!$C$39)*D150</f>
        <v>17622.404561418778</v>
      </c>
      <c r="E162" s="36">
        <f t="shared" si="12"/>
        <v>-1057.3442736851266</v>
      </c>
      <c r="F162" s="37">
        <v>0</v>
      </c>
      <c r="G162" s="41">
        <f t="shared" si="11"/>
        <v>-5110.497322811445</v>
      </c>
      <c r="H162" s="25">
        <v>0</v>
      </c>
      <c r="I162" s="77">
        <v>0</v>
      </c>
      <c r="J162" s="38">
        <v>0</v>
      </c>
      <c r="K162" s="37">
        <v>0</v>
      </c>
      <c r="L162" s="25">
        <v>0</v>
      </c>
      <c r="M162" s="38">
        <f>(1+Mastersheet!$C$29)*M150</f>
        <v>-2132.9282601456848</v>
      </c>
      <c r="N162" s="77">
        <v>0</v>
      </c>
      <c r="O162" s="77">
        <v>0</v>
      </c>
      <c r="P162" s="77">
        <v>0</v>
      </c>
      <c r="Q162" s="37">
        <f>Q150*(1+Mastersheet!$C$39)</f>
        <v>-734.2668567257823</v>
      </c>
      <c r="R162" s="38">
        <f>Mastersheet!$C$41</f>
        <v>-1500</v>
      </c>
      <c r="S162" s="38">
        <v>0</v>
      </c>
      <c r="T162" s="36">
        <f t="shared" si="13"/>
        <v>7087.3678480507369</v>
      </c>
      <c r="U162" s="36">
        <f t="shared" si="14"/>
        <v>965549.08189672488</v>
      </c>
    </row>
    <row r="163" spans="1:21">
      <c r="A163" s="25">
        <v>161</v>
      </c>
      <c r="B163" s="25">
        <v>38</v>
      </c>
      <c r="C163" s="25">
        <v>5</v>
      </c>
      <c r="D163" s="36">
        <f>(1+Mastersheet!$C$39)*D151</f>
        <v>17622.404561418778</v>
      </c>
      <c r="E163" s="36">
        <f t="shared" si="12"/>
        <v>-1057.3442736851266</v>
      </c>
      <c r="F163" s="37">
        <v>0</v>
      </c>
      <c r="G163" s="41">
        <f t="shared" si="11"/>
        <v>-5110.497322811445</v>
      </c>
      <c r="H163" s="25">
        <v>0</v>
      </c>
      <c r="I163" s="77">
        <v>0</v>
      </c>
      <c r="J163" s="38">
        <v>0</v>
      </c>
      <c r="K163" s="37">
        <v>0</v>
      </c>
      <c r="L163" s="25">
        <v>0</v>
      </c>
      <c r="M163" s="38">
        <f>(1+Mastersheet!$C$29)*M151</f>
        <v>-2132.9282601456848</v>
      </c>
      <c r="N163" s="77">
        <v>0</v>
      </c>
      <c r="O163" s="77">
        <v>0</v>
      </c>
      <c r="P163" s="77">
        <v>0</v>
      </c>
      <c r="Q163" s="37">
        <f>Q151*(1+Mastersheet!$C$39)</f>
        <v>-734.2668567257823</v>
      </c>
      <c r="R163" s="38">
        <f>Mastersheet!$C$41</f>
        <v>-1500</v>
      </c>
      <c r="S163" s="38">
        <v>0</v>
      </c>
      <c r="T163" s="36">
        <f t="shared" si="13"/>
        <v>7087.3678480507369</v>
      </c>
      <c r="U163" s="36">
        <f t="shared" si="14"/>
        <v>974245.69821460359</v>
      </c>
    </row>
    <row r="164" spans="1:21">
      <c r="A164" s="25">
        <v>162</v>
      </c>
      <c r="B164" s="25">
        <v>38</v>
      </c>
      <c r="C164" s="25">
        <v>6</v>
      </c>
      <c r="D164" s="36">
        <f>(1+Mastersheet!$C$39)*D152</f>
        <v>17622.404561418778</v>
      </c>
      <c r="E164" s="36">
        <f t="shared" si="12"/>
        <v>-1057.3442736851266</v>
      </c>
      <c r="F164" s="37">
        <v>0</v>
      </c>
      <c r="G164" s="41">
        <f t="shared" si="11"/>
        <v>-5110.497322811445</v>
      </c>
      <c r="H164" s="25">
        <v>0</v>
      </c>
      <c r="I164" s="77">
        <v>0</v>
      </c>
      <c r="J164" s="38">
        <v>0</v>
      </c>
      <c r="K164" s="37">
        <v>0</v>
      </c>
      <c r="L164" s="25">
        <v>0</v>
      </c>
      <c r="M164" s="38">
        <f>(1+Mastersheet!$C$29)*M152</f>
        <v>-2132.9282601456848</v>
      </c>
      <c r="N164" s="77">
        <v>0</v>
      </c>
      <c r="O164" s="77">
        <v>0</v>
      </c>
      <c r="P164" s="77">
        <v>0</v>
      </c>
      <c r="Q164" s="37">
        <f>Q152*(1+Mastersheet!$C$39)</f>
        <v>-734.2668567257823</v>
      </c>
      <c r="R164" s="38">
        <f>Mastersheet!$C$41</f>
        <v>-1500</v>
      </c>
      <c r="S164" s="38">
        <v>0</v>
      </c>
      <c r="T164" s="36">
        <f t="shared" si="13"/>
        <v>7087.3678480507369</v>
      </c>
      <c r="U164" s="36">
        <f t="shared" si="14"/>
        <v>982956.80889301212</v>
      </c>
    </row>
    <row r="165" spans="1:21">
      <c r="A165" s="25">
        <v>163</v>
      </c>
      <c r="B165" s="25">
        <v>38</v>
      </c>
      <c r="C165" s="25">
        <v>7</v>
      </c>
      <c r="D165" s="36">
        <f>(1+Mastersheet!$C$39)*D153</f>
        <v>17622.404561418778</v>
      </c>
      <c r="E165" s="36">
        <f t="shared" si="12"/>
        <v>-1057.3442736851266</v>
      </c>
      <c r="F165" s="37">
        <v>0</v>
      </c>
      <c r="G165" s="41">
        <f t="shared" si="11"/>
        <v>-5110.497322811445</v>
      </c>
      <c r="H165" s="25">
        <v>0</v>
      </c>
      <c r="I165" s="77">
        <v>0</v>
      </c>
      <c r="J165" s="38">
        <v>0</v>
      </c>
      <c r="K165" s="37">
        <v>0</v>
      </c>
      <c r="L165" s="25">
        <v>0</v>
      </c>
      <c r="M165" s="38">
        <f>(1+Mastersheet!$C$29)*M153</f>
        <v>-2132.9282601456848</v>
      </c>
      <c r="N165" s="77">
        <v>0</v>
      </c>
      <c r="O165" s="77">
        <v>0</v>
      </c>
      <c r="P165" s="77">
        <v>0</v>
      </c>
      <c r="Q165" s="37">
        <f>Q153*(1+Mastersheet!$C$39)</f>
        <v>-734.2668567257823</v>
      </c>
      <c r="R165" s="38">
        <f>Mastersheet!$C$41</f>
        <v>-1500</v>
      </c>
      <c r="S165" s="38">
        <v>0</v>
      </c>
      <c r="T165" s="36">
        <f t="shared" si="13"/>
        <v>7087.3678480507369</v>
      </c>
      <c r="U165" s="36">
        <f t="shared" si="14"/>
        <v>991682.43808921799</v>
      </c>
    </row>
    <row r="166" spans="1:21">
      <c r="A166" s="25">
        <v>164</v>
      </c>
      <c r="B166" s="25">
        <v>38</v>
      </c>
      <c r="C166" s="25">
        <v>8</v>
      </c>
      <c r="D166" s="36">
        <f>(1+Mastersheet!$C$39)*D154</f>
        <v>17622.404561418778</v>
      </c>
      <c r="E166" s="36">
        <f t="shared" si="12"/>
        <v>-1057.3442736851266</v>
      </c>
      <c r="F166" s="37">
        <v>0</v>
      </c>
      <c r="G166" s="41">
        <f t="shared" si="11"/>
        <v>-5110.497322811445</v>
      </c>
      <c r="H166" s="25">
        <v>0</v>
      </c>
      <c r="I166" s="77">
        <v>0</v>
      </c>
      <c r="J166" s="38">
        <v>0</v>
      </c>
      <c r="K166" s="37">
        <v>0</v>
      </c>
      <c r="L166" s="25">
        <v>0</v>
      </c>
      <c r="M166" s="38">
        <f>(1+Mastersheet!$C$29)*M154</f>
        <v>-2132.9282601456848</v>
      </c>
      <c r="N166" s="77">
        <v>0</v>
      </c>
      <c r="O166" s="77">
        <v>0</v>
      </c>
      <c r="P166" s="77">
        <v>0</v>
      </c>
      <c r="Q166" s="37">
        <f>Q154*(1+Mastersheet!$C$39)</f>
        <v>-734.2668567257823</v>
      </c>
      <c r="R166" s="38">
        <f>Mastersheet!$C$41</f>
        <v>-1500</v>
      </c>
      <c r="S166" s="38">
        <v>0</v>
      </c>
      <c r="T166" s="36">
        <f t="shared" si="13"/>
        <v>7087.3678480507369</v>
      </c>
      <c r="U166" s="36">
        <f t="shared" si="14"/>
        <v>1000422.6100007509</v>
      </c>
    </row>
    <row r="167" spans="1:21">
      <c r="A167" s="25">
        <v>165</v>
      </c>
      <c r="B167" s="25">
        <v>38</v>
      </c>
      <c r="C167" s="25">
        <v>9</v>
      </c>
      <c r="D167" s="36">
        <f>(1+Mastersheet!$C$39)*D155</f>
        <v>17622.404561418778</v>
      </c>
      <c r="E167" s="36">
        <f t="shared" si="12"/>
        <v>-1057.3442736851266</v>
      </c>
      <c r="F167" s="37">
        <v>0</v>
      </c>
      <c r="G167" s="41">
        <f t="shared" si="11"/>
        <v>-5110.497322811445</v>
      </c>
      <c r="H167" s="25">
        <v>0</v>
      </c>
      <c r="I167" s="77">
        <v>0</v>
      </c>
      <c r="J167" s="38">
        <v>0</v>
      </c>
      <c r="K167" s="37">
        <v>0</v>
      </c>
      <c r="L167" s="25">
        <v>0</v>
      </c>
      <c r="M167" s="38">
        <f>(1+Mastersheet!$C$29)*M155</f>
        <v>-2132.9282601456848</v>
      </c>
      <c r="N167" s="77">
        <v>0</v>
      </c>
      <c r="O167" s="77">
        <v>0</v>
      </c>
      <c r="P167" s="77">
        <v>0</v>
      </c>
      <c r="Q167" s="37">
        <f>Q155*(1+Mastersheet!$C$39)</f>
        <v>-734.2668567257823</v>
      </c>
      <c r="R167" s="38">
        <f>Mastersheet!$C$41</f>
        <v>-1500</v>
      </c>
      <c r="S167" s="38">
        <v>0</v>
      </c>
      <c r="T167" s="36">
        <f t="shared" si="13"/>
        <v>7087.3678480507369</v>
      </c>
      <c r="U167" s="36">
        <f t="shared" si="14"/>
        <v>1009177.3488654696</v>
      </c>
    </row>
    <row r="168" spans="1:21">
      <c r="A168" s="25">
        <v>166</v>
      </c>
      <c r="B168" s="25">
        <v>38</v>
      </c>
      <c r="C168" s="25">
        <v>10</v>
      </c>
      <c r="D168" s="36">
        <f>(1+Mastersheet!$C$39)*D156</f>
        <v>17622.404561418778</v>
      </c>
      <c r="E168" s="36">
        <f t="shared" si="12"/>
        <v>-1057.3442736851266</v>
      </c>
      <c r="F168" s="37">
        <v>0</v>
      </c>
      <c r="G168" s="41">
        <f t="shared" si="11"/>
        <v>-5110.497322811445</v>
      </c>
      <c r="H168" s="25">
        <v>0</v>
      </c>
      <c r="I168" s="77">
        <v>0</v>
      </c>
      <c r="J168" s="38">
        <v>0</v>
      </c>
      <c r="K168" s="37">
        <v>0</v>
      </c>
      <c r="L168" s="25">
        <v>0</v>
      </c>
      <c r="M168" s="38">
        <f>(1+Mastersheet!$C$29)*M156</f>
        <v>-2132.9282601456848</v>
      </c>
      <c r="N168" s="77">
        <v>0</v>
      </c>
      <c r="O168" s="77">
        <v>0</v>
      </c>
      <c r="P168" s="77">
        <v>0</v>
      </c>
      <c r="Q168" s="37">
        <f>Q156*(1+Mastersheet!$C$39)</f>
        <v>-734.2668567257823</v>
      </c>
      <c r="R168" s="38">
        <f>Mastersheet!$C$41</f>
        <v>-1500</v>
      </c>
      <c r="S168" s="38">
        <v>0</v>
      </c>
      <c r="T168" s="36">
        <f t="shared" si="13"/>
        <v>7087.3678480507369</v>
      </c>
      <c r="U168" s="36">
        <f t="shared" si="14"/>
        <v>1017946.6789616295</v>
      </c>
    </row>
    <row r="169" spans="1:21">
      <c r="A169" s="25">
        <v>167</v>
      </c>
      <c r="B169" s="25">
        <v>38</v>
      </c>
      <c r="C169" s="25">
        <v>11</v>
      </c>
      <c r="D169" s="36">
        <f>(1+Mastersheet!$C$39)*D157</f>
        <v>17622.404561418778</v>
      </c>
      <c r="E169" s="36">
        <f t="shared" si="12"/>
        <v>-1057.3442736851266</v>
      </c>
      <c r="F169" s="37">
        <v>0</v>
      </c>
      <c r="G169" s="41">
        <f t="shared" si="11"/>
        <v>-5110.497322811445</v>
      </c>
      <c r="H169" s="25">
        <v>0</v>
      </c>
      <c r="I169" s="77">
        <v>0</v>
      </c>
      <c r="J169" s="38">
        <v>0</v>
      </c>
      <c r="K169" s="37">
        <v>0</v>
      </c>
      <c r="L169" s="25">
        <v>0</v>
      </c>
      <c r="M169" s="38">
        <f>(1+Mastersheet!$C$29)*M157</f>
        <v>-2132.9282601456848</v>
      </c>
      <c r="N169" s="77">
        <v>0</v>
      </c>
      <c r="O169" s="77">
        <v>0</v>
      </c>
      <c r="P169" s="77">
        <v>0</v>
      </c>
      <c r="Q169" s="37">
        <f>Q157*(1+Mastersheet!$C$39)</f>
        <v>-734.2668567257823</v>
      </c>
      <c r="R169" s="38">
        <f>Mastersheet!$C$41</f>
        <v>-1500</v>
      </c>
      <c r="S169" s="38">
        <v>0</v>
      </c>
      <c r="T169" s="36">
        <f t="shared" si="13"/>
        <v>7087.3678480507369</v>
      </c>
      <c r="U169" s="36">
        <f t="shared" si="14"/>
        <v>1026730.6246079498</v>
      </c>
    </row>
    <row r="170" spans="1:21">
      <c r="A170" s="25">
        <v>168</v>
      </c>
      <c r="B170" s="25">
        <v>38</v>
      </c>
      <c r="C170" s="25">
        <v>0</v>
      </c>
      <c r="D170" s="36">
        <f>(1+Mastersheet!$C$39)*D158</f>
        <v>17622.404561418778</v>
      </c>
      <c r="E170" s="36">
        <f t="shared" si="12"/>
        <v>-1057.3442736851266</v>
      </c>
      <c r="F170" s="37">
        <v>0</v>
      </c>
      <c r="G170" s="41">
        <f t="shared" si="11"/>
        <v>-5110.497322811445</v>
      </c>
      <c r="H170" s="25">
        <v>0</v>
      </c>
      <c r="I170" s="77">
        <v>0</v>
      </c>
      <c r="J170" s="38">
        <v>0</v>
      </c>
      <c r="K170" s="37">
        <v>0</v>
      </c>
      <c r="L170" s="25">
        <v>0</v>
      </c>
      <c r="M170" s="38">
        <f>(1+Mastersheet!$C$29)*M158</f>
        <v>-2132.9282601456848</v>
      </c>
      <c r="N170" s="77">
        <v>0</v>
      </c>
      <c r="O170" s="77">
        <v>0</v>
      </c>
      <c r="P170" s="77">
        <v>0</v>
      </c>
      <c r="Q170" s="37">
        <f>Q158*(1+Mastersheet!$C$39)</f>
        <v>-734.2668567257823</v>
      </c>
      <c r="R170" s="38">
        <f>Mastersheet!$C$41</f>
        <v>-1500</v>
      </c>
      <c r="S170" s="38">
        <v>0</v>
      </c>
      <c r="T170" s="36">
        <f t="shared" si="13"/>
        <v>7087.3678480507369</v>
      </c>
      <c r="U170" s="36">
        <f t="shared" si="14"/>
        <v>1035529.2101636805</v>
      </c>
    </row>
    <row r="171" spans="1:21">
      <c r="A171" s="25">
        <v>169</v>
      </c>
      <c r="B171" s="25">
        <v>39</v>
      </c>
      <c r="C171" s="25">
        <v>1</v>
      </c>
      <c r="D171" s="36">
        <f>(1+Mastersheet!$C$39)*D159</f>
        <v>18151.076698261342</v>
      </c>
      <c r="E171" s="36">
        <f t="shared" si="12"/>
        <v>-1089.0646018956804</v>
      </c>
      <c r="F171" s="37">
        <v>0</v>
      </c>
      <c r="G171" s="41">
        <f t="shared" si="11"/>
        <v>-5263.8122424957892</v>
      </c>
      <c r="H171" s="25">
        <v>0</v>
      </c>
      <c r="I171" s="77">
        <v>0</v>
      </c>
      <c r="J171" s="38">
        <v>0</v>
      </c>
      <c r="K171" s="37">
        <v>0</v>
      </c>
      <c r="L171" s="25">
        <v>0</v>
      </c>
      <c r="M171" s="38">
        <f>(1+Mastersheet!$C$29)*M159</f>
        <v>-2260.9039557544261</v>
      </c>
      <c r="N171" s="77">
        <v>0</v>
      </c>
      <c r="O171" s="77">
        <v>0</v>
      </c>
      <c r="P171" s="77">
        <v>0</v>
      </c>
      <c r="Q171" s="37">
        <f>Q159*(1+Mastersheet!$C$39)</f>
        <v>-756.29486242755581</v>
      </c>
      <c r="R171" s="38">
        <f>Mastersheet!$C$41</f>
        <v>-1500</v>
      </c>
      <c r="S171" s="38">
        <v>0</v>
      </c>
      <c r="T171" s="36">
        <f t="shared" si="13"/>
        <v>7281.001035687892</v>
      </c>
      <c r="U171" s="36">
        <f t="shared" si="14"/>
        <v>1044536.0932163078</v>
      </c>
    </row>
    <row r="172" spans="1:21">
      <c r="A172" s="25">
        <v>170</v>
      </c>
      <c r="B172" s="25">
        <v>39</v>
      </c>
      <c r="C172" s="25">
        <v>2</v>
      </c>
      <c r="D172" s="36">
        <f>(1+Mastersheet!$C$39)*D160</f>
        <v>18151.076698261342</v>
      </c>
      <c r="E172" s="36">
        <f t="shared" si="12"/>
        <v>-1089.0646018956804</v>
      </c>
      <c r="F172" s="37">
        <v>0</v>
      </c>
      <c r="G172" s="41">
        <f t="shared" si="11"/>
        <v>-5263.8122424957892</v>
      </c>
      <c r="H172" s="25">
        <v>0</v>
      </c>
      <c r="I172" s="77">
        <v>0</v>
      </c>
      <c r="J172" s="38">
        <v>0</v>
      </c>
      <c r="K172" s="37">
        <v>0</v>
      </c>
      <c r="L172" s="25">
        <v>0</v>
      </c>
      <c r="M172" s="38">
        <f>(1+Mastersheet!$C$29)*M160</f>
        <v>-2260.9039557544261</v>
      </c>
      <c r="N172" s="77">
        <v>0</v>
      </c>
      <c r="O172" s="77">
        <v>0</v>
      </c>
      <c r="P172" s="77">
        <v>0</v>
      </c>
      <c r="Q172" s="37">
        <f>Q160*(1+Mastersheet!$C$39)</f>
        <v>-756.29486242755581</v>
      </c>
      <c r="R172" s="38">
        <f>Mastersheet!$C$41</f>
        <v>-1500</v>
      </c>
      <c r="S172" s="38">
        <v>0</v>
      </c>
      <c r="T172" s="36">
        <f t="shared" si="13"/>
        <v>7281.001035687892</v>
      </c>
      <c r="U172" s="36">
        <f t="shared" si="14"/>
        <v>1053557.9877406897</v>
      </c>
    </row>
    <row r="173" spans="1:21">
      <c r="A173" s="25">
        <v>171</v>
      </c>
      <c r="B173" s="25">
        <v>39</v>
      </c>
      <c r="C173" s="25">
        <v>3</v>
      </c>
      <c r="D173" s="36">
        <f>(1+Mastersheet!$C$39)*D161</f>
        <v>18151.076698261342</v>
      </c>
      <c r="E173" s="36">
        <f t="shared" si="12"/>
        <v>-1089.0646018956804</v>
      </c>
      <c r="F173" s="37">
        <v>0</v>
      </c>
      <c r="G173" s="41">
        <f t="shared" si="11"/>
        <v>-5263.8122424957892</v>
      </c>
      <c r="H173" s="25">
        <v>0</v>
      </c>
      <c r="I173" s="77">
        <v>0</v>
      </c>
      <c r="J173" s="38">
        <v>0</v>
      </c>
      <c r="K173" s="37">
        <v>0</v>
      </c>
      <c r="L173" s="25">
        <v>0</v>
      </c>
      <c r="M173" s="38">
        <f>(1+Mastersheet!$C$29)*M161</f>
        <v>-2260.9039557544261</v>
      </c>
      <c r="N173" s="77">
        <v>0</v>
      </c>
      <c r="O173" s="77">
        <v>0</v>
      </c>
      <c r="P173" s="77">
        <v>0</v>
      </c>
      <c r="Q173" s="37">
        <f>Q161*(1+Mastersheet!$C$39)</f>
        <v>-756.29486242755581</v>
      </c>
      <c r="R173" s="38">
        <f>Mastersheet!$C$41</f>
        <v>-1500</v>
      </c>
      <c r="S173" s="38">
        <v>0</v>
      </c>
      <c r="T173" s="36">
        <f t="shared" si="13"/>
        <v>7281.001035687892</v>
      </c>
      <c r="U173" s="36">
        <f t="shared" si="14"/>
        <v>1062594.9187559455</v>
      </c>
    </row>
    <row r="174" spans="1:21">
      <c r="A174" s="25">
        <v>172</v>
      </c>
      <c r="B174" s="25">
        <v>39</v>
      </c>
      <c r="C174" s="25">
        <v>4</v>
      </c>
      <c r="D174" s="36">
        <f>(1+Mastersheet!$C$39)*D162</f>
        <v>18151.076698261342</v>
      </c>
      <c r="E174" s="36">
        <f t="shared" si="12"/>
        <v>-1089.0646018956804</v>
      </c>
      <c r="F174" s="37">
        <v>0</v>
      </c>
      <c r="G174" s="41">
        <f t="shared" si="11"/>
        <v>-5263.8122424957892</v>
      </c>
      <c r="H174" s="25">
        <v>0</v>
      </c>
      <c r="I174" s="77">
        <v>0</v>
      </c>
      <c r="J174" s="38">
        <v>0</v>
      </c>
      <c r="K174" s="37">
        <v>0</v>
      </c>
      <c r="L174" s="25">
        <v>0</v>
      </c>
      <c r="M174" s="38">
        <f>(1+Mastersheet!$C$29)*M162</f>
        <v>-2260.9039557544261</v>
      </c>
      <c r="N174" s="77">
        <v>0</v>
      </c>
      <c r="O174" s="77">
        <v>0</v>
      </c>
      <c r="P174" s="77">
        <v>0</v>
      </c>
      <c r="Q174" s="37">
        <f>Q162*(1+Mastersheet!$C$39)</f>
        <v>-756.29486242755581</v>
      </c>
      <c r="R174" s="38">
        <f>Mastersheet!$C$41</f>
        <v>-1500</v>
      </c>
      <c r="S174" s="38">
        <v>0</v>
      </c>
      <c r="T174" s="36">
        <f t="shared" si="13"/>
        <v>7281.001035687892</v>
      </c>
      <c r="U174" s="36">
        <f t="shared" si="14"/>
        <v>1071646.9113228933</v>
      </c>
    </row>
    <row r="175" spans="1:21">
      <c r="A175" s="25">
        <v>173</v>
      </c>
      <c r="B175" s="25">
        <v>39</v>
      </c>
      <c r="C175" s="25">
        <v>5</v>
      </c>
      <c r="D175" s="36">
        <f>(1+Mastersheet!$C$39)*D163</f>
        <v>18151.076698261342</v>
      </c>
      <c r="E175" s="36">
        <f t="shared" si="12"/>
        <v>-1089.0646018956804</v>
      </c>
      <c r="F175" s="37">
        <v>0</v>
      </c>
      <c r="G175" s="41">
        <f t="shared" si="11"/>
        <v>-5263.8122424957892</v>
      </c>
      <c r="H175" s="25">
        <v>0</v>
      </c>
      <c r="I175" s="77">
        <v>0</v>
      </c>
      <c r="J175" s="38">
        <v>0</v>
      </c>
      <c r="K175" s="37">
        <v>0</v>
      </c>
      <c r="L175" s="25">
        <v>0</v>
      </c>
      <c r="M175" s="38">
        <f>(1+Mastersheet!$C$29)*M163</f>
        <v>-2260.9039557544261</v>
      </c>
      <c r="N175" s="77">
        <v>0</v>
      </c>
      <c r="O175" s="77">
        <v>0</v>
      </c>
      <c r="P175" s="77">
        <v>0</v>
      </c>
      <c r="Q175" s="37">
        <f>Q163*(1+Mastersheet!$C$39)</f>
        <v>-756.29486242755581</v>
      </c>
      <c r="R175" s="38">
        <f>Mastersheet!$C$41</f>
        <v>-1500</v>
      </c>
      <c r="S175" s="38">
        <v>0</v>
      </c>
      <c r="T175" s="36">
        <f t="shared" si="13"/>
        <v>7281.001035687892</v>
      </c>
      <c r="U175" s="36">
        <f t="shared" si="14"/>
        <v>1080713.9905441196</v>
      </c>
    </row>
    <row r="176" spans="1:21">
      <c r="A176" s="25">
        <v>174</v>
      </c>
      <c r="B176" s="25">
        <v>39</v>
      </c>
      <c r="C176" s="25">
        <v>6</v>
      </c>
      <c r="D176" s="36">
        <f>(1+Mastersheet!$C$39)*D164</f>
        <v>18151.076698261342</v>
      </c>
      <c r="E176" s="36">
        <f t="shared" si="12"/>
        <v>-1089.0646018956804</v>
      </c>
      <c r="F176" s="37">
        <v>0</v>
      </c>
      <c r="G176" s="41">
        <f t="shared" si="11"/>
        <v>-5263.8122424957892</v>
      </c>
      <c r="H176" s="25">
        <v>0</v>
      </c>
      <c r="I176" s="77">
        <v>0</v>
      </c>
      <c r="J176" s="38">
        <v>0</v>
      </c>
      <c r="K176" s="37">
        <v>0</v>
      </c>
      <c r="L176" s="25">
        <v>0</v>
      </c>
      <c r="M176" s="38">
        <f>(1+Mastersheet!$C$29)*M164</f>
        <v>-2260.9039557544261</v>
      </c>
      <c r="N176" s="77">
        <v>0</v>
      </c>
      <c r="O176" s="77">
        <v>0</v>
      </c>
      <c r="P176" s="77">
        <v>0</v>
      </c>
      <c r="Q176" s="37">
        <f>Q164*(1+Mastersheet!$C$39)</f>
        <v>-756.29486242755581</v>
      </c>
      <c r="R176" s="38">
        <f>Mastersheet!$C$41</f>
        <v>-1500</v>
      </c>
      <c r="S176" s="38">
        <v>0</v>
      </c>
      <c r="T176" s="36">
        <f t="shared" si="13"/>
        <v>7281.001035687892</v>
      </c>
      <c r="U176" s="36">
        <f t="shared" si="14"/>
        <v>1089796.1815640479</v>
      </c>
    </row>
    <row r="177" spans="1:21">
      <c r="A177" s="25">
        <v>175</v>
      </c>
      <c r="B177" s="25">
        <v>39</v>
      </c>
      <c r="C177" s="25">
        <v>7</v>
      </c>
      <c r="D177" s="36">
        <f>(1+Mastersheet!$C$39)*D165</f>
        <v>18151.076698261342</v>
      </c>
      <c r="E177" s="36">
        <f t="shared" si="12"/>
        <v>-1089.0646018956804</v>
      </c>
      <c r="F177" s="37">
        <v>0</v>
      </c>
      <c r="G177" s="41">
        <f t="shared" si="11"/>
        <v>-5263.8122424957892</v>
      </c>
      <c r="H177" s="25">
        <v>0</v>
      </c>
      <c r="I177" s="77">
        <v>0</v>
      </c>
      <c r="J177" s="38">
        <v>0</v>
      </c>
      <c r="K177" s="37">
        <v>0</v>
      </c>
      <c r="L177" s="25">
        <v>0</v>
      </c>
      <c r="M177" s="38">
        <f>(1+Mastersheet!$C$29)*M165</f>
        <v>-2260.9039557544261</v>
      </c>
      <c r="N177" s="77">
        <v>0</v>
      </c>
      <c r="O177" s="77">
        <v>0</v>
      </c>
      <c r="P177" s="77">
        <v>0</v>
      </c>
      <c r="Q177" s="37">
        <f>Q165*(1+Mastersheet!$C$39)</f>
        <v>-756.29486242755581</v>
      </c>
      <c r="R177" s="38">
        <f>Mastersheet!$C$41</f>
        <v>-1500</v>
      </c>
      <c r="S177" s="38">
        <v>0</v>
      </c>
      <c r="T177" s="36">
        <f t="shared" si="13"/>
        <v>7281.001035687892</v>
      </c>
      <c r="U177" s="36">
        <f t="shared" si="14"/>
        <v>1098893.5095690093</v>
      </c>
    </row>
    <row r="178" spans="1:21">
      <c r="A178" s="25">
        <v>176</v>
      </c>
      <c r="B178" s="25">
        <v>39</v>
      </c>
      <c r="C178" s="25">
        <v>8</v>
      </c>
      <c r="D178" s="36">
        <f>(1+Mastersheet!$C$39)*D166</f>
        <v>18151.076698261342</v>
      </c>
      <c r="E178" s="36">
        <f t="shared" si="12"/>
        <v>-1089.0646018956804</v>
      </c>
      <c r="F178" s="37">
        <v>0</v>
      </c>
      <c r="G178" s="41">
        <f t="shared" si="11"/>
        <v>-5263.8122424957892</v>
      </c>
      <c r="H178" s="25">
        <v>0</v>
      </c>
      <c r="I178" s="77">
        <v>0</v>
      </c>
      <c r="J178" s="38">
        <v>0</v>
      </c>
      <c r="K178" s="37">
        <v>0</v>
      </c>
      <c r="L178" s="25">
        <v>0</v>
      </c>
      <c r="M178" s="38">
        <f>(1+Mastersheet!$C$29)*M166</f>
        <v>-2260.9039557544261</v>
      </c>
      <c r="N178" s="77">
        <v>0</v>
      </c>
      <c r="O178" s="77">
        <v>0</v>
      </c>
      <c r="P178" s="77">
        <v>0</v>
      </c>
      <c r="Q178" s="37">
        <f>Q166*(1+Mastersheet!$C$39)</f>
        <v>-756.29486242755581</v>
      </c>
      <c r="R178" s="38">
        <f>Mastersheet!$C$41</f>
        <v>-1500</v>
      </c>
      <c r="S178" s="38">
        <v>0</v>
      </c>
      <c r="T178" s="36">
        <f t="shared" si="13"/>
        <v>7281.001035687892</v>
      </c>
      <c r="U178" s="36">
        <f t="shared" si="14"/>
        <v>1108005.9997873122</v>
      </c>
    </row>
    <row r="179" spans="1:21">
      <c r="A179" s="25">
        <v>177</v>
      </c>
      <c r="B179" s="25">
        <v>39</v>
      </c>
      <c r="C179" s="25">
        <v>9</v>
      </c>
      <c r="D179" s="36">
        <f>(1+Mastersheet!$C$39)*D167</f>
        <v>18151.076698261342</v>
      </c>
      <c r="E179" s="36">
        <f t="shared" si="12"/>
        <v>-1089.0646018956804</v>
      </c>
      <c r="F179" s="37">
        <v>0</v>
      </c>
      <c r="G179" s="41">
        <f t="shared" si="11"/>
        <v>-5263.8122424957892</v>
      </c>
      <c r="H179" s="25">
        <v>0</v>
      </c>
      <c r="I179" s="77">
        <v>0</v>
      </c>
      <c r="J179" s="38">
        <v>0</v>
      </c>
      <c r="K179" s="37">
        <v>0</v>
      </c>
      <c r="L179" s="25">
        <v>0</v>
      </c>
      <c r="M179" s="38">
        <f>(1+Mastersheet!$C$29)*M167</f>
        <v>-2260.9039557544261</v>
      </c>
      <c r="N179" s="77">
        <v>0</v>
      </c>
      <c r="O179" s="77">
        <v>0</v>
      </c>
      <c r="P179" s="77">
        <v>0</v>
      </c>
      <c r="Q179" s="37">
        <f>Q167*(1+Mastersheet!$C$39)</f>
        <v>-756.29486242755581</v>
      </c>
      <c r="R179" s="38">
        <f>Mastersheet!$C$41</f>
        <v>-1500</v>
      </c>
      <c r="S179" s="38">
        <v>0</v>
      </c>
      <c r="T179" s="36">
        <f t="shared" si="13"/>
        <v>7281.001035687892</v>
      </c>
      <c r="U179" s="36">
        <f t="shared" si="14"/>
        <v>1117133.6774893124</v>
      </c>
    </row>
    <row r="180" spans="1:21">
      <c r="A180" s="25">
        <v>178</v>
      </c>
      <c r="B180" s="25">
        <v>39</v>
      </c>
      <c r="C180" s="25">
        <v>10</v>
      </c>
      <c r="D180" s="36">
        <f>(1+Mastersheet!$C$39)*D168</f>
        <v>18151.076698261342</v>
      </c>
      <c r="E180" s="36">
        <f t="shared" si="12"/>
        <v>-1089.0646018956804</v>
      </c>
      <c r="F180" s="37">
        <v>0</v>
      </c>
      <c r="G180" s="41">
        <f t="shared" si="11"/>
        <v>-5263.8122424957892</v>
      </c>
      <c r="H180" s="25">
        <v>0</v>
      </c>
      <c r="I180" s="77">
        <v>0</v>
      </c>
      <c r="J180" s="38">
        <v>0</v>
      </c>
      <c r="K180" s="37">
        <v>0</v>
      </c>
      <c r="L180" s="25">
        <v>0</v>
      </c>
      <c r="M180" s="38">
        <f>(1+Mastersheet!$C$29)*M168</f>
        <v>-2260.9039557544261</v>
      </c>
      <c r="N180" s="77">
        <v>0</v>
      </c>
      <c r="O180" s="77">
        <v>0</v>
      </c>
      <c r="P180" s="77">
        <v>0</v>
      </c>
      <c r="Q180" s="37">
        <f>Q168*(1+Mastersheet!$C$39)</f>
        <v>-756.29486242755581</v>
      </c>
      <c r="R180" s="38">
        <f>Mastersheet!$C$41</f>
        <v>-1500</v>
      </c>
      <c r="S180" s="38">
        <v>0</v>
      </c>
      <c r="T180" s="36">
        <f t="shared" si="13"/>
        <v>7281.001035687892</v>
      </c>
      <c r="U180" s="36">
        <f t="shared" si="14"/>
        <v>1126276.5679874825</v>
      </c>
    </row>
    <row r="181" spans="1:21">
      <c r="A181" s="25">
        <v>179</v>
      </c>
      <c r="B181" s="25">
        <v>39</v>
      </c>
      <c r="C181" s="25">
        <v>11</v>
      </c>
      <c r="D181" s="36">
        <f>(1+Mastersheet!$C$39)*D169</f>
        <v>18151.076698261342</v>
      </c>
      <c r="E181" s="36">
        <f t="shared" si="12"/>
        <v>-1089.0646018956804</v>
      </c>
      <c r="F181" s="37">
        <v>0</v>
      </c>
      <c r="G181" s="41">
        <f t="shared" si="11"/>
        <v>-5263.8122424957892</v>
      </c>
      <c r="H181" s="25">
        <v>0</v>
      </c>
      <c r="I181" s="77">
        <v>0</v>
      </c>
      <c r="J181" s="38">
        <v>0</v>
      </c>
      <c r="K181" s="37">
        <v>0</v>
      </c>
      <c r="L181" s="25">
        <v>0</v>
      </c>
      <c r="M181" s="38">
        <f>(1+Mastersheet!$C$29)*M169</f>
        <v>-2260.9039557544261</v>
      </c>
      <c r="N181" s="77">
        <v>0</v>
      </c>
      <c r="O181" s="77">
        <v>0</v>
      </c>
      <c r="P181" s="77">
        <v>0</v>
      </c>
      <c r="Q181" s="37">
        <f>Q169*(1+Mastersheet!$C$39)</f>
        <v>-756.29486242755581</v>
      </c>
      <c r="R181" s="38">
        <f>Mastersheet!$C$41</f>
        <v>-1500</v>
      </c>
      <c r="S181" s="38">
        <v>0</v>
      </c>
      <c r="T181" s="36">
        <f t="shared" si="13"/>
        <v>7281.001035687892</v>
      </c>
      <c r="U181" s="36">
        <f t="shared" si="14"/>
        <v>1135434.6966364831</v>
      </c>
    </row>
    <row r="182" spans="1:21">
      <c r="A182" s="25">
        <v>180</v>
      </c>
      <c r="B182" s="25">
        <v>39</v>
      </c>
      <c r="C182" s="25">
        <v>0</v>
      </c>
      <c r="D182" s="36">
        <f>(1+Mastersheet!$C$39)*D170</f>
        <v>18151.076698261342</v>
      </c>
      <c r="E182" s="36">
        <f t="shared" si="12"/>
        <v>-1089.0646018956804</v>
      </c>
      <c r="F182" s="37">
        <v>0</v>
      </c>
      <c r="G182" s="41">
        <f t="shared" si="11"/>
        <v>-5263.8122424957892</v>
      </c>
      <c r="H182" s="25">
        <v>0</v>
      </c>
      <c r="I182" s="77">
        <v>0</v>
      </c>
      <c r="J182" s="38">
        <v>0</v>
      </c>
      <c r="K182" s="37">
        <v>0</v>
      </c>
      <c r="L182" s="38">
        <v>0</v>
      </c>
      <c r="M182" s="38">
        <f>(1+Mastersheet!$C$29)*M170</f>
        <v>-2260.9039557544261</v>
      </c>
      <c r="N182" s="77">
        <v>0</v>
      </c>
      <c r="O182" s="77">
        <v>0</v>
      </c>
      <c r="P182" s="77">
        <v>0</v>
      </c>
      <c r="Q182" s="37">
        <f>Q170*(1+Mastersheet!$C$39)</f>
        <v>-756.29486242755581</v>
      </c>
      <c r="R182" s="38">
        <f>Mastersheet!$C$41</f>
        <v>-1500</v>
      </c>
      <c r="S182" s="38">
        <v>0</v>
      </c>
      <c r="T182" s="36">
        <f t="shared" si="13"/>
        <v>7281.001035687892</v>
      </c>
      <c r="U182" s="36">
        <f t="shared" si="14"/>
        <v>1144608.0888332319</v>
      </c>
    </row>
    <row r="183" spans="1:21">
      <c r="A183" s="25">
        <v>181</v>
      </c>
      <c r="B183" s="25">
        <v>40</v>
      </c>
      <c r="C183" s="25">
        <v>1</v>
      </c>
      <c r="D183" s="36">
        <f>(1+Mastersheet!$C$39)*D171</f>
        <v>18695.608999209184</v>
      </c>
      <c r="E183" s="36">
        <f t="shared" si="12"/>
        <v>-1121.7365399525511</v>
      </c>
      <c r="F183" s="37">
        <v>0</v>
      </c>
      <c r="G183" s="41">
        <f t="shared" si="11"/>
        <v>-5421.7266097706633</v>
      </c>
      <c r="H183" s="25">
        <v>0</v>
      </c>
      <c r="I183" s="77">
        <v>0</v>
      </c>
      <c r="J183" s="38">
        <v>-60000</v>
      </c>
      <c r="K183" s="37">
        <v>0</v>
      </c>
      <c r="L183" s="25">
        <v>24000</v>
      </c>
      <c r="M183" s="38">
        <f>(1+Mastersheet!$C$29)*M171</f>
        <v>-2396.5581930996918</v>
      </c>
      <c r="N183" s="77">
        <v>0</v>
      </c>
      <c r="O183" s="77">
        <v>0</v>
      </c>
      <c r="P183" s="77">
        <v>0</v>
      </c>
      <c r="Q183" s="37">
        <f>Q171*(1+Mastersheet!$C$39)</f>
        <v>-778.98370830038255</v>
      </c>
      <c r="R183" s="38">
        <f>Mastersheet!$C$41</f>
        <v>-1500</v>
      </c>
      <c r="S183" s="38">
        <v>0</v>
      </c>
      <c r="T183" s="36">
        <f t="shared" si="13"/>
        <v>-28523.396051914107</v>
      </c>
      <c r="U183" s="36">
        <f t="shared" si="14"/>
        <v>1117992.3729293733</v>
      </c>
    </row>
    <row r="184" spans="1:21">
      <c r="A184" s="25">
        <v>182</v>
      </c>
      <c r="B184" s="25">
        <v>40</v>
      </c>
      <c r="C184" s="25">
        <v>2</v>
      </c>
      <c r="D184" s="36">
        <f>(1+Mastersheet!$C$39)*D172</f>
        <v>18695.608999209184</v>
      </c>
      <c r="E184" s="36">
        <f t="shared" si="12"/>
        <v>-1121.7365399525511</v>
      </c>
      <c r="F184" s="37">
        <v>0</v>
      </c>
      <c r="G184" s="41">
        <f t="shared" si="11"/>
        <v>-5421.7266097706633</v>
      </c>
      <c r="H184" s="25">
        <v>0</v>
      </c>
      <c r="I184" s="77">
        <v>0</v>
      </c>
      <c r="J184" s="38">
        <v>0</v>
      </c>
      <c r="K184" s="37">
        <v>0</v>
      </c>
      <c r="L184" s="25">
        <v>0</v>
      </c>
      <c r="M184" s="38">
        <f>(1+Mastersheet!$C$29)*M172</f>
        <v>-2396.5581930996918</v>
      </c>
      <c r="N184" s="77">
        <v>0</v>
      </c>
      <c r="O184" s="77">
        <v>0</v>
      </c>
      <c r="P184" s="77">
        <v>0</v>
      </c>
      <c r="Q184" s="37">
        <f>Q172*(1+Mastersheet!$C$39)</f>
        <v>-778.98370830038255</v>
      </c>
      <c r="R184" s="38">
        <f>Mastersheet!$C$41</f>
        <v>-1500</v>
      </c>
      <c r="S184" s="38">
        <v>0</v>
      </c>
      <c r="T184" s="36">
        <f t="shared" si="13"/>
        <v>7476.6039480858944</v>
      </c>
      <c r="U184" s="36">
        <f t="shared" si="14"/>
        <v>1127332.297499008</v>
      </c>
    </row>
    <row r="185" spans="1:21">
      <c r="A185" s="25">
        <v>183</v>
      </c>
      <c r="B185" s="25">
        <v>40</v>
      </c>
      <c r="C185" s="25">
        <v>3</v>
      </c>
      <c r="D185" s="36">
        <f>(1+Mastersheet!$C$39)*D173</f>
        <v>18695.608999209184</v>
      </c>
      <c r="E185" s="36">
        <f t="shared" si="12"/>
        <v>-1121.7365399525511</v>
      </c>
      <c r="F185" s="37">
        <v>0</v>
      </c>
      <c r="G185" s="41">
        <f t="shared" si="11"/>
        <v>-5421.7266097706633</v>
      </c>
      <c r="H185" s="25">
        <v>0</v>
      </c>
      <c r="I185" s="77">
        <v>0</v>
      </c>
      <c r="J185" s="38">
        <v>0</v>
      </c>
      <c r="K185" s="37">
        <v>0</v>
      </c>
      <c r="L185" s="25">
        <v>0</v>
      </c>
      <c r="M185" s="38">
        <f>(1+Mastersheet!$C$29)*M173</f>
        <v>-2396.5581930996918</v>
      </c>
      <c r="N185" s="77">
        <v>0</v>
      </c>
      <c r="O185" s="77">
        <v>0</v>
      </c>
      <c r="P185" s="77">
        <v>0</v>
      </c>
      <c r="Q185" s="37">
        <f>Q173*(1+Mastersheet!$C$39)</f>
        <v>-778.98370830038255</v>
      </c>
      <c r="R185" s="38">
        <f>Mastersheet!$C$41</f>
        <v>-1500</v>
      </c>
      <c r="S185" s="38">
        <v>0</v>
      </c>
      <c r="T185" s="36">
        <f t="shared" si="13"/>
        <v>7476.6039480858944</v>
      </c>
      <c r="U185" s="36">
        <f t="shared" si="14"/>
        <v>1136687.7886095922</v>
      </c>
    </row>
    <row r="186" spans="1:21">
      <c r="A186" s="25">
        <v>184</v>
      </c>
      <c r="B186" s="25">
        <v>40</v>
      </c>
      <c r="C186" s="25">
        <v>4</v>
      </c>
      <c r="D186" s="36">
        <f>(1+Mastersheet!$C$39)*D174</f>
        <v>18695.608999209184</v>
      </c>
      <c r="E186" s="36">
        <f t="shared" si="12"/>
        <v>-1121.7365399525511</v>
      </c>
      <c r="F186" s="37">
        <v>0</v>
      </c>
      <c r="G186" s="41">
        <f t="shared" si="11"/>
        <v>-5421.7266097706633</v>
      </c>
      <c r="H186" s="25">
        <v>0</v>
      </c>
      <c r="I186" s="77">
        <v>0</v>
      </c>
      <c r="J186" s="38">
        <v>0</v>
      </c>
      <c r="K186" s="37">
        <v>0</v>
      </c>
      <c r="L186" s="25">
        <v>0</v>
      </c>
      <c r="M186" s="38">
        <f>(1+Mastersheet!$C$29)*M174</f>
        <v>-2396.5581930996918</v>
      </c>
      <c r="N186" s="77">
        <v>0</v>
      </c>
      <c r="O186" s="77">
        <v>0</v>
      </c>
      <c r="P186" s="77">
        <v>0</v>
      </c>
      <c r="Q186" s="37">
        <f>Q174*(1+Mastersheet!$C$39)</f>
        <v>-778.98370830038255</v>
      </c>
      <c r="R186" s="38">
        <f>Mastersheet!$C$41</f>
        <v>-1500</v>
      </c>
      <c r="S186" s="38">
        <v>0</v>
      </c>
      <c r="T186" s="36">
        <f t="shared" si="13"/>
        <v>7476.6039480858944</v>
      </c>
      <c r="U186" s="36">
        <f t="shared" si="14"/>
        <v>1146058.8722053608</v>
      </c>
    </row>
    <row r="187" spans="1:21">
      <c r="A187" s="25">
        <v>185</v>
      </c>
      <c r="B187" s="25">
        <v>40</v>
      </c>
      <c r="C187" s="25">
        <v>5</v>
      </c>
      <c r="D187" s="36">
        <f>(1+Mastersheet!$C$39)*D175</f>
        <v>18695.608999209184</v>
      </c>
      <c r="E187" s="36">
        <f t="shared" si="12"/>
        <v>-1121.7365399525511</v>
      </c>
      <c r="F187" s="37">
        <v>0</v>
      </c>
      <c r="G187" s="41">
        <f t="shared" si="11"/>
        <v>-5421.7266097706633</v>
      </c>
      <c r="H187" s="25">
        <v>0</v>
      </c>
      <c r="I187" s="77">
        <v>0</v>
      </c>
      <c r="J187" s="38">
        <v>0</v>
      </c>
      <c r="K187" s="37">
        <v>0</v>
      </c>
      <c r="L187" s="25">
        <v>0</v>
      </c>
      <c r="M187" s="38">
        <f>(1+Mastersheet!$C$29)*M175</f>
        <v>-2396.5581930996918</v>
      </c>
      <c r="N187" s="77">
        <v>0</v>
      </c>
      <c r="O187" s="77">
        <v>0</v>
      </c>
      <c r="P187" s="77">
        <v>0</v>
      </c>
      <c r="Q187" s="37">
        <f>Q175*(1+Mastersheet!$C$39)</f>
        <v>-778.98370830038255</v>
      </c>
      <c r="R187" s="38">
        <f>Mastersheet!$C$41</f>
        <v>-1500</v>
      </c>
      <c r="S187" s="38">
        <v>0</v>
      </c>
      <c r="T187" s="36">
        <f t="shared" si="13"/>
        <v>7476.6039480858944</v>
      </c>
      <c r="U187" s="36">
        <f t="shared" si="14"/>
        <v>1155445.5742737888</v>
      </c>
    </row>
    <row r="188" spans="1:21">
      <c r="A188" s="25">
        <v>186</v>
      </c>
      <c r="B188" s="25">
        <v>40</v>
      </c>
      <c r="C188" s="25">
        <v>6</v>
      </c>
      <c r="D188" s="36">
        <f>(1+Mastersheet!$C$39)*D176</f>
        <v>18695.608999209184</v>
      </c>
      <c r="E188" s="36">
        <f t="shared" si="12"/>
        <v>-1121.7365399525511</v>
      </c>
      <c r="F188" s="37">
        <v>0</v>
      </c>
      <c r="G188" s="41">
        <f t="shared" si="11"/>
        <v>-5421.7266097706633</v>
      </c>
      <c r="H188" s="25">
        <v>0</v>
      </c>
      <c r="I188" s="77">
        <v>0</v>
      </c>
      <c r="J188" s="38">
        <v>0</v>
      </c>
      <c r="K188" s="37">
        <v>0</v>
      </c>
      <c r="L188" s="25">
        <v>0</v>
      </c>
      <c r="M188" s="38">
        <f>(1+Mastersheet!$C$29)*M176</f>
        <v>-2396.5581930996918</v>
      </c>
      <c r="N188" s="77">
        <v>0</v>
      </c>
      <c r="O188" s="77">
        <v>0</v>
      </c>
      <c r="P188" s="77">
        <v>0</v>
      </c>
      <c r="Q188" s="37">
        <f>Q176*(1+Mastersheet!$C$39)</f>
        <v>-778.98370830038255</v>
      </c>
      <c r="R188" s="38">
        <f>Mastersheet!$C$41</f>
        <v>-1500</v>
      </c>
      <c r="S188" s="38">
        <v>0</v>
      </c>
      <c r="T188" s="36">
        <f t="shared" si="13"/>
        <v>7476.6039480858944</v>
      </c>
      <c r="U188" s="36">
        <f t="shared" si="14"/>
        <v>1164847.9208456643</v>
      </c>
    </row>
    <row r="189" spans="1:21">
      <c r="A189" s="25">
        <v>187</v>
      </c>
      <c r="B189" s="25">
        <v>40</v>
      </c>
      <c r="C189" s="25">
        <v>7</v>
      </c>
      <c r="D189" s="36">
        <f>(1+Mastersheet!$C$39)*D177</f>
        <v>18695.608999209184</v>
      </c>
      <c r="E189" s="36">
        <f t="shared" si="12"/>
        <v>-1121.7365399525511</v>
      </c>
      <c r="F189" s="37">
        <v>0</v>
      </c>
      <c r="G189" s="41">
        <f t="shared" si="11"/>
        <v>-5421.7266097706633</v>
      </c>
      <c r="H189" s="25">
        <v>0</v>
      </c>
      <c r="I189" s="77">
        <v>0</v>
      </c>
      <c r="J189" s="38">
        <v>0</v>
      </c>
      <c r="K189" s="37">
        <v>0</v>
      </c>
      <c r="L189" s="25">
        <v>0</v>
      </c>
      <c r="M189" s="38">
        <f>(1+Mastersheet!$C$29)*M177</f>
        <v>-2396.5581930996918</v>
      </c>
      <c r="N189" s="77">
        <v>0</v>
      </c>
      <c r="O189" s="77">
        <v>0</v>
      </c>
      <c r="P189" s="77">
        <v>0</v>
      </c>
      <c r="Q189" s="37">
        <f>Q177*(1+Mastersheet!$C$39)</f>
        <v>-778.98370830038255</v>
      </c>
      <c r="R189" s="38">
        <f>Mastersheet!$C$41</f>
        <v>-1500</v>
      </c>
      <c r="S189" s="38">
        <v>0</v>
      </c>
      <c r="T189" s="36">
        <f t="shared" si="13"/>
        <v>7476.6039480858944</v>
      </c>
      <c r="U189" s="36">
        <f t="shared" si="14"/>
        <v>1174265.9379951595</v>
      </c>
    </row>
    <row r="190" spans="1:21">
      <c r="A190" s="25">
        <v>188</v>
      </c>
      <c r="B190" s="25">
        <v>40</v>
      </c>
      <c r="C190" s="25">
        <v>8</v>
      </c>
      <c r="D190" s="36">
        <f>(1+Mastersheet!$C$39)*D178</f>
        <v>18695.608999209184</v>
      </c>
      <c r="E190" s="36">
        <f t="shared" si="12"/>
        <v>-1121.7365399525511</v>
      </c>
      <c r="F190" s="37">
        <v>0</v>
      </c>
      <c r="G190" s="41">
        <f t="shared" si="11"/>
        <v>-5421.7266097706633</v>
      </c>
      <c r="H190" s="25">
        <v>0</v>
      </c>
      <c r="I190" s="77">
        <v>0</v>
      </c>
      <c r="J190" s="38">
        <v>0</v>
      </c>
      <c r="K190" s="37">
        <v>0</v>
      </c>
      <c r="L190" s="25">
        <v>0</v>
      </c>
      <c r="M190" s="38">
        <f>(1+Mastersheet!$C$29)*M178</f>
        <v>-2396.5581930996918</v>
      </c>
      <c r="N190" s="77">
        <v>0</v>
      </c>
      <c r="O190" s="77">
        <v>0</v>
      </c>
      <c r="P190" s="77">
        <v>0</v>
      </c>
      <c r="Q190" s="37">
        <f>Q178*(1+Mastersheet!$C$39)</f>
        <v>-778.98370830038255</v>
      </c>
      <c r="R190" s="38">
        <f>Mastersheet!$C$41</f>
        <v>-1500</v>
      </c>
      <c r="S190" s="38">
        <v>0</v>
      </c>
      <c r="T190" s="36">
        <f t="shared" si="13"/>
        <v>7476.6039480858944</v>
      </c>
      <c r="U190" s="36">
        <f t="shared" si="14"/>
        <v>1183699.651839904</v>
      </c>
    </row>
    <row r="191" spans="1:21">
      <c r="A191" s="25">
        <v>189</v>
      </c>
      <c r="B191" s="25">
        <v>40</v>
      </c>
      <c r="C191" s="25">
        <v>9</v>
      </c>
      <c r="D191" s="36">
        <f>(1+Mastersheet!$C$39)*D179</f>
        <v>18695.608999209184</v>
      </c>
      <c r="E191" s="36">
        <f t="shared" si="12"/>
        <v>-1121.7365399525511</v>
      </c>
      <c r="F191" s="37">
        <v>0</v>
      </c>
      <c r="G191" s="41">
        <f t="shared" si="11"/>
        <v>-5421.7266097706633</v>
      </c>
      <c r="H191" s="25">
        <v>0</v>
      </c>
      <c r="I191" s="77">
        <v>0</v>
      </c>
      <c r="J191" s="38">
        <v>0</v>
      </c>
      <c r="K191" s="37">
        <v>0</v>
      </c>
      <c r="L191" s="25">
        <v>0</v>
      </c>
      <c r="M191" s="38">
        <f>(1+Mastersheet!$C$29)*M179</f>
        <v>-2396.5581930996918</v>
      </c>
      <c r="N191" s="77">
        <v>0</v>
      </c>
      <c r="O191" s="77">
        <v>0</v>
      </c>
      <c r="P191" s="77">
        <v>0</v>
      </c>
      <c r="Q191" s="37">
        <f>Q179*(1+Mastersheet!$C$39)</f>
        <v>-778.98370830038255</v>
      </c>
      <c r="R191" s="38">
        <f>Mastersheet!$C$41</f>
        <v>-1500</v>
      </c>
      <c r="S191" s="38">
        <v>0</v>
      </c>
      <c r="T191" s="36">
        <f t="shared" si="13"/>
        <v>7476.6039480858944</v>
      </c>
      <c r="U191" s="36">
        <f t="shared" si="14"/>
        <v>1193149.0885410563</v>
      </c>
    </row>
    <row r="192" spans="1:21">
      <c r="A192" s="25">
        <v>190</v>
      </c>
      <c r="B192" s="25">
        <v>40</v>
      </c>
      <c r="C192" s="25">
        <v>10</v>
      </c>
      <c r="D192" s="36">
        <f>(1+Mastersheet!$C$39)*D180</f>
        <v>18695.608999209184</v>
      </c>
      <c r="E192" s="36">
        <f t="shared" si="12"/>
        <v>-1121.7365399525511</v>
      </c>
      <c r="F192" s="37">
        <v>0</v>
      </c>
      <c r="G192" s="41">
        <f t="shared" si="11"/>
        <v>-5421.7266097706633</v>
      </c>
      <c r="H192" s="25">
        <v>0</v>
      </c>
      <c r="I192" s="77">
        <v>0</v>
      </c>
      <c r="J192" s="38">
        <v>0</v>
      </c>
      <c r="K192" s="37">
        <v>0</v>
      </c>
      <c r="L192" s="25">
        <v>0</v>
      </c>
      <c r="M192" s="38">
        <f>(1+Mastersheet!$C$29)*M180</f>
        <v>-2396.5581930996918</v>
      </c>
      <c r="N192" s="77">
        <v>0</v>
      </c>
      <c r="O192" s="77">
        <v>0</v>
      </c>
      <c r="P192" s="77">
        <v>0</v>
      </c>
      <c r="Q192" s="37">
        <f>Q180*(1+Mastersheet!$C$39)</f>
        <v>-778.98370830038255</v>
      </c>
      <c r="R192" s="38">
        <f>Mastersheet!$C$41</f>
        <v>-1500</v>
      </c>
      <c r="S192" s="38">
        <v>0</v>
      </c>
      <c r="T192" s="36">
        <f t="shared" si="13"/>
        <v>7476.6039480858944</v>
      </c>
      <c r="U192" s="36">
        <f t="shared" si="14"/>
        <v>1202614.2743033771</v>
      </c>
    </row>
    <row r="193" spans="1:21">
      <c r="A193" s="25">
        <v>191</v>
      </c>
      <c r="B193" s="25">
        <v>40</v>
      </c>
      <c r="C193" s="25">
        <v>11</v>
      </c>
      <c r="D193" s="36">
        <f>(1+Mastersheet!$C$39)*D181</f>
        <v>18695.608999209184</v>
      </c>
      <c r="E193" s="36">
        <f t="shared" si="12"/>
        <v>-1121.7365399525511</v>
      </c>
      <c r="F193" s="37">
        <v>0</v>
      </c>
      <c r="G193" s="41">
        <f t="shared" si="11"/>
        <v>-5421.7266097706633</v>
      </c>
      <c r="H193" s="25">
        <v>0</v>
      </c>
      <c r="I193" s="77">
        <v>0</v>
      </c>
      <c r="J193" s="38">
        <v>0</v>
      </c>
      <c r="K193" s="37">
        <v>0</v>
      </c>
      <c r="L193" s="25">
        <v>0</v>
      </c>
      <c r="M193" s="38">
        <f>(1+Mastersheet!$C$29)*M181</f>
        <v>-2396.5581930996918</v>
      </c>
      <c r="N193" s="77">
        <v>0</v>
      </c>
      <c r="O193" s="77">
        <v>0</v>
      </c>
      <c r="P193" s="77">
        <v>0</v>
      </c>
      <c r="Q193" s="37">
        <f>Q181*(1+Mastersheet!$C$39)</f>
        <v>-778.98370830038255</v>
      </c>
      <c r="R193" s="38">
        <f>Mastersheet!$C$41</f>
        <v>-1500</v>
      </c>
      <c r="S193" s="38">
        <v>0</v>
      </c>
      <c r="T193" s="36">
        <f t="shared" si="13"/>
        <v>7476.6039480858944</v>
      </c>
      <c r="U193" s="36">
        <f t="shared" si="14"/>
        <v>1212095.2353753019</v>
      </c>
    </row>
    <row r="194" spans="1:21">
      <c r="A194" s="25">
        <v>192</v>
      </c>
      <c r="B194" s="25">
        <v>40</v>
      </c>
      <c r="C194" s="25">
        <v>0</v>
      </c>
      <c r="D194" s="36">
        <f>(1+Mastersheet!$C$39)*D182</f>
        <v>18695.608999209184</v>
      </c>
      <c r="E194" s="36">
        <f t="shared" si="12"/>
        <v>-1121.7365399525511</v>
      </c>
      <c r="F194" s="37">
        <v>0</v>
      </c>
      <c r="G194" s="41">
        <f t="shared" ref="G194:G257" si="15">-0.29*($D194)</f>
        <v>-5421.7266097706633</v>
      </c>
      <c r="H194" s="25">
        <v>0</v>
      </c>
      <c r="I194" s="77">
        <v>0</v>
      </c>
      <c r="J194" s="38">
        <v>0</v>
      </c>
      <c r="K194" s="37">
        <v>0</v>
      </c>
      <c r="L194" s="25">
        <v>0</v>
      </c>
      <c r="M194" s="38">
        <f>(1+Mastersheet!$C$29)*M182</f>
        <v>-2396.5581930996918</v>
      </c>
      <c r="N194" s="77">
        <v>0</v>
      </c>
      <c r="O194" s="77">
        <v>0</v>
      </c>
      <c r="P194" s="77">
        <v>0</v>
      </c>
      <c r="Q194" s="37">
        <f>Q182*(1+Mastersheet!$C$39)</f>
        <v>-778.98370830038255</v>
      </c>
      <c r="R194" s="38">
        <f>Mastersheet!$C$41</f>
        <v>-1500</v>
      </c>
      <c r="S194" s="38">
        <v>0</v>
      </c>
      <c r="T194" s="36">
        <f t="shared" si="13"/>
        <v>7476.6039480858944</v>
      </c>
      <c r="U194" s="36">
        <f t="shared" si="14"/>
        <v>1221591.9980490133</v>
      </c>
    </row>
    <row r="195" spans="1:21">
      <c r="A195" s="25">
        <v>193</v>
      </c>
      <c r="B195" s="25">
        <v>41</v>
      </c>
      <c r="C195" s="25">
        <v>1</v>
      </c>
      <c r="D195" s="36">
        <f>(1+Mastersheet!$C$39)*D183</f>
        <v>19256.47726918546</v>
      </c>
      <c r="E195" s="36">
        <f t="shared" ref="E195:E258" si="16">-0.06*D195</f>
        <v>-1155.3886361511275</v>
      </c>
      <c r="F195" s="37">
        <v>0</v>
      </c>
      <c r="G195" s="41">
        <f t="shared" si="15"/>
        <v>-5584.3784080637824</v>
      </c>
      <c r="H195" s="25">
        <v>0</v>
      </c>
      <c r="I195" s="77">
        <v>0</v>
      </c>
      <c r="J195" s="38">
        <v>0</v>
      </c>
      <c r="K195" s="37">
        <v>0</v>
      </c>
      <c r="L195" s="25">
        <v>0</v>
      </c>
      <c r="M195" s="38">
        <f>(1+Mastersheet!$C$29)*M183</f>
        <v>-2540.3516846856733</v>
      </c>
      <c r="N195" s="77">
        <v>0</v>
      </c>
      <c r="O195" s="77">
        <v>0</v>
      </c>
      <c r="P195" s="77">
        <v>0</v>
      </c>
      <c r="Q195" s="37">
        <f>Q183*(1+Mastersheet!$C$39)</f>
        <v>-802.353219549394</v>
      </c>
      <c r="R195" s="38">
        <f>Mastersheet!$C$41</f>
        <v>-1500</v>
      </c>
      <c r="S195" s="38">
        <v>0</v>
      </c>
      <c r="T195" s="36">
        <f t="shared" ref="T195:T258" si="17">SUM(D195,E195,F195,G195,H195,I195,J195,K195,L195,M195,N195,O195,P195,Q195,R195,S195)</f>
        <v>7674.0053207354831</v>
      </c>
      <c r="U195" s="36">
        <f t="shared" si="14"/>
        <v>1231301.9900331639</v>
      </c>
    </row>
    <row r="196" spans="1:21">
      <c r="A196" s="25">
        <v>194</v>
      </c>
      <c r="B196" s="25">
        <v>41</v>
      </c>
      <c r="C196" s="25">
        <v>2</v>
      </c>
      <c r="D196" s="36">
        <f>(1+Mastersheet!$C$39)*D184</f>
        <v>19256.47726918546</v>
      </c>
      <c r="E196" s="36">
        <f t="shared" si="16"/>
        <v>-1155.3886361511275</v>
      </c>
      <c r="F196" s="37">
        <v>0</v>
      </c>
      <c r="G196" s="41">
        <f t="shared" si="15"/>
        <v>-5584.3784080637824</v>
      </c>
      <c r="H196" s="25">
        <v>0</v>
      </c>
      <c r="I196" s="77">
        <v>0</v>
      </c>
      <c r="J196" s="38">
        <v>0</v>
      </c>
      <c r="K196" s="37">
        <v>0</v>
      </c>
      <c r="L196" s="25">
        <v>0</v>
      </c>
      <c r="M196" s="38">
        <f>(1+Mastersheet!$C$29)*M184</f>
        <v>-2540.3516846856733</v>
      </c>
      <c r="N196" s="77">
        <v>0</v>
      </c>
      <c r="O196" s="77">
        <v>0</v>
      </c>
      <c r="P196" s="77">
        <v>0</v>
      </c>
      <c r="Q196" s="37">
        <f>Q184*(1+Mastersheet!$C$39)</f>
        <v>-802.353219549394</v>
      </c>
      <c r="R196" s="38">
        <f>Mastersheet!$C$41</f>
        <v>-1500</v>
      </c>
      <c r="S196" s="38">
        <v>0</v>
      </c>
      <c r="T196" s="36">
        <f t="shared" si="17"/>
        <v>7674.0053207354831</v>
      </c>
      <c r="U196" s="36">
        <f t="shared" ref="U196:U259" si="18">T196+(U195*(1+(2%/12)))</f>
        <v>1241028.1653372881</v>
      </c>
    </row>
    <row r="197" spans="1:21">
      <c r="A197" s="25">
        <v>195</v>
      </c>
      <c r="B197" s="25">
        <v>41</v>
      </c>
      <c r="C197" s="25">
        <v>3</v>
      </c>
      <c r="D197" s="36">
        <f>(1+Mastersheet!$C$39)*D185</f>
        <v>19256.47726918546</v>
      </c>
      <c r="E197" s="36">
        <f t="shared" si="16"/>
        <v>-1155.3886361511275</v>
      </c>
      <c r="F197" s="37">
        <v>0</v>
      </c>
      <c r="G197" s="41">
        <f t="shared" si="15"/>
        <v>-5584.3784080637824</v>
      </c>
      <c r="H197" s="25">
        <v>0</v>
      </c>
      <c r="I197" s="77">
        <v>0</v>
      </c>
      <c r="J197" s="38">
        <v>0</v>
      </c>
      <c r="K197" s="37">
        <v>0</v>
      </c>
      <c r="L197" s="25">
        <v>0</v>
      </c>
      <c r="M197" s="38">
        <f>(1+Mastersheet!$C$29)*M185</f>
        <v>-2540.3516846856733</v>
      </c>
      <c r="N197" s="77">
        <v>0</v>
      </c>
      <c r="O197" s="77">
        <v>0</v>
      </c>
      <c r="P197" s="77">
        <v>0</v>
      </c>
      <c r="Q197" s="37">
        <f>Q185*(1+Mastersheet!$C$39)</f>
        <v>-802.353219549394</v>
      </c>
      <c r="R197" s="38">
        <f>Mastersheet!$C$41</f>
        <v>-1500</v>
      </c>
      <c r="S197" s="38">
        <v>0</v>
      </c>
      <c r="T197" s="36">
        <f t="shared" si="17"/>
        <v>7674.0053207354831</v>
      </c>
      <c r="U197" s="36">
        <f t="shared" si="18"/>
        <v>1250770.5509335857</v>
      </c>
    </row>
    <row r="198" spans="1:21">
      <c r="A198" s="25">
        <v>196</v>
      </c>
      <c r="B198" s="25">
        <v>41</v>
      </c>
      <c r="C198" s="25">
        <v>4</v>
      </c>
      <c r="D198" s="36">
        <f>(1+Mastersheet!$C$39)*D186</f>
        <v>19256.47726918546</v>
      </c>
      <c r="E198" s="36">
        <f t="shared" si="16"/>
        <v>-1155.3886361511275</v>
      </c>
      <c r="F198" s="37">
        <v>0</v>
      </c>
      <c r="G198" s="41">
        <f t="shared" si="15"/>
        <v>-5584.3784080637824</v>
      </c>
      <c r="H198" s="25">
        <v>0</v>
      </c>
      <c r="I198" s="77">
        <v>0</v>
      </c>
      <c r="J198" s="38">
        <v>0</v>
      </c>
      <c r="K198" s="37">
        <v>0</v>
      </c>
      <c r="L198" s="25">
        <v>0</v>
      </c>
      <c r="M198" s="38">
        <f>(1+Mastersheet!$C$29)*M186</f>
        <v>-2540.3516846856733</v>
      </c>
      <c r="N198" s="77">
        <v>0</v>
      </c>
      <c r="O198" s="77">
        <v>0</v>
      </c>
      <c r="P198" s="77">
        <v>0</v>
      </c>
      <c r="Q198" s="37">
        <f>Q186*(1+Mastersheet!$C$39)</f>
        <v>-802.353219549394</v>
      </c>
      <c r="R198" s="38">
        <f>Mastersheet!$C$41</f>
        <v>-1500</v>
      </c>
      <c r="S198" s="38">
        <v>0</v>
      </c>
      <c r="T198" s="36">
        <f t="shared" si="17"/>
        <v>7674.0053207354831</v>
      </c>
      <c r="U198" s="36">
        <f t="shared" si="18"/>
        <v>1260529.1738392105</v>
      </c>
    </row>
    <row r="199" spans="1:21">
      <c r="A199" s="25">
        <v>197</v>
      </c>
      <c r="B199" s="25">
        <v>41</v>
      </c>
      <c r="C199" s="25">
        <v>5</v>
      </c>
      <c r="D199" s="36">
        <f>(1+Mastersheet!$C$39)*D187</f>
        <v>19256.47726918546</v>
      </c>
      <c r="E199" s="36">
        <f t="shared" si="16"/>
        <v>-1155.3886361511275</v>
      </c>
      <c r="F199" s="37">
        <v>0</v>
      </c>
      <c r="G199" s="41">
        <f t="shared" si="15"/>
        <v>-5584.3784080637824</v>
      </c>
      <c r="H199" s="25">
        <v>0</v>
      </c>
      <c r="I199" s="77">
        <v>0</v>
      </c>
      <c r="J199" s="38">
        <v>0</v>
      </c>
      <c r="K199" s="37">
        <v>0</v>
      </c>
      <c r="L199" s="25">
        <v>0</v>
      </c>
      <c r="M199" s="38">
        <f>(1+Mastersheet!$C$29)*M187</f>
        <v>-2540.3516846856733</v>
      </c>
      <c r="N199" s="77">
        <v>0</v>
      </c>
      <c r="O199" s="77">
        <v>0</v>
      </c>
      <c r="P199" s="77">
        <v>0</v>
      </c>
      <c r="Q199" s="37">
        <f>Q187*(1+Mastersheet!$C$39)</f>
        <v>-802.353219549394</v>
      </c>
      <c r="R199" s="38">
        <f>Mastersheet!$C$41</f>
        <v>-1500</v>
      </c>
      <c r="S199" s="38">
        <v>0</v>
      </c>
      <c r="T199" s="36">
        <f t="shared" si="17"/>
        <v>7674.0053207354831</v>
      </c>
      <c r="U199" s="36">
        <f t="shared" si="18"/>
        <v>1270304.0611163448</v>
      </c>
    </row>
    <row r="200" spans="1:21">
      <c r="A200" s="25">
        <v>198</v>
      </c>
      <c r="B200" s="25">
        <v>41</v>
      </c>
      <c r="C200" s="25">
        <v>6</v>
      </c>
      <c r="D200" s="36">
        <f>(1+Mastersheet!$C$39)*D188</f>
        <v>19256.47726918546</v>
      </c>
      <c r="E200" s="36">
        <f t="shared" si="16"/>
        <v>-1155.3886361511275</v>
      </c>
      <c r="F200" s="37">
        <v>0</v>
      </c>
      <c r="G200" s="41">
        <f t="shared" si="15"/>
        <v>-5584.3784080637824</v>
      </c>
      <c r="H200" s="25">
        <v>0</v>
      </c>
      <c r="I200" s="77">
        <v>0</v>
      </c>
      <c r="J200" s="38">
        <v>0</v>
      </c>
      <c r="K200" s="37">
        <v>0</v>
      </c>
      <c r="L200" s="25">
        <v>0</v>
      </c>
      <c r="M200" s="38">
        <f>(1+Mastersheet!$C$29)*M188</f>
        <v>-2540.3516846856733</v>
      </c>
      <c r="N200" s="77">
        <v>0</v>
      </c>
      <c r="O200" s="77">
        <v>0</v>
      </c>
      <c r="P200" s="77">
        <v>0</v>
      </c>
      <c r="Q200" s="37">
        <f>Q188*(1+Mastersheet!$C$39)</f>
        <v>-802.353219549394</v>
      </c>
      <c r="R200" s="38">
        <f>Mastersheet!$C$41</f>
        <v>-1500</v>
      </c>
      <c r="S200" s="38">
        <v>0</v>
      </c>
      <c r="T200" s="36">
        <f t="shared" si="17"/>
        <v>7674.0053207354831</v>
      </c>
      <c r="U200" s="36">
        <f t="shared" si="18"/>
        <v>1280095.2398722742</v>
      </c>
    </row>
    <row r="201" spans="1:21">
      <c r="A201" s="25">
        <v>199</v>
      </c>
      <c r="B201" s="25">
        <v>41</v>
      </c>
      <c r="C201" s="25">
        <v>7</v>
      </c>
      <c r="D201" s="36">
        <f>(1+Mastersheet!$C$39)*D189</f>
        <v>19256.47726918546</v>
      </c>
      <c r="E201" s="36">
        <f t="shared" si="16"/>
        <v>-1155.3886361511275</v>
      </c>
      <c r="F201" s="37">
        <v>0</v>
      </c>
      <c r="G201" s="41">
        <f t="shared" si="15"/>
        <v>-5584.3784080637824</v>
      </c>
      <c r="H201" s="25">
        <v>0</v>
      </c>
      <c r="I201" s="77">
        <v>0</v>
      </c>
      <c r="J201" s="38">
        <v>0</v>
      </c>
      <c r="K201" s="37">
        <v>0</v>
      </c>
      <c r="L201" s="25">
        <v>0</v>
      </c>
      <c r="M201" s="38">
        <f>(1+Mastersheet!$C$29)*M189</f>
        <v>-2540.3516846856733</v>
      </c>
      <c r="N201" s="77">
        <v>0</v>
      </c>
      <c r="O201" s="77">
        <v>0</v>
      </c>
      <c r="P201" s="77">
        <v>0</v>
      </c>
      <c r="Q201" s="37">
        <f>Q189*(1+Mastersheet!$C$39)</f>
        <v>-802.353219549394</v>
      </c>
      <c r="R201" s="38">
        <f>Mastersheet!$C$41</f>
        <v>-1500</v>
      </c>
      <c r="S201" s="38">
        <v>0</v>
      </c>
      <c r="T201" s="36">
        <f t="shared" si="17"/>
        <v>7674.0053207354831</v>
      </c>
      <c r="U201" s="36">
        <f t="shared" si="18"/>
        <v>1289902.7372594636</v>
      </c>
    </row>
    <row r="202" spans="1:21">
      <c r="A202" s="25">
        <v>200</v>
      </c>
      <c r="B202" s="25">
        <v>41</v>
      </c>
      <c r="C202" s="25">
        <v>8</v>
      </c>
      <c r="D202" s="36">
        <f>(1+Mastersheet!$C$39)*D190</f>
        <v>19256.47726918546</v>
      </c>
      <c r="E202" s="36">
        <f t="shared" si="16"/>
        <v>-1155.3886361511275</v>
      </c>
      <c r="F202" s="37">
        <v>0</v>
      </c>
      <c r="G202" s="41">
        <f t="shared" si="15"/>
        <v>-5584.3784080637824</v>
      </c>
      <c r="H202" s="25">
        <v>0</v>
      </c>
      <c r="I202" s="77">
        <v>0</v>
      </c>
      <c r="J202" s="38">
        <v>0</v>
      </c>
      <c r="K202" s="37">
        <v>0</v>
      </c>
      <c r="L202" s="25">
        <v>0</v>
      </c>
      <c r="M202" s="38">
        <f>(1+Mastersheet!$C$29)*M190</f>
        <v>-2540.3516846856733</v>
      </c>
      <c r="N202" s="77">
        <v>0</v>
      </c>
      <c r="O202" s="77">
        <v>0</v>
      </c>
      <c r="P202" s="77">
        <v>0</v>
      </c>
      <c r="Q202" s="37">
        <f>Q190*(1+Mastersheet!$C$39)</f>
        <v>-802.353219549394</v>
      </c>
      <c r="R202" s="38">
        <f>Mastersheet!$C$41</f>
        <v>-1500</v>
      </c>
      <c r="S202" s="38">
        <v>0</v>
      </c>
      <c r="T202" s="36">
        <f t="shared" si="17"/>
        <v>7674.0053207354831</v>
      </c>
      <c r="U202" s="36">
        <f t="shared" si="18"/>
        <v>1299726.5804756316</v>
      </c>
    </row>
    <row r="203" spans="1:21">
      <c r="A203" s="25">
        <v>201</v>
      </c>
      <c r="B203" s="25">
        <v>41</v>
      </c>
      <c r="C203" s="25">
        <v>9</v>
      </c>
      <c r="D203" s="36">
        <f>(1+Mastersheet!$C$39)*D191</f>
        <v>19256.47726918546</v>
      </c>
      <c r="E203" s="36">
        <f t="shared" si="16"/>
        <v>-1155.3886361511275</v>
      </c>
      <c r="F203" s="37">
        <v>0</v>
      </c>
      <c r="G203" s="41">
        <f t="shared" si="15"/>
        <v>-5584.3784080637824</v>
      </c>
      <c r="H203" s="25">
        <v>0</v>
      </c>
      <c r="I203" s="77">
        <v>0</v>
      </c>
      <c r="J203" s="38">
        <v>0</v>
      </c>
      <c r="K203" s="37">
        <v>0</v>
      </c>
      <c r="L203" s="25">
        <v>0</v>
      </c>
      <c r="M203" s="38">
        <f>(1+Mastersheet!$C$29)*M191</f>
        <v>-2540.3516846856733</v>
      </c>
      <c r="N203" s="77">
        <v>0</v>
      </c>
      <c r="O203" s="77">
        <v>0</v>
      </c>
      <c r="P203" s="77">
        <v>0</v>
      </c>
      <c r="Q203" s="37">
        <f>Q191*(1+Mastersheet!$C$39)</f>
        <v>-802.353219549394</v>
      </c>
      <c r="R203" s="38">
        <f>Mastersheet!$C$41</f>
        <v>-1500</v>
      </c>
      <c r="S203" s="38">
        <v>0</v>
      </c>
      <c r="T203" s="36">
        <f t="shared" si="17"/>
        <v>7674.0053207354831</v>
      </c>
      <c r="U203" s="36">
        <f t="shared" si="18"/>
        <v>1309566.7967638266</v>
      </c>
    </row>
    <row r="204" spans="1:21">
      <c r="A204" s="25">
        <v>202</v>
      </c>
      <c r="B204" s="25">
        <v>41</v>
      </c>
      <c r="C204" s="25">
        <v>10</v>
      </c>
      <c r="D204" s="36">
        <f>(1+Mastersheet!$C$39)*D192</f>
        <v>19256.47726918546</v>
      </c>
      <c r="E204" s="36">
        <f t="shared" si="16"/>
        <v>-1155.3886361511275</v>
      </c>
      <c r="F204" s="37">
        <v>0</v>
      </c>
      <c r="G204" s="41">
        <f t="shared" si="15"/>
        <v>-5584.3784080637824</v>
      </c>
      <c r="H204" s="25">
        <v>0</v>
      </c>
      <c r="I204" s="77">
        <v>0</v>
      </c>
      <c r="J204" s="38">
        <v>0</v>
      </c>
      <c r="K204" s="37">
        <v>0</v>
      </c>
      <c r="L204" s="25">
        <v>0</v>
      </c>
      <c r="M204" s="38">
        <f>(1+Mastersheet!$C$29)*M192</f>
        <v>-2540.3516846856733</v>
      </c>
      <c r="N204" s="77">
        <v>0</v>
      </c>
      <c r="O204" s="77">
        <v>0</v>
      </c>
      <c r="P204" s="77">
        <v>0</v>
      </c>
      <c r="Q204" s="37">
        <f>Q192*(1+Mastersheet!$C$39)</f>
        <v>-802.353219549394</v>
      </c>
      <c r="R204" s="38">
        <f>Mastersheet!$C$41</f>
        <v>-1500</v>
      </c>
      <c r="S204" s="38">
        <v>0</v>
      </c>
      <c r="T204" s="36">
        <f t="shared" si="17"/>
        <v>7674.0053207354831</v>
      </c>
      <c r="U204" s="36">
        <f t="shared" si="18"/>
        <v>1319423.4134125018</v>
      </c>
    </row>
    <row r="205" spans="1:21">
      <c r="A205" s="25">
        <v>203</v>
      </c>
      <c r="B205" s="25">
        <v>41</v>
      </c>
      <c r="C205" s="25">
        <v>11</v>
      </c>
      <c r="D205" s="36">
        <f>(1+Mastersheet!$C$39)*D193</f>
        <v>19256.47726918546</v>
      </c>
      <c r="E205" s="36">
        <f t="shared" si="16"/>
        <v>-1155.3886361511275</v>
      </c>
      <c r="F205" s="37">
        <v>0</v>
      </c>
      <c r="G205" s="41">
        <f t="shared" si="15"/>
        <v>-5584.3784080637824</v>
      </c>
      <c r="H205" s="25">
        <v>0</v>
      </c>
      <c r="I205" s="77">
        <v>0</v>
      </c>
      <c r="J205" s="38">
        <v>0</v>
      </c>
      <c r="K205" s="37">
        <v>0</v>
      </c>
      <c r="L205" s="25">
        <v>0</v>
      </c>
      <c r="M205" s="38">
        <f>(1+Mastersheet!$C$29)*M193</f>
        <v>-2540.3516846856733</v>
      </c>
      <c r="N205" s="77">
        <v>0</v>
      </c>
      <c r="O205" s="77">
        <v>0</v>
      </c>
      <c r="P205" s="77">
        <v>0</v>
      </c>
      <c r="Q205" s="37">
        <f>Q193*(1+Mastersheet!$C$39)</f>
        <v>-802.353219549394</v>
      </c>
      <c r="R205" s="38">
        <f>Mastersheet!$C$41</f>
        <v>-1500</v>
      </c>
      <c r="S205" s="38">
        <v>0</v>
      </c>
      <c r="T205" s="36">
        <f t="shared" si="17"/>
        <v>7674.0053207354831</v>
      </c>
      <c r="U205" s="36">
        <f t="shared" si="18"/>
        <v>1329296.4577555915</v>
      </c>
    </row>
    <row r="206" spans="1:21">
      <c r="A206" s="25">
        <v>204</v>
      </c>
      <c r="B206" s="25">
        <v>41</v>
      </c>
      <c r="C206" s="25">
        <v>0</v>
      </c>
      <c r="D206" s="36">
        <f>(1+Mastersheet!$C$39)*D194</f>
        <v>19256.47726918546</v>
      </c>
      <c r="E206" s="36">
        <f t="shared" si="16"/>
        <v>-1155.3886361511275</v>
      </c>
      <c r="F206" s="37">
        <v>0</v>
      </c>
      <c r="G206" s="41">
        <f t="shared" si="15"/>
        <v>-5584.3784080637824</v>
      </c>
      <c r="H206" s="25">
        <v>0</v>
      </c>
      <c r="I206" s="77">
        <v>0</v>
      </c>
      <c r="J206" s="38">
        <v>0</v>
      </c>
      <c r="K206" s="37">
        <v>0</v>
      </c>
      <c r="L206" s="25">
        <v>0</v>
      </c>
      <c r="M206" s="38">
        <f>(1+Mastersheet!$C$29)*M194</f>
        <v>-2540.3516846856733</v>
      </c>
      <c r="N206" s="77">
        <v>0</v>
      </c>
      <c r="O206" s="77">
        <v>0</v>
      </c>
      <c r="P206" s="77">
        <v>0</v>
      </c>
      <c r="Q206" s="37">
        <f>Q194*(1+Mastersheet!$C$39)</f>
        <v>-802.353219549394</v>
      </c>
      <c r="R206" s="38">
        <f>Mastersheet!$C$41</f>
        <v>-1500</v>
      </c>
      <c r="S206" s="38">
        <v>0</v>
      </c>
      <c r="T206" s="36">
        <f t="shared" si="17"/>
        <v>7674.0053207354831</v>
      </c>
      <c r="U206" s="36">
        <f t="shared" si="18"/>
        <v>1339185.9571725863</v>
      </c>
    </row>
    <row r="207" spans="1:21">
      <c r="A207" s="25">
        <v>205</v>
      </c>
      <c r="B207" s="25">
        <v>42</v>
      </c>
      <c r="C207" s="25">
        <v>1</v>
      </c>
      <c r="D207" s="36">
        <f>(1+Mastersheet!$C$39)*D195</f>
        <v>19834.171587261026</v>
      </c>
      <c r="E207" s="36">
        <f t="shared" si="16"/>
        <v>-1190.0502952356615</v>
      </c>
      <c r="F207" s="37">
        <v>0</v>
      </c>
      <c r="G207" s="41">
        <f t="shared" si="15"/>
        <v>-5751.9097603056971</v>
      </c>
      <c r="H207" s="25">
        <v>0</v>
      </c>
      <c r="I207" s="77">
        <v>0</v>
      </c>
      <c r="J207" s="38">
        <v>0</v>
      </c>
      <c r="K207" s="37">
        <v>0</v>
      </c>
      <c r="L207" s="25">
        <v>0</v>
      </c>
      <c r="M207" s="38">
        <f>(1+Mastersheet!$C$29)*M195</f>
        <v>-2692.7727857668137</v>
      </c>
      <c r="N207" s="77">
        <v>0</v>
      </c>
      <c r="O207" s="77">
        <v>0</v>
      </c>
      <c r="P207" s="77">
        <v>0</v>
      </c>
      <c r="Q207" s="37">
        <f>Q195*(1+Mastersheet!$C$39)</f>
        <v>-826.42381613587588</v>
      </c>
      <c r="R207" s="38">
        <f>Mastersheet!$C$41</f>
        <v>-1500</v>
      </c>
      <c r="S207" s="38">
        <v>0</v>
      </c>
      <c r="T207" s="36">
        <f t="shared" si="17"/>
        <v>7873.0149298169763</v>
      </c>
      <c r="U207" s="36">
        <f t="shared" si="18"/>
        <v>1349290.9486976911</v>
      </c>
    </row>
    <row r="208" spans="1:21">
      <c r="A208" s="25">
        <v>206</v>
      </c>
      <c r="B208" s="25">
        <v>42</v>
      </c>
      <c r="C208" s="25">
        <v>2</v>
      </c>
      <c r="D208" s="36">
        <f>(1+Mastersheet!$C$39)*D196</f>
        <v>19834.171587261026</v>
      </c>
      <c r="E208" s="36">
        <f t="shared" si="16"/>
        <v>-1190.0502952356615</v>
      </c>
      <c r="F208" s="37">
        <v>0</v>
      </c>
      <c r="G208" s="41">
        <f t="shared" si="15"/>
        <v>-5751.9097603056971</v>
      </c>
      <c r="H208" s="25">
        <v>0</v>
      </c>
      <c r="I208" s="77">
        <v>0</v>
      </c>
      <c r="J208" s="38">
        <v>0</v>
      </c>
      <c r="K208" s="37">
        <v>0</v>
      </c>
      <c r="L208" s="25">
        <v>0</v>
      </c>
      <c r="M208" s="38">
        <f>(1+Mastersheet!$C$29)*M196</f>
        <v>-2692.7727857668137</v>
      </c>
      <c r="N208" s="77">
        <v>0</v>
      </c>
      <c r="O208" s="77">
        <v>0</v>
      </c>
      <c r="P208" s="77">
        <v>0</v>
      </c>
      <c r="Q208" s="37">
        <f>Q196*(1+Mastersheet!$C$39)</f>
        <v>-826.42381613587588</v>
      </c>
      <c r="R208" s="38">
        <f>Mastersheet!$C$41</f>
        <v>-1500</v>
      </c>
      <c r="S208" s="38">
        <v>0</v>
      </c>
      <c r="T208" s="36">
        <f t="shared" si="17"/>
        <v>7873.0149298169763</v>
      </c>
      <c r="U208" s="36">
        <f t="shared" si="18"/>
        <v>1359412.7818753377</v>
      </c>
    </row>
    <row r="209" spans="1:21">
      <c r="A209" s="25">
        <v>207</v>
      </c>
      <c r="B209" s="25">
        <v>42</v>
      </c>
      <c r="C209" s="25">
        <v>3</v>
      </c>
      <c r="D209" s="36">
        <f>(1+Mastersheet!$C$39)*D197</f>
        <v>19834.171587261026</v>
      </c>
      <c r="E209" s="36">
        <f t="shared" si="16"/>
        <v>-1190.0502952356615</v>
      </c>
      <c r="F209" s="37">
        <v>0</v>
      </c>
      <c r="G209" s="41">
        <f t="shared" si="15"/>
        <v>-5751.9097603056971</v>
      </c>
      <c r="H209" s="25">
        <v>0</v>
      </c>
      <c r="I209" s="77">
        <v>0</v>
      </c>
      <c r="J209" s="38">
        <v>0</v>
      </c>
      <c r="K209" s="37">
        <v>0</v>
      </c>
      <c r="L209" s="25">
        <v>0</v>
      </c>
      <c r="M209" s="38">
        <f>(1+Mastersheet!$C$29)*M197</f>
        <v>-2692.7727857668137</v>
      </c>
      <c r="N209" s="77">
        <v>0</v>
      </c>
      <c r="O209" s="77">
        <v>0</v>
      </c>
      <c r="P209" s="77">
        <v>0</v>
      </c>
      <c r="Q209" s="37">
        <f>Q197*(1+Mastersheet!$C$39)</f>
        <v>-826.42381613587588</v>
      </c>
      <c r="R209" s="38">
        <f>Mastersheet!$C$41</f>
        <v>-1500</v>
      </c>
      <c r="S209" s="38">
        <v>0</v>
      </c>
      <c r="T209" s="36">
        <f t="shared" si="17"/>
        <v>7873.0149298169763</v>
      </c>
      <c r="U209" s="36">
        <f t="shared" si="18"/>
        <v>1369551.4847749469</v>
      </c>
    </row>
    <row r="210" spans="1:21">
      <c r="A210" s="25">
        <v>208</v>
      </c>
      <c r="B210" s="25">
        <v>42</v>
      </c>
      <c r="C210" s="25">
        <v>4</v>
      </c>
      <c r="D210" s="36">
        <f>(1+Mastersheet!$C$39)*D198</f>
        <v>19834.171587261026</v>
      </c>
      <c r="E210" s="36">
        <f t="shared" si="16"/>
        <v>-1190.0502952356615</v>
      </c>
      <c r="F210" s="37">
        <v>0</v>
      </c>
      <c r="G210" s="41">
        <f t="shared" si="15"/>
        <v>-5751.9097603056971</v>
      </c>
      <c r="H210" s="25">
        <v>0</v>
      </c>
      <c r="I210" s="77">
        <v>0</v>
      </c>
      <c r="J210" s="38">
        <v>0</v>
      </c>
      <c r="K210" s="37">
        <v>0</v>
      </c>
      <c r="L210" s="25">
        <v>0</v>
      </c>
      <c r="M210" s="38">
        <f>(1+Mastersheet!$C$29)*M198</f>
        <v>-2692.7727857668137</v>
      </c>
      <c r="N210" s="77">
        <v>0</v>
      </c>
      <c r="O210" s="77">
        <v>0</v>
      </c>
      <c r="P210" s="77">
        <v>0</v>
      </c>
      <c r="Q210" s="37">
        <f>Q198*(1+Mastersheet!$C$39)</f>
        <v>-826.42381613587588</v>
      </c>
      <c r="R210" s="38">
        <f>Mastersheet!$C$41</f>
        <v>-1500</v>
      </c>
      <c r="S210" s="38">
        <v>0</v>
      </c>
      <c r="T210" s="36">
        <f t="shared" si="17"/>
        <v>7873.0149298169763</v>
      </c>
      <c r="U210" s="36">
        <f t="shared" si="18"/>
        <v>1379707.0855127224</v>
      </c>
    </row>
    <row r="211" spans="1:21">
      <c r="A211" s="25">
        <v>209</v>
      </c>
      <c r="B211" s="25">
        <v>42</v>
      </c>
      <c r="C211" s="25">
        <v>5</v>
      </c>
      <c r="D211" s="36">
        <f>(1+Mastersheet!$C$39)*D199</f>
        <v>19834.171587261026</v>
      </c>
      <c r="E211" s="36">
        <f t="shared" si="16"/>
        <v>-1190.0502952356615</v>
      </c>
      <c r="F211" s="37">
        <v>0</v>
      </c>
      <c r="G211" s="41">
        <f t="shared" si="15"/>
        <v>-5751.9097603056971</v>
      </c>
      <c r="H211" s="25">
        <v>0</v>
      </c>
      <c r="I211" s="77">
        <v>0</v>
      </c>
      <c r="J211" s="38">
        <v>0</v>
      </c>
      <c r="K211" s="37">
        <v>0</v>
      </c>
      <c r="L211" s="25">
        <v>0</v>
      </c>
      <c r="M211" s="38">
        <f>(1+Mastersheet!$C$29)*M199</f>
        <v>-2692.7727857668137</v>
      </c>
      <c r="N211" s="77">
        <v>0</v>
      </c>
      <c r="O211" s="77">
        <v>0</v>
      </c>
      <c r="P211" s="77">
        <v>0</v>
      </c>
      <c r="Q211" s="37">
        <f>Q199*(1+Mastersheet!$C$39)</f>
        <v>-826.42381613587588</v>
      </c>
      <c r="R211" s="38">
        <f>Mastersheet!$C$41</f>
        <v>-1500</v>
      </c>
      <c r="S211" s="38">
        <v>0</v>
      </c>
      <c r="T211" s="36">
        <f t="shared" si="17"/>
        <v>7873.0149298169763</v>
      </c>
      <c r="U211" s="36">
        <f t="shared" si="18"/>
        <v>1389879.6122517274</v>
      </c>
    </row>
    <row r="212" spans="1:21">
      <c r="A212" s="25">
        <v>210</v>
      </c>
      <c r="B212" s="25">
        <v>42</v>
      </c>
      <c r="C212" s="25">
        <v>6</v>
      </c>
      <c r="D212" s="36">
        <f>(1+Mastersheet!$C$39)*D200</f>
        <v>19834.171587261026</v>
      </c>
      <c r="E212" s="36">
        <f t="shared" si="16"/>
        <v>-1190.0502952356615</v>
      </c>
      <c r="F212" s="37">
        <v>0</v>
      </c>
      <c r="G212" s="41">
        <f t="shared" si="15"/>
        <v>-5751.9097603056971</v>
      </c>
      <c r="H212" s="25">
        <v>0</v>
      </c>
      <c r="I212" s="77">
        <v>0</v>
      </c>
      <c r="J212" s="38">
        <v>0</v>
      </c>
      <c r="K212" s="37">
        <v>0</v>
      </c>
      <c r="L212" s="25">
        <v>0</v>
      </c>
      <c r="M212" s="38">
        <f>(1+Mastersheet!$C$29)*M200</f>
        <v>-2692.7727857668137</v>
      </c>
      <c r="N212" s="77">
        <v>0</v>
      </c>
      <c r="O212" s="77">
        <v>0</v>
      </c>
      <c r="P212" s="77">
        <v>0</v>
      </c>
      <c r="Q212" s="37">
        <f>Q200*(1+Mastersheet!$C$39)</f>
        <v>-826.42381613587588</v>
      </c>
      <c r="R212" s="38">
        <f>Mastersheet!$C$41</f>
        <v>-1500</v>
      </c>
      <c r="S212" s="38">
        <v>0</v>
      </c>
      <c r="T212" s="36">
        <f t="shared" si="17"/>
        <v>7873.0149298169763</v>
      </c>
      <c r="U212" s="36">
        <f t="shared" si="18"/>
        <v>1400069.0932019639</v>
      </c>
    </row>
    <row r="213" spans="1:21">
      <c r="A213" s="25">
        <v>211</v>
      </c>
      <c r="B213" s="25">
        <v>42</v>
      </c>
      <c r="C213" s="25">
        <v>7</v>
      </c>
      <c r="D213" s="36">
        <f>(1+Mastersheet!$C$39)*D201</f>
        <v>19834.171587261026</v>
      </c>
      <c r="E213" s="36">
        <f t="shared" si="16"/>
        <v>-1190.0502952356615</v>
      </c>
      <c r="F213" s="37">
        <v>0</v>
      </c>
      <c r="G213" s="41">
        <f t="shared" si="15"/>
        <v>-5751.9097603056971</v>
      </c>
      <c r="H213" s="25">
        <v>0</v>
      </c>
      <c r="I213" s="77">
        <v>0</v>
      </c>
      <c r="J213" s="38">
        <v>0</v>
      </c>
      <c r="K213" s="37">
        <v>0</v>
      </c>
      <c r="L213" s="25">
        <v>0</v>
      </c>
      <c r="M213" s="38">
        <f>(1+Mastersheet!$C$29)*M201</f>
        <v>-2692.7727857668137</v>
      </c>
      <c r="N213" s="77">
        <v>0</v>
      </c>
      <c r="O213" s="77">
        <v>0</v>
      </c>
      <c r="P213" s="77">
        <v>0</v>
      </c>
      <c r="Q213" s="37">
        <f>Q201*(1+Mastersheet!$C$39)</f>
        <v>-826.42381613587588</v>
      </c>
      <c r="R213" s="38">
        <f>Mastersheet!$C$41</f>
        <v>-1500</v>
      </c>
      <c r="S213" s="38">
        <v>0</v>
      </c>
      <c r="T213" s="36">
        <f t="shared" si="17"/>
        <v>7873.0149298169763</v>
      </c>
      <c r="U213" s="36">
        <f t="shared" si="18"/>
        <v>1410275.5566204509</v>
      </c>
    </row>
    <row r="214" spans="1:21">
      <c r="A214" s="25">
        <v>212</v>
      </c>
      <c r="B214" s="25">
        <v>42</v>
      </c>
      <c r="C214" s="25">
        <v>8</v>
      </c>
      <c r="D214" s="36">
        <f>(1+Mastersheet!$C$39)*D202</f>
        <v>19834.171587261026</v>
      </c>
      <c r="E214" s="36">
        <f t="shared" si="16"/>
        <v>-1190.0502952356615</v>
      </c>
      <c r="F214" s="37">
        <v>0</v>
      </c>
      <c r="G214" s="41">
        <f t="shared" si="15"/>
        <v>-5751.9097603056971</v>
      </c>
      <c r="H214" s="25">
        <v>0</v>
      </c>
      <c r="I214" s="77">
        <v>0</v>
      </c>
      <c r="J214" s="38">
        <v>0</v>
      </c>
      <c r="K214" s="37">
        <v>0</v>
      </c>
      <c r="L214" s="25">
        <v>0</v>
      </c>
      <c r="M214" s="38">
        <f>(1+Mastersheet!$C$29)*M202</f>
        <v>-2692.7727857668137</v>
      </c>
      <c r="N214" s="77">
        <v>0</v>
      </c>
      <c r="O214" s="77">
        <v>0</v>
      </c>
      <c r="P214" s="77">
        <v>0</v>
      </c>
      <c r="Q214" s="37">
        <f>Q202*(1+Mastersheet!$C$39)</f>
        <v>-826.42381613587588</v>
      </c>
      <c r="R214" s="38">
        <f>Mastersheet!$C$41</f>
        <v>-1500</v>
      </c>
      <c r="S214" s="38">
        <v>0</v>
      </c>
      <c r="T214" s="36">
        <f t="shared" si="17"/>
        <v>7873.0149298169763</v>
      </c>
      <c r="U214" s="36">
        <f t="shared" si="18"/>
        <v>1420499.0308113021</v>
      </c>
    </row>
    <row r="215" spans="1:21">
      <c r="A215" s="25">
        <v>213</v>
      </c>
      <c r="B215" s="25">
        <v>42</v>
      </c>
      <c r="C215" s="25">
        <v>9</v>
      </c>
      <c r="D215" s="36">
        <f>(1+Mastersheet!$C$39)*D203</f>
        <v>19834.171587261026</v>
      </c>
      <c r="E215" s="36">
        <f t="shared" si="16"/>
        <v>-1190.0502952356615</v>
      </c>
      <c r="F215" s="37">
        <v>0</v>
      </c>
      <c r="G215" s="41">
        <f t="shared" si="15"/>
        <v>-5751.9097603056971</v>
      </c>
      <c r="H215" s="25">
        <v>0</v>
      </c>
      <c r="I215" s="77">
        <v>0</v>
      </c>
      <c r="J215" s="38">
        <v>0</v>
      </c>
      <c r="K215" s="37">
        <v>0</v>
      </c>
      <c r="L215" s="25">
        <v>0</v>
      </c>
      <c r="M215" s="38">
        <f>(1+Mastersheet!$C$29)*M203</f>
        <v>-2692.7727857668137</v>
      </c>
      <c r="N215" s="77">
        <v>0</v>
      </c>
      <c r="O215" s="77">
        <v>0</v>
      </c>
      <c r="P215" s="77">
        <v>0</v>
      </c>
      <c r="Q215" s="37">
        <f>Q203*(1+Mastersheet!$C$39)</f>
        <v>-826.42381613587588</v>
      </c>
      <c r="R215" s="38">
        <f>Mastersheet!$C$41</f>
        <v>-1500</v>
      </c>
      <c r="S215" s="38">
        <v>0</v>
      </c>
      <c r="T215" s="36">
        <f t="shared" si="17"/>
        <v>7873.0149298169763</v>
      </c>
      <c r="U215" s="36">
        <f t="shared" si="18"/>
        <v>1430739.5441258047</v>
      </c>
    </row>
    <row r="216" spans="1:21">
      <c r="A216" s="25">
        <v>214</v>
      </c>
      <c r="B216" s="25">
        <v>42</v>
      </c>
      <c r="C216" s="25">
        <v>10</v>
      </c>
      <c r="D216" s="36">
        <f>(1+Mastersheet!$C$39)*D204</f>
        <v>19834.171587261026</v>
      </c>
      <c r="E216" s="36">
        <f t="shared" si="16"/>
        <v>-1190.0502952356615</v>
      </c>
      <c r="F216" s="37">
        <v>0</v>
      </c>
      <c r="G216" s="41">
        <f t="shared" si="15"/>
        <v>-5751.9097603056971</v>
      </c>
      <c r="H216" s="25">
        <v>0</v>
      </c>
      <c r="I216" s="77">
        <v>0</v>
      </c>
      <c r="J216" s="38">
        <v>0</v>
      </c>
      <c r="K216" s="37">
        <v>0</v>
      </c>
      <c r="L216" s="25">
        <v>0</v>
      </c>
      <c r="M216" s="38">
        <f>(1+Mastersheet!$C$29)*M204</f>
        <v>-2692.7727857668137</v>
      </c>
      <c r="N216" s="77">
        <v>0</v>
      </c>
      <c r="O216" s="77">
        <v>0</v>
      </c>
      <c r="P216" s="77">
        <v>0</v>
      </c>
      <c r="Q216" s="37">
        <f>Q204*(1+Mastersheet!$C$39)</f>
        <v>-826.42381613587588</v>
      </c>
      <c r="R216" s="38">
        <f>Mastersheet!$C$41</f>
        <v>-1500</v>
      </c>
      <c r="S216" s="38">
        <v>0</v>
      </c>
      <c r="T216" s="36">
        <f t="shared" si="17"/>
        <v>7873.0149298169763</v>
      </c>
      <c r="U216" s="36">
        <f t="shared" si="18"/>
        <v>1440997.1249624982</v>
      </c>
    </row>
    <row r="217" spans="1:21">
      <c r="A217" s="25">
        <v>215</v>
      </c>
      <c r="B217" s="25">
        <v>42</v>
      </c>
      <c r="C217" s="25">
        <v>11</v>
      </c>
      <c r="D217" s="36">
        <f>(1+Mastersheet!$C$39)*D205</f>
        <v>19834.171587261026</v>
      </c>
      <c r="E217" s="36">
        <f t="shared" si="16"/>
        <v>-1190.0502952356615</v>
      </c>
      <c r="F217" s="37">
        <v>0</v>
      </c>
      <c r="G217" s="41">
        <f t="shared" si="15"/>
        <v>-5751.9097603056971</v>
      </c>
      <c r="H217" s="25">
        <v>0</v>
      </c>
      <c r="I217" s="77">
        <v>0</v>
      </c>
      <c r="J217" s="38">
        <v>0</v>
      </c>
      <c r="K217" s="37">
        <v>0</v>
      </c>
      <c r="L217" s="25">
        <v>0</v>
      </c>
      <c r="M217" s="38">
        <f>(1+Mastersheet!$C$29)*M205</f>
        <v>-2692.7727857668137</v>
      </c>
      <c r="N217" s="77">
        <v>0</v>
      </c>
      <c r="O217" s="77">
        <v>0</v>
      </c>
      <c r="P217" s="77">
        <v>0</v>
      </c>
      <c r="Q217" s="37">
        <f>Q205*(1+Mastersheet!$C$39)</f>
        <v>-826.42381613587588</v>
      </c>
      <c r="R217" s="38">
        <f>Mastersheet!$C$41</f>
        <v>-1500</v>
      </c>
      <c r="S217" s="38">
        <v>0</v>
      </c>
      <c r="T217" s="36">
        <f t="shared" si="17"/>
        <v>7873.0149298169763</v>
      </c>
      <c r="U217" s="36">
        <f t="shared" si="18"/>
        <v>1451271.8017672529</v>
      </c>
    </row>
    <row r="218" spans="1:21">
      <c r="A218" s="25">
        <v>216</v>
      </c>
      <c r="B218" s="25">
        <v>42</v>
      </c>
      <c r="C218" s="25">
        <v>0</v>
      </c>
      <c r="D218" s="36">
        <f>(1+Mastersheet!$C$39)*D206</f>
        <v>19834.171587261026</v>
      </c>
      <c r="E218" s="36">
        <f t="shared" si="16"/>
        <v>-1190.0502952356615</v>
      </c>
      <c r="F218" s="37">
        <v>0</v>
      </c>
      <c r="G218" s="41">
        <f t="shared" si="15"/>
        <v>-5751.9097603056971</v>
      </c>
      <c r="H218" s="25">
        <v>0</v>
      </c>
      <c r="I218" s="77">
        <v>0</v>
      </c>
      <c r="J218" s="38">
        <v>0</v>
      </c>
      <c r="K218" s="37">
        <v>0</v>
      </c>
      <c r="L218" s="25">
        <v>0</v>
      </c>
      <c r="M218" s="38">
        <f>(1+Mastersheet!$C$29)*M206</f>
        <v>-2692.7727857668137</v>
      </c>
      <c r="N218" s="77">
        <v>0</v>
      </c>
      <c r="O218" s="77">
        <v>0</v>
      </c>
      <c r="P218" s="77">
        <v>0</v>
      </c>
      <c r="Q218" s="37">
        <f>Q206*(1+Mastersheet!$C$39)</f>
        <v>-826.42381613587588</v>
      </c>
      <c r="R218" s="38">
        <f>Mastersheet!$C$41</f>
        <v>-1500</v>
      </c>
      <c r="S218" s="38">
        <v>0</v>
      </c>
      <c r="T218" s="36">
        <f t="shared" si="17"/>
        <v>7873.0149298169763</v>
      </c>
      <c r="U218" s="36">
        <f t="shared" si="18"/>
        <v>1461563.6030333487</v>
      </c>
    </row>
    <row r="219" spans="1:21">
      <c r="A219" s="25">
        <v>217</v>
      </c>
      <c r="B219" s="25">
        <v>43</v>
      </c>
      <c r="C219" s="25">
        <v>1</v>
      </c>
      <c r="D219" s="36">
        <f>(1+Mastersheet!$C$39)*D207</f>
        <v>20429.196734878857</v>
      </c>
      <c r="E219" s="36">
        <f t="shared" si="16"/>
        <v>-1225.7518040927314</v>
      </c>
      <c r="F219" s="37">
        <v>0</v>
      </c>
      <c r="G219" s="41">
        <f t="shared" si="15"/>
        <v>-5924.4670531148677</v>
      </c>
      <c r="H219" s="25">
        <v>0</v>
      </c>
      <c r="I219" s="77">
        <v>0</v>
      </c>
      <c r="J219" s="38">
        <v>0</v>
      </c>
      <c r="K219" s="37">
        <v>0</v>
      </c>
      <c r="L219" s="25">
        <v>0</v>
      </c>
      <c r="M219" s="38">
        <f>(1+Mastersheet!$C$29)*M207</f>
        <v>-2854.3391529128226</v>
      </c>
      <c r="N219" s="77">
        <v>0</v>
      </c>
      <c r="O219" s="77">
        <v>0</v>
      </c>
      <c r="P219" s="77">
        <v>0</v>
      </c>
      <c r="Q219" s="37">
        <f>Q207*(1+Mastersheet!$C$39)</f>
        <v>-851.21653061995221</v>
      </c>
      <c r="R219" s="38">
        <f>Mastersheet!$C$41</f>
        <v>-1500</v>
      </c>
      <c r="S219" s="38">
        <v>0</v>
      </c>
      <c r="T219" s="36">
        <f t="shared" si="17"/>
        <v>8073.4221941384822</v>
      </c>
      <c r="U219" s="36">
        <f t="shared" si="18"/>
        <v>1472072.9645658762</v>
      </c>
    </row>
    <row r="220" spans="1:21">
      <c r="A220" s="25">
        <v>218</v>
      </c>
      <c r="B220" s="25">
        <v>43</v>
      </c>
      <c r="C220" s="25">
        <v>2</v>
      </c>
      <c r="D220" s="36">
        <f>(1+Mastersheet!$C$39)*D208</f>
        <v>20429.196734878857</v>
      </c>
      <c r="E220" s="36">
        <f t="shared" si="16"/>
        <v>-1225.7518040927314</v>
      </c>
      <c r="F220" s="37">
        <v>0</v>
      </c>
      <c r="G220" s="41">
        <f t="shared" si="15"/>
        <v>-5924.4670531148677</v>
      </c>
      <c r="H220" s="25">
        <v>0</v>
      </c>
      <c r="I220" s="77">
        <v>0</v>
      </c>
      <c r="J220" s="38">
        <v>0</v>
      </c>
      <c r="K220" s="37">
        <v>0</v>
      </c>
      <c r="L220" s="25">
        <v>0</v>
      </c>
      <c r="M220" s="38">
        <f>(1+Mastersheet!$C$29)*M208</f>
        <v>-2854.3391529128226</v>
      </c>
      <c r="N220" s="77">
        <v>0</v>
      </c>
      <c r="O220" s="77">
        <v>0</v>
      </c>
      <c r="P220" s="77">
        <v>0</v>
      </c>
      <c r="Q220" s="37">
        <f>Q208*(1+Mastersheet!$C$39)</f>
        <v>-851.21653061995221</v>
      </c>
      <c r="R220" s="38">
        <f>Mastersheet!$C$41</f>
        <v>-1500</v>
      </c>
      <c r="S220" s="38">
        <v>0</v>
      </c>
      <c r="T220" s="36">
        <f t="shared" si="17"/>
        <v>8073.4221941384822</v>
      </c>
      <c r="U220" s="36">
        <f t="shared" si="18"/>
        <v>1482599.8417009579</v>
      </c>
    </row>
    <row r="221" spans="1:21">
      <c r="A221" s="25">
        <v>219</v>
      </c>
      <c r="B221" s="25">
        <v>43</v>
      </c>
      <c r="C221" s="25">
        <v>3</v>
      </c>
      <c r="D221" s="36">
        <f>(1+Mastersheet!$C$39)*D209</f>
        <v>20429.196734878857</v>
      </c>
      <c r="E221" s="36">
        <f t="shared" si="16"/>
        <v>-1225.7518040927314</v>
      </c>
      <c r="F221" s="37">
        <v>0</v>
      </c>
      <c r="G221" s="41">
        <f t="shared" si="15"/>
        <v>-5924.4670531148677</v>
      </c>
      <c r="H221" s="25">
        <v>0</v>
      </c>
      <c r="I221" s="77">
        <v>0</v>
      </c>
      <c r="J221" s="38">
        <v>0</v>
      </c>
      <c r="K221" s="37">
        <v>0</v>
      </c>
      <c r="L221" s="25">
        <v>0</v>
      </c>
      <c r="M221" s="38">
        <f>(1+Mastersheet!$C$29)*M209</f>
        <v>-2854.3391529128226</v>
      </c>
      <c r="N221" s="77">
        <v>0</v>
      </c>
      <c r="O221" s="77">
        <v>0</v>
      </c>
      <c r="P221" s="77">
        <v>0</v>
      </c>
      <c r="Q221" s="37">
        <f>Q209*(1+Mastersheet!$C$39)</f>
        <v>-851.21653061995221</v>
      </c>
      <c r="R221" s="38">
        <f>Mastersheet!$C$41</f>
        <v>-1500</v>
      </c>
      <c r="S221" s="38">
        <v>0</v>
      </c>
      <c r="T221" s="36">
        <f t="shared" si="17"/>
        <v>8073.4221941384822</v>
      </c>
      <c r="U221" s="36">
        <f t="shared" si="18"/>
        <v>1493144.2636312647</v>
      </c>
    </row>
    <row r="222" spans="1:21">
      <c r="A222" s="25">
        <v>220</v>
      </c>
      <c r="B222" s="25">
        <v>43</v>
      </c>
      <c r="C222" s="25">
        <v>4</v>
      </c>
      <c r="D222" s="36">
        <f>(1+Mastersheet!$C$39)*D210</f>
        <v>20429.196734878857</v>
      </c>
      <c r="E222" s="36">
        <f t="shared" si="16"/>
        <v>-1225.7518040927314</v>
      </c>
      <c r="F222" s="37">
        <v>0</v>
      </c>
      <c r="G222" s="41">
        <f t="shared" si="15"/>
        <v>-5924.4670531148677</v>
      </c>
      <c r="H222" s="25">
        <v>0</v>
      </c>
      <c r="I222" s="77">
        <v>0</v>
      </c>
      <c r="J222" s="38">
        <v>0</v>
      </c>
      <c r="K222" s="37">
        <v>0</v>
      </c>
      <c r="L222" s="25">
        <v>0</v>
      </c>
      <c r="M222" s="38">
        <f>(1+Mastersheet!$C$29)*M210</f>
        <v>-2854.3391529128226</v>
      </c>
      <c r="N222" s="77">
        <v>0</v>
      </c>
      <c r="O222" s="77">
        <v>0</v>
      </c>
      <c r="P222" s="77">
        <v>0</v>
      </c>
      <c r="Q222" s="37">
        <f>Q210*(1+Mastersheet!$C$39)</f>
        <v>-851.21653061995221</v>
      </c>
      <c r="R222" s="38">
        <f>Mastersheet!$C$41</f>
        <v>-1500</v>
      </c>
      <c r="S222" s="38">
        <v>0</v>
      </c>
      <c r="T222" s="36">
        <f t="shared" si="17"/>
        <v>8073.4221941384822</v>
      </c>
      <c r="U222" s="36">
        <f t="shared" si="18"/>
        <v>1503706.259598122</v>
      </c>
    </row>
    <row r="223" spans="1:21">
      <c r="A223" s="25">
        <v>221</v>
      </c>
      <c r="B223" s="25">
        <v>43</v>
      </c>
      <c r="C223" s="25">
        <v>5</v>
      </c>
      <c r="D223" s="36">
        <f>(1+Mastersheet!$C$39)*D211</f>
        <v>20429.196734878857</v>
      </c>
      <c r="E223" s="36">
        <f t="shared" si="16"/>
        <v>-1225.7518040927314</v>
      </c>
      <c r="F223" s="37">
        <v>0</v>
      </c>
      <c r="G223" s="41">
        <f t="shared" si="15"/>
        <v>-5924.4670531148677</v>
      </c>
      <c r="H223" s="25">
        <v>0</v>
      </c>
      <c r="I223" s="77">
        <v>0</v>
      </c>
      <c r="J223" s="38">
        <v>0</v>
      </c>
      <c r="K223" s="37">
        <v>0</v>
      </c>
      <c r="L223" s="25">
        <v>0</v>
      </c>
      <c r="M223" s="38">
        <f>(1+Mastersheet!$C$29)*M211</f>
        <v>-2854.3391529128226</v>
      </c>
      <c r="N223" s="77">
        <v>0</v>
      </c>
      <c r="O223" s="77">
        <v>0</v>
      </c>
      <c r="P223" s="77">
        <v>0</v>
      </c>
      <c r="Q223" s="37">
        <f>Q211*(1+Mastersheet!$C$39)</f>
        <v>-851.21653061995221</v>
      </c>
      <c r="R223" s="38">
        <f>Mastersheet!$C$41</f>
        <v>-1500</v>
      </c>
      <c r="S223" s="38">
        <v>0</v>
      </c>
      <c r="T223" s="36">
        <f t="shared" si="17"/>
        <v>8073.4221941384822</v>
      </c>
      <c r="U223" s="36">
        <f t="shared" si="18"/>
        <v>1514285.8588915907</v>
      </c>
    </row>
    <row r="224" spans="1:21">
      <c r="A224" s="25">
        <v>222</v>
      </c>
      <c r="B224" s="25">
        <v>43</v>
      </c>
      <c r="C224" s="25">
        <v>6</v>
      </c>
      <c r="D224" s="36">
        <f>(1+Mastersheet!$C$39)*D212</f>
        <v>20429.196734878857</v>
      </c>
      <c r="E224" s="36">
        <f t="shared" si="16"/>
        <v>-1225.7518040927314</v>
      </c>
      <c r="F224" s="37">
        <v>0</v>
      </c>
      <c r="G224" s="41">
        <f t="shared" si="15"/>
        <v>-5924.4670531148677</v>
      </c>
      <c r="H224" s="25">
        <v>0</v>
      </c>
      <c r="I224" s="77">
        <v>0</v>
      </c>
      <c r="J224" s="38">
        <v>0</v>
      </c>
      <c r="K224" s="37">
        <v>0</v>
      </c>
      <c r="L224" s="25">
        <v>0</v>
      </c>
      <c r="M224" s="38">
        <f>(1+Mastersheet!$C$29)*M212</f>
        <v>-2854.3391529128226</v>
      </c>
      <c r="N224" s="77">
        <v>0</v>
      </c>
      <c r="O224" s="77">
        <v>0</v>
      </c>
      <c r="P224" s="77">
        <v>0</v>
      </c>
      <c r="Q224" s="37">
        <f>Q212*(1+Mastersheet!$C$39)</f>
        <v>-851.21653061995221</v>
      </c>
      <c r="R224" s="38">
        <f>Mastersheet!$C$41</f>
        <v>-1500</v>
      </c>
      <c r="S224" s="38">
        <v>0</v>
      </c>
      <c r="T224" s="36">
        <f t="shared" si="17"/>
        <v>8073.4221941384822</v>
      </c>
      <c r="U224" s="36">
        <f t="shared" si="18"/>
        <v>1524883.0908505486</v>
      </c>
    </row>
    <row r="225" spans="1:21">
      <c r="A225" s="25">
        <v>223</v>
      </c>
      <c r="B225" s="25">
        <v>43</v>
      </c>
      <c r="C225" s="25">
        <v>7</v>
      </c>
      <c r="D225" s="36">
        <f>(1+Mastersheet!$C$39)*D213</f>
        <v>20429.196734878857</v>
      </c>
      <c r="E225" s="36">
        <f t="shared" si="16"/>
        <v>-1225.7518040927314</v>
      </c>
      <c r="F225" s="37">
        <v>0</v>
      </c>
      <c r="G225" s="41">
        <f t="shared" si="15"/>
        <v>-5924.4670531148677</v>
      </c>
      <c r="H225" s="25">
        <v>0</v>
      </c>
      <c r="I225" s="77">
        <v>0</v>
      </c>
      <c r="J225" s="38">
        <v>0</v>
      </c>
      <c r="K225" s="37">
        <v>0</v>
      </c>
      <c r="L225" s="25">
        <v>0</v>
      </c>
      <c r="M225" s="38">
        <f>(1+Mastersheet!$C$29)*M213</f>
        <v>-2854.3391529128226</v>
      </c>
      <c r="N225" s="77">
        <v>0</v>
      </c>
      <c r="O225" s="77">
        <v>0</v>
      </c>
      <c r="P225" s="77">
        <v>0</v>
      </c>
      <c r="Q225" s="37">
        <f>Q213*(1+Mastersheet!$C$39)</f>
        <v>-851.21653061995221</v>
      </c>
      <c r="R225" s="38">
        <f>Mastersheet!$C$41</f>
        <v>-1500</v>
      </c>
      <c r="S225" s="38">
        <v>0</v>
      </c>
      <c r="T225" s="36">
        <f t="shared" si="17"/>
        <v>8073.4221941384822</v>
      </c>
      <c r="U225" s="36">
        <f t="shared" si="18"/>
        <v>1535497.9848627714</v>
      </c>
    </row>
    <row r="226" spans="1:21">
      <c r="A226" s="25">
        <v>224</v>
      </c>
      <c r="B226" s="25">
        <v>43</v>
      </c>
      <c r="C226" s="25">
        <v>8</v>
      </c>
      <c r="D226" s="36">
        <f>(1+Mastersheet!$C$39)*D214</f>
        <v>20429.196734878857</v>
      </c>
      <c r="E226" s="36">
        <f t="shared" si="16"/>
        <v>-1225.7518040927314</v>
      </c>
      <c r="F226" s="37">
        <v>0</v>
      </c>
      <c r="G226" s="41">
        <f t="shared" si="15"/>
        <v>-5924.4670531148677</v>
      </c>
      <c r="H226" s="25">
        <v>0</v>
      </c>
      <c r="I226" s="77">
        <v>0</v>
      </c>
      <c r="J226" s="38">
        <v>0</v>
      </c>
      <c r="K226" s="37">
        <v>0</v>
      </c>
      <c r="L226" s="25">
        <v>0</v>
      </c>
      <c r="M226" s="38">
        <f>(1+Mastersheet!$C$29)*M214</f>
        <v>-2854.3391529128226</v>
      </c>
      <c r="N226" s="77">
        <v>0</v>
      </c>
      <c r="O226" s="77">
        <v>0</v>
      </c>
      <c r="P226" s="77">
        <v>0</v>
      </c>
      <c r="Q226" s="37">
        <f>Q214*(1+Mastersheet!$C$39)</f>
        <v>-851.21653061995221</v>
      </c>
      <c r="R226" s="38">
        <f>Mastersheet!$C$41</f>
        <v>-1500</v>
      </c>
      <c r="S226" s="38">
        <v>0</v>
      </c>
      <c r="T226" s="36">
        <f t="shared" si="17"/>
        <v>8073.4221941384822</v>
      </c>
      <c r="U226" s="36">
        <f t="shared" si="18"/>
        <v>1546130.5703650145</v>
      </c>
    </row>
    <row r="227" spans="1:21">
      <c r="A227" s="25">
        <v>225</v>
      </c>
      <c r="B227" s="25">
        <v>43</v>
      </c>
      <c r="C227" s="25">
        <v>9</v>
      </c>
      <c r="D227" s="36">
        <f>(1+Mastersheet!$C$39)*D215</f>
        <v>20429.196734878857</v>
      </c>
      <c r="E227" s="36">
        <f t="shared" si="16"/>
        <v>-1225.7518040927314</v>
      </c>
      <c r="F227" s="37">
        <v>0</v>
      </c>
      <c r="G227" s="41">
        <f t="shared" si="15"/>
        <v>-5924.4670531148677</v>
      </c>
      <c r="H227" s="25">
        <v>0</v>
      </c>
      <c r="I227" s="77">
        <v>0</v>
      </c>
      <c r="J227" s="38">
        <v>0</v>
      </c>
      <c r="K227" s="37">
        <v>0</v>
      </c>
      <c r="L227" s="25">
        <v>0</v>
      </c>
      <c r="M227" s="38">
        <f>(1+Mastersheet!$C$29)*M215</f>
        <v>-2854.3391529128226</v>
      </c>
      <c r="N227" s="77">
        <v>0</v>
      </c>
      <c r="O227" s="77">
        <v>0</v>
      </c>
      <c r="P227" s="77">
        <v>0</v>
      </c>
      <c r="Q227" s="37">
        <f>Q215*(1+Mastersheet!$C$39)</f>
        <v>-851.21653061995221</v>
      </c>
      <c r="R227" s="38">
        <f>Mastersheet!$C$41</f>
        <v>-1500</v>
      </c>
      <c r="S227" s="38">
        <v>0</v>
      </c>
      <c r="T227" s="36">
        <f t="shared" si="17"/>
        <v>8073.4221941384822</v>
      </c>
      <c r="U227" s="36">
        <f t="shared" si="18"/>
        <v>1556780.8768430946</v>
      </c>
    </row>
    <row r="228" spans="1:21">
      <c r="A228" s="25">
        <v>226</v>
      </c>
      <c r="B228" s="25">
        <v>43</v>
      </c>
      <c r="C228" s="25">
        <v>10</v>
      </c>
      <c r="D228" s="36">
        <f>(1+Mastersheet!$C$39)*D216</f>
        <v>20429.196734878857</v>
      </c>
      <c r="E228" s="36">
        <f t="shared" si="16"/>
        <v>-1225.7518040927314</v>
      </c>
      <c r="F228" s="37">
        <v>0</v>
      </c>
      <c r="G228" s="41">
        <f t="shared" si="15"/>
        <v>-5924.4670531148677</v>
      </c>
      <c r="H228" s="25">
        <v>0</v>
      </c>
      <c r="I228" s="77">
        <v>0</v>
      </c>
      <c r="J228" s="38">
        <v>0</v>
      </c>
      <c r="K228" s="37">
        <v>0</v>
      </c>
      <c r="L228" s="25">
        <v>0</v>
      </c>
      <c r="M228" s="38">
        <f>(1+Mastersheet!$C$29)*M216</f>
        <v>-2854.3391529128226</v>
      </c>
      <c r="N228" s="77">
        <v>0</v>
      </c>
      <c r="O228" s="77">
        <v>0</v>
      </c>
      <c r="P228" s="77">
        <v>0</v>
      </c>
      <c r="Q228" s="37">
        <f>Q216*(1+Mastersheet!$C$39)</f>
        <v>-851.21653061995221</v>
      </c>
      <c r="R228" s="38">
        <f>Mastersheet!$C$41</f>
        <v>-1500</v>
      </c>
      <c r="S228" s="38">
        <v>0</v>
      </c>
      <c r="T228" s="36">
        <f t="shared" si="17"/>
        <v>8073.4221941384822</v>
      </c>
      <c r="U228" s="36">
        <f t="shared" si="18"/>
        <v>1567448.9338319716</v>
      </c>
    </row>
    <row r="229" spans="1:21">
      <c r="A229" s="25">
        <v>227</v>
      </c>
      <c r="B229" s="25">
        <v>43</v>
      </c>
      <c r="C229" s="25">
        <v>11</v>
      </c>
      <c r="D229" s="36">
        <f>(1+Mastersheet!$C$39)*D217</f>
        <v>20429.196734878857</v>
      </c>
      <c r="E229" s="36">
        <f t="shared" si="16"/>
        <v>-1225.7518040927314</v>
      </c>
      <c r="F229" s="37">
        <v>0</v>
      </c>
      <c r="G229" s="41">
        <f t="shared" si="15"/>
        <v>-5924.4670531148677</v>
      </c>
      <c r="H229" s="25">
        <v>0</v>
      </c>
      <c r="I229" s="77">
        <v>0</v>
      </c>
      <c r="J229" s="38">
        <v>0</v>
      </c>
      <c r="K229" s="37">
        <v>0</v>
      </c>
      <c r="L229" s="25">
        <v>0</v>
      </c>
      <c r="M229" s="38">
        <f>(1+Mastersheet!$C$29)*M217</f>
        <v>-2854.3391529128226</v>
      </c>
      <c r="N229" s="77">
        <v>0</v>
      </c>
      <c r="O229" s="77">
        <v>0</v>
      </c>
      <c r="P229" s="77">
        <v>0</v>
      </c>
      <c r="Q229" s="37">
        <f>Q217*(1+Mastersheet!$C$39)</f>
        <v>-851.21653061995221</v>
      </c>
      <c r="R229" s="38">
        <f>Mastersheet!$C$41</f>
        <v>-1500</v>
      </c>
      <c r="S229" s="38">
        <v>0</v>
      </c>
      <c r="T229" s="36">
        <f t="shared" si="17"/>
        <v>8073.4221941384822</v>
      </c>
      <c r="U229" s="36">
        <f t="shared" si="18"/>
        <v>1578134.77091583</v>
      </c>
    </row>
    <row r="230" spans="1:21">
      <c r="A230" s="25">
        <v>228</v>
      </c>
      <c r="B230" s="25">
        <v>43</v>
      </c>
      <c r="C230" s="25">
        <v>0</v>
      </c>
      <c r="D230" s="36">
        <f>(1+Mastersheet!$C$39)*D218</f>
        <v>20429.196734878857</v>
      </c>
      <c r="E230" s="36">
        <f t="shared" si="16"/>
        <v>-1225.7518040927314</v>
      </c>
      <c r="F230" s="37">
        <v>0</v>
      </c>
      <c r="G230" s="41">
        <f t="shared" si="15"/>
        <v>-5924.4670531148677</v>
      </c>
      <c r="H230" s="25">
        <v>0</v>
      </c>
      <c r="I230" s="77">
        <v>0</v>
      </c>
      <c r="J230" s="38">
        <v>0</v>
      </c>
      <c r="K230" s="37">
        <v>0</v>
      </c>
      <c r="L230" s="25">
        <v>0</v>
      </c>
      <c r="M230" s="38">
        <f>(1+Mastersheet!$C$29)*M218</f>
        <v>-2854.3391529128226</v>
      </c>
      <c r="N230" s="77">
        <v>0</v>
      </c>
      <c r="O230" s="77">
        <v>0</v>
      </c>
      <c r="P230" s="77">
        <v>0</v>
      </c>
      <c r="Q230" s="37">
        <f>Q218*(1+Mastersheet!$C$39)</f>
        <v>-851.21653061995221</v>
      </c>
      <c r="R230" s="38">
        <f>Mastersheet!$C$41</f>
        <v>-1500</v>
      </c>
      <c r="S230" s="38">
        <v>0</v>
      </c>
      <c r="T230" s="36">
        <f t="shared" si="17"/>
        <v>8073.4221941384822</v>
      </c>
      <c r="U230" s="36">
        <f t="shared" si="18"/>
        <v>1588838.4177281614</v>
      </c>
    </row>
    <row r="231" spans="1:21">
      <c r="A231" s="25">
        <v>229</v>
      </c>
      <c r="B231" s="25">
        <v>44</v>
      </c>
      <c r="C231" s="25">
        <v>1</v>
      </c>
      <c r="D231" s="36">
        <f>(1+Mastersheet!$C$39)*D219</f>
        <v>21042.072636925222</v>
      </c>
      <c r="E231" s="36">
        <f t="shared" si="16"/>
        <v>-1262.5243582155133</v>
      </c>
      <c r="F231" s="37">
        <v>0</v>
      </c>
      <c r="G231" s="41">
        <f t="shared" si="15"/>
        <v>-6102.2010647083143</v>
      </c>
      <c r="H231" s="25">
        <v>0</v>
      </c>
      <c r="I231" s="77">
        <v>0</v>
      </c>
      <c r="J231" s="38">
        <v>0</v>
      </c>
      <c r="K231" s="37">
        <v>0</v>
      </c>
      <c r="L231" s="25">
        <v>0</v>
      </c>
      <c r="M231" s="38">
        <f>(1+Mastersheet!$C$29)*M219</f>
        <v>-3025.5995020875921</v>
      </c>
      <c r="N231" s="77">
        <v>0</v>
      </c>
      <c r="O231" s="77">
        <v>0</v>
      </c>
      <c r="P231" s="77">
        <v>0</v>
      </c>
      <c r="Q231" s="37">
        <f>Q219*(1+Mastersheet!$C$39)</f>
        <v>-876.75302653855078</v>
      </c>
      <c r="R231" s="38">
        <f>Mastersheet!$C$41</f>
        <v>-1500</v>
      </c>
      <c r="S231" s="38">
        <v>0</v>
      </c>
      <c r="T231" s="36">
        <f t="shared" si="17"/>
        <v>8274.9946853752517</v>
      </c>
      <c r="U231" s="36">
        <f t="shared" si="18"/>
        <v>1599761.4764430837</v>
      </c>
    </row>
    <row r="232" spans="1:21">
      <c r="A232" s="25">
        <v>230</v>
      </c>
      <c r="B232" s="25">
        <v>44</v>
      </c>
      <c r="C232" s="25">
        <v>2</v>
      </c>
      <c r="D232" s="36">
        <f>(1+Mastersheet!$C$39)*D220</f>
        <v>21042.072636925222</v>
      </c>
      <c r="E232" s="36">
        <f t="shared" si="16"/>
        <v>-1262.5243582155133</v>
      </c>
      <c r="F232" s="37">
        <v>0</v>
      </c>
      <c r="G232" s="41">
        <f t="shared" si="15"/>
        <v>-6102.2010647083143</v>
      </c>
      <c r="H232" s="25">
        <v>0</v>
      </c>
      <c r="I232" s="77">
        <v>0</v>
      </c>
      <c r="J232" s="38">
        <v>0</v>
      </c>
      <c r="K232" s="37">
        <v>0</v>
      </c>
      <c r="L232" s="25">
        <v>0</v>
      </c>
      <c r="M232" s="38">
        <f>(1+Mastersheet!$C$29)*M220</f>
        <v>-3025.5995020875921</v>
      </c>
      <c r="N232" s="77">
        <v>0</v>
      </c>
      <c r="O232" s="77">
        <v>0</v>
      </c>
      <c r="P232" s="77">
        <v>0</v>
      </c>
      <c r="Q232" s="37">
        <f>Q220*(1+Mastersheet!$C$39)</f>
        <v>-876.75302653855078</v>
      </c>
      <c r="R232" s="38">
        <f>Mastersheet!$C$41</f>
        <v>-1500</v>
      </c>
      <c r="S232" s="38">
        <v>0</v>
      </c>
      <c r="T232" s="36">
        <f t="shared" si="17"/>
        <v>8274.9946853752517</v>
      </c>
      <c r="U232" s="36">
        <f t="shared" si="18"/>
        <v>1610702.7402558643</v>
      </c>
    </row>
    <row r="233" spans="1:21">
      <c r="A233" s="25">
        <v>231</v>
      </c>
      <c r="B233" s="25">
        <v>44</v>
      </c>
      <c r="C233" s="25">
        <v>3</v>
      </c>
      <c r="D233" s="36">
        <f>(1+Mastersheet!$C$39)*D221</f>
        <v>21042.072636925222</v>
      </c>
      <c r="E233" s="36">
        <f t="shared" si="16"/>
        <v>-1262.5243582155133</v>
      </c>
      <c r="F233" s="37">
        <v>0</v>
      </c>
      <c r="G233" s="41">
        <f t="shared" si="15"/>
        <v>-6102.2010647083143</v>
      </c>
      <c r="H233" s="25">
        <v>0</v>
      </c>
      <c r="I233" s="77">
        <v>0</v>
      </c>
      <c r="J233" s="38">
        <v>0</v>
      </c>
      <c r="K233" s="37">
        <v>0</v>
      </c>
      <c r="L233" s="25">
        <v>0</v>
      </c>
      <c r="M233" s="38">
        <f>(1+Mastersheet!$C$29)*M221</f>
        <v>-3025.5995020875921</v>
      </c>
      <c r="N233" s="77">
        <v>0</v>
      </c>
      <c r="O233" s="77">
        <v>0</v>
      </c>
      <c r="P233" s="77">
        <v>0</v>
      </c>
      <c r="Q233" s="37">
        <f>Q221*(1+Mastersheet!$C$39)</f>
        <v>-876.75302653855078</v>
      </c>
      <c r="R233" s="38">
        <f>Mastersheet!$C$41</f>
        <v>-1500</v>
      </c>
      <c r="S233" s="38">
        <v>0</v>
      </c>
      <c r="T233" s="36">
        <f t="shared" si="17"/>
        <v>8274.9946853752517</v>
      </c>
      <c r="U233" s="36">
        <f t="shared" si="18"/>
        <v>1621662.2395083329</v>
      </c>
    </row>
    <row r="234" spans="1:21">
      <c r="A234" s="25">
        <v>232</v>
      </c>
      <c r="B234" s="25">
        <v>44</v>
      </c>
      <c r="C234" s="25">
        <v>4</v>
      </c>
      <c r="D234" s="36">
        <f>(1+Mastersheet!$C$39)*D222</f>
        <v>21042.072636925222</v>
      </c>
      <c r="E234" s="36">
        <f t="shared" si="16"/>
        <v>-1262.5243582155133</v>
      </c>
      <c r="F234" s="37">
        <v>0</v>
      </c>
      <c r="G234" s="41">
        <f t="shared" si="15"/>
        <v>-6102.2010647083143</v>
      </c>
      <c r="H234" s="25">
        <v>0</v>
      </c>
      <c r="I234" s="77">
        <v>0</v>
      </c>
      <c r="J234" s="38">
        <v>0</v>
      </c>
      <c r="K234" s="37">
        <v>0</v>
      </c>
      <c r="L234" s="25">
        <v>0</v>
      </c>
      <c r="M234" s="38">
        <f>(1+Mastersheet!$C$29)*M222</f>
        <v>-3025.5995020875921</v>
      </c>
      <c r="N234" s="77">
        <v>0</v>
      </c>
      <c r="O234" s="77">
        <v>0</v>
      </c>
      <c r="P234" s="77">
        <v>0</v>
      </c>
      <c r="Q234" s="37">
        <f>Q222*(1+Mastersheet!$C$39)</f>
        <v>-876.75302653855078</v>
      </c>
      <c r="R234" s="38">
        <f>Mastersheet!$C$41</f>
        <v>-1500</v>
      </c>
      <c r="S234" s="38">
        <v>0</v>
      </c>
      <c r="T234" s="36">
        <f t="shared" si="17"/>
        <v>8274.9946853752517</v>
      </c>
      <c r="U234" s="36">
        <f t="shared" si="18"/>
        <v>1632640.004592889</v>
      </c>
    </row>
    <row r="235" spans="1:21">
      <c r="A235" s="25">
        <v>233</v>
      </c>
      <c r="B235" s="25">
        <v>44</v>
      </c>
      <c r="C235" s="25">
        <v>5</v>
      </c>
      <c r="D235" s="36">
        <f>(1+Mastersheet!$C$39)*D223</f>
        <v>21042.072636925222</v>
      </c>
      <c r="E235" s="36">
        <f t="shared" si="16"/>
        <v>-1262.5243582155133</v>
      </c>
      <c r="F235" s="37">
        <v>0</v>
      </c>
      <c r="G235" s="41">
        <f t="shared" si="15"/>
        <v>-6102.2010647083143</v>
      </c>
      <c r="H235" s="25">
        <v>0</v>
      </c>
      <c r="I235" s="77">
        <v>0</v>
      </c>
      <c r="J235" s="38">
        <v>0</v>
      </c>
      <c r="K235" s="37">
        <v>0</v>
      </c>
      <c r="L235" s="25">
        <v>0</v>
      </c>
      <c r="M235" s="38">
        <f>(1+Mastersheet!$C$29)*M223</f>
        <v>-3025.5995020875921</v>
      </c>
      <c r="N235" s="77">
        <v>0</v>
      </c>
      <c r="O235" s="77">
        <v>0</v>
      </c>
      <c r="P235" s="77">
        <v>0</v>
      </c>
      <c r="Q235" s="37">
        <f>Q223*(1+Mastersheet!$C$39)</f>
        <v>-876.75302653855078</v>
      </c>
      <c r="R235" s="38">
        <f>Mastersheet!$C$41</f>
        <v>-1500</v>
      </c>
      <c r="S235" s="38">
        <v>0</v>
      </c>
      <c r="T235" s="36">
        <f t="shared" si="17"/>
        <v>8274.9946853752517</v>
      </c>
      <c r="U235" s="36">
        <f t="shared" si="18"/>
        <v>1643636.065952586</v>
      </c>
    </row>
    <row r="236" spans="1:21">
      <c r="A236" s="25">
        <v>234</v>
      </c>
      <c r="B236" s="25">
        <v>44</v>
      </c>
      <c r="C236" s="25">
        <v>6</v>
      </c>
      <c r="D236" s="36">
        <f>(1+Mastersheet!$C$39)*D224</f>
        <v>21042.072636925222</v>
      </c>
      <c r="E236" s="36">
        <f t="shared" si="16"/>
        <v>-1262.5243582155133</v>
      </c>
      <c r="F236" s="37">
        <v>0</v>
      </c>
      <c r="G236" s="41">
        <f t="shared" si="15"/>
        <v>-6102.2010647083143</v>
      </c>
      <c r="H236" s="25">
        <v>0</v>
      </c>
      <c r="I236" s="77">
        <v>0</v>
      </c>
      <c r="J236" s="38">
        <v>0</v>
      </c>
      <c r="K236" s="37">
        <v>0</v>
      </c>
      <c r="L236" s="25">
        <v>0</v>
      </c>
      <c r="M236" s="38">
        <f>(1+Mastersheet!$C$29)*M224</f>
        <v>-3025.5995020875921</v>
      </c>
      <c r="N236" s="77">
        <v>0</v>
      </c>
      <c r="O236" s="77">
        <v>0</v>
      </c>
      <c r="P236" s="77">
        <v>0</v>
      </c>
      <c r="Q236" s="37">
        <f>Q224*(1+Mastersheet!$C$39)</f>
        <v>-876.75302653855078</v>
      </c>
      <c r="R236" s="38">
        <f>Mastersheet!$C$41</f>
        <v>-1500</v>
      </c>
      <c r="S236" s="38">
        <v>0</v>
      </c>
      <c r="T236" s="36">
        <f t="shared" si="17"/>
        <v>8274.9946853752517</v>
      </c>
      <c r="U236" s="36">
        <f t="shared" si="18"/>
        <v>1654650.4540812157</v>
      </c>
    </row>
    <row r="237" spans="1:21">
      <c r="A237" s="25">
        <v>235</v>
      </c>
      <c r="B237" s="25">
        <v>44</v>
      </c>
      <c r="C237" s="25">
        <v>7</v>
      </c>
      <c r="D237" s="36">
        <f>(1+Mastersheet!$C$39)*D225</f>
        <v>21042.072636925222</v>
      </c>
      <c r="E237" s="36">
        <f t="shared" si="16"/>
        <v>-1262.5243582155133</v>
      </c>
      <c r="F237" s="37">
        <v>0</v>
      </c>
      <c r="G237" s="41">
        <f t="shared" si="15"/>
        <v>-6102.2010647083143</v>
      </c>
      <c r="H237" s="25">
        <v>0</v>
      </c>
      <c r="I237" s="77">
        <v>0</v>
      </c>
      <c r="J237" s="38">
        <v>0</v>
      </c>
      <c r="K237" s="37">
        <v>0</v>
      </c>
      <c r="L237" s="25">
        <v>0</v>
      </c>
      <c r="M237" s="38">
        <f>(1+Mastersheet!$C$29)*M225</f>
        <v>-3025.5995020875921</v>
      </c>
      <c r="N237" s="77">
        <v>0</v>
      </c>
      <c r="O237" s="77">
        <v>0</v>
      </c>
      <c r="P237" s="77">
        <v>0</v>
      </c>
      <c r="Q237" s="37">
        <f>Q225*(1+Mastersheet!$C$39)</f>
        <v>-876.75302653855078</v>
      </c>
      <c r="R237" s="38">
        <f>Mastersheet!$C$41</f>
        <v>-1500</v>
      </c>
      <c r="S237" s="38">
        <v>0</v>
      </c>
      <c r="T237" s="36">
        <f t="shared" si="17"/>
        <v>8274.9946853752517</v>
      </c>
      <c r="U237" s="36">
        <f t="shared" si="18"/>
        <v>1665683.1995233931</v>
      </c>
    </row>
    <row r="238" spans="1:21">
      <c r="A238" s="25">
        <v>236</v>
      </c>
      <c r="B238" s="25">
        <v>44</v>
      </c>
      <c r="C238" s="25">
        <v>8</v>
      </c>
      <c r="D238" s="36">
        <f>(1+Mastersheet!$C$39)*D226</f>
        <v>21042.072636925222</v>
      </c>
      <c r="E238" s="36">
        <f t="shared" si="16"/>
        <v>-1262.5243582155133</v>
      </c>
      <c r="F238" s="37">
        <v>0</v>
      </c>
      <c r="G238" s="41">
        <f t="shared" si="15"/>
        <v>-6102.2010647083143</v>
      </c>
      <c r="H238" s="25">
        <v>0</v>
      </c>
      <c r="I238" s="77">
        <v>0</v>
      </c>
      <c r="J238" s="38">
        <v>0</v>
      </c>
      <c r="K238" s="37">
        <v>0</v>
      </c>
      <c r="L238" s="25">
        <v>0</v>
      </c>
      <c r="M238" s="38">
        <f>(1+Mastersheet!$C$29)*M226</f>
        <v>-3025.5995020875921</v>
      </c>
      <c r="N238" s="77">
        <v>0</v>
      </c>
      <c r="O238" s="77">
        <v>0</v>
      </c>
      <c r="P238" s="77">
        <v>0</v>
      </c>
      <c r="Q238" s="37">
        <f>Q226*(1+Mastersheet!$C$39)</f>
        <v>-876.75302653855078</v>
      </c>
      <c r="R238" s="38">
        <f>Mastersheet!$C$41</f>
        <v>-1500</v>
      </c>
      <c r="S238" s="38">
        <v>0</v>
      </c>
      <c r="T238" s="36">
        <f t="shared" si="17"/>
        <v>8274.9946853752517</v>
      </c>
      <c r="U238" s="36">
        <f t="shared" si="18"/>
        <v>1676734.3328746408</v>
      </c>
    </row>
    <row r="239" spans="1:21">
      <c r="A239" s="25">
        <v>237</v>
      </c>
      <c r="B239" s="25">
        <v>44</v>
      </c>
      <c r="C239" s="25">
        <v>9</v>
      </c>
      <c r="D239" s="36">
        <f>(1+Mastersheet!$C$39)*D227</f>
        <v>21042.072636925222</v>
      </c>
      <c r="E239" s="36">
        <f t="shared" si="16"/>
        <v>-1262.5243582155133</v>
      </c>
      <c r="F239" s="37">
        <v>0</v>
      </c>
      <c r="G239" s="41">
        <f t="shared" si="15"/>
        <v>-6102.2010647083143</v>
      </c>
      <c r="H239" s="25">
        <v>0</v>
      </c>
      <c r="I239" s="77">
        <v>0</v>
      </c>
      <c r="J239" s="38">
        <v>0</v>
      </c>
      <c r="K239" s="37">
        <v>0</v>
      </c>
      <c r="L239" s="25">
        <v>0</v>
      </c>
      <c r="M239" s="38">
        <f>(1+Mastersheet!$C$29)*M227</f>
        <v>-3025.5995020875921</v>
      </c>
      <c r="N239" s="77">
        <v>0</v>
      </c>
      <c r="O239" s="77">
        <v>0</v>
      </c>
      <c r="P239" s="77">
        <v>0</v>
      </c>
      <c r="Q239" s="37">
        <f>Q227*(1+Mastersheet!$C$39)</f>
        <v>-876.75302653855078</v>
      </c>
      <c r="R239" s="38">
        <f>Mastersheet!$C$41</f>
        <v>-1500</v>
      </c>
      <c r="S239" s="38">
        <v>0</v>
      </c>
      <c r="T239" s="36">
        <f t="shared" si="17"/>
        <v>8274.9946853752517</v>
      </c>
      <c r="U239" s="36">
        <f t="shared" si="18"/>
        <v>1687803.884781474</v>
      </c>
    </row>
    <row r="240" spans="1:21">
      <c r="A240" s="25">
        <v>238</v>
      </c>
      <c r="B240" s="25">
        <v>44</v>
      </c>
      <c r="C240" s="25">
        <v>10</v>
      </c>
      <c r="D240" s="36">
        <f>(1+Mastersheet!$C$39)*D228</f>
        <v>21042.072636925222</v>
      </c>
      <c r="E240" s="36">
        <f t="shared" si="16"/>
        <v>-1262.5243582155133</v>
      </c>
      <c r="F240" s="37">
        <v>0</v>
      </c>
      <c r="G240" s="41">
        <f t="shared" si="15"/>
        <v>-6102.2010647083143</v>
      </c>
      <c r="H240" s="25">
        <v>0</v>
      </c>
      <c r="I240" s="77">
        <v>0</v>
      </c>
      <c r="J240" s="38">
        <v>0</v>
      </c>
      <c r="K240" s="37">
        <v>0</v>
      </c>
      <c r="L240" s="25">
        <v>0</v>
      </c>
      <c r="M240" s="38">
        <f>(1+Mastersheet!$C$29)*M228</f>
        <v>-3025.5995020875921</v>
      </c>
      <c r="N240" s="77">
        <v>0</v>
      </c>
      <c r="O240" s="77">
        <v>0</v>
      </c>
      <c r="P240" s="77">
        <v>0</v>
      </c>
      <c r="Q240" s="37">
        <f>Q228*(1+Mastersheet!$C$39)</f>
        <v>-876.75302653855078</v>
      </c>
      <c r="R240" s="38">
        <f>Mastersheet!$C$41</f>
        <v>-1500</v>
      </c>
      <c r="S240" s="38">
        <v>0</v>
      </c>
      <c r="T240" s="36">
        <f t="shared" si="17"/>
        <v>8274.9946853752517</v>
      </c>
      <c r="U240" s="36">
        <f t="shared" si="18"/>
        <v>1698891.8859414852</v>
      </c>
    </row>
    <row r="241" spans="1:21">
      <c r="A241" s="25">
        <v>239</v>
      </c>
      <c r="B241" s="25">
        <v>44</v>
      </c>
      <c r="C241" s="25">
        <v>11</v>
      </c>
      <c r="D241" s="36">
        <f>(1+Mastersheet!$C$39)*D229</f>
        <v>21042.072636925222</v>
      </c>
      <c r="E241" s="36">
        <f t="shared" si="16"/>
        <v>-1262.5243582155133</v>
      </c>
      <c r="F241" s="37">
        <v>0</v>
      </c>
      <c r="G241" s="41">
        <f t="shared" si="15"/>
        <v>-6102.2010647083143</v>
      </c>
      <c r="H241" s="25">
        <v>0</v>
      </c>
      <c r="I241" s="77">
        <v>0</v>
      </c>
      <c r="J241" s="38">
        <v>0</v>
      </c>
      <c r="K241" s="37">
        <v>0</v>
      </c>
      <c r="L241" s="25">
        <v>0</v>
      </c>
      <c r="M241" s="38">
        <f>(1+Mastersheet!$C$29)*M229</f>
        <v>-3025.5995020875921</v>
      </c>
      <c r="N241" s="77">
        <v>0</v>
      </c>
      <c r="O241" s="77">
        <v>0</v>
      </c>
      <c r="P241" s="77">
        <v>0</v>
      </c>
      <c r="Q241" s="37">
        <f>Q229*(1+Mastersheet!$C$39)</f>
        <v>-876.75302653855078</v>
      </c>
      <c r="R241" s="38">
        <f>Mastersheet!$C$41</f>
        <v>-1500</v>
      </c>
      <c r="S241" s="38">
        <v>0</v>
      </c>
      <c r="T241" s="36">
        <f t="shared" si="17"/>
        <v>8274.9946853752517</v>
      </c>
      <c r="U241" s="36">
        <f t="shared" si="18"/>
        <v>1709998.3671034297</v>
      </c>
    </row>
    <row r="242" spans="1:21">
      <c r="A242" s="25">
        <v>240</v>
      </c>
      <c r="B242" s="25">
        <v>44</v>
      </c>
      <c r="C242" s="25">
        <v>0</v>
      </c>
      <c r="D242" s="36">
        <f>(1+Mastersheet!$C$39)*D230</f>
        <v>21042.072636925222</v>
      </c>
      <c r="E242" s="36">
        <f t="shared" si="16"/>
        <v>-1262.5243582155133</v>
      </c>
      <c r="F242" s="37">
        <v>0</v>
      </c>
      <c r="G242" s="41">
        <f t="shared" si="15"/>
        <v>-6102.2010647083143</v>
      </c>
      <c r="H242" s="25">
        <v>0</v>
      </c>
      <c r="I242" s="77">
        <v>0</v>
      </c>
      <c r="J242" s="38">
        <v>0</v>
      </c>
      <c r="K242" s="37">
        <v>0</v>
      </c>
      <c r="L242" s="38">
        <v>0</v>
      </c>
      <c r="M242" s="38">
        <f>(1+Mastersheet!$C$29)*M230</f>
        <v>-3025.5995020875921</v>
      </c>
      <c r="N242" s="77">
        <v>0</v>
      </c>
      <c r="O242" s="77">
        <v>0</v>
      </c>
      <c r="P242" s="77">
        <v>0</v>
      </c>
      <c r="Q242" s="37">
        <f>Q230*(1+Mastersheet!$C$39)</f>
        <v>-876.75302653855078</v>
      </c>
      <c r="R242" s="38">
        <f>Mastersheet!$C$41</f>
        <v>-1500</v>
      </c>
      <c r="S242" s="38">
        <v>0</v>
      </c>
      <c r="T242" s="36">
        <f t="shared" si="17"/>
        <v>8274.9946853752517</v>
      </c>
      <c r="U242" s="36">
        <f t="shared" si="18"/>
        <v>1721123.3590673108</v>
      </c>
    </row>
    <row r="243" spans="1:21">
      <c r="A243" s="25">
        <v>241</v>
      </c>
      <c r="B243" s="25">
        <v>45</v>
      </c>
      <c r="C243" s="25">
        <v>1</v>
      </c>
      <c r="D243" s="36">
        <f>(1+Mastersheet!$C$39)*D231</f>
        <v>21673.334816032981</v>
      </c>
      <c r="E243" s="36">
        <f t="shared" si="16"/>
        <v>-1300.4000889619788</v>
      </c>
      <c r="F243" s="37">
        <v>0</v>
      </c>
      <c r="G243" s="41">
        <f t="shared" si="15"/>
        <v>-6285.2670966495643</v>
      </c>
      <c r="H243" s="25">
        <v>0</v>
      </c>
      <c r="I243" s="77">
        <v>0</v>
      </c>
      <c r="J243" s="38">
        <v>-70000</v>
      </c>
      <c r="K243" s="37">
        <v>0</v>
      </c>
      <c r="L243" s="25">
        <v>26000</v>
      </c>
      <c r="M243" s="38">
        <f>(1+Mastersheet!$C$29)*M231</f>
        <v>-3207.1354722128476</v>
      </c>
      <c r="N243" s="77">
        <v>0</v>
      </c>
      <c r="O243" s="77">
        <v>0</v>
      </c>
      <c r="P243" s="77">
        <v>0</v>
      </c>
      <c r="Q243" s="37">
        <f>Q231*(1+Mastersheet!$C$39)</f>
        <v>-903.05561733470734</v>
      </c>
      <c r="R243" s="38">
        <f>Mastersheet!$C$41</f>
        <v>-1500</v>
      </c>
      <c r="S243" s="38">
        <v>0</v>
      </c>
      <c r="T243" s="36">
        <f t="shared" si="17"/>
        <v>-35522.523459126118</v>
      </c>
      <c r="U243" s="36">
        <f t="shared" si="18"/>
        <v>1688469.3745399637</v>
      </c>
    </row>
    <row r="244" spans="1:21">
      <c r="A244" s="25">
        <v>242</v>
      </c>
      <c r="B244" s="25">
        <v>45</v>
      </c>
      <c r="C244" s="25">
        <v>2</v>
      </c>
      <c r="D244" s="36">
        <f>(1+Mastersheet!$C$39)*D232</f>
        <v>21673.334816032981</v>
      </c>
      <c r="E244" s="36">
        <f t="shared" si="16"/>
        <v>-1300.4000889619788</v>
      </c>
      <c r="F244" s="37">
        <v>0</v>
      </c>
      <c r="G244" s="41">
        <f t="shared" si="15"/>
        <v>-6285.2670966495643</v>
      </c>
      <c r="H244" s="25">
        <v>0</v>
      </c>
      <c r="I244" s="77">
        <v>0</v>
      </c>
      <c r="J244" s="38">
        <v>0</v>
      </c>
      <c r="K244" s="37">
        <v>0</v>
      </c>
      <c r="L244" s="25">
        <v>0</v>
      </c>
      <c r="M244" s="38">
        <f>(1+Mastersheet!$C$29)*M232</f>
        <v>-3207.1354722128476</v>
      </c>
      <c r="N244" s="77">
        <v>0</v>
      </c>
      <c r="O244" s="77">
        <v>0</v>
      </c>
      <c r="P244" s="77">
        <v>0</v>
      </c>
      <c r="Q244" s="37">
        <f>Q232*(1+Mastersheet!$C$39)</f>
        <v>-903.05561733470734</v>
      </c>
      <c r="R244" s="38">
        <f>Mastersheet!$C$41</f>
        <v>-1500</v>
      </c>
      <c r="S244" s="38">
        <v>0</v>
      </c>
      <c r="T244" s="36">
        <f t="shared" si="17"/>
        <v>8477.476540873884</v>
      </c>
      <c r="U244" s="36">
        <f t="shared" si="18"/>
        <v>1699760.966705071</v>
      </c>
    </row>
    <row r="245" spans="1:21">
      <c r="A245" s="25">
        <v>243</v>
      </c>
      <c r="B245" s="25">
        <v>45</v>
      </c>
      <c r="C245" s="25">
        <v>3</v>
      </c>
      <c r="D245" s="36">
        <f>(1+Mastersheet!$C$39)*D233</f>
        <v>21673.334816032981</v>
      </c>
      <c r="E245" s="36">
        <f t="shared" si="16"/>
        <v>-1300.4000889619788</v>
      </c>
      <c r="F245" s="37">
        <v>0</v>
      </c>
      <c r="G245" s="41">
        <f t="shared" si="15"/>
        <v>-6285.2670966495643</v>
      </c>
      <c r="H245" s="25">
        <v>0</v>
      </c>
      <c r="I245" s="77">
        <v>0</v>
      </c>
      <c r="J245" s="38">
        <v>0</v>
      </c>
      <c r="K245" s="37">
        <v>0</v>
      </c>
      <c r="L245" s="25">
        <v>0</v>
      </c>
      <c r="M245" s="38">
        <f>(1+Mastersheet!$C$29)*M233</f>
        <v>-3207.1354722128476</v>
      </c>
      <c r="N245" s="77">
        <v>0</v>
      </c>
      <c r="O245" s="77">
        <v>0</v>
      </c>
      <c r="P245" s="77">
        <v>0</v>
      </c>
      <c r="Q245" s="37">
        <f>Q233*(1+Mastersheet!$C$39)</f>
        <v>-903.05561733470734</v>
      </c>
      <c r="R245" s="38">
        <f>Mastersheet!$C$41</f>
        <v>-1500</v>
      </c>
      <c r="S245" s="38">
        <v>0</v>
      </c>
      <c r="T245" s="36">
        <f t="shared" si="17"/>
        <v>8477.476540873884</v>
      </c>
      <c r="U245" s="36">
        <f t="shared" si="18"/>
        <v>1711071.3781904536</v>
      </c>
    </row>
    <row r="246" spans="1:21">
      <c r="A246" s="25">
        <v>244</v>
      </c>
      <c r="B246" s="25">
        <v>45</v>
      </c>
      <c r="C246" s="25">
        <v>4</v>
      </c>
      <c r="D246" s="36">
        <f>(1+Mastersheet!$C$39)*D234</f>
        <v>21673.334816032981</v>
      </c>
      <c r="E246" s="36">
        <f t="shared" si="16"/>
        <v>-1300.4000889619788</v>
      </c>
      <c r="F246" s="37">
        <v>0</v>
      </c>
      <c r="G246" s="41">
        <f t="shared" si="15"/>
        <v>-6285.2670966495643</v>
      </c>
      <c r="H246" s="25">
        <v>0</v>
      </c>
      <c r="I246" s="77">
        <v>0</v>
      </c>
      <c r="J246" s="38">
        <v>0</v>
      </c>
      <c r="K246" s="37">
        <v>0</v>
      </c>
      <c r="L246" s="25">
        <v>0</v>
      </c>
      <c r="M246" s="38">
        <f>(1+Mastersheet!$C$29)*M234</f>
        <v>-3207.1354722128476</v>
      </c>
      <c r="N246" s="77">
        <v>0</v>
      </c>
      <c r="O246" s="77">
        <v>0</v>
      </c>
      <c r="P246" s="77">
        <v>0</v>
      </c>
      <c r="Q246" s="37">
        <f>Q234*(1+Mastersheet!$C$39)</f>
        <v>-903.05561733470734</v>
      </c>
      <c r="R246" s="38">
        <f>Mastersheet!$C$41</f>
        <v>-1500</v>
      </c>
      <c r="S246" s="38">
        <v>0</v>
      </c>
      <c r="T246" s="36">
        <f t="shared" si="17"/>
        <v>8477.476540873884</v>
      </c>
      <c r="U246" s="36">
        <f t="shared" si="18"/>
        <v>1722400.640361645</v>
      </c>
    </row>
    <row r="247" spans="1:21">
      <c r="A247" s="25">
        <v>245</v>
      </c>
      <c r="B247" s="25">
        <v>45</v>
      </c>
      <c r="C247" s="25">
        <v>5</v>
      </c>
      <c r="D247" s="36">
        <f>(1+Mastersheet!$C$39)*D235</f>
        <v>21673.334816032981</v>
      </c>
      <c r="E247" s="36">
        <f t="shared" si="16"/>
        <v>-1300.4000889619788</v>
      </c>
      <c r="F247" s="37">
        <v>0</v>
      </c>
      <c r="G247" s="41">
        <f t="shared" si="15"/>
        <v>-6285.2670966495643</v>
      </c>
      <c r="H247" s="25">
        <v>0</v>
      </c>
      <c r="I247" s="77">
        <v>0</v>
      </c>
      <c r="J247" s="38">
        <v>0</v>
      </c>
      <c r="K247" s="37">
        <v>0</v>
      </c>
      <c r="L247" s="25">
        <v>0</v>
      </c>
      <c r="M247" s="38">
        <f>(1+Mastersheet!$C$29)*M235</f>
        <v>-3207.1354722128476</v>
      </c>
      <c r="N247" s="77">
        <v>0</v>
      </c>
      <c r="O247" s="77">
        <v>0</v>
      </c>
      <c r="P247" s="77">
        <v>0</v>
      </c>
      <c r="Q247" s="37">
        <f>Q235*(1+Mastersheet!$C$39)</f>
        <v>-903.05561733470734</v>
      </c>
      <c r="R247" s="38">
        <f>Mastersheet!$C$41</f>
        <v>-1500</v>
      </c>
      <c r="S247" s="38">
        <v>0</v>
      </c>
      <c r="T247" s="36">
        <f t="shared" si="17"/>
        <v>8477.476540873884</v>
      </c>
      <c r="U247" s="36">
        <f t="shared" si="18"/>
        <v>1733748.7846364551</v>
      </c>
    </row>
    <row r="248" spans="1:21">
      <c r="A248" s="25">
        <v>246</v>
      </c>
      <c r="B248" s="25">
        <v>45</v>
      </c>
      <c r="C248" s="25">
        <v>6</v>
      </c>
      <c r="D248" s="36">
        <f>(1+Mastersheet!$C$39)*D236</f>
        <v>21673.334816032981</v>
      </c>
      <c r="E248" s="36">
        <f t="shared" si="16"/>
        <v>-1300.4000889619788</v>
      </c>
      <c r="F248" s="37">
        <v>0</v>
      </c>
      <c r="G248" s="41">
        <f t="shared" si="15"/>
        <v>-6285.2670966495643</v>
      </c>
      <c r="H248" s="25">
        <v>0</v>
      </c>
      <c r="I248" s="77">
        <v>0</v>
      </c>
      <c r="J248" s="38">
        <v>0</v>
      </c>
      <c r="K248" s="37">
        <v>0</v>
      </c>
      <c r="L248" s="25">
        <v>0</v>
      </c>
      <c r="M248" s="38">
        <f>(1+Mastersheet!$C$29)*M236</f>
        <v>-3207.1354722128476</v>
      </c>
      <c r="N248" s="77">
        <v>0</v>
      </c>
      <c r="O248" s="77">
        <v>0</v>
      </c>
      <c r="P248" s="77">
        <v>0</v>
      </c>
      <c r="Q248" s="37">
        <f>Q236*(1+Mastersheet!$C$39)</f>
        <v>-903.05561733470734</v>
      </c>
      <c r="R248" s="38">
        <f>Mastersheet!$C$41</f>
        <v>-1500</v>
      </c>
      <c r="S248" s="38">
        <v>0</v>
      </c>
      <c r="T248" s="36">
        <f t="shared" si="17"/>
        <v>8477.476540873884</v>
      </c>
      <c r="U248" s="36">
        <f t="shared" si="18"/>
        <v>1745115.8424850565</v>
      </c>
    </row>
    <row r="249" spans="1:21">
      <c r="A249" s="25">
        <v>247</v>
      </c>
      <c r="B249" s="25">
        <v>45</v>
      </c>
      <c r="C249" s="25">
        <v>7</v>
      </c>
      <c r="D249" s="36">
        <f>(1+Mastersheet!$C$39)*D237</f>
        <v>21673.334816032981</v>
      </c>
      <c r="E249" s="36">
        <f t="shared" si="16"/>
        <v>-1300.4000889619788</v>
      </c>
      <c r="F249" s="37">
        <v>0</v>
      </c>
      <c r="G249" s="41">
        <f t="shared" si="15"/>
        <v>-6285.2670966495643</v>
      </c>
      <c r="H249" s="25">
        <v>0</v>
      </c>
      <c r="I249" s="77">
        <v>0</v>
      </c>
      <c r="J249" s="38">
        <v>0</v>
      </c>
      <c r="K249" s="37">
        <v>0</v>
      </c>
      <c r="L249" s="25">
        <v>0</v>
      </c>
      <c r="M249" s="38">
        <f>(1+Mastersheet!$C$29)*M237</f>
        <v>-3207.1354722128476</v>
      </c>
      <c r="N249" s="77">
        <v>0</v>
      </c>
      <c r="O249" s="77">
        <v>0</v>
      </c>
      <c r="P249" s="77">
        <v>0</v>
      </c>
      <c r="Q249" s="37">
        <f>Q237*(1+Mastersheet!$C$39)</f>
        <v>-903.05561733470734</v>
      </c>
      <c r="R249" s="38">
        <f>Mastersheet!$C$41</f>
        <v>-1500</v>
      </c>
      <c r="S249" s="38">
        <v>0</v>
      </c>
      <c r="T249" s="36">
        <f t="shared" si="17"/>
        <v>8477.476540873884</v>
      </c>
      <c r="U249" s="36">
        <f t="shared" si="18"/>
        <v>1756501.8454300724</v>
      </c>
    </row>
    <row r="250" spans="1:21">
      <c r="A250" s="25">
        <v>248</v>
      </c>
      <c r="B250" s="25">
        <v>45</v>
      </c>
      <c r="C250" s="25">
        <v>8</v>
      </c>
      <c r="D250" s="36">
        <f>(1+Mastersheet!$C$39)*D238</f>
        <v>21673.334816032981</v>
      </c>
      <c r="E250" s="36">
        <f t="shared" si="16"/>
        <v>-1300.4000889619788</v>
      </c>
      <c r="F250" s="37">
        <v>0</v>
      </c>
      <c r="G250" s="41">
        <f t="shared" si="15"/>
        <v>-6285.2670966495643</v>
      </c>
      <c r="H250" s="25">
        <v>0</v>
      </c>
      <c r="I250" s="77">
        <v>0</v>
      </c>
      <c r="J250" s="38">
        <v>0</v>
      </c>
      <c r="K250" s="37">
        <v>0</v>
      </c>
      <c r="L250" s="25">
        <v>0</v>
      </c>
      <c r="M250" s="38">
        <f>(1+Mastersheet!$C$29)*M238</f>
        <v>-3207.1354722128476</v>
      </c>
      <c r="N250" s="77">
        <v>0</v>
      </c>
      <c r="O250" s="77">
        <v>0</v>
      </c>
      <c r="P250" s="77">
        <v>0</v>
      </c>
      <c r="Q250" s="37">
        <f>Q238*(1+Mastersheet!$C$39)</f>
        <v>-903.05561733470734</v>
      </c>
      <c r="R250" s="38">
        <f>Mastersheet!$C$41</f>
        <v>-1500</v>
      </c>
      <c r="S250" s="38">
        <v>0</v>
      </c>
      <c r="T250" s="36">
        <f t="shared" si="17"/>
        <v>8477.476540873884</v>
      </c>
      <c r="U250" s="36">
        <f t="shared" si="18"/>
        <v>1767906.8250466632</v>
      </c>
    </row>
    <row r="251" spans="1:21">
      <c r="A251" s="25">
        <v>249</v>
      </c>
      <c r="B251" s="25">
        <v>45</v>
      </c>
      <c r="C251" s="25">
        <v>9</v>
      </c>
      <c r="D251" s="36">
        <f>(1+Mastersheet!$C$39)*D239</f>
        <v>21673.334816032981</v>
      </c>
      <c r="E251" s="36">
        <f t="shared" si="16"/>
        <v>-1300.4000889619788</v>
      </c>
      <c r="F251" s="37">
        <v>0</v>
      </c>
      <c r="G251" s="41">
        <f t="shared" si="15"/>
        <v>-6285.2670966495643</v>
      </c>
      <c r="H251" s="25">
        <v>0</v>
      </c>
      <c r="I251" s="77">
        <v>0</v>
      </c>
      <c r="J251" s="38">
        <v>0</v>
      </c>
      <c r="K251" s="37">
        <v>0</v>
      </c>
      <c r="L251" s="25">
        <v>0</v>
      </c>
      <c r="M251" s="38">
        <f>(1+Mastersheet!$C$29)*M239</f>
        <v>-3207.1354722128476</v>
      </c>
      <c r="N251" s="77">
        <v>0</v>
      </c>
      <c r="O251" s="77">
        <v>0</v>
      </c>
      <c r="P251" s="77">
        <v>0</v>
      </c>
      <c r="Q251" s="37">
        <f>Q239*(1+Mastersheet!$C$39)</f>
        <v>-903.05561733470734</v>
      </c>
      <c r="R251" s="38">
        <f>Mastersheet!$C$41</f>
        <v>-1500</v>
      </c>
      <c r="S251" s="38">
        <v>0</v>
      </c>
      <c r="T251" s="36">
        <f t="shared" si="17"/>
        <v>8477.476540873884</v>
      </c>
      <c r="U251" s="36">
        <f t="shared" si="18"/>
        <v>1779330.8129626149</v>
      </c>
    </row>
    <row r="252" spans="1:21">
      <c r="A252" s="25">
        <v>250</v>
      </c>
      <c r="B252" s="25">
        <v>45</v>
      </c>
      <c r="C252" s="25">
        <v>10</v>
      </c>
      <c r="D252" s="36">
        <f>(1+Mastersheet!$C$39)*D240</f>
        <v>21673.334816032981</v>
      </c>
      <c r="E252" s="36">
        <f t="shared" si="16"/>
        <v>-1300.4000889619788</v>
      </c>
      <c r="F252" s="37">
        <v>0</v>
      </c>
      <c r="G252" s="41">
        <f t="shared" si="15"/>
        <v>-6285.2670966495643</v>
      </c>
      <c r="H252" s="25">
        <v>0</v>
      </c>
      <c r="I252" s="77">
        <v>0</v>
      </c>
      <c r="J252" s="38">
        <v>0</v>
      </c>
      <c r="K252" s="37">
        <v>0</v>
      </c>
      <c r="L252" s="25">
        <v>0</v>
      </c>
      <c r="M252" s="38">
        <f>(1+Mastersheet!$C$29)*M240</f>
        <v>-3207.1354722128476</v>
      </c>
      <c r="N252" s="77">
        <v>0</v>
      </c>
      <c r="O252" s="77">
        <v>0</v>
      </c>
      <c r="P252" s="77">
        <v>0</v>
      </c>
      <c r="Q252" s="37">
        <f>Q240*(1+Mastersheet!$C$39)</f>
        <v>-903.05561733470734</v>
      </c>
      <c r="R252" s="38">
        <f>Mastersheet!$C$41</f>
        <v>-1500</v>
      </c>
      <c r="S252" s="38">
        <v>0</v>
      </c>
      <c r="T252" s="36">
        <f t="shared" si="17"/>
        <v>8477.476540873884</v>
      </c>
      <c r="U252" s="36">
        <f t="shared" si="18"/>
        <v>1790773.8408584266</v>
      </c>
    </row>
    <row r="253" spans="1:21">
      <c r="A253" s="25">
        <v>251</v>
      </c>
      <c r="B253" s="25">
        <v>45</v>
      </c>
      <c r="C253" s="25">
        <v>11</v>
      </c>
      <c r="D253" s="36">
        <f>(1+Mastersheet!$C$39)*D241</f>
        <v>21673.334816032981</v>
      </c>
      <c r="E253" s="36">
        <f t="shared" si="16"/>
        <v>-1300.4000889619788</v>
      </c>
      <c r="F253" s="37">
        <v>0</v>
      </c>
      <c r="G253" s="41">
        <f t="shared" si="15"/>
        <v>-6285.2670966495643</v>
      </c>
      <c r="H253" s="25">
        <v>0</v>
      </c>
      <c r="I253" s="77">
        <v>0</v>
      </c>
      <c r="J253" s="38">
        <v>0</v>
      </c>
      <c r="K253" s="37">
        <v>0</v>
      </c>
      <c r="L253" s="25">
        <v>0</v>
      </c>
      <c r="M253" s="38">
        <f>(1+Mastersheet!$C$29)*M241</f>
        <v>-3207.1354722128476</v>
      </c>
      <c r="N253" s="77">
        <v>0</v>
      </c>
      <c r="O253" s="77">
        <v>0</v>
      </c>
      <c r="P253" s="77">
        <v>0</v>
      </c>
      <c r="Q253" s="37">
        <f>Q241*(1+Mastersheet!$C$39)</f>
        <v>-903.05561733470734</v>
      </c>
      <c r="R253" s="38">
        <f>Mastersheet!$C$41</f>
        <v>-1500</v>
      </c>
      <c r="S253" s="38">
        <v>0</v>
      </c>
      <c r="T253" s="36">
        <f t="shared" si="17"/>
        <v>8477.476540873884</v>
      </c>
      <c r="U253" s="36">
        <f t="shared" si="18"/>
        <v>1802235.9404673981</v>
      </c>
    </row>
    <row r="254" spans="1:21">
      <c r="A254" s="25">
        <v>252</v>
      </c>
      <c r="B254" s="25">
        <v>45</v>
      </c>
      <c r="C254" s="25">
        <v>0</v>
      </c>
      <c r="D254" s="36">
        <f>(1+Mastersheet!$C$39)*D242</f>
        <v>21673.334816032981</v>
      </c>
      <c r="E254" s="36">
        <f t="shared" si="16"/>
        <v>-1300.4000889619788</v>
      </c>
      <c r="F254" s="37">
        <v>0</v>
      </c>
      <c r="G254" s="41">
        <f t="shared" si="15"/>
        <v>-6285.2670966495643</v>
      </c>
      <c r="H254" s="25">
        <v>0</v>
      </c>
      <c r="I254" s="77">
        <v>0</v>
      </c>
      <c r="J254" s="38">
        <v>0</v>
      </c>
      <c r="K254" s="37">
        <v>0</v>
      </c>
      <c r="L254" s="25">
        <v>0</v>
      </c>
      <c r="M254" s="38">
        <f>(1+Mastersheet!$C$29)*M242</f>
        <v>-3207.1354722128476</v>
      </c>
      <c r="N254" s="77">
        <v>0</v>
      </c>
      <c r="O254" s="77">
        <v>0</v>
      </c>
      <c r="P254" s="77">
        <v>0</v>
      </c>
      <c r="Q254" s="37">
        <f>Q242*(1+Mastersheet!$C$39)</f>
        <v>-903.05561733470734</v>
      </c>
      <c r="R254" s="38">
        <f>Mastersheet!$C$41</f>
        <v>-1500</v>
      </c>
      <c r="S254" s="38">
        <v>0</v>
      </c>
      <c r="T254" s="36">
        <f t="shared" si="17"/>
        <v>8477.476540873884</v>
      </c>
      <c r="U254" s="36">
        <f t="shared" si="18"/>
        <v>1813717.1435757179</v>
      </c>
    </row>
    <row r="255" spans="1:21">
      <c r="A255" s="25">
        <v>253</v>
      </c>
      <c r="B255" s="25">
        <v>46</v>
      </c>
      <c r="C255" s="25">
        <v>1</v>
      </c>
      <c r="D255" s="36">
        <f>(1+Mastersheet!$C$39)*D243</f>
        <v>22323.53486051397</v>
      </c>
      <c r="E255" s="36">
        <f t="shared" si="16"/>
        <v>-1339.4120916308382</v>
      </c>
      <c r="F255" s="37">
        <v>0</v>
      </c>
      <c r="G255" s="41">
        <f t="shared" si="15"/>
        <v>-6473.8251095490505</v>
      </c>
      <c r="H255" s="25">
        <v>0</v>
      </c>
      <c r="I255" s="77">
        <v>0</v>
      </c>
      <c r="J255" s="38">
        <v>0</v>
      </c>
      <c r="K255" s="37">
        <v>0</v>
      </c>
      <c r="L255" s="25">
        <v>0</v>
      </c>
      <c r="M255" s="38">
        <f>(1+Mastersheet!$C$29)*M243</f>
        <v>-3399.5636005456186</v>
      </c>
      <c r="N255" s="77">
        <v>0</v>
      </c>
      <c r="O255" s="77">
        <v>0</v>
      </c>
      <c r="P255" s="77">
        <v>0</v>
      </c>
      <c r="Q255" s="37">
        <f>Q243*(1+Mastersheet!$C$39)</f>
        <v>-930.14728585474859</v>
      </c>
      <c r="R255" s="38">
        <f>Mastersheet!$C$41</f>
        <v>-1500</v>
      </c>
      <c r="S255" s="38">
        <v>0</v>
      </c>
      <c r="T255" s="36">
        <f t="shared" si="17"/>
        <v>8680.5867729337151</v>
      </c>
      <c r="U255" s="36">
        <f t="shared" si="18"/>
        <v>1825420.5922546112</v>
      </c>
    </row>
    <row r="256" spans="1:21">
      <c r="A256" s="25">
        <v>254</v>
      </c>
      <c r="B256" s="25">
        <v>46</v>
      </c>
      <c r="C256" s="25">
        <v>2</v>
      </c>
      <c r="D256" s="36">
        <f>(1+Mastersheet!$C$39)*D244</f>
        <v>22323.53486051397</v>
      </c>
      <c r="E256" s="36">
        <f t="shared" si="16"/>
        <v>-1339.4120916308382</v>
      </c>
      <c r="F256" s="37">
        <v>0</v>
      </c>
      <c r="G256" s="41">
        <f t="shared" si="15"/>
        <v>-6473.8251095490505</v>
      </c>
      <c r="H256" s="25">
        <v>0</v>
      </c>
      <c r="I256" s="77">
        <v>0</v>
      </c>
      <c r="J256" s="38">
        <v>0</v>
      </c>
      <c r="K256" s="37">
        <v>0</v>
      </c>
      <c r="L256" s="25">
        <v>0</v>
      </c>
      <c r="M256" s="38">
        <f>(1+Mastersheet!$C$29)*M244</f>
        <v>-3399.5636005456186</v>
      </c>
      <c r="N256" s="77">
        <v>0</v>
      </c>
      <c r="O256" s="77">
        <v>0</v>
      </c>
      <c r="P256" s="77">
        <v>0</v>
      </c>
      <c r="Q256" s="37">
        <f>Q244*(1+Mastersheet!$C$39)</f>
        <v>-930.14728585474859</v>
      </c>
      <c r="R256" s="38">
        <f>Mastersheet!$C$41</f>
        <v>-1500</v>
      </c>
      <c r="S256" s="38">
        <v>0</v>
      </c>
      <c r="T256" s="36">
        <f t="shared" si="17"/>
        <v>8680.5867729337151</v>
      </c>
      <c r="U256" s="36">
        <f t="shared" si="18"/>
        <v>1837143.5466813026</v>
      </c>
    </row>
    <row r="257" spans="1:21">
      <c r="A257" s="25">
        <v>255</v>
      </c>
      <c r="B257" s="25">
        <v>46</v>
      </c>
      <c r="C257" s="25">
        <v>3</v>
      </c>
      <c r="D257" s="36">
        <f>(1+Mastersheet!$C$39)*D245</f>
        <v>22323.53486051397</v>
      </c>
      <c r="E257" s="36">
        <f t="shared" si="16"/>
        <v>-1339.4120916308382</v>
      </c>
      <c r="F257" s="37">
        <v>0</v>
      </c>
      <c r="G257" s="41">
        <f t="shared" si="15"/>
        <v>-6473.8251095490505</v>
      </c>
      <c r="H257" s="25">
        <v>0</v>
      </c>
      <c r="I257" s="77">
        <v>0</v>
      </c>
      <c r="J257" s="38">
        <v>0</v>
      </c>
      <c r="K257" s="37">
        <v>0</v>
      </c>
      <c r="L257" s="25">
        <v>0</v>
      </c>
      <c r="M257" s="38">
        <f>(1+Mastersheet!$C$29)*M245</f>
        <v>-3399.5636005456186</v>
      </c>
      <c r="N257" s="77">
        <v>0</v>
      </c>
      <c r="O257" s="77">
        <v>0</v>
      </c>
      <c r="P257" s="77">
        <v>0</v>
      </c>
      <c r="Q257" s="37">
        <f>Q245*(1+Mastersheet!$C$39)</f>
        <v>-930.14728585474859</v>
      </c>
      <c r="R257" s="38">
        <f>Mastersheet!$C$41</f>
        <v>-1500</v>
      </c>
      <c r="S257" s="38">
        <v>0</v>
      </c>
      <c r="T257" s="36">
        <f t="shared" si="17"/>
        <v>8680.5867729337151</v>
      </c>
      <c r="U257" s="36">
        <f t="shared" si="18"/>
        <v>1848886.0393653717</v>
      </c>
    </row>
    <row r="258" spans="1:21">
      <c r="A258" s="25">
        <v>256</v>
      </c>
      <c r="B258" s="25">
        <v>46</v>
      </c>
      <c r="C258" s="25">
        <v>4</v>
      </c>
      <c r="D258" s="36">
        <f>(1+Mastersheet!$C$39)*D246</f>
        <v>22323.53486051397</v>
      </c>
      <c r="E258" s="36">
        <f t="shared" si="16"/>
        <v>-1339.4120916308382</v>
      </c>
      <c r="F258" s="37">
        <v>0</v>
      </c>
      <c r="G258" s="41">
        <f t="shared" ref="G258:G321" si="19">-0.29*($D258)</f>
        <v>-6473.8251095490505</v>
      </c>
      <c r="H258" s="25">
        <v>0</v>
      </c>
      <c r="I258" s="77">
        <v>0</v>
      </c>
      <c r="J258" s="38">
        <v>0</v>
      </c>
      <c r="K258" s="37">
        <v>0</v>
      </c>
      <c r="L258" s="25">
        <v>0</v>
      </c>
      <c r="M258" s="38">
        <f>(1+Mastersheet!$C$29)*M246</f>
        <v>-3399.5636005456186</v>
      </c>
      <c r="N258" s="77">
        <v>0</v>
      </c>
      <c r="O258" s="77">
        <v>0</v>
      </c>
      <c r="P258" s="77">
        <v>0</v>
      </c>
      <c r="Q258" s="37">
        <f>Q246*(1+Mastersheet!$C$39)</f>
        <v>-930.14728585474859</v>
      </c>
      <c r="R258" s="38">
        <f>Mastersheet!$C$41</f>
        <v>-1500</v>
      </c>
      <c r="S258" s="38">
        <v>0</v>
      </c>
      <c r="T258" s="36">
        <f t="shared" si="17"/>
        <v>8680.5867729337151</v>
      </c>
      <c r="U258" s="36">
        <f t="shared" si="18"/>
        <v>1860648.102870581</v>
      </c>
    </row>
    <row r="259" spans="1:21">
      <c r="A259" s="25">
        <v>257</v>
      </c>
      <c r="B259" s="25">
        <v>46</v>
      </c>
      <c r="C259" s="25">
        <v>5</v>
      </c>
      <c r="D259" s="36">
        <f>(1+Mastersheet!$C$39)*D247</f>
        <v>22323.53486051397</v>
      </c>
      <c r="E259" s="36">
        <f t="shared" ref="E259:E322" si="20">-0.06*D259</f>
        <v>-1339.4120916308382</v>
      </c>
      <c r="F259" s="37">
        <v>0</v>
      </c>
      <c r="G259" s="41">
        <f t="shared" si="19"/>
        <v>-6473.8251095490505</v>
      </c>
      <c r="H259" s="25">
        <v>0</v>
      </c>
      <c r="I259" s="77">
        <v>0</v>
      </c>
      <c r="J259" s="38">
        <v>0</v>
      </c>
      <c r="K259" s="37">
        <v>0</v>
      </c>
      <c r="L259" s="25">
        <v>0</v>
      </c>
      <c r="M259" s="38">
        <f>(1+Mastersheet!$C$29)*M247</f>
        <v>-3399.5636005456186</v>
      </c>
      <c r="N259" s="77">
        <v>0</v>
      </c>
      <c r="O259" s="77">
        <v>0</v>
      </c>
      <c r="P259" s="77">
        <v>0</v>
      </c>
      <c r="Q259" s="37">
        <f>Q247*(1+Mastersheet!$C$39)</f>
        <v>-930.14728585474859</v>
      </c>
      <c r="R259" s="38">
        <f>Mastersheet!$C$41</f>
        <v>-1500</v>
      </c>
      <c r="S259" s="38">
        <v>0</v>
      </c>
      <c r="T259" s="36">
        <f t="shared" ref="T259:T322" si="21">SUM(D259,E259,F259,G259,H259,I259,J259,K259,L259,M259,N259,O259,P259,Q259,R259,S259)</f>
        <v>8680.5867729337151</v>
      </c>
      <c r="U259" s="36">
        <f t="shared" si="18"/>
        <v>1872429.7698149655</v>
      </c>
    </row>
    <row r="260" spans="1:21">
      <c r="A260" s="25">
        <v>258</v>
      </c>
      <c r="B260" s="25">
        <v>46</v>
      </c>
      <c r="C260" s="25">
        <v>6</v>
      </c>
      <c r="D260" s="36">
        <f>(1+Mastersheet!$C$39)*D248</f>
        <v>22323.53486051397</v>
      </c>
      <c r="E260" s="36">
        <f t="shared" si="20"/>
        <v>-1339.4120916308382</v>
      </c>
      <c r="F260" s="37">
        <v>0</v>
      </c>
      <c r="G260" s="41">
        <f t="shared" si="19"/>
        <v>-6473.8251095490505</v>
      </c>
      <c r="H260" s="25">
        <v>0</v>
      </c>
      <c r="I260" s="77">
        <v>0</v>
      </c>
      <c r="J260" s="38">
        <v>0</v>
      </c>
      <c r="K260" s="37">
        <v>0</v>
      </c>
      <c r="L260" s="25">
        <v>0</v>
      </c>
      <c r="M260" s="38">
        <f>(1+Mastersheet!$C$29)*M248</f>
        <v>-3399.5636005456186</v>
      </c>
      <c r="N260" s="77">
        <v>0</v>
      </c>
      <c r="O260" s="77">
        <v>0</v>
      </c>
      <c r="P260" s="77">
        <v>0</v>
      </c>
      <c r="Q260" s="37">
        <f>Q248*(1+Mastersheet!$C$39)</f>
        <v>-930.14728585474859</v>
      </c>
      <c r="R260" s="38">
        <f>Mastersheet!$C$41</f>
        <v>-1500</v>
      </c>
      <c r="S260" s="38">
        <v>0</v>
      </c>
      <c r="T260" s="36">
        <f t="shared" si="21"/>
        <v>8680.5867729337151</v>
      </c>
      <c r="U260" s="36">
        <f t="shared" ref="U260:U323" si="22">T260+(U259*(1+(2%/12)))</f>
        <v>1884231.0728709241</v>
      </c>
    </row>
    <row r="261" spans="1:21">
      <c r="A261" s="25">
        <v>259</v>
      </c>
      <c r="B261" s="25">
        <v>46</v>
      </c>
      <c r="C261" s="25">
        <v>7</v>
      </c>
      <c r="D261" s="36">
        <f>(1+Mastersheet!$C$39)*D249</f>
        <v>22323.53486051397</v>
      </c>
      <c r="E261" s="36">
        <f t="shared" si="20"/>
        <v>-1339.4120916308382</v>
      </c>
      <c r="F261" s="37">
        <v>0</v>
      </c>
      <c r="G261" s="41">
        <f t="shared" si="19"/>
        <v>-6473.8251095490505</v>
      </c>
      <c r="H261" s="25">
        <v>0</v>
      </c>
      <c r="I261" s="77">
        <v>0</v>
      </c>
      <c r="J261" s="38">
        <v>0</v>
      </c>
      <c r="K261" s="37">
        <v>0</v>
      </c>
      <c r="L261" s="25">
        <v>0</v>
      </c>
      <c r="M261" s="38">
        <f>(1+Mastersheet!$C$29)*M249</f>
        <v>-3399.5636005456186</v>
      </c>
      <c r="N261" s="77">
        <v>0</v>
      </c>
      <c r="O261" s="77">
        <v>0</v>
      </c>
      <c r="P261" s="77">
        <v>0</v>
      </c>
      <c r="Q261" s="37">
        <f>Q249*(1+Mastersheet!$C$39)</f>
        <v>-930.14728585474859</v>
      </c>
      <c r="R261" s="38">
        <f>Mastersheet!$C$41</f>
        <v>-1500</v>
      </c>
      <c r="S261" s="38">
        <v>0</v>
      </c>
      <c r="T261" s="36">
        <f t="shared" si="21"/>
        <v>8680.5867729337151</v>
      </c>
      <c r="U261" s="36">
        <f t="shared" si="22"/>
        <v>1896052.0447653094</v>
      </c>
    </row>
    <row r="262" spans="1:21">
      <c r="A262" s="25">
        <v>260</v>
      </c>
      <c r="B262" s="25">
        <v>46</v>
      </c>
      <c r="C262" s="25">
        <v>8</v>
      </c>
      <c r="D262" s="36">
        <f>(1+Mastersheet!$C$39)*D250</f>
        <v>22323.53486051397</v>
      </c>
      <c r="E262" s="36">
        <f t="shared" si="20"/>
        <v>-1339.4120916308382</v>
      </c>
      <c r="F262" s="37">
        <v>0</v>
      </c>
      <c r="G262" s="41">
        <f t="shared" si="19"/>
        <v>-6473.8251095490505</v>
      </c>
      <c r="H262" s="25">
        <v>0</v>
      </c>
      <c r="I262" s="77">
        <v>0</v>
      </c>
      <c r="J262" s="38">
        <v>0</v>
      </c>
      <c r="K262" s="37">
        <v>0</v>
      </c>
      <c r="L262" s="25">
        <v>0</v>
      </c>
      <c r="M262" s="38">
        <f>(1+Mastersheet!$C$29)*M250</f>
        <v>-3399.5636005456186</v>
      </c>
      <c r="N262" s="77">
        <v>0</v>
      </c>
      <c r="O262" s="77">
        <v>0</v>
      </c>
      <c r="P262" s="77">
        <v>0</v>
      </c>
      <c r="Q262" s="37">
        <f>Q250*(1+Mastersheet!$C$39)</f>
        <v>-930.14728585474859</v>
      </c>
      <c r="R262" s="38">
        <f>Mastersheet!$C$41</f>
        <v>-1500</v>
      </c>
      <c r="S262" s="38">
        <v>0</v>
      </c>
      <c r="T262" s="36">
        <f t="shared" si="21"/>
        <v>8680.5867729337151</v>
      </c>
      <c r="U262" s="36">
        <f t="shared" si="22"/>
        <v>1907892.7182795187</v>
      </c>
    </row>
    <row r="263" spans="1:21">
      <c r="A263" s="25">
        <v>261</v>
      </c>
      <c r="B263" s="25">
        <v>46</v>
      </c>
      <c r="C263" s="25">
        <v>9</v>
      </c>
      <c r="D263" s="36">
        <f>(1+Mastersheet!$C$39)*D251</f>
        <v>22323.53486051397</v>
      </c>
      <c r="E263" s="36">
        <f t="shared" si="20"/>
        <v>-1339.4120916308382</v>
      </c>
      <c r="F263" s="37">
        <v>0</v>
      </c>
      <c r="G263" s="41">
        <f t="shared" si="19"/>
        <v>-6473.8251095490505</v>
      </c>
      <c r="H263" s="25">
        <v>0</v>
      </c>
      <c r="I263" s="77">
        <v>0</v>
      </c>
      <c r="J263" s="38">
        <v>0</v>
      </c>
      <c r="K263" s="37">
        <v>0</v>
      </c>
      <c r="L263" s="25">
        <v>0</v>
      </c>
      <c r="M263" s="38">
        <f>(1+Mastersheet!$C$29)*M251</f>
        <v>-3399.5636005456186</v>
      </c>
      <c r="N263" s="77">
        <v>0</v>
      </c>
      <c r="O263" s="77">
        <v>0</v>
      </c>
      <c r="P263" s="77">
        <v>0</v>
      </c>
      <c r="Q263" s="37">
        <f>Q251*(1+Mastersheet!$C$39)</f>
        <v>-930.14728585474859</v>
      </c>
      <c r="R263" s="38">
        <f>Mastersheet!$C$41</f>
        <v>-1500</v>
      </c>
      <c r="S263" s="38">
        <v>0</v>
      </c>
      <c r="T263" s="36">
        <f t="shared" si="21"/>
        <v>8680.5867729337151</v>
      </c>
      <c r="U263" s="36">
        <f t="shared" si="22"/>
        <v>1919753.1262495848</v>
      </c>
    </row>
    <row r="264" spans="1:21">
      <c r="A264" s="25">
        <v>262</v>
      </c>
      <c r="B264" s="25">
        <v>46</v>
      </c>
      <c r="C264" s="25">
        <v>10</v>
      </c>
      <c r="D264" s="36">
        <f>(1+Mastersheet!$C$39)*D252</f>
        <v>22323.53486051397</v>
      </c>
      <c r="E264" s="36">
        <f t="shared" si="20"/>
        <v>-1339.4120916308382</v>
      </c>
      <c r="F264" s="37">
        <v>0</v>
      </c>
      <c r="G264" s="41">
        <f t="shared" si="19"/>
        <v>-6473.8251095490505</v>
      </c>
      <c r="H264" s="25">
        <v>0</v>
      </c>
      <c r="I264" s="77">
        <v>0</v>
      </c>
      <c r="J264" s="38">
        <v>0</v>
      </c>
      <c r="K264" s="37">
        <v>0</v>
      </c>
      <c r="L264" s="25">
        <v>0</v>
      </c>
      <c r="M264" s="38">
        <f>(1+Mastersheet!$C$29)*M252</f>
        <v>-3399.5636005456186</v>
      </c>
      <c r="N264" s="77">
        <v>0</v>
      </c>
      <c r="O264" s="77">
        <v>0</v>
      </c>
      <c r="P264" s="77">
        <v>0</v>
      </c>
      <c r="Q264" s="37">
        <f>Q252*(1+Mastersheet!$C$39)</f>
        <v>-930.14728585474859</v>
      </c>
      <c r="R264" s="38">
        <f>Mastersheet!$C$41</f>
        <v>-1500</v>
      </c>
      <c r="S264" s="38">
        <v>0</v>
      </c>
      <c r="T264" s="36">
        <f t="shared" si="21"/>
        <v>8680.5867729337151</v>
      </c>
      <c r="U264" s="36">
        <f t="shared" si="22"/>
        <v>1931633.3015662679</v>
      </c>
    </row>
    <row r="265" spans="1:21">
      <c r="A265" s="25">
        <v>263</v>
      </c>
      <c r="B265" s="25">
        <v>46</v>
      </c>
      <c r="C265" s="25">
        <v>11</v>
      </c>
      <c r="D265" s="36">
        <f>(1+Mastersheet!$C$39)*D253</f>
        <v>22323.53486051397</v>
      </c>
      <c r="E265" s="36">
        <f t="shared" si="20"/>
        <v>-1339.4120916308382</v>
      </c>
      <c r="F265" s="37">
        <v>0</v>
      </c>
      <c r="G265" s="41">
        <f t="shared" si="19"/>
        <v>-6473.8251095490505</v>
      </c>
      <c r="H265" s="25">
        <v>0</v>
      </c>
      <c r="I265" s="77">
        <v>0</v>
      </c>
      <c r="J265" s="38">
        <v>0</v>
      </c>
      <c r="K265" s="37">
        <v>0</v>
      </c>
      <c r="L265" s="25">
        <v>0</v>
      </c>
      <c r="M265" s="38">
        <f>(1+Mastersheet!$C$29)*M253</f>
        <v>-3399.5636005456186</v>
      </c>
      <c r="N265" s="77">
        <v>0</v>
      </c>
      <c r="O265" s="77">
        <v>0</v>
      </c>
      <c r="P265" s="77">
        <v>0</v>
      </c>
      <c r="Q265" s="37">
        <f>Q253*(1+Mastersheet!$C$39)</f>
        <v>-930.14728585474859</v>
      </c>
      <c r="R265" s="38">
        <f>Mastersheet!$C$41</f>
        <v>-1500</v>
      </c>
      <c r="S265" s="38">
        <v>0</v>
      </c>
      <c r="T265" s="36">
        <f t="shared" si="21"/>
        <v>8680.5867729337151</v>
      </c>
      <c r="U265" s="36">
        <f t="shared" si="22"/>
        <v>1943533.2771751452</v>
      </c>
    </row>
    <row r="266" spans="1:21">
      <c r="A266" s="25">
        <v>264</v>
      </c>
      <c r="B266" s="25">
        <v>46</v>
      </c>
      <c r="C266" s="25">
        <v>0</v>
      </c>
      <c r="D266" s="36">
        <f>(1+Mastersheet!$C$39)*D254</f>
        <v>22323.53486051397</v>
      </c>
      <c r="E266" s="36">
        <f t="shared" si="20"/>
        <v>-1339.4120916308382</v>
      </c>
      <c r="F266" s="37">
        <v>0</v>
      </c>
      <c r="G266" s="41">
        <f t="shared" si="19"/>
        <v>-6473.8251095490505</v>
      </c>
      <c r="H266" s="25">
        <v>0</v>
      </c>
      <c r="I266" s="77">
        <v>0</v>
      </c>
      <c r="J266" s="38">
        <v>0</v>
      </c>
      <c r="K266" s="37">
        <v>0</v>
      </c>
      <c r="L266" s="25">
        <v>0</v>
      </c>
      <c r="M266" s="38">
        <f>(1+Mastersheet!$C$29)*M254</f>
        <v>-3399.5636005456186</v>
      </c>
      <c r="N266" s="77">
        <v>0</v>
      </c>
      <c r="O266" s="77">
        <v>0</v>
      </c>
      <c r="P266" s="77">
        <v>0</v>
      </c>
      <c r="Q266" s="37">
        <f>Q254*(1+Mastersheet!$C$39)</f>
        <v>-930.14728585474859</v>
      </c>
      <c r="R266" s="38">
        <f>Mastersheet!$C$41</f>
        <v>-1500</v>
      </c>
      <c r="S266" s="38">
        <v>0</v>
      </c>
      <c r="T266" s="36">
        <f t="shared" si="21"/>
        <v>8680.5867729337151</v>
      </c>
      <c r="U266" s="36">
        <f t="shared" si="22"/>
        <v>1955453.0860767041</v>
      </c>
    </row>
    <row r="267" spans="1:21">
      <c r="A267" s="25">
        <v>265</v>
      </c>
      <c r="B267" s="25">
        <v>47</v>
      </c>
      <c r="C267" s="25">
        <v>1</v>
      </c>
      <c r="D267" s="36">
        <f>(1+Mastersheet!$C$39)*D255</f>
        <v>22993.240906329389</v>
      </c>
      <c r="E267" s="36">
        <f t="shared" si="20"/>
        <v>-1379.5944543797632</v>
      </c>
      <c r="F267" s="37">
        <v>0</v>
      </c>
      <c r="G267" s="41">
        <f t="shared" si="19"/>
        <v>-6668.0398628355224</v>
      </c>
      <c r="H267" s="25">
        <v>0</v>
      </c>
      <c r="I267" s="77">
        <v>0</v>
      </c>
      <c r="J267" s="38">
        <v>0</v>
      </c>
      <c r="K267" s="37">
        <v>0</v>
      </c>
      <c r="L267" s="25">
        <v>0</v>
      </c>
      <c r="M267" s="38">
        <f>(1+Mastersheet!$C$29)*M255</f>
        <v>-3603.537416578356</v>
      </c>
      <c r="N267" s="77">
        <v>0</v>
      </c>
      <c r="O267" s="77">
        <v>0</v>
      </c>
      <c r="P267" s="77">
        <v>0</v>
      </c>
      <c r="Q267" s="37">
        <f>Q255*(1+Mastersheet!$C$39)</f>
        <v>-958.05170443039106</v>
      </c>
      <c r="R267" s="38">
        <f>Mastersheet!$C$41</f>
        <v>-1500</v>
      </c>
      <c r="S267" s="38">
        <v>0</v>
      </c>
      <c r="T267" s="36">
        <f t="shared" si="21"/>
        <v>8884.0174681053577</v>
      </c>
      <c r="U267" s="36">
        <f t="shared" si="22"/>
        <v>1967596.1920216039</v>
      </c>
    </row>
    <row r="268" spans="1:21">
      <c r="A268" s="25">
        <v>266</v>
      </c>
      <c r="B268" s="25">
        <v>47</v>
      </c>
      <c r="C268" s="25">
        <v>2</v>
      </c>
      <c r="D268" s="36">
        <f>(1+Mastersheet!$C$39)*D256</f>
        <v>22993.240906329389</v>
      </c>
      <c r="E268" s="36">
        <f t="shared" si="20"/>
        <v>-1379.5944543797632</v>
      </c>
      <c r="F268" s="37">
        <v>0</v>
      </c>
      <c r="G268" s="41">
        <f t="shared" si="19"/>
        <v>-6668.0398628355224</v>
      </c>
      <c r="H268" s="25">
        <v>0</v>
      </c>
      <c r="I268" s="77">
        <v>0</v>
      </c>
      <c r="J268" s="38">
        <v>0</v>
      </c>
      <c r="K268" s="37">
        <v>0</v>
      </c>
      <c r="L268" s="25">
        <v>0</v>
      </c>
      <c r="M268" s="38">
        <f>(1+Mastersheet!$C$29)*M256</f>
        <v>-3603.537416578356</v>
      </c>
      <c r="N268" s="77">
        <v>0</v>
      </c>
      <c r="O268" s="77">
        <v>0</v>
      </c>
      <c r="P268" s="77">
        <v>0</v>
      </c>
      <c r="Q268" s="37">
        <f>Q256*(1+Mastersheet!$C$39)</f>
        <v>-958.05170443039106</v>
      </c>
      <c r="R268" s="38">
        <f>Mastersheet!$C$41</f>
        <v>-1500</v>
      </c>
      <c r="S268" s="38">
        <v>0</v>
      </c>
      <c r="T268" s="36">
        <f t="shared" si="21"/>
        <v>8884.0174681053577</v>
      </c>
      <c r="U268" s="36">
        <f t="shared" si="22"/>
        <v>1979759.5364764121</v>
      </c>
    </row>
    <row r="269" spans="1:21">
      <c r="A269" s="25">
        <v>267</v>
      </c>
      <c r="B269" s="25">
        <v>47</v>
      </c>
      <c r="C269" s="25">
        <v>3</v>
      </c>
      <c r="D269" s="36">
        <f>(1+Mastersheet!$C$39)*D257</f>
        <v>22993.240906329389</v>
      </c>
      <c r="E269" s="36">
        <f t="shared" si="20"/>
        <v>-1379.5944543797632</v>
      </c>
      <c r="F269" s="37">
        <v>0</v>
      </c>
      <c r="G269" s="41">
        <f t="shared" si="19"/>
        <v>-6668.0398628355224</v>
      </c>
      <c r="H269" s="25">
        <v>0</v>
      </c>
      <c r="I269" s="77">
        <v>0</v>
      </c>
      <c r="J269" s="38">
        <v>0</v>
      </c>
      <c r="K269" s="37">
        <v>0</v>
      </c>
      <c r="L269" s="25">
        <v>0</v>
      </c>
      <c r="M269" s="38">
        <f>(1+Mastersheet!$C$29)*M257</f>
        <v>-3603.537416578356</v>
      </c>
      <c r="N269" s="77">
        <v>0</v>
      </c>
      <c r="O269" s="77">
        <v>0</v>
      </c>
      <c r="P269" s="77">
        <v>0</v>
      </c>
      <c r="Q269" s="37">
        <f>Q257*(1+Mastersheet!$C$39)</f>
        <v>-958.05170443039106</v>
      </c>
      <c r="R269" s="38">
        <f>Mastersheet!$C$41</f>
        <v>-1500</v>
      </c>
      <c r="S269" s="38">
        <v>0</v>
      </c>
      <c r="T269" s="36">
        <f t="shared" si="21"/>
        <v>8884.0174681053577</v>
      </c>
      <c r="U269" s="36">
        <f t="shared" si="22"/>
        <v>1991943.1531719782</v>
      </c>
    </row>
    <row r="270" spans="1:21">
      <c r="A270" s="25">
        <v>268</v>
      </c>
      <c r="B270" s="25">
        <v>47</v>
      </c>
      <c r="C270" s="25">
        <v>4</v>
      </c>
      <c r="D270" s="36">
        <f>(1+Mastersheet!$C$39)*D258</f>
        <v>22993.240906329389</v>
      </c>
      <c r="E270" s="36">
        <f t="shared" si="20"/>
        <v>-1379.5944543797632</v>
      </c>
      <c r="F270" s="37">
        <v>0</v>
      </c>
      <c r="G270" s="41">
        <f t="shared" si="19"/>
        <v>-6668.0398628355224</v>
      </c>
      <c r="H270" s="25">
        <v>0</v>
      </c>
      <c r="I270" s="77">
        <v>0</v>
      </c>
      <c r="J270" s="38">
        <v>0</v>
      </c>
      <c r="K270" s="37">
        <v>0</v>
      </c>
      <c r="L270" s="25">
        <v>0</v>
      </c>
      <c r="M270" s="38">
        <f>(1+Mastersheet!$C$29)*M258</f>
        <v>-3603.537416578356</v>
      </c>
      <c r="N270" s="77">
        <v>0</v>
      </c>
      <c r="O270" s="77">
        <v>0</v>
      </c>
      <c r="P270" s="77">
        <v>0</v>
      </c>
      <c r="Q270" s="37">
        <f>Q258*(1+Mastersheet!$C$39)</f>
        <v>-958.05170443039106</v>
      </c>
      <c r="R270" s="38">
        <f>Mastersheet!$C$41</f>
        <v>-1500</v>
      </c>
      <c r="S270" s="38">
        <v>0</v>
      </c>
      <c r="T270" s="36">
        <f t="shared" si="21"/>
        <v>8884.0174681053577</v>
      </c>
      <c r="U270" s="36">
        <f t="shared" si="22"/>
        <v>2004147.0758953702</v>
      </c>
    </row>
    <row r="271" spans="1:21">
      <c r="A271" s="25">
        <v>269</v>
      </c>
      <c r="B271" s="25">
        <v>47</v>
      </c>
      <c r="C271" s="25">
        <v>5</v>
      </c>
      <c r="D271" s="36">
        <f>(1+Mastersheet!$C$39)*D259</f>
        <v>22993.240906329389</v>
      </c>
      <c r="E271" s="36">
        <f t="shared" si="20"/>
        <v>-1379.5944543797632</v>
      </c>
      <c r="F271" s="37">
        <v>0</v>
      </c>
      <c r="G271" s="41">
        <f t="shared" si="19"/>
        <v>-6668.0398628355224</v>
      </c>
      <c r="H271" s="25">
        <v>0</v>
      </c>
      <c r="I271" s="77">
        <v>0</v>
      </c>
      <c r="J271" s="38">
        <v>0</v>
      </c>
      <c r="K271" s="37">
        <v>0</v>
      </c>
      <c r="L271" s="25">
        <v>0</v>
      </c>
      <c r="M271" s="38">
        <f>(1+Mastersheet!$C$29)*M259</f>
        <v>-3603.537416578356</v>
      </c>
      <c r="N271" s="77">
        <v>0</v>
      </c>
      <c r="O271" s="77">
        <v>0</v>
      </c>
      <c r="P271" s="77">
        <v>0</v>
      </c>
      <c r="Q271" s="37">
        <f>Q259*(1+Mastersheet!$C$39)</f>
        <v>-958.05170443039106</v>
      </c>
      <c r="R271" s="38">
        <f>Mastersheet!$C$41</f>
        <v>-1500</v>
      </c>
      <c r="S271" s="38">
        <v>0</v>
      </c>
      <c r="T271" s="36">
        <f t="shared" si="21"/>
        <v>8884.0174681053577</v>
      </c>
      <c r="U271" s="36">
        <f t="shared" si="22"/>
        <v>2016371.3384899679</v>
      </c>
    </row>
    <row r="272" spans="1:21">
      <c r="A272" s="25">
        <v>270</v>
      </c>
      <c r="B272" s="25">
        <v>47</v>
      </c>
      <c r="C272" s="25">
        <v>6</v>
      </c>
      <c r="D272" s="36">
        <f>(1+Mastersheet!$C$39)*D260</f>
        <v>22993.240906329389</v>
      </c>
      <c r="E272" s="36">
        <f t="shared" si="20"/>
        <v>-1379.5944543797632</v>
      </c>
      <c r="F272" s="37">
        <v>0</v>
      </c>
      <c r="G272" s="41">
        <f t="shared" si="19"/>
        <v>-6668.0398628355224</v>
      </c>
      <c r="H272" s="25">
        <v>0</v>
      </c>
      <c r="I272" s="77">
        <v>0</v>
      </c>
      <c r="J272" s="38">
        <v>0</v>
      </c>
      <c r="K272" s="37">
        <v>0</v>
      </c>
      <c r="L272" s="25">
        <v>0</v>
      </c>
      <c r="M272" s="38">
        <f>(1+Mastersheet!$C$29)*M260</f>
        <v>-3603.537416578356</v>
      </c>
      <c r="N272" s="77">
        <v>0</v>
      </c>
      <c r="O272" s="77">
        <v>0</v>
      </c>
      <c r="P272" s="77">
        <v>0</v>
      </c>
      <c r="Q272" s="37">
        <f>Q260*(1+Mastersheet!$C$39)</f>
        <v>-958.05170443039106</v>
      </c>
      <c r="R272" s="38">
        <f>Mastersheet!$C$41</f>
        <v>-1500</v>
      </c>
      <c r="S272" s="38">
        <v>0</v>
      </c>
      <c r="T272" s="36">
        <f t="shared" si="21"/>
        <v>8884.0174681053577</v>
      </c>
      <c r="U272" s="36">
        <f t="shared" si="22"/>
        <v>2028615.9748555566</v>
      </c>
    </row>
    <row r="273" spans="1:21">
      <c r="A273" s="25">
        <v>271</v>
      </c>
      <c r="B273" s="25">
        <v>47</v>
      </c>
      <c r="C273" s="25">
        <v>7</v>
      </c>
      <c r="D273" s="36">
        <f>(1+Mastersheet!$C$39)*D261</f>
        <v>22993.240906329389</v>
      </c>
      <c r="E273" s="36">
        <f t="shared" si="20"/>
        <v>-1379.5944543797632</v>
      </c>
      <c r="F273" s="37">
        <v>0</v>
      </c>
      <c r="G273" s="41">
        <f t="shared" si="19"/>
        <v>-6668.0398628355224</v>
      </c>
      <c r="H273" s="25">
        <v>0</v>
      </c>
      <c r="I273" s="77">
        <v>0</v>
      </c>
      <c r="J273" s="38">
        <v>0</v>
      </c>
      <c r="K273" s="37">
        <v>0</v>
      </c>
      <c r="L273" s="25">
        <v>0</v>
      </c>
      <c r="M273" s="38">
        <f>(1+Mastersheet!$C$29)*M261</f>
        <v>-3603.537416578356</v>
      </c>
      <c r="N273" s="77">
        <v>0</v>
      </c>
      <c r="O273" s="77">
        <v>0</v>
      </c>
      <c r="P273" s="77">
        <v>0</v>
      </c>
      <c r="Q273" s="37">
        <f>Q261*(1+Mastersheet!$C$39)</f>
        <v>-958.05170443039106</v>
      </c>
      <c r="R273" s="38">
        <f>Mastersheet!$C$41</f>
        <v>-1500</v>
      </c>
      <c r="S273" s="38">
        <v>0</v>
      </c>
      <c r="T273" s="36">
        <f t="shared" si="21"/>
        <v>8884.0174681053577</v>
      </c>
      <c r="U273" s="36">
        <f t="shared" si="22"/>
        <v>2040881.0189484213</v>
      </c>
    </row>
    <row r="274" spans="1:21">
      <c r="A274" s="25">
        <v>272</v>
      </c>
      <c r="B274" s="25">
        <v>47</v>
      </c>
      <c r="C274" s="25">
        <v>8</v>
      </c>
      <c r="D274" s="36">
        <f>(1+Mastersheet!$C$39)*D262</f>
        <v>22993.240906329389</v>
      </c>
      <c r="E274" s="36">
        <f t="shared" si="20"/>
        <v>-1379.5944543797632</v>
      </c>
      <c r="F274" s="37">
        <v>0</v>
      </c>
      <c r="G274" s="41">
        <f t="shared" si="19"/>
        <v>-6668.0398628355224</v>
      </c>
      <c r="H274" s="25">
        <v>0</v>
      </c>
      <c r="I274" s="77">
        <v>0</v>
      </c>
      <c r="J274" s="38">
        <v>0</v>
      </c>
      <c r="K274" s="37">
        <v>0</v>
      </c>
      <c r="L274" s="25">
        <v>0</v>
      </c>
      <c r="M274" s="38">
        <f>(1+Mastersheet!$C$29)*M262</f>
        <v>-3603.537416578356</v>
      </c>
      <c r="N274" s="77">
        <v>0</v>
      </c>
      <c r="O274" s="77">
        <v>0</v>
      </c>
      <c r="P274" s="77">
        <v>0</v>
      </c>
      <c r="Q274" s="37">
        <f>Q262*(1+Mastersheet!$C$39)</f>
        <v>-958.05170443039106</v>
      </c>
      <c r="R274" s="38">
        <f>Mastersheet!$C$41</f>
        <v>-1500</v>
      </c>
      <c r="S274" s="38">
        <v>0</v>
      </c>
      <c r="T274" s="36">
        <f t="shared" si="21"/>
        <v>8884.0174681053577</v>
      </c>
      <c r="U274" s="36">
        <f t="shared" si="22"/>
        <v>2053166.5047814408</v>
      </c>
    </row>
    <row r="275" spans="1:21">
      <c r="A275" s="25">
        <v>273</v>
      </c>
      <c r="B275" s="25">
        <v>47</v>
      </c>
      <c r="C275" s="25">
        <v>9</v>
      </c>
      <c r="D275" s="36">
        <f>(1+Mastersheet!$C$39)*D263</f>
        <v>22993.240906329389</v>
      </c>
      <c r="E275" s="36">
        <f t="shared" si="20"/>
        <v>-1379.5944543797632</v>
      </c>
      <c r="F275" s="37">
        <v>0</v>
      </c>
      <c r="G275" s="41">
        <f t="shared" si="19"/>
        <v>-6668.0398628355224</v>
      </c>
      <c r="H275" s="25">
        <v>0</v>
      </c>
      <c r="I275" s="77">
        <v>0</v>
      </c>
      <c r="J275" s="38">
        <v>0</v>
      </c>
      <c r="K275" s="37">
        <v>0</v>
      </c>
      <c r="L275" s="25">
        <v>0</v>
      </c>
      <c r="M275" s="38">
        <f>(1+Mastersheet!$C$29)*M263</f>
        <v>-3603.537416578356</v>
      </c>
      <c r="N275" s="77">
        <v>0</v>
      </c>
      <c r="O275" s="77">
        <v>0</v>
      </c>
      <c r="P275" s="77">
        <v>0</v>
      </c>
      <c r="Q275" s="37">
        <f>Q263*(1+Mastersheet!$C$39)</f>
        <v>-958.05170443039106</v>
      </c>
      <c r="R275" s="38">
        <f>Mastersheet!$C$41</f>
        <v>-1500</v>
      </c>
      <c r="S275" s="38">
        <v>0</v>
      </c>
      <c r="T275" s="36">
        <f t="shared" si="21"/>
        <v>8884.0174681053577</v>
      </c>
      <c r="U275" s="36">
        <f t="shared" si="22"/>
        <v>2065472.4664241821</v>
      </c>
    </row>
    <row r="276" spans="1:21">
      <c r="A276" s="25">
        <v>274</v>
      </c>
      <c r="B276" s="25">
        <v>47</v>
      </c>
      <c r="C276" s="25">
        <v>10</v>
      </c>
      <c r="D276" s="36">
        <f>(1+Mastersheet!$C$39)*D264</f>
        <v>22993.240906329389</v>
      </c>
      <c r="E276" s="36">
        <f t="shared" si="20"/>
        <v>-1379.5944543797632</v>
      </c>
      <c r="F276" s="37">
        <v>0</v>
      </c>
      <c r="G276" s="41">
        <f t="shared" si="19"/>
        <v>-6668.0398628355224</v>
      </c>
      <c r="H276" s="25">
        <v>0</v>
      </c>
      <c r="I276" s="77">
        <v>0</v>
      </c>
      <c r="J276" s="38">
        <v>0</v>
      </c>
      <c r="K276" s="37">
        <v>0</v>
      </c>
      <c r="L276" s="25">
        <v>0</v>
      </c>
      <c r="M276" s="38">
        <f>(1+Mastersheet!$C$29)*M264</f>
        <v>-3603.537416578356</v>
      </c>
      <c r="N276" s="77">
        <v>0</v>
      </c>
      <c r="O276" s="77">
        <v>0</v>
      </c>
      <c r="P276" s="77">
        <v>0</v>
      </c>
      <c r="Q276" s="37">
        <f>Q264*(1+Mastersheet!$C$39)</f>
        <v>-958.05170443039106</v>
      </c>
      <c r="R276" s="38">
        <f>Mastersheet!$C$41</f>
        <v>-1500</v>
      </c>
      <c r="S276" s="38">
        <v>0</v>
      </c>
      <c r="T276" s="36">
        <f t="shared" si="21"/>
        <v>8884.0174681053577</v>
      </c>
      <c r="U276" s="36">
        <f t="shared" si="22"/>
        <v>2077798.9380029945</v>
      </c>
    </row>
    <row r="277" spans="1:21">
      <c r="A277" s="25">
        <v>275</v>
      </c>
      <c r="B277" s="25">
        <v>47</v>
      </c>
      <c r="C277" s="25">
        <v>11</v>
      </c>
      <c r="D277" s="36">
        <f>(1+Mastersheet!$C$39)*D265</f>
        <v>22993.240906329389</v>
      </c>
      <c r="E277" s="36">
        <f t="shared" si="20"/>
        <v>-1379.5944543797632</v>
      </c>
      <c r="F277" s="37">
        <v>0</v>
      </c>
      <c r="G277" s="41">
        <f t="shared" si="19"/>
        <v>-6668.0398628355224</v>
      </c>
      <c r="H277" s="25">
        <v>0</v>
      </c>
      <c r="I277" s="77">
        <v>0</v>
      </c>
      <c r="J277" s="38">
        <v>0</v>
      </c>
      <c r="K277" s="37">
        <v>0</v>
      </c>
      <c r="L277" s="25">
        <v>0</v>
      </c>
      <c r="M277" s="38">
        <f>(1+Mastersheet!$C$29)*M265</f>
        <v>-3603.537416578356</v>
      </c>
      <c r="N277" s="77">
        <v>0</v>
      </c>
      <c r="O277" s="77">
        <v>0</v>
      </c>
      <c r="P277" s="77">
        <v>0</v>
      </c>
      <c r="Q277" s="37">
        <f>Q265*(1+Mastersheet!$C$39)</f>
        <v>-958.05170443039106</v>
      </c>
      <c r="R277" s="38">
        <f>Mastersheet!$C$41</f>
        <v>-1500</v>
      </c>
      <c r="S277" s="38">
        <v>0</v>
      </c>
      <c r="T277" s="36">
        <f t="shared" si="21"/>
        <v>8884.0174681053577</v>
      </c>
      <c r="U277" s="36">
        <f t="shared" si="22"/>
        <v>2090145.953701105</v>
      </c>
    </row>
    <row r="278" spans="1:21">
      <c r="A278" s="25">
        <v>276</v>
      </c>
      <c r="B278" s="25">
        <v>47</v>
      </c>
      <c r="C278" s="25">
        <v>0</v>
      </c>
      <c r="D278" s="36">
        <f>(1+Mastersheet!$C$39)*D266</f>
        <v>22993.240906329389</v>
      </c>
      <c r="E278" s="36">
        <f t="shared" si="20"/>
        <v>-1379.5944543797632</v>
      </c>
      <c r="F278" s="37">
        <v>0</v>
      </c>
      <c r="G278" s="41">
        <f t="shared" si="19"/>
        <v>-6668.0398628355224</v>
      </c>
      <c r="H278" s="25">
        <v>0</v>
      </c>
      <c r="I278" s="77">
        <v>0</v>
      </c>
      <c r="J278" s="38">
        <v>0</v>
      </c>
      <c r="K278" s="37">
        <v>0</v>
      </c>
      <c r="L278" s="25">
        <v>0</v>
      </c>
      <c r="M278" s="38">
        <f>(1+Mastersheet!$C$29)*M266</f>
        <v>-3603.537416578356</v>
      </c>
      <c r="N278" s="77">
        <v>0</v>
      </c>
      <c r="O278" s="77">
        <v>0</v>
      </c>
      <c r="P278" s="77">
        <v>0</v>
      </c>
      <c r="Q278" s="37">
        <f>Q266*(1+Mastersheet!$C$39)</f>
        <v>-958.05170443039106</v>
      </c>
      <c r="R278" s="38">
        <f>Mastersheet!$C$41</f>
        <v>-1500</v>
      </c>
      <c r="S278" s="38">
        <v>0</v>
      </c>
      <c r="T278" s="36">
        <f t="shared" si="21"/>
        <v>8884.0174681053577</v>
      </c>
      <c r="U278" s="36">
        <f t="shared" si="22"/>
        <v>2102513.5477587124</v>
      </c>
    </row>
    <row r="279" spans="1:21">
      <c r="A279" s="25">
        <v>277</v>
      </c>
      <c r="B279" s="25">
        <v>48</v>
      </c>
      <c r="C279" s="25">
        <v>1</v>
      </c>
      <c r="D279" s="36">
        <f>(1+Mastersheet!$C$39)*D267</f>
        <v>23683.038133519272</v>
      </c>
      <c r="E279" s="36">
        <f t="shared" si="20"/>
        <v>-1420.9822880111562</v>
      </c>
      <c r="F279" s="37">
        <v>0</v>
      </c>
      <c r="G279" s="41">
        <f t="shared" si="19"/>
        <v>-6868.0810587205888</v>
      </c>
      <c r="H279" s="25">
        <v>0</v>
      </c>
      <c r="I279" s="77">
        <v>0</v>
      </c>
      <c r="J279" s="38">
        <v>0</v>
      </c>
      <c r="K279" s="37">
        <v>0</v>
      </c>
      <c r="L279" s="25">
        <v>0</v>
      </c>
      <c r="M279" s="38">
        <f>(1+Mastersheet!$C$29)*M267</f>
        <v>-3819.7496615730574</v>
      </c>
      <c r="N279" s="77">
        <v>0</v>
      </c>
      <c r="O279" s="77">
        <v>0</v>
      </c>
      <c r="P279" s="77">
        <v>0</v>
      </c>
      <c r="Q279" s="37">
        <f>Q267*(1+Mastersheet!$C$39)</f>
        <v>-986.79325556330286</v>
      </c>
      <c r="R279" s="38">
        <f>Mastersheet!$C$41</f>
        <v>-1500</v>
      </c>
      <c r="S279" s="38">
        <v>0</v>
      </c>
      <c r="T279" s="36">
        <f t="shared" si="21"/>
        <v>9087.4318696511655</v>
      </c>
      <c r="U279" s="36">
        <f t="shared" si="22"/>
        <v>2115105.1688746284</v>
      </c>
    </row>
    <row r="280" spans="1:21">
      <c r="A280" s="25">
        <v>278</v>
      </c>
      <c r="B280" s="25">
        <v>48</v>
      </c>
      <c r="C280" s="25">
        <v>2</v>
      </c>
      <c r="D280" s="36">
        <f>(1+Mastersheet!$C$39)*D268</f>
        <v>23683.038133519272</v>
      </c>
      <c r="E280" s="36">
        <f t="shared" si="20"/>
        <v>-1420.9822880111562</v>
      </c>
      <c r="F280" s="37">
        <v>0</v>
      </c>
      <c r="G280" s="41">
        <f t="shared" si="19"/>
        <v>-6868.0810587205888</v>
      </c>
      <c r="H280" s="25">
        <v>0</v>
      </c>
      <c r="I280" s="77">
        <v>0</v>
      </c>
      <c r="J280" s="38">
        <v>0</v>
      </c>
      <c r="K280" s="37">
        <v>0</v>
      </c>
      <c r="L280" s="25">
        <v>0</v>
      </c>
      <c r="M280" s="38">
        <f>(1+Mastersheet!$C$29)*M268</f>
        <v>-3819.7496615730574</v>
      </c>
      <c r="N280" s="77">
        <v>0</v>
      </c>
      <c r="O280" s="77">
        <v>0</v>
      </c>
      <c r="P280" s="77">
        <v>0</v>
      </c>
      <c r="Q280" s="37">
        <f>Q268*(1+Mastersheet!$C$39)</f>
        <v>-986.79325556330286</v>
      </c>
      <c r="R280" s="38">
        <f>Mastersheet!$C$41</f>
        <v>-1500</v>
      </c>
      <c r="S280" s="38">
        <v>0</v>
      </c>
      <c r="T280" s="36">
        <f t="shared" si="21"/>
        <v>9087.4318696511655</v>
      </c>
      <c r="U280" s="36">
        <f t="shared" si="22"/>
        <v>2127717.7760257372</v>
      </c>
    </row>
    <row r="281" spans="1:21">
      <c r="A281" s="25">
        <v>279</v>
      </c>
      <c r="B281" s="25">
        <v>48</v>
      </c>
      <c r="C281" s="25">
        <v>3</v>
      </c>
      <c r="D281" s="36">
        <f>(1+Mastersheet!$C$39)*D269</f>
        <v>23683.038133519272</v>
      </c>
      <c r="E281" s="36">
        <f t="shared" si="20"/>
        <v>-1420.9822880111562</v>
      </c>
      <c r="F281" s="37">
        <v>0</v>
      </c>
      <c r="G281" s="41">
        <f t="shared" si="19"/>
        <v>-6868.0810587205888</v>
      </c>
      <c r="H281" s="25">
        <v>0</v>
      </c>
      <c r="I281" s="77">
        <v>0</v>
      </c>
      <c r="J281" s="38">
        <v>0</v>
      </c>
      <c r="K281" s="37">
        <v>0</v>
      </c>
      <c r="L281" s="25">
        <v>0</v>
      </c>
      <c r="M281" s="38">
        <f>(1+Mastersheet!$C$29)*M269</f>
        <v>-3819.7496615730574</v>
      </c>
      <c r="N281" s="77">
        <v>0</v>
      </c>
      <c r="O281" s="77">
        <v>0</v>
      </c>
      <c r="P281" s="77">
        <v>0</v>
      </c>
      <c r="Q281" s="37">
        <f>Q269*(1+Mastersheet!$C$39)</f>
        <v>-986.79325556330286</v>
      </c>
      <c r="R281" s="38">
        <f>Mastersheet!$C$41</f>
        <v>-1500</v>
      </c>
      <c r="S281" s="38">
        <v>0</v>
      </c>
      <c r="T281" s="36">
        <f t="shared" si="21"/>
        <v>9087.4318696511655</v>
      </c>
      <c r="U281" s="36">
        <f t="shared" si="22"/>
        <v>2140351.4041887647</v>
      </c>
    </row>
    <row r="282" spans="1:21">
      <c r="A282" s="25">
        <v>280</v>
      </c>
      <c r="B282" s="25">
        <v>48</v>
      </c>
      <c r="C282" s="25">
        <v>4</v>
      </c>
      <c r="D282" s="36">
        <f>(1+Mastersheet!$C$39)*D270</f>
        <v>23683.038133519272</v>
      </c>
      <c r="E282" s="36">
        <f t="shared" si="20"/>
        <v>-1420.9822880111562</v>
      </c>
      <c r="F282" s="37">
        <v>0</v>
      </c>
      <c r="G282" s="41">
        <f t="shared" si="19"/>
        <v>-6868.0810587205888</v>
      </c>
      <c r="H282" s="25">
        <v>0</v>
      </c>
      <c r="I282" s="77">
        <v>0</v>
      </c>
      <c r="J282" s="38">
        <v>0</v>
      </c>
      <c r="K282" s="37">
        <v>0</v>
      </c>
      <c r="L282" s="25">
        <v>0</v>
      </c>
      <c r="M282" s="38">
        <f>(1+Mastersheet!$C$29)*M270</f>
        <v>-3819.7496615730574</v>
      </c>
      <c r="N282" s="77">
        <v>0</v>
      </c>
      <c r="O282" s="77">
        <v>0</v>
      </c>
      <c r="P282" s="77">
        <v>0</v>
      </c>
      <c r="Q282" s="37">
        <f>Q270*(1+Mastersheet!$C$39)</f>
        <v>-986.79325556330286</v>
      </c>
      <c r="R282" s="38">
        <f>Mastersheet!$C$41</f>
        <v>-1500</v>
      </c>
      <c r="S282" s="38">
        <v>0</v>
      </c>
      <c r="T282" s="36">
        <f t="shared" si="21"/>
        <v>9087.4318696511655</v>
      </c>
      <c r="U282" s="36">
        <f t="shared" si="22"/>
        <v>2153006.0883987308</v>
      </c>
    </row>
    <row r="283" spans="1:21">
      <c r="A283" s="25">
        <v>281</v>
      </c>
      <c r="B283" s="25">
        <v>48</v>
      </c>
      <c r="C283" s="25">
        <v>5</v>
      </c>
      <c r="D283" s="36">
        <f>(1+Mastersheet!$C$39)*D271</f>
        <v>23683.038133519272</v>
      </c>
      <c r="E283" s="36">
        <f t="shared" si="20"/>
        <v>-1420.9822880111562</v>
      </c>
      <c r="F283" s="37">
        <v>0</v>
      </c>
      <c r="G283" s="41">
        <f t="shared" si="19"/>
        <v>-6868.0810587205888</v>
      </c>
      <c r="H283" s="25">
        <v>0</v>
      </c>
      <c r="I283" s="77">
        <v>0</v>
      </c>
      <c r="J283" s="38">
        <v>0</v>
      </c>
      <c r="K283" s="37">
        <v>0</v>
      </c>
      <c r="L283" s="25">
        <v>0</v>
      </c>
      <c r="M283" s="38">
        <f>(1+Mastersheet!$C$29)*M271</f>
        <v>-3819.7496615730574</v>
      </c>
      <c r="N283" s="77">
        <v>0</v>
      </c>
      <c r="O283" s="77">
        <v>0</v>
      </c>
      <c r="P283" s="77">
        <v>0</v>
      </c>
      <c r="Q283" s="37">
        <f>Q271*(1+Mastersheet!$C$39)</f>
        <v>-986.79325556330286</v>
      </c>
      <c r="R283" s="38">
        <f>Mastersheet!$C$41</f>
        <v>-1500</v>
      </c>
      <c r="S283" s="38">
        <v>0</v>
      </c>
      <c r="T283" s="36">
        <f t="shared" si="21"/>
        <v>9087.4318696511655</v>
      </c>
      <c r="U283" s="36">
        <f t="shared" si="22"/>
        <v>2165681.8637490468</v>
      </c>
    </row>
    <row r="284" spans="1:21">
      <c r="A284" s="25">
        <v>282</v>
      </c>
      <c r="B284" s="25">
        <v>48</v>
      </c>
      <c r="C284" s="25">
        <v>6</v>
      </c>
      <c r="D284" s="36">
        <f>(1+Mastersheet!$C$39)*D272</f>
        <v>23683.038133519272</v>
      </c>
      <c r="E284" s="36">
        <f t="shared" si="20"/>
        <v>-1420.9822880111562</v>
      </c>
      <c r="F284" s="37">
        <v>0</v>
      </c>
      <c r="G284" s="41">
        <f t="shared" si="19"/>
        <v>-6868.0810587205888</v>
      </c>
      <c r="H284" s="25">
        <v>0</v>
      </c>
      <c r="I284" s="77">
        <v>0</v>
      </c>
      <c r="J284" s="38">
        <v>0</v>
      </c>
      <c r="K284" s="37">
        <v>0</v>
      </c>
      <c r="L284" s="25">
        <v>0</v>
      </c>
      <c r="M284" s="38">
        <f>(1+Mastersheet!$C$29)*M272</f>
        <v>-3819.7496615730574</v>
      </c>
      <c r="N284" s="77">
        <v>0</v>
      </c>
      <c r="O284" s="77">
        <v>0</v>
      </c>
      <c r="P284" s="77">
        <v>0</v>
      </c>
      <c r="Q284" s="37">
        <f>Q272*(1+Mastersheet!$C$39)</f>
        <v>-986.79325556330286</v>
      </c>
      <c r="R284" s="38">
        <f>Mastersheet!$C$41</f>
        <v>-1500</v>
      </c>
      <c r="S284" s="38">
        <v>0</v>
      </c>
      <c r="T284" s="36">
        <f t="shared" si="21"/>
        <v>9087.4318696511655</v>
      </c>
      <c r="U284" s="36">
        <f t="shared" si="22"/>
        <v>2178378.7653916134</v>
      </c>
    </row>
    <row r="285" spans="1:21">
      <c r="A285" s="25">
        <v>283</v>
      </c>
      <c r="B285" s="25">
        <v>48</v>
      </c>
      <c r="C285" s="25">
        <v>7</v>
      </c>
      <c r="D285" s="36">
        <f>(1+Mastersheet!$C$39)*D273</f>
        <v>23683.038133519272</v>
      </c>
      <c r="E285" s="36">
        <f t="shared" si="20"/>
        <v>-1420.9822880111562</v>
      </c>
      <c r="F285" s="37">
        <v>0</v>
      </c>
      <c r="G285" s="41">
        <f t="shared" si="19"/>
        <v>-6868.0810587205888</v>
      </c>
      <c r="H285" s="25">
        <v>0</v>
      </c>
      <c r="I285" s="77">
        <v>0</v>
      </c>
      <c r="J285" s="38">
        <v>0</v>
      </c>
      <c r="K285" s="37">
        <v>0</v>
      </c>
      <c r="L285" s="25">
        <v>0</v>
      </c>
      <c r="M285" s="38">
        <f>(1+Mastersheet!$C$29)*M273</f>
        <v>-3819.7496615730574</v>
      </c>
      <c r="N285" s="77">
        <v>0</v>
      </c>
      <c r="O285" s="77">
        <v>0</v>
      </c>
      <c r="P285" s="77">
        <v>0</v>
      </c>
      <c r="Q285" s="37">
        <f>Q273*(1+Mastersheet!$C$39)</f>
        <v>-986.79325556330286</v>
      </c>
      <c r="R285" s="38">
        <f>Mastersheet!$C$41</f>
        <v>-1500</v>
      </c>
      <c r="S285" s="38">
        <v>0</v>
      </c>
      <c r="T285" s="36">
        <f t="shared" si="21"/>
        <v>9087.4318696511655</v>
      </c>
      <c r="U285" s="36">
        <f t="shared" si="22"/>
        <v>2191096.8285369175</v>
      </c>
    </row>
    <row r="286" spans="1:21">
      <c r="A286" s="25">
        <v>284</v>
      </c>
      <c r="B286" s="25">
        <v>48</v>
      </c>
      <c r="C286" s="25">
        <v>8</v>
      </c>
      <c r="D286" s="36">
        <f>(1+Mastersheet!$C$39)*D274</f>
        <v>23683.038133519272</v>
      </c>
      <c r="E286" s="36">
        <f t="shared" si="20"/>
        <v>-1420.9822880111562</v>
      </c>
      <c r="F286" s="37">
        <v>0</v>
      </c>
      <c r="G286" s="41">
        <f t="shared" si="19"/>
        <v>-6868.0810587205888</v>
      </c>
      <c r="H286" s="25">
        <v>0</v>
      </c>
      <c r="I286" s="77">
        <v>0</v>
      </c>
      <c r="J286" s="38">
        <v>0</v>
      </c>
      <c r="K286" s="37">
        <v>0</v>
      </c>
      <c r="L286" s="25">
        <v>0</v>
      </c>
      <c r="M286" s="38">
        <f>(1+Mastersheet!$C$29)*M274</f>
        <v>-3819.7496615730574</v>
      </c>
      <c r="N286" s="77">
        <v>0</v>
      </c>
      <c r="O286" s="77">
        <v>0</v>
      </c>
      <c r="P286" s="77">
        <v>0</v>
      </c>
      <c r="Q286" s="37">
        <f>Q274*(1+Mastersheet!$C$39)</f>
        <v>-986.79325556330286</v>
      </c>
      <c r="R286" s="38">
        <f>Mastersheet!$C$41</f>
        <v>-1500</v>
      </c>
      <c r="S286" s="38">
        <v>0</v>
      </c>
      <c r="T286" s="36">
        <f t="shared" si="21"/>
        <v>9087.4318696511655</v>
      </c>
      <c r="U286" s="36">
        <f t="shared" si="22"/>
        <v>2203836.0884541301</v>
      </c>
    </row>
    <row r="287" spans="1:21">
      <c r="A287" s="25">
        <v>285</v>
      </c>
      <c r="B287" s="25">
        <v>48</v>
      </c>
      <c r="C287" s="25">
        <v>9</v>
      </c>
      <c r="D287" s="36">
        <f>(1+Mastersheet!$C$39)*D275</f>
        <v>23683.038133519272</v>
      </c>
      <c r="E287" s="36">
        <f t="shared" si="20"/>
        <v>-1420.9822880111562</v>
      </c>
      <c r="F287" s="37">
        <v>0</v>
      </c>
      <c r="G287" s="41">
        <f t="shared" si="19"/>
        <v>-6868.0810587205888</v>
      </c>
      <c r="H287" s="25">
        <v>0</v>
      </c>
      <c r="I287" s="77">
        <v>0</v>
      </c>
      <c r="J287" s="38">
        <v>0</v>
      </c>
      <c r="K287" s="37">
        <v>0</v>
      </c>
      <c r="L287" s="25">
        <v>0</v>
      </c>
      <c r="M287" s="38">
        <f>(1+Mastersheet!$C$29)*M275</f>
        <v>-3819.7496615730574</v>
      </c>
      <c r="N287" s="77">
        <v>0</v>
      </c>
      <c r="O287" s="77">
        <v>0</v>
      </c>
      <c r="P287" s="77">
        <v>0</v>
      </c>
      <c r="Q287" s="37">
        <f>Q275*(1+Mastersheet!$C$39)</f>
        <v>-986.79325556330286</v>
      </c>
      <c r="R287" s="38">
        <f>Mastersheet!$C$41</f>
        <v>-1500</v>
      </c>
      <c r="S287" s="38">
        <v>0</v>
      </c>
      <c r="T287" s="36">
        <f t="shared" si="21"/>
        <v>9087.4318696511655</v>
      </c>
      <c r="U287" s="36">
        <f t="shared" si="22"/>
        <v>2216596.5804712051</v>
      </c>
    </row>
    <row r="288" spans="1:21">
      <c r="A288" s="25">
        <v>286</v>
      </c>
      <c r="B288" s="25">
        <v>48</v>
      </c>
      <c r="C288" s="25">
        <v>10</v>
      </c>
      <c r="D288" s="36">
        <f>(1+Mastersheet!$C$39)*D276</f>
        <v>23683.038133519272</v>
      </c>
      <c r="E288" s="36">
        <f t="shared" si="20"/>
        <v>-1420.9822880111562</v>
      </c>
      <c r="F288" s="37">
        <v>0</v>
      </c>
      <c r="G288" s="41">
        <f t="shared" si="19"/>
        <v>-6868.0810587205888</v>
      </c>
      <c r="H288" s="25">
        <v>0</v>
      </c>
      <c r="I288" s="77">
        <v>0</v>
      </c>
      <c r="J288" s="38">
        <v>0</v>
      </c>
      <c r="K288" s="37">
        <v>0</v>
      </c>
      <c r="L288" s="25">
        <v>0</v>
      </c>
      <c r="M288" s="38">
        <f>(1+Mastersheet!$C$29)*M276</f>
        <v>-3819.7496615730574</v>
      </c>
      <c r="N288" s="77">
        <v>0</v>
      </c>
      <c r="O288" s="77">
        <v>0</v>
      </c>
      <c r="P288" s="77">
        <v>0</v>
      </c>
      <c r="Q288" s="37">
        <f>Q276*(1+Mastersheet!$C$39)</f>
        <v>-986.79325556330286</v>
      </c>
      <c r="R288" s="38">
        <f>Mastersheet!$C$41</f>
        <v>-1500</v>
      </c>
      <c r="S288" s="38">
        <v>0</v>
      </c>
      <c r="T288" s="36">
        <f t="shared" si="21"/>
        <v>9087.4318696511655</v>
      </c>
      <c r="U288" s="36">
        <f t="shared" si="22"/>
        <v>2229378.3399749752</v>
      </c>
    </row>
    <row r="289" spans="1:21">
      <c r="A289" s="25">
        <v>287</v>
      </c>
      <c r="B289" s="25">
        <v>48</v>
      </c>
      <c r="C289" s="25">
        <v>11</v>
      </c>
      <c r="D289" s="36">
        <f>(1+Mastersheet!$C$39)*D277</f>
        <v>23683.038133519272</v>
      </c>
      <c r="E289" s="36">
        <f t="shared" si="20"/>
        <v>-1420.9822880111562</v>
      </c>
      <c r="F289" s="37">
        <v>0</v>
      </c>
      <c r="G289" s="41">
        <f t="shared" si="19"/>
        <v>-6868.0810587205888</v>
      </c>
      <c r="H289" s="25">
        <v>0</v>
      </c>
      <c r="I289" s="77">
        <v>0</v>
      </c>
      <c r="J289" s="38">
        <v>0</v>
      </c>
      <c r="K289" s="37">
        <v>0</v>
      </c>
      <c r="L289" s="25">
        <v>0</v>
      </c>
      <c r="M289" s="38">
        <f>(1+Mastersheet!$C$29)*M277</f>
        <v>-3819.7496615730574</v>
      </c>
      <c r="N289" s="77">
        <v>0</v>
      </c>
      <c r="O289" s="77">
        <v>0</v>
      </c>
      <c r="P289" s="77">
        <v>0</v>
      </c>
      <c r="Q289" s="37">
        <f>Q277*(1+Mastersheet!$C$39)</f>
        <v>-986.79325556330286</v>
      </c>
      <c r="R289" s="38">
        <f>Mastersheet!$C$41</f>
        <v>-1500</v>
      </c>
      <c r="S289" s="38">
        <v>0</v>
      </c>
      <c r="T289" s="36">
        <f t="shared" si="21"/>
        <v>9087.4318696511655</v>
      </c>
      <c r="U289" s="36">
        <f t="shared" si="22"/>
        <v>2242181.4024112513</v>
      </c>
    </row>
    <row r="290" spans="1:21">
      <c r="A290" s="25">
        <v>288</v>
      </c>
      <c r="B290" s="25">
        <v>48</v>
      </c>
      <c r="C290" s="25">
        <v>0</v>
      </c>
      <c r="D290" s="36">
        <f>(1+Mastersheet!$C$39)*D278</f>
        <v>23683.038133519272</v>
      </c>
      <c r="E290" s="36">
        <f t="shared" si="20"/>
        <v>-1420.9822880111562</v>
      </c>
      <c r="F290" s="37">
        <v>0</v>
      </c>
      <c r="G290" s="41">
        <f t="shared" si="19"/>
        <v>-6868.0810587205888</v>
      </c>
      <c r="H290" s="25">
        <v>0</v>
      </c>
      <c r="I290" s="77">
        <v>0</v>
      </c>
      <c r="J290" s="38">
        <v>0</v>
      </c>
      <c r="K290" s="37">
        <v>0</v>
      </c>
      <c r="L290" s="25">
        <v>0</v>
      </c>
      <c r="M290" s="38">
        <f>(1+Mastersheet!$C$29)*M278</f>
        <v>-3819.7496615730574</v>
      </c>
      <c r="N290" s="77">
        <v>0</v>
      </c>
      <c r="O290" s="77">
        <v>0</v>
      </c>
      <c r="P290" s="77">
        <v>0</v>
      </c>
      <c r="Q290" s="37">
        <f>Q278*(1+Mastersheet!$C$39)</f>
        <v>-986.79325556330286</v>
      </c>
      <c r="R290" s="38">
        <f>Mastersheet!$C$41</f>
        <v>-1500</v>
      </c>
      <c r="S290" s="38">
        <v>0</v>
      </c>
      <c r="T290" s="36">
        <f t="shared" si="21"/>
        <v>9087.4318696511655</v>
      </c>
      <c r="U290" s="36">
        <f t="shared" si="22"/>
        <v>2255005.8032849212</v>
      </c>
    </row>
    <row r="291" spans="1:21">
      <c r="A291" s="25">
        <v>289</v>
      </c>
      <c r="B291" s="25">
        <v>49</v>
      </c>
      <c r="C291" s="25">
        <v>1</v>
      </c>
      <c r="D291" s="36">
        <f>(1+Mastersheet!$C$39)*D279</f>
        <v>24393.529277524853</v>
      </c>
      <c r="E291" s="36">
        <f t="shared" si="20"/>
        <v>-1463.6117566514911</v>
      </c>
      <c r="F291" s="37">
        <v>0</v>
      </c>
      <c r="G291" s="41">
        <f t="shared" si="19"/>
        <v>-7074.1234904822068</v>
      </c>
      <c r="H291" s="25">
        <v>0</v>
      </c>
      <c r="I291" s="77">
        <v>0</v>
      </c>
      <c r="J291" s="38">
        <v>0</v>
      </c>
      <c r="K291" s="37">
        <v>0</v>
      </c>
      <c r="L291" s="25">
        <v>0</v>
      </c>
      <c r="M291" s="38">
        <f>(1+Mastersheet!$C$29)*M279</f>
        <v>-4048.9346412674413</v>
      </c>
      <c r="N291" s="77">
        <v>0</v>
      </c>
      <c r="O291" s="77">
        <v>0</v>
      </c>
      <c r="P291" s="77">
        <v>0</v>
      </c>
      <c r="Q291" s="37">
        <f>Q279*(1+Mastersheet!$C$39)</f>
        <v>-1016.397053230202</v>
      </c>
      <c r="R291" s="38">
        <f>Mastersheet!$C$41</f>
        <v>-1500</v>
      </c>
      <c r="S291" s="38">
        <v>0</v>
      </c>
      <c r="T291" s="36">
        <f t="shared" si="21"/>
        <v>9290.4623358935114</v>
      </c>
      <c r="U291" s="36">
        <f t="shared" si="22"/>
        <v>2268054.6086262898</v>
      </c>
    </row>
    <row r="292" spans="1:21">
      <c r="A292" s="25">
        <v>290</v>
      </c>
      <c r="B292" s="25">
        <v>49</v>
      </c>
      <c r="C292" s="25">
        <v>2</v>
      </c>
      <c r="D292" s="36">
        <f>(1+Mastersheet!$C$39)*D280</f>
        <v>24393.529277524853</v>
      </c>
      <c r="E292" s="36">
        <f t="shared" si="20"/>
        <v>-1463.6117566514911</v>
      </c>
      <c r="F292" s="37">
        <v>0</v>
      </c>
      <c r="G292" s="41">
        <f t="shared" si="19"/>
        <v>-7074.1234904822068</v>
      </c>
      <c r="H292" s="25">
        <v>0</v>
      </c>
      <c r="I292" s="77">
        <v>0</v>
      </c>
      <c r="J292" s="38">
        <v>0</v>
      </c>
      <c r="K292" s="37">
        <v>0</v>
      </c>
      <c r="L292" s="25">
        <v>0</v>
      </c>
      <c r="M292" s="38">
        <f>(1+Mastersheet!$C$29)*M280</f>
        <v>-4048.9346412674413</v>
      </c>
      <c r="N292" s="77">
        <v>0</v>
      </c>
      <c r="O292" s="77">
        <v>0</v>
      </c>
      <c r="P292" s="77">
        <v>0</v>
      </c>
      <c r="Q292" s="37">
        <f>Q280*(1+Mastersheet!$C$39)</f>
        <v>-1016.397053230202</v>
      </c>
      <c r="R292" s="38">
        <f>Mastersheet!$C$41</f>
        <v>-1500</v>
      </c>
      <c r="S292" s="38">
        <v>0</v>
      </c>
      <c r="T292" s="36">
        <f t="shared" si="21"/>
        <v>9290.4623358935114</v>
      </c>
      <c r="U292" s="36">
        <f t="shared" si="22"/>
        <v>2281125.1619765605</v>
      </c>
    </row>
    <row r="293" spans="1:21">
      <c r="A293" s="25">
        <v>291</v>
      </c>
      <c r="B293" s="25">
        <v>49</v>
      </c>
      <c r="C293" s="25">
        <v>3</v>
      </c>
      <c r="D293" s="36">
        <f>(1+Mastersheet!$C$39)*D281</f>
        <v>24393.529277524853</v>
      </c>
      <c r="E293" s="36">
        <f t="shared" si="20"/>
        <v>-1463.6117566514911</v>
      </c>
      <c r="F293" s="37">
        <v>0</v>
      </c>
      <c r="G293" s="41">
        <f t="shared" si="19"/>
        <v>-7074.1234904822068</v>
      </c>
      <c r="H293" s="25">
        <v>0</v>
      </c>
      <c r="I293" s="77">
        <v>0</v>
      </c>
      <c r="J293" s="38">
        <v>0</v>
      </c>
      <c r="K293" s="37">
        <v>0</v>
      </c>
      <c r="L293" s="25">
        <v>0</v>
      </c>
      <c r="M293" s="38">
        <f>(1+Mastersheet!$C$29)*M281</f>
        <v>-4048.9346412674413</v>
      </c>
      <c r="N293" s="77">
        <v>0</v>
      </c>
      <c r="O293" s="77">
        <v>0</v>
      </c>
      <c r="P293" s="77">
        <v>0</v>
      </c>
      <c r="Q293" s="37">
        <f>Q281*(1+Mastersheet!$C$39)</f>
        <v>-1016.397053230202</v>
      </c>
      <c r="R293" s="38">
        <f>Mastersheet!$C$41</f>
        <v>-1500</v>
      </c>
      <c r="S293" s="38">
        <v>0</v>
      </c>
      <c r="T293" s="36">
        <f t="shared" si="21"/>
        <v>9290.4623358935114</v>
      </c>
      <c r="U293" s="36">
        <f t="shared" si="22"/>
        <v>2294217.499582415</v>
      </c>
    </row>
    <row r="294" spans="1:21">
      <c r="A294" s="25">
        <v>292</v>
      </c>
      <c r="B294" s="25">
        <v>49</v>
      </c>
      <c r="C294" s="25">
        <v>4</v>
      </c>
      <c r="D294" s="36">
        <f>(1+Mastersheet!$C$39)*D282</f>
        <v>24393.529277524853</v>
      </c>
      <c r="E294" s="36">
        <f t="shared" si="20"/>
        <v>-1463.6117566514911</v>
      </c>
      <c r="F294" s="37">
        <v>0</v>
      </c>
      <c r="G294" s="41">
        <f t="shared" si="19"/>
        <v>-7074.1234904822068</v>
      </c>
      <c r="H294" s="25">
        <v>0</v>
      </c>
      <c r="I294" s="77">
        <v>0</v>
      </c>
      <c r="J294" s="38">
        <v>0</v>
      </c>
      <c r="K294" s="37">
        <v>0</v>
      </c>
      <c r="L294" s="25">
        <v>0</v>
      </c>
      <c r="M294" s="38">
        <f>(1+Mastersheet!$C$29)*M282</f>
        <v>-4048.9346412674413</v>
      </c>
      <c r="N294" s="77">
        <v>0</v>
      </c>
      <c r="O294" s="77">
        <v>0</v>
      </c>
      <c r="P294" s="77">
        <v>0</v>
      </c>
      <c r="Q294" s="37">
        <f>Q282*(1+Mastersheet!$C$39)</f>
        <v>-1016.397053230202</v>
      </c>
      <c r="R294" s="38">
        <f>Mastersheet!$C$41</f>
        <v>-1500</v>
      </c>
      <c r="S294" s="38">
        <v>0</v>
      </c>
      <c r="T294" s="36">
        <f t="shared" si="21"/>
        <v>9290.4623358935114</v>
      </c>
      <c r="U294" s="36">
        <f t="shared" si="22"/>
        <v>2307331.657750946</v>
      </c>
    </row>
    <row r="295" spans="1:21">
      <c r="A295" s="25">
        <v>293</v>
      </c>
      <c r="B295" s="25">
        <v>49</v>
      </c>
      <c r="C295" s="25">
        <v>5</v>
      </c>
      <c r="D295" s="36">
        <f>(1+Mastersheet!$C$39)*D283</f>
        <v>24393.529277524853</v>
      </c>
      <c r="E295" s="36">
        <f t="shared" si="20"/>
        <v>-1463.6117566514911</v>
      </c>
      <c r="F295" s="37">
        <v>0</v>
      </c>
      <c r="G295" s="41">
        <f t="shared" si="19"/>
        <v>-7074.1234904822068</v>
      </c>
      <c r="H295" s="25">
        <v>0</v>
      </c>
      <c r="I295" s="77">
        <v>0</v>
      </c>
      <c r="J295" s="38">
        <v>0</v>
      </c>
      <c r="K295" s="37">
        <v>0</v>
      </c>
      <c r="L295" s="25">
        <v>0</v>
      </c>
      <c r="M295" s="38">
        <f>(1+Mastersheet!$C$29)*M283</f>
        <v>-4048.9346412674413</v>
      </c>
      <c r="N295" s="77">
        <v>0</v>
      </c>
      <c r="O295" s="77">
        <v>0</v>
      </c>
      <c r="P295" s="77">
        <v>0</v>
      </c>
      <c r="Q295" s="37">
        <f>Q283*(1+Mastersheet!$C$39)</f>
        <v>-1016.397053230202</v>
      </c>
      <c r="R295" s="38">
        <f>Mastersheet!$C$41</f>
        <v>-1500</v>
      </c>
      <c r="S295" s="38">
        <v>0</v>
      </c>
      <c r="T295" s="36">
        <f t="shared" si="21"/>
        <v>9290.4623358935114</v>
      </c>
      <c r="U295" s="36">
        <f t="shared" si="22"/>
        <v>2320467.6728497576</v>
      </c>
    </row>
    <row r="296" spans="1:21">
      <c r="A296" s="25">
        <v>294</v>
      </c>
      <c r="B296" s="25">
        <v>49</v>
      </c>
      <c r="C296" s="25">
        <v>6</v>
      </c>
      <c r="D296" s="36">
        <f>(1+Mastersheet!$C$39)*D284</f>
        <v>24393.529277524853</v>
      </c>
      <c r="E296" s="36">
        <f t="shared" si="20"/>
        <v>-1463.6117566514911</v>
      </c>
      <c r="F296" s="37">
        <v>0</v>
      </c>
      <c r="G296" s="41">
        <f t="shared" si="19"/>
        <v>-7074.1234904822068</v>
      </c>
      <c r="H296" s="25">
        <v>0</v>
      </c>
      <c r="I296" s="77">
        <v>0</v>
      </c>
      <c r="J296" s="38">
        <v>0</v>
      </c>
      <c r="K296" s="37">
        <v>0</v>
      </c>
      <c r="L296" s="25">
        <v>0</v>
      </c>
      <c r="M296" s="38">
        <f>(1+Mastersheet!$C$29)*M284</f>
        <v>-4048.9346412674413</v>
      </c>
      <c r="N296" s="77">
        <v>0</v>
      </c>
      <c r="O296" s="77">
        <v>0</v>
      </c>
      <c r="P296" s="77">
        <v>0</v>
      </c>
      <c r="Q296" s="37">
        <f>Q284*(1+Mastersheet!$C$39)</f>
        <v>-1016.397053230202</v>
      </c>
      <c r="R296" s="38">
        <f>Mastersheet!$C$41</f>
        <v>-1500</v>
      </c>
      <c r="S296" s="38">
        <v>0</v>
      </c>
      <c r="T296" s="36">
        <f t="shared" si="21"/>
        <v>9290.4623358935114</v>
      </c>
      <c r="U296" s="36">
        <f t="shared" si="22"/>
        <v>2333625.5813070675</v>
      </c>
    </row>
    <row r="297" spans="1:21">
      <c r="A297" s="25">
        <v>295</v>
      </c>
      <c r="B297" s="25">
        <v>49</v>
      </c>
      <c r="C297" s="25">
        <v>7</v>
      </c>
      <c r="D297" s="36">
        <f>(1+Mastersheet!$C$39)*D285</f>
        <v>24393.529277524853</v>
      </c>
      <c r="E297" s="36">
        <f t="shared" si="20"/>
        <v>-1463.6117566514911</v>
      </c>
      <c r="F297" s="37">
        <v>0</v>
      </c>
      <c r="G297" s="41">
        <f t="shared" si="19"/>
        <v>-7074.1234904822068</v>
      </c>
      <c r="H297" s="25">
        <v>0</v>
      </c>
      <c r="I297" s="77">
        <v>0</v>
      </c>
      <c r="J297" s="38">
        <v>0</v>
      </c>
      <c r="K297" s="37">
        <v>0</v>
      </c>
      <c r="L297" s="25">
        <v>0</v>
      </c>
      <c r="M297" s="38">
        <f>(1+Mastersheet!$C$29)*M285</f>
        <v>-4048.9346412674413</v>
      </c>
      <c r="N297" s="77">
        <v>0</v>
      </c>
      <c r="O297" s="77">
        <v>0</v>
      </c>
      <c r="P297" s="77">
        <v>0</v>
      </c>
      <c r="Q297" s="37">
        <f>Q285*(1+Mastersheet!$C$39)</f>
        <v>-1016.397053230202</v>
      </c>
      <c r="R297" s="38">
        <f>Mastersheet!$C$41</f>
        <v>-1500</v>
      </c>
      <c r="S297" s="38">
        <v>0</v>
      </c>
      <c r="T297" s="36">
        <f t="shared" si="21"/>
        <v>9290.4623358935114</v>
      </c>
      <c r="U297" s="36">
        <f t="shared" si="22"/>
        <v>2346805.419611806</v>
      </c>
    </row>
    <row r="298" spans="1:21">
      <c r="A298" s="25">
        <v>296</v>
      </c>
      <c r="B298" s="25">
        <v>49</v>
      </c>
      <c r="C298" s="25">
        <v>8</v>
      </c>
      <c r="D298" s="36">
        <f>(1+Mastersheet!$C$39)*D286</f>
        <v>24393.529277524853</v>
      </c>
      <c r="E298" s="36">
        <f t="shared" si="20"/>
        <v>-1463.6117566514911</v>
      </c>
      <c r="F298" s="37">
        <v>0</v>
      </c>
      <c r="G298" s="41">
        <f t="shared" si="19"/>
        <v>-7074.1234904822068</v>
      </c>
      <c r="H298" s="25">
        <v>0</v>
      </c>
      <c r="I298" s="77">
        <v>0</v>
      </c>
      <c r="J298" s="38">
        <v>0</v>
      </c>
      <c r="K298" s="37">
        <v>0</v>
      </c>
      <c r="L298" s="25">
        <v>0</v>
      </c>
      <c r="M298" s="38">
        <f>(1+Mastersheet!$C$29)*M286</f>
        <v>-4048.9346412674413</v>
      </c>
      <c r="N298" s="77">
        <v>0</v>
      </c>
      <c r="O298" s="77">
        <v>0</v>
      </c>
      <c r="P298" s="77">
        <v>0</v>
      </c>
      <c r="Q298" s="37">
        <f>Q286*(1+Mastersheet!$C$39)</f>
        <v>-1016.397053230202</v>
      </c>
      <c r="R298" s="38">
        <f>Mastersheet!$C$41</f>
        <v>-1500</v>
      </c>
      <c r="S298" s="38">
        <v>0</v>
      </c>
      <c r="T298" s="36">
        <f t="shared" si="21"/>
        <v>9290.4623358935114</v>
      </c>
      <c r="U298" s="36">
        <f t="shared" si="22"/>
        <v>2360007.2243137192</v>
      </c>
    </row>
    <row r="299" spans="1:21">
      <c r="A299" s="25">
        <v>297</v>
      </c>
      <c r="B299" s="25">
        <v>49</v>
      </c>
      <c r="C299" s="25">
        <v>9</v>
      </c>
      <c r="D299" s="36">
        <f>(1+Mastersheet!$C$39)*D287</f>
        <v>24393.529277524853</v>
      </c>
      <c r="E299" s="36">
        <f t="shared" si="20"/>
        <v>-1463.6117566514911</v>
      </c>
      <c r="F299" s="37">
        <v>0</v>
      </c>
      <c r="G299" s="41">
        <f t="shared" si="19"/>
        <v>-7074.1234904822068</v>
      </c>
      <c r="H299" s="25">
        <v>0</v>
      </c>
      <c r="I299" s="77">
        <v>0</v>
      </c>
      <c r="J299" s="38">
        <v>0</v>
      </c>
      <c r="K299" s="37">
        <v>0</v>
      </c>
      <c r="L299" s="25">
        <v>0</v>
      </c>
      <c r="M299" s="38">
        <f>(1+Mastersheet!$C$29)*M287</f>
        <v>-4048.9346412674413</v>
      </c>
      <c r="N299" s="77">
        <v>0</v>
      </c>
      <c r="O299" s="77">
        <v>0</v>
      </c>
      <c r="P299" s="77">
        <v>0</v>
      </c>
      <c r="Q299" s="37">
        <f>Q287*(1+Mastersheet!$C$39)</f>
        <v>-1016.397053230202</v>
      </c>
      <c r="R299" s="38">
        <f>Mastersheet!$C$41</f>
        <v>-1500</v>
      </c>
      <c r="S299" s="38">
        <v>0</v>
      </c>
      <c r="T299" s="36">
        <f t="shared" si="21"/>
        <v>9290.4623358935114</v>
      </c>
      <c r="U299" s="36">
        <f t="shared" si="22"/>
        <v>2373231.032023469</v>
      </c>
    </row>
    <row r="300" spans="1:21">
      <c r="A300" s="25">
        <v>298</v>
      </c>
      <c r="B300" s="25">
        <v>49</v>
      </c>
      <c r="C300" s="25">
        <v>10</v>
      </c>
      <c r="D300" s="36">
        <f>(1+Mastersheet!$C$39)*D288</f>
        <v>24393.529277524853</v>
      </c>
      <c r="E300" s="36">
        <f t="shared" si="20"/>
        <v>-1463.6117566514911</v>
      </c>
      <c r="F300" s="37">
        <v>0</v>
      </c>
      <c r="G300" s="41">
        <f t="shared" si="19"/>
        <v>-7074.1234904822068</v>
      </c>
      <c r="H300" s="25">
        <v>0</v>
      </c>
      <c r="I300" s="77">
        <v>0</v>
      </c>
      <c r="J300" s="38">
        <v>0</v>
      </c>
      <c r="K300" s="37">
        <v>0</v>
      </c>
      <c r="L300" s="25">
        <v>0</v>
      </c>
      <c r="M300" s="38">
        <f>(1+Mastersheet!$C$29)*M288</f>
        <v>-4048.9346412674413</v>
      </c>
      <c r="N300" s="77">
        <v>0</v>
      </c>
      <c r="O300" s="77">
        <v>0</v>
      </c>
      <c r="P300" s="77">
        <v>0</v>
      </c>
      <c r="Q300" s="37">
        <f>Q288*(1+Mastersheet!$C$39)</f>
        <v>-1016.397053230202</v>
      </c>
      <c r="R300" s="38">
        <f>Mastersheet!$C$41</f>
        <v>-1500</v>
      </c>
      <c r="S300" s="38">
        <v>0</v>
      </c>
      <c r="T300" s="36">
        <f t="shared" si="21"/>
        <v>9290.4623358935114</v>
      </c>
      <c r="U300" s="36">
        <f t="shared" si="22"/>
        <v>2386476.8794127349</v>
      </c>
    </row>
    <row r="301" spans="1:21">
      <c r="A301" s="25">
        <v>299</v>
      </c>
      <c r="B301" s="25">
        <v>49</v>
      </c>
      <c r="C301" s="25">
        <v>11</v>
      </c>
      <c r="D301" s="36">
        <f>(1+Mastersheet!$C$39)*D289</f>
        <v>24393.529277524853</v>
      </c>
      <c r="E301" s="36">
        <f t="shared" si="20"/>
        <v>-1463.6117566514911</v>
      </c>
      <c r="F301" s="37">
        <v>0</v>
      </c>
      <c r="G301" s="41">
        <f t="shared" si="19"/>
        <v>-7074.1234904822068</v>
      </c>
      <c r="H301" s="25">
        <v>0</v>
      </c>
      <c r="I301" s="77">
        <v>0</v>
      </c>
      <c r="J301" s="38">
        <v>0</v>
      </c>
      <c r="K301" s="37">
        <v>0</v>
      </c>
      <c r="L301" s="25">
        <v>0</v>
      </c>
      <c r="M301" s="38">
        <f>(1+Mastersheet!$C$29)*M289</f>
        <v>-4048.9346412674413</v>
      </c>
      <c r="N301" s="77">
        <v>0</v>
      </c>
      <c r="O301" s="77">
        <v>0</v>
      </c>
      <c r="P301" s="77">
        <v>0</v>
      </c>
      <c r="Q301" s="37">
        <f>Q289*(1+Mastersheet!$C$39)</f>
        <v>-1016.397053230202</v>
      </c>
      <c r="R301" s="38">
        <f>Mastersheet!$C$41</f>
        <v>-1500</v>
      </c>
      <c r="S301" s="38">
        <v>0</v>
      </c>
      <c r="T301" s="36">
        <f t="shared" si="21"/>
        <v>9290.4623358935114</v>
      </c>
      <c r="U301" s="36">
        <f t="shared" si="22"/>
        <v>2399744.8032143163</v>
      </c>
    </row>
    <row r="302" spans="1:21">
      <c r="A302" s="25">
        <v>300</v>
      </c>
      <c r="B302" s="25">
        <v>49</v>
      </c>
      <c r="C302" s="25">
        <v>0</v>
      </c>
      <c r="D302" s="36">
        <f>(1+Mastersheet!$C$39)*D290</f>
        <v>24393.529277524853</v>
      </c>
      <c r="E302" s="36">
        <f t="shared" si="20"/>
        <v>-1463.6117566514911</v>
      </c>
      <c r="F302" s="37">
        <v>0</v>
      </c>
      <c r="G302" s="41">
        <f t="shared" si="19"/>
        <v>-7074.1234904822068</v>
      </c>
      <c r="H302" s="25">
        <v>0</v>
      </c>
      <c r="I302" s="77">
        <v>0</v>
      </c>
      <c r="J302" s="38">
        <v>0</v>
      </c>
      <c r="K302" s="37">
        <v>0</v>
      </c>
      <c r="L302" s="38">
        <v>0</v>
      </c>
      <c r="M302" s="38">
        <f>(1+Mastersheet!$C$29)*M290</f>
        <v>-4048.9346412674413</v>
      </c>
      <c r="N302" s="77">
        <v>0</v>
      </c>
      <c r="O302" s="77">
        <v>0</v>
      </c>
      <c r="P302" s="77">
        <v>0</v>
      </c>
      <c r="Q302" s="37">
        <f>Q290*(1+Mastersheet!$C$39)</f>
        <v>-1016.397053230202</v>
      </c>
      <c r="R302" s="38">
        <f>Mastersheet!$C$41</f>
        <v>-1500</v>
      </c>
      <c r="S302" s="38">
        <v>0</v>
      </c>
      <c r="T302" s="36">
        <f t="shared" si="21"/>
        <v>9290.4623358935114</v>
      </c>
      <c r="U302" s="36">
        <f t="shared" si="22"/>
        <v>2413034.8402222334</v>
      </c>
    </row>
    <row r="303" spans="1:21">
      <c r="A303" s="25">
        <v>301</v>
      </c>
      <c r="B303" s="25">
        <v>50</v>
      </c>
      <c r="C303" s="25">
        <v>1</v>
      </c>
      <c r="D303" s="36">
        <f>(1+Mastersheet!$C$39)*D291</f>
        <v>25125.3351558506</v>
      </c>
      <c r="E303" s="36">
        <f t="shared" si="20"/>
        <v>-1507.5201093510359</v>
      </c>
      <c r="F303" s="37">
        <v>0</v>
      </c>
      <c r="G303" s="41">
        <f t="shared" si="19"/>
        <v>-7286.347195196674</v>
      </c>
      <c r="H303" s="25">
        <v>0</v>
      </c>
      <c r="I303" s="77">
        <v>0</v>
      </c>
      <c r="J303" s="38">
        <v>-80000</v>
      </c>
      <c r="K303" s="37">
        <v>0</v>
      </c>
      <c r="L303" s="25">
        <v>30000</v>
      </c>
      <c r="M303" s="38">
        <f>(1+Mastersheet!$C$29)*M291</f>
        <v>-4291.8707197434878</v>
      </c>
      <c r="N303" s="77">
        <v>0</v>
      </c>
      <c r="O303" s="77">
        <v>0</v>
      </c>
      <c r="P303" s="77">
        <v>0</v>
      </c>
      <c r="Q303" s="37">
        <f>Q291*(1+Mastersheet!$C$39)</f>
        <v>-1046.8889648271081</v>
      </c>
      <c r="R303" s="38">
        <f>Mastersheet!$C$41</f>
        <v>-1500</v>
      </c>
      <c r="S303" s="38">
        <v>0</v>
      </c>
      <c r="T303" s="36">
        <f t="shared" si="21"/>
        <v>-40507.2918332677</v>
      </c>
      <c r="U303" s="36">
        <f t="shared" si="22"/>
        <v>2376549.2731226697</v>
      </c>
    </row>
    <row r="304" spans="1:21">
      <c r="A304" s="25">
        <v>302</v>
      </c>
      <c r="B304" s="25">
        <v>50</v>
      </c>
      <c r="C304" s="25">
        <v>2</v>
      </c>
      <c r="D304" s="36">
        <f>(1+Mastersheet!$C$39)*D292</f>
        <v>25125.3351558506</v>
      </c>
      <c r="E304" s="36">
        <f t="shared" si="20"/>
        <v>-1507.5201093510359</v>
      </c>
      <c r="F304" s="37">
        <v>0</v>
      </c>
      <c r="G304" s="41">
        <f t="shared" si="19"/>
        <v>-7286.347195196674</v>
      </c>
      <c r="H304" s="25">
        <v>0</v>
      </c>
      <c r="I304" s="77">
        <v>0</v>
      </c>
      <c r="J304" s="38">
        <v>0</v>
      </c>
      <c r="K304" s="37">
        <v>0</v>
      </c>
      <c r="L304" s="25">
        <v>0</v>
      </c>
      <c r="M304" s="38">
        <f>(1+Mastersheet!$C$29)*M292</f>
        <v>-4291.8707197434878</v>
      </c>
      <c r="N304" s="77">
        <v>0</v>
      </c>
      <c r="O304" s="77">
        <v>0</v>
      </c>
      <c r="P304" s="77">
        <v>0</v>
      </c>
      <c r="Q304" s="37">
        <f>Q292*(1+Mastersheet!$C$39)</f>
        <v>-1046.8889648271081</v>
      </c>
      <c r="R304" s="38">
        <f>Mastersheet!$C$41</f>
        <v>-1500</v>
      </c>
      <c r="S304" s="38">
        <v>0</v>
      </c>
      <c r="T304" s="36">
        <f t="shared" si="21"/>
        <v>9492.7081667322909</v>
      </c>
      <c r="U304" s="36">
        <f t="shared" si="22"/>
        <v>2390002.8967446066</v>
      </c>
    </row>
    <row r="305" spans="1:21">
      <c r="A305" s="25">
        <v>303</v>
      </c>
      <c r="B305" s="25">
        <v>50</v>
      </c>
      <c r="C305" s="25">
        <v>3</v>
      </c>
      <c r="D305" s="36">
        <f>(1+Mastersheet!$C$39)*D293</f>
        <v>25125.3351558506</v>
      </c>
      <c r="E305" s="36">
        <f t="shared" si="20"/>
        <v>-1507.5201093510359</v>
      </c>
      <c r="F305" s="37">
        <v>0</v>
      </c>
      <c r="G305" s="41">
        <f t="shared" si="19"/>
        <v>-7286.347195196674</v>
      </c>
      <c r="H305" s="25">
        <v>0</v>
      </c>
      <c r="I305" s="77">
        <v>0</v>
      </c>
      <c r="J305" s="38">
        <v>0</v>
      </c>
      <c r="K305" s="37">
        <v>0</v>
      </c>
      <c r="L305" s="25">
        <v>0</v>
      </c>
      <c r="M305" s="38">
        <f>(1+Mastersheet!$C$29)*M293</f>
        <v>-4291.8707197434878</v>
      </c>
      <c r="N305" s="77">
        <v>0</v>
      </c>
      <c r="O305" s="77">
        <v>0</v>
      </c>
      <c r="P305" s="77">
        <v>0</v>
      </c>
      <c r="Q305" s="37">
        <f>Q293*(1+Mastersheet!$C$39)</f>
        <v>-1046.8889648271081</v>
      </c>
      <c r="R305" s="38">
        <f>Mastersheet!$C$41</f>
        <v>-1500</v>
      </c>
      <c r="S305" s="38">
        <v>0</v>
      </c>
      <c r="T305" s="36">
        <f t="shared" si="21"/>
        <v>9492.7081667322909</v>
      </c>
      <c r="U305" s="36">
        <f t="shared" si="22"/>
        <v>2403478.9430725803</v>
      </c>
    </row>
    <row r="306" spans="1:21">
      <c r="A306" s="25">
        <v>304</v>
      </c>
      <c r="B306" s="25">
        <v>50</v>
      </c>
      <c r="C306" s="25">
        <v>4</v>
      </c>
      <c r="D306" s="36">
        <f>(1+Mastersheet!$C$39)*D294</f>
        <v>25125.3351558506</v>
      </c>
      <c r="E306" s="36">
        <f t="shared" si="20"/>
        <v>-1507.5201093510359</v>
      </c>
      <c r="F306" s="37">
        <v>0</v>
      </c>
      <c r="G306" s="41">
        <f t="shared" si="19"/>
        <v>-7286.347195196674</v>
      </c>
      <c r="H306" s="25">
        <v>0</v>
      </c>
      <c r="I306" s="77">
        <v>0</v>
      </c>
      <c r="J306" s="38">
        <v>0</v>
      </c>
      <c r="K306" s="37">
        <v>0</v>
      </c>
      <c r="L306" s="25">
        <v>0</v>
      </c>
      <c r="M306" s="38">
        <f>(1+Mastersheet!$C$29)*M294</f>
        <v>-4291.8707197434878</v>
      </c>
      <c r="N306" s="77">
        <v>0</v>
      </c>
      <c r="O306" s="77">
        <v>0</v>
      </c>
      <c r="P306" s="77">
        <v>0</v>
      </c>
      <c r="Q306" s="37">
        <f>Q294*(1+Mastersheet!$C$39)</f>
        <v>-1046.8889648271081</v>
      </c>
      <c r="R306" s="38">
        <f>Mastersheet!$C$41</f>
        <v>-1500</v>
      </c>
      <c r="S306" s="38">
        <v>0</v>
      </c>
      <c r="T306" s="36">
        <f t="shared" si="21"/>
        <v>9492.7081667322909</v>
      </c>
      <c r="U306" s="36">
        <f t="shared" si="22"/>
        <v>2416977.4494777671</v>
      </c>
    </row>
    <row r="307" spans="1:21">
      <c r="A307" s="25">
        <v>305</v>
      </c>
      <c r="B307" s="25">
        <v>50</v>
      </c>
      <c r="C307" s="25">
        <v>5</v>
      </c>
      <c r="D307" s="36">
        <f>(1+Mastersheet!$C$39)*D295</f>
        <v>25125.3351558506</v>
      </c>
      <c r="E307" s="36">
        <f t="shared" si="20"/>
        <v>-1507.5201093510359</v>
      </c>
      <c r="F307" s="37">
        <v>0</v>
      </c>
      <c r="G307" s="41">
        <f t="shared" si="19"/>
        <v>-7286.347195196674</v>
      </c>
      <c r="H307" s="25">
        <v>0</v>
      </c>
      <c r="I307" s="77">
        <v>0</v>
      </c>
      <c r="J307" s="38">
        <v>0</v>
      </c>
      <c r="K307" s="37">
        <v>0</v>
      </c>
      <c r="L307" s="25">
        <v>0</v>
      </c>
      <c r="M307" s="38">
        <f>(1+Mastersheet!$C$29)*M295</f>
        <v>-4291.8707197434878</v>
      </c>
      <c r="N307" s="77">
        <v>0</v>
      </c>
      <c r="O307" s="77">
        <v>0</v>
      </c>
      <c r="P307" s="77">
        <v>0</v>
      </c>
      <c r="Q307" s="37">
        <f>Q295*(1+Mastersheet!$C$39)</f>
        <v>-1046.8889648271081</v>
      </c>
      <c r="R307" s="38">
        <f>Mastersheet!$C$41</f>
        <v>-1500</v>
      </c>
      <c r="S307" s="38">
        <v>0</v>
      </c>
      <c r="T307" s="36">
        <f t="shared" si="21"/>
        <v>9492.7081667322909</v>
      </c>
      <c r="U307" s="36">
        <f t="shared" si="22"/>
        <v>2430498.4533936293</v>
      </c>
    </row>
    <row r="308" spans="1:21">
      <c r="A308" s="25">
        <v>306</v>
      </c>
      <c r="B308" s="25">
        <v>50</v>
      </c>
      <c r="C308" s="25">
        <v>6</v>
      </c>
      <c r="D308" s="36">
        <f>(1+Mastersheet!$C$39)*D296</f>
        <v>25125.3351558506</v>
      </c>
      <c r="E308" s="36">
        <f t="shared" si="20"/>
        <v>-1507.5201093510359</v>
      </c>
      <c r="F308" s="37">
        <v>0</v>
      </c>
      <c r="G308" s="41">
        <f t="shared" si="19"/>
        <v>-7286.347195196674</v>
      </c>
      <c r="H308" s="25">
        <v>0</v>
      </c>
      <c r="I308" s="77">
        <v>0</v>
      </c>
      <c r="J308" s="38">
        <v>0</v>
      </c>
      <c r="K308" s="37">
        <v>0</v>
      </c>
      <c r="L308" s="25">
        <v>0</v>
      </c>
      <c r="M308" s="38">
        <f>(1+Mastersheet!$C$29)*M296</f>
        <v>-4291.8707197434878</v>
      </c>
      <c r="N308" s="77">
        <v>0</v>
      </c>
      <c r="O308" s="77">
        <v>0</v>
      </c>
      <c r="P308" s="77">
        <v>0</v>
      </c>
      <c r="Q308" s="37">
        <f>Q296*(1+Mastersheet!$C$39)</f>
        <v>-1046.8889648271081</v>
      </c>
      <c r="R308" s="38">
        <f>Mastersheet!$C$41</f>
        <v>-1500</v>
      </c>
      <c r="S308" s="38">
        <v>0</v>
      </c>
      <c r="T308" s="36">
        <f t="shared" si="21"/>
        <v>9492.7081667322909</v>
      </c>
      <c r="U308" s="36">
        <f t="shared" si="22"/>
        <v>2444041.9923160179</v>
      </c>
    </row>
    <row r="309" spans="1:21">
      <c r="A309" s="25">
        <v>307</v>
      </c>
      <c r="B309" s="25">
        <v>50</v>
      </c>
      <c r="C309" s="25">
        <v>7</v>
      </c>
      <c r="D309" s="36">
        <f>(1+Mastersheet!$C$39)*D297</f>
        <v>25125.3351558506</v>
      </c>
      <c r="E309" s="36">
        <f t="shared" si="20"/>
        <v>-1507.5201093510359</v>
      </c>
      <c r="F309" s="37">
        <v>0</v>
      </c>
      <c r="G309" s="41">
        <f t="shared" si="19"/>
        <v>-7286.347195196674</v>
      </c>
      <c r="H309" s="25">
        <v>0</v>
      </c>
      <c r="I309" s="77">
        <v>0</v>
      </c>
      <c r="J309" s="38">
        <v>0</v>
      </c>
      <c r="K309" s="37">
        <v>0</v>
      </c>
      <c r="L309" s="25">
        <v>0</v>
      </c>
      <c r="M309" s="38">
        <f>(1+Mastersheet!$C$29)*M297</f>
        <v>-4291.8707197434878</v>
      </c>
      <c r="N309" s="77">
        <v>0</v>
      </c>
      <c r="O309" s="77">
        <v>0</v>
      </c>
      <c r="P309" s="77">
        <v>0</v>
      </c>
      <c r="Q309" s="37">
        <f>Q297*(1+Mastersheet!$C$39)</f>
        <v>-1046.8889648271081</v>
      </c>
      <c r="R309" s="38">
        <f>Mastersheet!$C$41</f>
        <v>-1500</v>
      </c>
      <c r="S309" s="38">
        <v>0</v>
      </c>
      <c r="T309" s="36">
        <f t="shared" si="21"/>
        <v>9492.7081667322909</v>
      </c>
      <c r="U309" s="36">
        <f t="shared" si="22"/>
        <v>2457608.103803277</v>
      </c>
    </row>
    <row r="310" spans="1:21">
      <c r="A310" s="25">
        <v>308</v>
      </c>
      <c r="B310" s="25">
        <v>50</v>
      </c>
      <c r="C310" s="25">
        <v>8</v>
      </c>
      <c r="D310" s="36">
        <f>(1+Mastersheet!$C$39)*D298</f>
        <v>25125.3351558506</v>
      </c>
      <c r="E310" s="36">
        <f t="shared" si="20"/>
        <v>-1507.5201093510359</v>
      </c>
      <c r="F310" s="37">
        <v>0</v>
      </c>
      <c r="G310" s="41">
        <f t="shared" si="19"/>
        <v>-7286.347195196674</v>
      </c>
      <c r="H310" s="25">
        <v>0</v>
      </c>
      <c r="I310" s="77">
        <v>0</v>
      </c>
      <c r="J310" s="38">
        <v>0</v>
      </c>
      <c r="K310" s="37">
        <v>0</v>
      </c>
      <c r="L310" s="25">
        <v>0</v>
      </c>
      <c r="M310" s="38">
        <f>(1+Mastersheet!$C$29)*M298</f>
        <v>-4291.8707197434878</v>
      </c>
      <c r="N310" s="77">
        <v>0</v>
      </c>
      <c r="O310" s="77">
        <v>0</v>
      </c>
      <c r="P310" s="77">
        <v>0</v>
      </c>
      <c r="Q310" s="37">
        <f>Q298*(1+Mastersheet!$C$39)</f>
        <v>-1046.8889648271081</v>
      </c>
      <c r="R310" s="38">
        <f>Mastersheet!$C$41</f>
        <v>-1500</v>
      </c>
      <c r="S310" s="38">
        <v>0</v>
      </c>
      <c r="T310" s="36">
        <f t="shared" si="21"/>
        <v>9492.7081667322909</v>
      </c>
      <c r="U310" s="36">
        <f t="shared" si="22"/>
        <v>2471196.8254763484</v>
      </c>
    </row>
    <row r="311" spans="1:21">
      <c r="A311" s="25">
        <v>309</v>
      </c>
      <c r="B311" s="25">
        <v>50</v>
      </c>
      <c r="C311" s="25">
        <v>9</v>
      </c>
      <c r="D311" s="36">
        <f>(1+Mastersheet!$C$39)*D299</f>
        <v>25125.3351558506</v>
      </c>
      <c r="E311" s="36">
        <f t="shared" si="20"/>
        <v>-1507.5201093510359</v>
      </c>
      <c r="F311" s="37">
        <v>0</v>
      </c>
      <c r="G311" s="41">
        <f t="shared" si="19"/>
        <v>-7286.347195196674</v>
      </c>
      <c r="H311" s="25">
        <v>0</v>
      </c>
      <c r="I311" s="77">
        <v>0</v>
      </c>
      <c r="J311" s="38">
        <v>0</v>
      </c>
      <c r="K311" s="37">
        <v>0</v>
      </c>
      <c r="L311" s="25">
        <v>0</v>
      </c>
      <c r="M311" s="38">
        <f>(1+Mastersheet!$C$29)*M299</f>
        <v>-4291.8707197434878</v>
      </c>
      <c r="N311" s="77">
        <v>0</v>
      </c>
      <c r="O311" s="77">
        <v>0</v>
      </c>
      <c r="P311" s="77">
        <v>0</v>
      </c>
      <c r="Q311" s="37">
        <f>Q299*(1+Mastersheet!$C$39)</f>
        <v>-1046.8889648271081</v>
      </c>
      <c r="R311" s="38">
        <f>Mastersheet!$C$41</f>
        <v>-1500</v>
      </c>
      <c r="S311" s="38">
        <v>0</v>
      </c>
      <c r="T311" s="36">
        <f t="shared" si="21"/>
        <v>9492.7081667322909</v>
      </c>
      <c r="U311" s="36">
        <f t="shared" si="22"/>
        <v>2484808.1950188749</v>
      </c>
    </row>
    <row r="312" spans="1:21">
      <c r="A312" s="25">
        <v>310</v>
      </c>
      <c r="B312" s="25">
        <v>50</v>
      </c>
      <c r="C312" s="25">
        <v>10</v>
      </c>
      <c r="D312" s="36">
        <f>(1+Mastersheet!$C$39)*D300</f>
        <v>25125.3351558506</v>
      </c>
      <c r="E312" s="36">
        <f t="shared" si="20"/>
        <v>-1507.5201093510359</v>
      </c>
      <c r="F312" s="37">
        <v>0</v>
      </c>
      <c r="G312" s="41">
        <f t="shared" si="19"/>
        <v>-7286.347195196674</v>
      </c>
      <c r="H312" s="25">
        <v>0</v>
      </c>
      <c r="I312" s="77">
        <v>0</v>
      </c>
      <c r="J312" s="38">
        <v>0</v>
      </c>
      <c r="K312" s="37">
        <v>0</v>
      </c>
      <c r="L312" s="25">
        <v>0</v>
      </c>
      <c r="M312" s="38">
        <f>(1+Mastersheet!$C$29)*M300</f>
        <v>-4291.8707197434878</v>
      </c>
      <c r="N312" s="77">
        <v>0</v>
      </c>
      <c r="O312" s="77">
        <v>0</v>
      </c>
      <c r="P312" s="77">
        <v>0</v>
      </c>
      <c r="Q312" s="37">
        <f>Q300*(1+Mastersheet!$C$39)</f>
        <v>-1046.8889648271081</v>
      </c>
      <c r="R312" s="38">
        <f>Mastersheet!$C$41</f>
        <v>-1500</v>
      </c>
      <c r="S312" s="38">
        <v>0</v>
      </c>
      <c r="T312" s="36">
        <f t="shared" si="21"/>
        <v>9492.7081667322909</v>
      </c>
      <c r="U312" s="36">
        <f t="shared" si="22"/>
        <v>2498442.2501773057</v>
      </c>
    </row>
    <row r="313" spans="1:21">
      <c r="A313" s="25">
        <v>311</v>
      </c>
      <c r="B313" s="25">
        <v>50</v>
      </c>
      <c r="C313" s="25">
        <v>11</v>
      </c>
      <c r="D313" s="36">
        <f>(1+Mastersheet!$C$39)*D301</f>
        <v>25125.3351558506</v>
      </c>
      <c r="E313" s="36">
        <f t="shared" si="20"/>
        <v>-1507.5201093510359</v>
      </c>
      <c r="F313" s="37">
        <v>0</v>
      </c>
      <c r="G313" s="41">
        <f t="shared" si="19"/>
        <v>-7286.347195196674</v>
      </c>
      <c r="H313" s="25">
        <v>0</v>
      </c>
      <c r="I313" s="77">
        <v>0</v>
      </c>
      <c r="J313" s="38">
        <v>0</v>
      </c>
      <c r="K313" s="37">
        <v>0</v>
      </c>
      <c r="L313" s="25">
        <v>0</v>
      </c>
      <c r="M313" s="38">
        <f>(1+Mastersheet!$C$29)*M301</f>
        <v>-4291.8707197434878</v>
      </c>
      <c r="N313" s="77">
        <v>0</v>
      </c>
      <c r="O313" s="77">
        <v>0</v>
      </c>
      <c r="P313" s="77">
        <v>0</v>
      </c>
      <c r="Q313" s="37">
        <f>Q301*(1+Mastersheet!$C$39)</f>
        <v>-1046.8889648271081</v>
      </c>
      <c r="R313" s="38">
        <f>Mastersheet!$C$41</f>
        <v>-1500</v>
      </c>
      <c r="S313" s="38">
        <v>0</v>
      </c>
      <c r="T313" s="36">
        <f t="shared" si="21"/>
        <v>9492.7081667322909</v>
      </c>
      <c r="U313" s="36">
        <f t="shared" si="22"/>
        <v>2512099.0287610004</v>
      </c>
    </row>
    <row r="314" spans="1:21">
      <c r="A314" s="25">
        <v>312</v>
      </c>
      <c r="B314" s="25">
        <v>50</v>
      </c>
      <c r="C314" s="25">
        <v>0</v>
      </c>
      <c r="D314" s="36">
        <f>(1+Mastersheet!$C$39)*D302</f>
        <v>25125.3351558506</v>
      </c>
      <c r="E314" s="36">
        <f t="shared" si="20"/>
        <v>-1507.5201093510359</v>
      </c>
      <c r="F314" s="37">
        <v>0</v>
      </c>
      <c r="G314" s="41">
        <f t="shared" si="19"/>
        <v>-7286.347195196674</v>
      </c>
      <c r="H314" s="25">
        <v>0</v>
      </c>
      <c r="I314" s="77">
        <v>0</v>
      </c>
      <c r="J314" s="38">
        <v>0</v>
      </c>
      <c r="K314" s="37">
        <v>0</v>
      </c>
      <c r="L314" s="25">
        <v>0</v>
      </c>
      <c r="M314" s="38">
        <f>(1+Mastersheet!$C$29)*M302</f>
        <v>-4291.8707197434878</v>
      </c>
      <c r="N314" s="77">
        <v>0</v>
      </c>
      <c r="O314" s="77">
        <v>0</v>
      </c>
      <c r="P314" s="77">
        <v>0</v>
      </c>
      <c r="Q314" s="37">
        <f>Q302*(1+Mastersheet!$C$39)</f>
        <v>-1046.8889648271081</v>
      </c>
      <c r="R314" s="38">
        <f>Mastersheet!$C$41</f>
        <v>-1500</v>
      </c>
      <c r="S314" s="38">
        <v>0</v>
      </c>
      <c r="T314" s="36">
        <f t="shared" si="21"/>
        <v>9492.7081667322909</v>
      </c>
      <c r="U314" s="36">
        <f t="shared" si="22"/>
        <v>2525778.5686423345</v>
      </c>
    </row>
    <row r="315" spans="1:21">
      <c r="A315" s="25">
        <v>313</v>
      </c>
      <c r="B315" s="25">
        <v>51</v>
      </c>
      <c r="C315" s="25">
        <v>1</v>
      </c>
      <c r="D315" s="36">
        <f>(1+Mastersheet!$C$39)*D303</f>
        <v>25879.09521052612</v>
      </c>
      <c r="E315" s="36">
        <f t="shared" si="20"/>
        <v>-1552.7457126315671</v>
      </c>
      <c r="F315" s="37">
        <v>0</v>
      </c>
      <c r="G315" s="41">
        <f t="shared" si="19"/>
        <v>-7504.9376110525745</v>
      </c>
      <c r="H315" s="25">
        <v>0</v>
      </c>
      <c r="I315" s="77">
        <v>0</v>
      </c>
      <c r="J315" s="38">
        <v>0</v>
      </c>
      <c r="K315" s="37">
        <v>0</v>
      </c>
      <c r="L315" s="25">
        <v>0</v>
      </c>
      <c r="M315" s="38">
        <f>(1+Mastersheet!$C$29)*M303</f>
        <v>-4549.3829629280972</v>
      </c>
      <c r="N315" s="77">
        <v>0</v>
      </c>
      <c r="O315" s="77">
        <v>0</v>
      </c>
      <c r="P315" s="77">
        <v>0</v>
      </c>
      <c r="Q315" s="37">
        <f>Q303*(1+Mastersheet!$C$39)</f>
        <v>-1078.2956337719213</v>
      </c>
      <c r="R315" s="38">
        <f>Mastersheet!$C$41</f>
        <v>-1500</v>
      </c>
      <c r="S315" s="38">
        <v>0</v>
      </c>
      <c r="T315" s="36">
        <f t="shared" si="21"/>
        <v>9693.7332901419613</v>
      </c>
      <c r="U315" s="36">
        <f t="shared" si="22"/>
        <v>2539681.9328802139</v>
      </c>
    </row>
    <row r="316" spans="1:21">
      <c r="A316" s="25">
        <v>314</v>
      </c>
      <c r="B316" s="25">
        <v>51</v>
      </c>
      <c r="C316" s="25">
        <v>2</v>
      </c>
      <c r="D316" s="36">
        <f>(1+Mastersheet!$C$39)*D304</f>
        <v>25879.09521052612</v>
      </c>
      <c r="E316" s="36">
        <f t="shared" si="20"/>
        <v>-1552.7457126315671</v>
      </c>
      <c r="F316" s="37">
        <v>0</v>
      </c>
      <c r="G316" s="41">
        <f t="shared" si="19"/>
        <v>-7504.9376110525745</v>
      </c>
      <c r="H316" s="25">
        <v>0</v>
      </c>
      <c r="I316" s="77">
        <v>0</v>
      </c>
      <c r="J316" s="38">
        <v>0</v>
      </c>
      <c r="K316" s="37">
        <v>0</v>
      </c>
      <c r="L316" s="25">
        <v>0</v>
      </c>
      <c r="M316" s="38">
        <f>(1+Mastersheet!$C$29)*M304</f>
        <v>-4549.3829629280972</v>
      </c>
      <c r="N316" s="77">
        <v>0</v>
      </c>
      <c r="O316" s="77">
        <v>0</v>
      </c>
      <c r="P316" s="77">
        <v>0</v>
      </c>
      <c r="Q316" s="37">
        <f>Q304*(1+Mastersheet!$C$39)</f>
        <v>-1078.2956337719213</v>
      </c>
      <c r="R316" s="38">
        <f>Mastersheet!$C$41</f>
        <v>-1500</v>
      </c>
      <c r="S316" s="38">
        <v>0</v>
      </c>
      <c r="T316" s="36">
        <f t="shared" si="21"/>
        <v>9693.7332901419613</v>
      </c>
      <c r="U316" s="36">
        <f t="shared" si="22"/>
        <v>2553608.4693918228</v>
      </c>
    </row>
    <row r="317" spans="1:21">
      <c r="A317" s="25">
        <v>315</v>
      </c>
      <c r="B317" s="25">
        <v>51</v>
      </c>
      <c r="C317" s="25">
        <v>3</v>
      </c>
      <c r="D317" s="36">
        <f>(1+Mastersheet!$C$39)*D305</f>
        <v>25879.09521052612</v>
      </c>
      <c r="E317" s="36">
        <f t="shared" si="20"/>
        <v>-1552.7457126315671</v>
      </c>
      <c r="F317" s="37">
        <v>0</v>
      </c>
      <c r="G317" s="41">
        <f t="shared" si="19"/>
        <v>-7504.9376110525745</v>
      </c>
      <c r="H317" s="25">
        <v>0</v>
      </c>
      <c r="I317" s="77">
        <v>0</v>
      </c>
      <c r="J317" s="38">
        <v>0</v>
      </c>
      <c r="K317" s="37">
        <v>0</v>
      </c>
      <c r="L317" s="25">
        <v>0</v>
      </c>
      <c r="M317" s="38">
        <f>(1+Mastersheet!$C$29)*M305</f>
        <v>-4549.3829629280972</v>
      </c>
      <c r="N317" s="77">
        <v>0</v>
      </c>
      <c r="O317" s="77">
        <v>0</v>
      </c>
      <c r="P317" s="77">
        <v>0</v>
      </c>
      <c r="Q317" s="37">
        <f>Q305*(1+Mastersheet!$C$39)</f>
        <v>-1078.2956337719213</v>
      </c>
      <c r="R317" s="38">
        <f>Mastersheet!$C$41</f>
        <v>-1500</v>
      </c>
      <c r="S317" s="38">
        <v>0</v>
      </c>
      <c r="T317" s="36">
        <f t="shared" si="21"/>
        <v>9693.7332901419613</v>
      </c>
      <c r="U317" s="36">
        <f t="shared" si="22"/>
        <v>2567558.2167976177</v>
      </c>
    </row>
    <row r="318" spans="1:21">
      <c r="A318" s="25">
        <v>316</v>
      </c>
      <c r="B318" s="25">
        <v>51</v>
      </c>
      <c r="C318" s="25">
        <v>4</v>
      </c>
      <c r="D318" s="36">
        <f>(1+Mastersheet!$C$39)*D306</f>
        <v>25879.09521052612</v>
      </c>
      <c r="E318" s="36">
        <f t="shared" si="20"/>
        <v>-1552.7457126315671</v>
      </c>
      <c r="F318" s="37">
        <v>0</v>
      </c>
      <c r="G318" s="41">
        <f t="shared" si="19"/>
        <v>-7504.9376110525745</v>
      </c>
      <c r="H318" s="25">
        <v>0</v>
      </c>
      <c r="I318" s="77">
        <v>0</v>
      </c>
      <c r="J318" s="38">
        <v>0</v>
      </c>
      <c r="K318" s="37">
        <v>0</v>
      </c>
      <c r="L318" s="25">
        <v>0</v>
      </c>
      <c r="M318" s="38">
        <f>(1+Mastersheet!$C$29)*M306</f>
        <v>-4549.3829629280972</v>
      </c>
      <c r="N318" s="77">
        <v>0</v>
      </c>
      <c r="O318" s="77">
        <v>0</v>
      </c>
      <c r="P318" s="77">
        <v>0</v>
      </c>
      <c r="Q318" s="37">
        <f>Q306*(1+Mastersheet!$C$39)</f>
        <v>-1078.2956337719213</v>
      </c>
      <c r="R318" s="38">
        <f>Mastersheet!$C$41</f>
        <v>-1500</v>
      </c>
      <c r="S318" s="38">
        <v>0</v>
      </c>
      <c r="T318" s="36">
        <f t="shared" si="21"/>
        <v>9693.7332901419613</v>
      </c>
      <c r="U318" s="36">
        <f t="shared" si="22"/>
        <v>2581531.2137824222</v>
      </c>
    </row>
    <row r="319" spans="1:21">
      <c r="A319" s="25">
        <v>317</v>
      </c>
      <c r="B319" s="25">
        <v>51</v>
      </c>
      <c r="C319" s="25">
        <v>5</v>
      </c>
      <c r="D319" s="36">
        <f>(1+Mastersheet!$C$39)*D307</f>
        <v>25879.09521052612</v>
      </c>
      <c r="E319" s="36">
        <f t="shared" si="20"/>
        <v>-1552.7457126315671</v>
      </c>
      <c r="F319" s="37">
        <v>0</v>
      </c>
      <c r="G319" s="41">
        <f t="shared" si="19"/>
        <v>-7504.9376110525745</v>
      </c>
      <c r="H319" s="25">
        <v>0</v>
      </c>
      <c r="I319" s="77">
        <v>0</v>
      </c>
      <c r="J319" s="38">
        <v>0</v>
      </c>
      <c r="K319" s="37">
        <v>0</v>
      </c>
      <c r="L319" s="25">
        <v>0</v>
      </c>
      <c r="M319" s="38">
        <f>(1+Mastersheet!$C$29)*M307</f>
        <v>-4549.3829629280972</v>
      </c>
      <c r="N319" s="77">
        <v>0</v>
      </c>
      <c r="O319" s="77">
        <v>0</v>
      </c>
      <c r="P319" s="77">
        <v>0</v>
      </c>
      <c r="Q319" s="37">
        <f>Q307*(1+Mastersheet!$C$39)</f>
        <v>-1078.2956337719213</v>
      </c>
      <c r="R319" s="38">
        <f>Mastersheet!$C$41</f>
        <v>-1500</v>
      </c>
      <c r="S319" s="38">
        <v>0</v>
      </c>
      <c r="T319" s="36">
        <f t="shared" si="21"/>
        <v>9693.7332901419613</v>
      </c>
      <c r="U319" s="36">
        <f t="shared" si="22"/>
        <v>2595527.4990955349</v>
      </c>
    </row>
    <row r="320" spans="1:21">
      <c r="A320" s="25">
        <v>318</v>
      </c>
      <c r="B320" s="25">
        <v>51</v>
      </c>
      <c r="C320" s="25">
        <v>6</v>
      </c>
      <c r="D320" s="36">
        <f>(1+Mastersheet!$C$39)*D308</f>
        <v>25879.09521052612</v>
      </c>
      <c r="E320" s="36">
        <f t="shared" si="20"/>
        <v>-1552.7457126315671</v>
      </c>
      <c r="F320" s="37">
        <v>0</v>
      </c>
      <c r="G320" s="41">
        <f t="shared" si="19"/>
        <v>-7504.9376110525745</v>
      </c>
      <c r="H320" s="25">
        <v>0</v>
      </c>
      <c r="I320" s="77">
        <v>0</v>
      </c>
      <c r="J320" s="38">
        <v>0</v>
      </c>
      <c r="K320" s="37">
        <v>0</v>
      </c>
      <c r="L320" s="25">
        <v>0</v>
      </c>
      <c r="M320" s="38">
        <f>(1+Mastersheet!$C$29)*M308</f>
        <v>-4549.3829629280972</v>
      </c>
      <c r="N320" s="77">
        <v>0</v>
      </c>
      <c r="O320" s="77">
        <v>0</v>
      </c>
      <c r="P320" s="77">
        <v>0</v>
      </c>
      <c r="Q320" s="37">
        <f>Q308*(1+Mastersheet!$C$39)</f>
        <v>-1078.2956337719213</v>
      </c>
      <c r="R320" s="38">
        <f>Mastersheet!$C$41</f>
        <v>-1500</v>
      </c>
      <c r="S320" s="38">
        <v>0</v>
      </c>
      <c r="T320" s="36">
        <f t="shared" si="21"/>
        <v>9693.7332901419613</v>
      </c>
      <c r="U320" s="36">
        <f t="shared" si="22"/>
        <v>2609547.1115508364</v>
      </c>
    </row>
    <row r="321" spans="1:21">
      <c r="A321" s="25">
        <v>319</v>
      </c>
      <c r="B321" s="25">
        <v>51</v>
      </c>
      <c r="C321" s="25">
        <v>7</v>
      </c>
      <c r="D321" s="36">
        <f>(1+Mastersheet!$C$39)*D309</f>
        <v>25879.09521052612</v>
      </c>
      <c r="E321" s="36">
        <f t="shared" si="20"/>
        <v>-1552.7457126315671</v>
      </c>
      <c r="F321" s="37">
        <v>0</v>
      </c>
      <c r="G321" s="41">
        <f t="shared" si="19"/>
        <v>-7504.9376110525745</v>
      </c>
      <c r="H321" s="25">
        <v>0</v>
      </c>
      <c r="I321" s="77">
        <v>0</v>
      </c>
      <c r="J321" s="38">
        <v>0</v>
      </c>
      <c r="K321" s="37">
        <v>0</v>
      </c>
      <c r="L321" s="25">
        <v>0</v>
      </c>
      <c r="M321" s="38">
        <f>(1+Mastersheet!$C$29)*M309</f>
        <v>-4549.3829629280972</v>
      </c>
      <c r="N321" s="77">
        <v>0</v>
      </c>
      <c r="O321" s="77">
        <v>0</v>
      </c>
      <c r="P321" s="77">
        <v>0</v>
      </c>
      <c r="Q321" s="37">
        <f>Q309*(1+Mastersheet!$C$39)</f>
        <v>-1078.2956337719213</v>
      </c>
      <c r="R321" s="38">
        <f>Mastersheet!$C$41</f>
        <v>-1500</v>
      </c>
      <c r="S321" s="38">
        <v>0</v>
      </c>
      <c r="T321" s="36">
        <f t="shared" si="21"/>
        <v>9693.7332901419613</v>
      </c>
      <c r="U321" s="36">
        <f t="shared" si="22"/>
        <v>2623590.0900268964</v>
      </c>
    </row>
    <row r="322" spans="1:21">
      <c r="A322" s="25">
        <v>320</v>
      </c>
      <c r="B322" s="25">
        <v>51</v>
      </c>
      <c r="C322" s="25">
        <v>8</v>
      </c>
      <c r="D322" s="36">
        <f>(1+Mastersheet!$C$39)*D310</f>
        <v>25879.09521052612</v>
      </c>
      <c r="E322" s="36">
        <f t="shared" si="20"/>
        <v>-1552.7457126315671</v>
      </c>
      <c r="F322" s="37">
        <v>0</v>
      </c>
      <c r="G322" s="41">
        <f t="shared" ref="G322:G385" si="23">-0.29*($D322)</f>
        <v>-7504.9376110525745</v>
      </c>
      <c r="H322" s="25">
        <v>0</v>
      </c>
      <c r="I322" s="77">
        <v>0</v>
      </c>
      <c r="J322" s="38">
        <v>0</v>
      </c>
      <c r="K322" s="37">
        <v>0</v>
      </c>
      <c r="L322" s="25">
        <v>0</v>
      </c>
      <c r="M322" s="38">
        <f>(1+Mastersheet!$C$29)*M310</f>
        <v>-4549.3829629280972</v>
      </c>
      <c r="N322" s="77">
        <v>0</v>
      </c>
      <c r="O322" s="77">
        <v>0</v>
      </c>
      <c r="P322" s="77">
        <v>0</v>
      </c>
      <c r="Q322" s="37">
        <f>Q310*(1+Mastersheet!$C$39)</f>
        <v>-1078.2956337719213</v>
      </c>
      <c r="R322" s="38">
        <f>Mastersheet!$C$41</f>
        <v>-1500</v>
      </c>
      <c r="S322" s="38">
        <v>0</v>
      </c>
      <c r="T322" s="36">
        <f t="shared" si="21"/>
        <v>9693.7332901419613</v>
      </c>
      <c r="U322" s="36">
        <f t="shared" si="22"/>
        <v>2637656.4734670832</v>
      </c>
    </row>
    <row r="323" spans="1:21">
      <c r="A323" s="25">
        <v>321</v>
      </c>
      <c r="B323" s="25">
        <v>51</v>
      </c>
      <c r="C323" s="25">
        <v>9</v>
      </c>
      <c r="D323" s="36">
        <f>(1+Mastersheet!$C$39)*D311</f>
        <v>25879.09521052612</v>
      </c>
      <c r="E323" s="36">
        <f t="shared" ref="E323:E386" si="24">-0.06*D323</f>
        <v>-1552.7457126315671</v>
      </c>
      <c r="F323" s="37">
        <v>0</v>
      </c>
      <c r="G323" s="41">
        <f t="shared" si="23"/>
        <v>-7504.9376110525745</v>
      </c>
      <c r="H323" s="25">
        <v>0</v>
      </c>
      <c r="I323" s="77">
        <v>0</v>
      </c>
      <c r="J323" s="38">
        <v>0</v>
      </c>
      <c r="K323" s="37">
        <v>0</v>
      </c>
      <c r="L323" s="25">
        <v>0</v>
      </c>
      <c r="M323" s="38">
        <f>(1+Mastersheet!$C$29)*M311</f>
        <v>-4549.3829629280972</v>
      </c>
      <c r="N323" s="77">
        <v>0</v>
      </c>
      <c r="O323" s="77">
        <v>0</v>
      </c>
      <c r="P323" s="77">
        <v>0</v>
      </c>
      <c r="Q323" s="37">
        <f>Q311*(1+Mastersheet!$C$39)</f>
        <v>-1078.2956337719213</v>
      </c>
      <c r="R323" s="38">
        <f>Mastersheet!$C$41</f>
        <v>-1500</v>
      </c>
      <c r="S323" s="38">
        <v>0</v>
      </c>
      <c r="T323" s="36">
        <f t="shared" ref="T323:T386" si="25">SUM(D323,E323,F323,G323,H323,I323,J323,K323,L323,M323,N323,O323,P323,Q323,R323,S323)</f>
        <v>9693.7332901419613</v>
      </c>
      <c r="U323" s="36">
        <f t="shared" si="22"/>
        <v>2651746.3008796703</v>
      </c>
    </row>
    <row r="324" spans="1:21">
      <c r="A324" s="25">
        <v>322</v>
      </c>
      <c r="B324" s="25">
        <v>51</v>
      </c>
      <c r="C324" s="25">
        <v>10</v>
      </c>
      <c r="D324" s="36">
        <f>(1+Mastersheet!$C$39)*D312</f>
        <v>25879.09521052612</v>
      </c>
      <c r="E324" s="36">
        <f t="shared" si="24"/>
        <v>-1552.7457126315671</v>
      </c>
      <c r="F324" s="37">
        <v>0</v>
      </c>
      <c r="G324" s="41">
        <f t="shared" si="23"/>
        <v>-7504.9376110525745</v>
      </c>
      <c r="H324" s="25">
        <v>0</v>
      </c>
      <c r="I324" s="77">
        <v>0</v>
      </c>
      <c r="J324" s="38">
        <v>0</v>
      </c>
      <c r="K324" s="37">
        <v>0</v>
      </c>
      <c r="L324" s="25">
        <v>0</v>
      </c>
      <c r="M324" s="38">
        <f>(1+Mastersheet!$C$29)*M312</f>
        <v>-4549.3829629280972</v>
      </c>
      <c r="N324" s="77">
        <v>0</v>
      </c>
      <c r="O324" s="77">
        <v>0</v>
      </c>
      <c r="P324" s="77">
        <v>0</v>
      </c>
      <c r="Q324" s="37">
        <f>Q312*(1+Mastersheet!$C$39)</f>
        <v>-1078.2956337719213</v>
      </c>
      <c r="R324" s="38">
        <f>Mastersheet!$C$41</f>
        <v>-1500</v>
      </c>
      <c r="S324" s="38">
        <v>0</v>
      </c>
      <c r="T324" s="36">
        <f t="shared" si="25"/>
        <v>9693.7332901419613</v>
      </c>
      <c r="U324" s="36">
        <f t="shared" ref="U324:U387" si="26">T324+(U323*(1+(2%/12)))</f>
        <v>2665859.6113379453</v>
      </c>
    </row>
    <row r="325" spans="1:21">
      <c r="A325" s="25">
        <v>323</v>
      </c>
      <c r="B325" s="25">
        <v>51</v>
      </c>
      <c r="C325" s="25">
        <v>11</v>
      </c>
      <c r="D325" s="36">
        <f>(1+Mastersheet!$C$39)*D313</f>
        <v>25879.09521052612</v>
      </c>
      <c r="E325" s="36">
        <f t="shared" si="24"/>
        <v>-1552.7457126315671</v>
      </c>
      <c r="F325" s="37">
        <v>0</v>
      </c>
      <c r="G325" s="41">
        <f t="shared" si="23"/>
        <v>-7504.9376110525745</v>
      </c>
      <c r="H325" s="25">
        <v>0</v>
      </c>
      <c r="I325" s="77">
        <v>0</v>
      </c>
      <c r="J325" s="38">
        <v>0</v>
      </c>
      <c r="K325" s="37">
        <v>0</v>
      </c>
      <c r="L325" s="25">
        <v>0</v>
      </c>
      <c r="M325" s="38">
        <f>(1+Mastersheet!$C$29)*M313</f>
        <v>-4549.3829629280972</v>
      </c>
      <c r="N325" s="77">
        <v>0</v>
      </c>
      <c r="O325" s="77">
        <v>0</v>
      </c>
      <c r="P325" s="77">
        <v>0</v>
      </c>
      <c r="Q325" s="37">
        <f>Q313*(1+Mastersheet!$C$39)</f>
        <v>-1078.2956337719213</v>
      </c>
      <c r="R325" s="38">
        <f>Mastersheet!$C$41</f>
        <v>-1500</v>
      </c>
      <c r="S325" s="38">
        <v>0</v>
      </c>
      <c r="T325" s="36">
        <f t="shared" si="25"/>
        <v>9693.7332901419613</v>
      </c>
      <c r="U325" s="36">
        <f t="shared" si="26"/>
        <v>2679996.4439803171</v>
      </c>
    </row>
    <row r="326" spans="1:21">
      <c r="A326" s="25">
        <v>324</v>
      </c>
      <c r="B326" s="25">
        <v>51</v>
      </c>
      <c r="C326" s="25">
        <v>0</v>
      </c>
      <c r="D326" s="36">
        <f>(1+Mastersheet!$C$39)*D314</f>
        <v>25879.09521052612</v>
      </c>
      <c r="E326" s="36">
        <f t="shared" si="24"/>
        <v>-1552.7457126315671</v>
      </c>
      <c r="F326" s="37">
        <v>0</v>
      </c>
      <c r="G326" s="41">
        <f t="shared" si="23"/>
        <v>-7504.9376110525745</v>
      </c>
      <c r="H326" s="25">
        <v>0</v>
      </c>
      <c r="I326" s="77">
        <v>0</v>
      </c>
      <c r="J326" s="38">
        <v>0</v>
      </c>
      <c r="K326" s="37">
        <v>0</v>
      </c>
      <c r="L326" s="25">
        <v>0</v>
      </c>
      <c r="M326" s="38">
        <f>(1+Mastersheet!$C$29)*M314</f>
        <v>-4549.3829629280972</v>
      </c>
      <c r="N326" s="77">
        <v>0</v>
      </c>
      <c r="O326" s="77">
        <v>0</v>
      </c>
      <c r="P326" s="77">
        <v>0</v>
      </c>
      <c r="Q326" s="37">
        <f>Q314*(1+Mastersheet!$C$39)</f>
        <v>-1078.2956337719213</v>
      </c>
      <c r="R326" s="38">
        <f>Mastersheet!$C$41</f>
        <v>-1500</v>
      </c>
      <c r="S326" s="38">
        <v>0</v>
      </c>
      <c r="T326" s="36">
        <f t="shared" si="25"/>
        <v>9693.7332901419613</v>
      </c>
      <c r="U326" s="36">
        <f t="shared" si="26"/>
        <v>2694156.8380104261</v>
      </c>
    </row>
    <row r="327" spans="1:21">
      <c r="A327" s="25">
        <v>325</v>
      </c>
      <c r="B327" s="25">
        <v>52</v>
      </c>
      <c r="C327" s="25">
        <v>1</v>
      </c>
      <c r="D327" s="36">
        <f>(1+Mastersheet!$C$39)*D315</f>
        <v>26655.468066841906</v>
      </c>
      <c r="E327" s="36">
        <f t="shared" si="24"/>
        <v>-1599.3280840105142</v>
      </c>
      <c r="F327" s="37">
        <v>0</v>
      </c>
      <c r="G327" s="41">
        <f t="shared" si="23"/>
        <v>-7730.0857393841525</v>
      </c>
      <c r="H327" s="25">
        <v>0</v>
      </c>
      <c r="I327" s="77">
        <v>0</v>
      </c>
      <c r="J327" s="38">
        <v>0</v>
      </c>
      <c r="K327" s="37">
        <v>0</v>
      </c>
      <c r="L327" s="25">
        <v>0</v>
      </c>
      <c r="M327" s="38">
        <f>(1+Mastersheet!$C$29)*M315</f>
        <v>-4822.3459407037835</v>
      </c>
      <c r="N327" s="77">
        <v>0</v>
      </c>
      <c r="O327" s="77">
        <v>0</v>
      </c>
      <c r="P327" s="77">
        <v>0</v>
      </c>
      <c r="Q327" s="37">
        <f>Q315*(1+Mastersheet!$C$39)</f>
        <v>-1110.6445027850789</v>
      </c>
      <c r="R327" s="38">
        <f>Mastersheet!$C$41</f>
        <v>-1500</v>
      </c>
      <c r="S327" s="38">
        <v>0</v>
      </c>
      <c r="T327" s="36">
        <f t="shared" si="25"/>
        <v>9893.0637999583741</v>
      </c>
      <c r="U327" s="36">
        <f t="shared" si="26"/>
        <v>2708540.1632070686</v>
      </c>
    </row>
    <row r="328" spans="1:21">
      <c r="A328" s="25">
        <v>326</v>
      </c>
      <c r="B328" s="25">
        <v>52</v>
      </c>
      <c r="C328" s="25">
        <v>2</v>
      </c>
      <c r="D328" s="36">
        <f>(1+Mastersheet!$C$39)*D316</f>
        <v>26655.468066841906</v>
      </c>
      <c r="E328" s="36">
        <f t="shared" si="24"/>
        <v>-1599.3280840105142</v>
      </c>
      <c r="F328" s="37">
        <v>0</v>
      </c>
      <c r="G328" s="41">
        <f t="shared" si="23"/>
        <v>-7730.0857393841525</v>
      </c>
      <c r="H328" s="25">
        <v>0</v>
      </c>
      <c r="I328" s="77">
        <v>0</v>
      </c>
      <c r="J328" s="38">
        <v>0</v>
      </c>
      <c r="K328" s="37">
        <v>0</v>
      </c>
      <c r="L328" s="25">
        <v>0</v>
      </c>
      <c r="M328" s="38">
        <f>(1+Mastersheet!$C$29)*M316</f>
        <v>-4822.3459407037835</v>
      </c>
      <c r="N328" s="77">
        <v>0</v>
      </c>
      <c r="O328" s="77">
        <v>0</v>
      </c>
      <c r="P328" s="77">
        <v>0</v>
      </c>
      <c r="Q328" s="37">
        <f>Q316*(1+Mastersheet!$C$39)</f>
        <v>-1110.6445027850789</v>
      </c>
      <c r="R328" s="38">
        <f>Mastersheet!$C$41</f>
        <v>-1500</v>
      </c>
      <c r="S328" s="38">
        <v>0</v>
      </c>
      <c r="T328" s="36">
        <f t="shared" si="25"/>
        <v>9893.0637999583741</v>
      </c>
      <c r="U328" s="36">
        <f t="shared" si="26"/>
        <v>2722947.460612372</v>
      </c>
    </row>
    <row r="329" spans="1:21">
      <c r="A329" s="25">
        <v>327</v>
      </c>
      <c r="B329" s="25">
        <v>52</v>
      </c>
      <c r="C329" s="25">
        <v>3</v>
      </c>
      <c r="D329" s="36">
        <f>(1+Mastersheet!$C$39)*D317</f>
        <v>26655.468066841906</v>
      </c>
      <c r="E329" s="36">
        <f t="shared" si="24"/>
        <v>-1599.3280840105142</v>
      </c>
      <c r="F329" s="37">
        <v>0</v>
      </c>
      <c r="G329" s="41">
        <f t="shared" si="23"/>
        <v>-7730.0857393841525</v>
      </c>
      <c r="H329" s="25">
        <v>0</v>
      </c>
      <c r="I329" s="77">
        <v>0</v>
      </c>
      <c r="J329" s="38">
        <v>0</v>
      </c>
      <c r="K329" s="37">
        <v>0</v>
      </c>
      <c r="L329" s="25">
        <v>0</v>
      </c>
      <c r="M329" s="38">
        <f>(1+Mastersheet!$C$29)*M317</f>
        <v>-4822.3459407037835</v>
      </c>
      <c r="N329" s="77">
        <v>0</v>
      </c>
      <c r="O329" s="77">
        <v>0</v>
      </c>
      <c r="P329" s="77">
        <v>0</v>
      </c>
      <c r="Q329" s="37">
        <f>Q317*(1+Mastersheet!$C$39)</f>
        <v>-1110.6445027850789</v>
      </c>
      <c r="R329" s="38">
        <f>Mastersheet!$C$41</f>
        <v>-1500</v>
      </c>
      <c r="S329" s="38">
        <v>0</v>
      </c>
      <c r="T329" s="36">
        <f t="shared" si="25"/>
        <v>9893.0637999583741</v>
      </c>
      <c r="U329" s="36">
        <f t="shared" si="26"/>
        <v>2737378.7701800177</v>
      </c>
    </row>
    <row r="330" spans="1:21">
      <c r="A330" s="25">
        <v>328</v>
      </c>
      <c r="B330" s="25">
        <v>52</v>
      </c>
      <c r="C330" s="25">
        <v>4</v>
      </c>
      <c r="D330" s="36">
        <f>(1+Mastersheet!$C$39)*D318</f>
        <v>26655.468066841906</v>
      </c>
      <c r="E330" s="36">
        <f t="shared" si="24"/>
        <v>-1599.3280840105142</v>
      </c>
      <c r="F330" s="37">
        <v>0</v>
      </c>
      <c r="G330" s="41">
        <f t="shared" si="23"/>
        <v>-7730.0857393841525</v>
      </c>
      <c r="H330" s="25">
        <v>0</v>
      </c>
      <c r="I330" s="77">
        <v>0</v>
      </c>
      <c r="J330" s="38">
        <v>0</v>
      </c>
      <c r="K330" s="37">
        <v>0</v>
      </c>
      <c r="L330" s="25">
        <v>0</v>
      </c>
      <c r="M330" s="38">
        <f>(1+Mastersheet!$C$29)*M318</f>
        <v>-4822.3459407037835</v>
      </c>
      <c r="N330" s="77">
        <v>0</v>
      </c>
      <c r="O330" s="77">
        <v>0</v>
      </c>
      <c r="P330" s="77">
        <v>0</v>
      </c>
      <c r="Q330" s="37">
        <f>Q318*(1+Mastersheet!$C$39)</f>
        <v>-1110.6445027850789</v>
      </c>
      <c r="R330" s="38">
        <f>Mastersheet!$C$41</f>
        <v>-1500</v>
      </c>
      <c r="S330" s="38">
        <v>0</v>
      </c>
      <c r="T330" s="36">
        <f t="shared" si="25"/>
        <v>9893.0637999583741</v>
      </c>
      <c r="U330" s="36">
        <f t="shared" si="26"/>
        <v>2751834.1319302758</v>
      </c>
    </row>
    <row r="331" spans="1:21">
      <c r="A331" s="25">
        <v>329</v>
      </c>
      <c r="B331" s="25">
        <v>52</v>
      </c>
      <c r="C331" s="25">
        <v>5</v>
      </c>
      <c r="D331" s="36">
        <f>(1+Mastersheet!$C$39)*D319</f>
        <v>26655.468066841906</v>
      </c>
      <c r="E331" s="36">
        <f t="shared" si="24"/>
        <v>-1599.3280840105142</v>
      </c>
      <c r="F331" s="37">
        <v>0</v>
      </c>
      <c r="G331" s="41">
        <f t="shared" si="23"/>
        <v>-7730.0857393841525</v>
      </c>
      <c r="H331" s="25">
        <v>0</v>
      </c>
      <c r="I331" s="77">
        <v>0</v>
      </c>
      <c r="J331" s="38">
        <v>0</v>
      </c>
      <c r="K331" s="37">
        <v>0</v>
      </c>
      <c r="L331" s="25">
        <v>0</v>
      </c>
      <c r="M331" s="38">
        <f>(1+Mastersheet!$C$29)*M319</f>
        <v>-4822.3459407037835</v>
      </c>
      <c r="N331" s="77">
        <v>0</v>
      </c>
      <c r="O331" s="77">
        <v>0</v>
      </c>
      <c r="P331" s="77">
        <v>0</v>
      </c>
      <c r="Q331" s="37">
        <f>Q319*(1+Mastersheet!$C$39)</f>
        <v>-1110.6445027850789</v>
      </c>
      <c r="R331" s="38">
        <f>Mastersheet!$C$41</f>
        <v>-1500</v>
      </c>
      <c r="S331" s="38">
        <v>0</v>
      </c>
      <c r="T331" s="36">
        <f t="shared" si="25"/>
        <v>9893.0637999583741</v>
      </c>
      <c r="U331" s="36">
        <f t="shared" si="26"/>
        <v>2766313.585950118</v>
      </c>
    </row>
    <row r="332" spans="1:21">
      <c r="A332" s="25">
        <v>330</v>
      </c>
      <c r="B332" s="25">
        <v>52</v>
      </c>
      <c r="C332" s="25">
        <v>6</v>
      </c>
      <c r="D332" s="36">
        <f>(1+Mastersheet!$C$39)*D320</f>
        <v>26655.468066841906</v>
      </c>
      <c r="E332" s="36">
        <f t="shared" si="24"/>
        <v>-1599.3280840105142</v>
      </c>
      <c r="F332" s="37">
        <v>0</v>
      </c>
      <c r="G332" s="41">
        <f t="shared" si="23"/>
        <v>-7730.0857393841525</v>
      </c>
      <c r="H332" s="25">
        <v>0</v>
      </c>
      <c r="I332" s="77">
        <v>0</v>
      </c>
      <c r="J332" s="38">
        <v>0</v>
      </c>
      <c r="K332" s="37">
        <v>0</v>
      </c>
      <c r="L332" s="25">
        <v>0</v>
      </c>
      <c r="M332" s="38">
        <f>(1+Mastersheet!$C$29)*M320</f>
        <v>-4822.3459407037835</v>
      </c>
      <c r="N332" s="77">
        <v>0</v>
      </c>
      <c r="O332" s="77">
        <v>0</v>
      </c>
      <c r="P332" s="77">
        <v>0</v>
      </c>
      <c r="Q332" s="37">
        <f>Q320*(1+Mastersheet!$C$39)</f>
        <v>-1110.6445027850789</v>
      </c>
      <c r="R332" s="38">
        <f>Mastersheet!$C$41</f>
        <v>-1500</v>
      </c>
      <c r="S332" s="38">
        <v>0</v>
      </c>
      <c r="T332" s="36">
        <f t="shared" si="25"/>
        <v>9893.0637999583741</v>
      </c>
      <c r="U332" s="36">
        <f t="shared" si="26"/>
        <v>2780817.1723933266</v>
      </c>
    </row>
    <row r="333" spans="1:21">
      <c r="A333" s="25">
        <v>331</v>
      </c>
      <c r="B333" s="25">
        <v>52</v>
      </c>
      <c r="C333" s="25">
        <v>7</v>
      </c>
      <c r="D333" s="36">
        <f>(1+Mastersheet!$C$39)*D321</f>
        <v>26655.468066841906</v>
      </c>
      <c r="E333" s="36">
        <f t="shared" si="24"/>
        <v>-1599.3280840105142</v>
      </c>
      <c r="F333" s="37">
        <v>0</v>
      </c>
      <c r="G333" s="41">
        <f t="shared" si="23"/>
        <v>-7730.0857393841525</v>
      </c>
      <c r="H333" s="25">
        <v>0</v>
      </c>
      <c r="I333" s="77">
        <v>0</v>
      </c>
      <c r="J333" s="38">
        <v>0</v>
      </c>
      <c r="K333" s="37">
        <v>0</v>
      </c>
      <c r="L333" s="25">
        <v>0</v>
      </c>
      <c r="M333" s="38">
        <f>(1+Mastersheet!$C$29)*M321</f>
        <v>-4822.3459407037835</v>
      </c>
      <c r="N333" s="77">
        <v>0</v>
      </c>
      <c r="O333" s="77">
        <v>0</v>
      </c>
      <c r="P333" s="77">
        <v>0</v>
      </c>
      <c r="Q333" s="37">
        <f>Q321*(1+Mastersheet!$C$39)</f>
        <v>-1110.6445027850789</v>
      </c>
      <c r="R333" s="38">
        <f>Mastersheet!$C$41</f>
        <v>-1500</v>
      </c>
      <c r="S333" s="38">
        <v>0</v>
      </c>
      <c r="T333" s="36">
        <f t="shared" si="25"/>
        <v>9893.0637999583741</v>
      </c>
      <c r="U333" s="36">
        <f t="shared" si="26"/>
        <v>2795344.931480607</v>
      </c>
    </row>
    <row r="334" spans="1:21">
      <c r="A334" s="25">
        <v>332</v>
      </c>
      <c r="B334" s="25">
        <v>52</v>
      </c>
      <c r="C334" s="25">
        <v>8</v>
      </c>
      <c r="D334" s="36">
        <f>(1+Mastersheet!$C$39)*D322</f>
        <v>26655.468066841906</v>
      </c>
      <c r="E334" s="36">
        <f t="shared" si="24"/>
        <v>-1599.3280840105142</v>
      </c>
      <c r="F334" s="37">
        <v>0</v>
      </c>
      <c r="G334" s="41">
        <f t="shared" si="23"/>
        <v>-7730.0857393841525</v>
      </c>
      <c r="H334" s="25">
        <v>0</v>
      </c>
      <c r="I334" s="77">
        <v>0</v>
      </c>
      <c r="J334" s="38">
        <v>0</v>
      </c>
      <c r="K334" s="37">
        <v>0</v>
      </c>
      <c r="L334" s="25">
        <v>0</v>
      </c>
      <c r="M334" s="38">
        <f>(1+Mastersheet!$C$29)*M322</f>
        <v>-4822.3459407037835</v>
      </c>
      <c r="N334" s="77">
        <v>0</v>
      </c>
      <c r="O334" s="77">
        <v>0</v>
      </c>
      <c r="P334" s="77">
        <v>0</v>
      </c>
      <c r="Q334" s="37">
        <f>Q322*(1+Mastersheet!$C$39)</f>
        <v>-1110.6445027850789</v>
      </c>
      <c r="R334" s="38">
        <f>Mastersheet!$C$41</f>
        <v>-1500</v>
      </c>
      <c r="S334" s="38">
        <v>0</v>
      </c>
      <c r="T334" s="36">
        <f t="shared" si="25"/>
        <v>9893.0637999583741</v>
      </c>
      <c r="U334" s="36">
        <f t="shared" si="26"/>
        <v>2809896.9034996997</v>
      </c>
    </row>
    <row r="335" spans="1:21">
      <c r="A335" s="25">
        <v>333</v>
      </c>
      <c r="B335" s="25">
        <v>52</v>
      </c>
      <c r="C335" s="25">
        <v>9</v>
      </c>
      <c r="D335" s="36">
        <f>(1+Mastersheet!$C$39)*D323</f>
        <v>26655.468066841906</v>
      </c>
      <c r="E335" s="36">
        <f t="shared" si="24"/>
        <v>-1599.3280840105142</v>
      </c>
      <c r="F335" s="37">
        <v>0</v>
      </c>
      <c r="G335" s="41">
        <f t="shared" si="23"/>
        <v>-7730.0857393841525</v>
      </c>
      <c r="H335" s="25">
        <v>0</v>
      </c>
      <c r="I335" s="77">
        <v>0</v>
      </c>
      <c r="J335" s="38">
        <v>0</v>
      </c>
      <c r="K335" s="37">
        <v>0</v>
      </c>
      <c r="L335" s="25">
        <v>0</v>
      </c>
      <c r="M335" s="38">
        <f>(1+Mastersheet!$C$29)*M323</f>
        <v>-4822.3459407037835</v>
      </c>
      <c r="N335" s="77">
        <v>0</v>
      </c>
      <c r="O335" s="77">
        <v>0</v>
      </c>
      <c r="P335" s="77">
        <v>0</v>
      </c>
      <c r="Q335" s="37">
        <f>Q323*(1+Mastersheet!$C$39)</f>
        <v>-1110.6445027850789</v>
      </c>
      <c r="R335" s="38">
        <f>Mastersheet!$C$41</f>
        <v>-1500</v>
      </c>
      <c r="S335" s="38">
        <v>0</v>
      </c>
      <c r="T335" s="36">
        <f t="shared" si="25"/>
        <v>9893.0637999583741</v>
      </c>
      <c r="U335" s="36">
        <f t="shared" si="26"/>
        <v>2824473.1288054907</v>
      </c>
    </row>
    <row r="336" spans="1:21">
      <c r="A336" s="25">
        <v>334</v>
      </c>
      <c r="B336" s="25">
        <v>52</v>
      </c>
      <c r="C336" s="25">
        <v>10</v>
      </c>
      <c r="D336" s="36">
        <f>(1+Mastersheet!$C$39)*D324</f>
        <v>26655.468066841906</v>
      </c>
      <c r="E336" s="36">
        <f t="shared" si="24"/>
        <v>-1599.3280840105142</v>
      </c>
      <c r="F336" s="37">
        <v>0</v>
      </c>
      <c r="G336" s="41">
        <f t="shared" si="23"/>
        <v>-7730.0857393841525</v>
      </c>
      <c r="H336" s="25">
        <v>0</v>
      </c>
      <c r="I336" s="77">
        <v>0</v>
      </c>
      <c r="J336" s="38">
        <v>0</v>
      </c>
      <c r="K336" s="37">
        <v>0</v>
      </c>
      <c r="L336" s="25">
        <v>0</v>
      </c>
      <c r="M336" s="38">
        <f>(1+Mastersheet!$C$29)*M324</f>
        <v>-4822.3459407037835</v>
      </c>
      <c r="N336" s="77">
        <v>0</v>
      </c>
      <c r="O336" s="77">
        <v>0</v>
      </c>
      <c r="P336" s="77">
        <v>0</v>
      </c>
      <c r="Q336" s="37">
        <f>Q324*(1+Mastersheet!$C$39)</f>
        <v>-1110.6445027850789</v>
      </c>
      <c r="R336" s="38">
        <f>Mastersheet!$C$41</f>
        <v>-1500</v>
      </c>
      <c r="S336" s="38">
        <v>0</v>
      </c>
      <c r="T336" s="36">
        <f t="shared" si="25"/>
        <v>9893.0637999583741</v>
      </c>
      <c r="U336" s="36">
        <f t="shared" si="26"/>
        <v>2839073.6478201249</v>
      </c>
    </row>
    <row r="337" spans="1:21">
      <c r="A337" s="25">
        <v>335</v>
      </c>
      <c r="B337" s="25">
        <v>52</v>
      </c>
      <c r="C337" s="25">
        <v>11</v>
      </c>
      <c r="D337" s="36">
        <f>(1+Mastersheet!$C$39)*D325</f>
        <v>26655.468066841906</v>
      </c>
      <c r="E337" s="36">
        <f t="shared" si="24"/>
        <v>-1599.3280840105142</v>
      </c>
      <c r="F337" s="37">
        <v>0</v>
      </c>
      <c r="G337" s="41">
        <f t="shared" si="23"/>
        <v>-7730.0857393841525</v>
      </c>
      <c r="H337" s="25">
        <v>0</v>
      </c>
      <c r="I337" s="77">
        <v>0</v>
      </c>
      <c r="J337" s="38">
        <v>0</v>
      </c>
      <c r="K337" s="37">
        <v>0</v>
      </c>
      <c r="L337" s="25">
        <v>0</v>
      </c>
      <c r="M337" s="38">
        <f>(1+Mastersheet!$C$29)*M325</f>
        <v>-4822.3459407037835</v>
      </c>
      <c r="N337" s="77">
        <v>0</v>
      </c>
      <c r="O337" s="77">
        <v>0</v>
      </c>
      <c r="P337" s="77">
        <v>0</v>
      </c>
      <c r="Q337" s="37">
        <f>Q325*(1+Mastersheet!$C$39)</f>
        <v>-1110.6445027850789</v>
      </c>
      <c r="R337" s="38">
        <f>Mastersheet!$C$41</f>
        <v>-1500</v>
      </c>
      <c r="S337" s="38">
        <v>0</v>
      </c>
      <c r="T337" s="36">
        <f t="shared" si="25"/>
        <v>9893.0637999583741</v>
      </c>
      <c r="U337" s="36">
        <f t="shared" si="26"/>
        <v>2853698.5010331166</v>
      </c>
    </row>
    <row r="338" spans="1:21">
      <c r="A338" s="25">
        <v>336</v>
      </c>
      <c r="B338" s="25">
        <v>52</v>
      </c>
      <c r="C338" s="25">
        <v>0</v>
      </c>
      <c r="D338" s="36">
        <f>(1+Mastersheet!$C$39)*D326</f>
        <v>26655.468066841906</v>
      </c>
      <c r="E338" s="36">
        <f t="shared" si="24"/>
        <v>-1599.3280840105142</v>
      </c>
      <c r="F338" s="37">
        <v>0</v>
      </c>
      <c r="G338" s="41">
        <f t="shared" si="23"/>
        <v>-7730.0857393841525</v>
      </c>
      <c r="H338" s="25">
        <v>0</v>
      </c>
      <c r="I338" s="77">
        <v>0</v>
      </c>
      <c r="J338" s="38">
        <v>0</v>
      </c>
      <c r="K338" s="37">
        <v>0</v>
      </c>
      <c r="L338" s="25">
        <v>0</v>
      </c>
      <c r="M338" s="38">
        <f>(1+Mastersheet!$C$29)*M326</f>
        <v>-4822.3459407037835</v>
      </c>
      <c r="N338" s="77">
        <v>0</v>
      </c>
      <c r="O338" s="77">
        <v>0</v>
      </c>
      <c r="P338" s="77">
        <v>0</v>
      </c>
      <c r="Q338" s="37">
        <f>Q326*(1+Mastersheet!$C$39)</f>
        <v>-1110.6445027850789</v>
      </c>
      <c r="R338" s="38">
        <f>Mastersheet!$C$41</f>
        <v>-1500</v>
      </c>
      <c r="S338" s="38">
        <v>0</v>
      </c>
      <c r="T338" s="36">
        <f t="shared" si="25"/>
        <v>9893.0637999583741</v>
      </c>
      <c r="U338" s="36">
        <f t="shared" si="26"/>
        <v>2868347.7290014634</v>
      </c>
    </row>
    <row r="339" spans="1:21">
      <c r="A339" s="25">
        <v>337</v>
      </c>
      <c r="B339" s="25">
        <v>53</v>
      </c>
      <c r="C339" s="25">
        <v>1</v>
      </c>
      <c r="D339" s="36">
        <f>(1+Mastersheet!$C$39)*D327</f>
        <v>27455.132108847163</v>
      </c>
      <c r="E339" s="36">
        <f t="shared" si="24"/>
        <v>-1647.3079265308297</v>
      </c>
      <c r="F339" s="37">
        <v>0</v>
      </c>
      <c r="G339" s="41">
        <f t="shared" si="23"/>
        <v>-7961.9883115656767</v>
      </c>
      <c r="H339" s="25">
        <v>0</v>
      </c>
      <c r="I339" s="77">
        <v>0</v>
      </c>
      <c r="J339" s="38">
        <v>0</v>
      </c>
      <c r="K339" s="37">
        <v>0</v>
      </c>
      <c r="L339" s="25">
        <v>0</v>
      </c>
      <c r="M339" s="38">
        <f>(1+Mastersheet!$C$29)*M327</f>
        <v>-5111.6866971460104</v>
      </c>
      <c r="N339" s="77">
        <v>0</v>
      </c>
      <c r="O339" s="77">
        <v>0</v>
      </c>
      <c r="P339" s="77">
        <v>0</v>
      </c>
      <c r="Q339" s="37">
        <f>Q327*(1+Mastersheet!$C$39)</f>
        <v>-1143.9638378686313</v>
      </c>
      <c r="R339" s="38">
        <f>Mastersheet!$C$41</f>
        <v>-1500</v>
      </c>
      <c r="S339" s="38">
        <v>0</v>
      </c>
      <c r="T339" s="36">
        <f t="shared" si="25"/>
        <v>10090.185335736012</v>
      </c>
      <c r="U339" s="36">
        <f t="shared" si="26"/>
        <v>2883218.4938855353</v>
      </c>
    </row>
    <row r="340" spans="1:21">
      <c r="A340" s="25">
        <v>338</v>
      </c>
      <c r="B340" s="25">
        <v>53</v>
      </c>
      <c r="C340" s="25">
        <v>2</v>
      </c>
      <c r="D340" s="36">
        <f>(1+Mastersheet!$C$39)*D328</f>
        <v>27455.132108847163</v>
      </c>
      <c r="E340" s="36">
        <f t="shared" si="24"/>
        <v>-1647.3079265308297</v>
      </c>
      <c r="F340" s="37">
        <v>0</v>
      </c>
      <c r="G340" s="41">
        <f t="shared" si="23"/>
        <v>-7961.9883115656767</v>
      </c>
      <c r="H340" s="25">
        <v>0</v>
      </c>
      <c r="I340" s="77">
        <v>0</v>
      </c>
      <c r="J340" s="38">
        <v>0</v>
      </c>
      <c r="K340" s="37">
        <v>0</v>
      </c>
      <c r="L340" s="25">
        <v>0</v>
      </c>
      <c r="M340" s="38">
        <f>(1+Mastersheet!$C$29)*M328</f>
        <v>-5111.6866971460104</v>
      </c>
      <c r="N340" s="77">
        <v>0</v>
      </c>
      <c r="O340" s="77">
        <v>0</v>
      </c>
      <c r="P340" s="77">
        <v>0</v>
      </c>
      <c r="Q340" s="37">
        <f>Q328*(1+Mastersheet!$C$39)</f>
        <v>-1143.9638378686313</v>
      </c>
      <c r="R340" s="38">
        <f>Mastersheet!$C$41</f>
        <v>-1500</v>
      </c>
      <c r="S340" s="38">
        <v>0</v>
      </c>
      <c r="T340" s="36">
        <f t="shared" si="25"/>
        <v>10090.185335736012</v>
      </c>
      <c r="U340" s="36">
        <f t="shared" si="26"/>
        <v>2898114.0433777473</v>
      </c>
    </row>
    <row r="341" spans="1:21">
      <c r="A341" s="25">
        <v>339</v>
      </c>
      <c r="B341" s="25">
        <v>53</v>
      </c>
      <c r="C341" s="25">
        <v>3</v>
      </c>
      <c r="D341" s="36">
        <f>(1+Mastersheet!$C$39)*D329</f>
        <v>27455.132108847163</v>
      </c>
      <c r="E341" s="36">
        <f t="shared" si="24"/>
        <v>-1647.3079265308297</v>
      </c>
      <c r="F341" s="37">
        <v>0</v>
      </c>
      <c r="G341" s="41">
        <f t="shared" si="23"/>
        <v>-7961.9883115656767</v>
      </c>
      <c r="H341" s="25">
        <v>0</v>
      </c>
      <c r="I341" s="77">
        <v>0</v>
      </c>
      <c r="J341" s="38">
        <v>0</v>
      </c>
      <c r="K341" s="37">
        <v>0</v>
      </c>
      <c r="L341" s="25">
        <v>0</v>
      </c>
      <c r="M341" s="38">
        <f>(1+Mastersheet!$C$29)*M329</f>
        <v>-5111.6866971460104</v>
      </c>
      <c r="N341" s="77">
        <v>0</v>
      </c>
      <c r="O341" s="77">
        <v>0</v>
      </c>
      <c r="P341" s="77">
        <v>0</v>
      </c>
      <c r="Q341" s="37">
        <f>Q329*(1+Mastersheet!$C$39)</f>
        <v>-1143.9638378686313</v>
      </c>
      <c r="R341" s="38">
        <f>Mastersheet!$C$41</f>
        <v>-1500</v>
      </c>
      <c r="S341" s="38">
        <v>0</v>
      </c>
      <c r="T341" s="36">
        <f t="shared" si="25"/>
        <v>10090.185335736012</v>
      </c>
      <c r="U341" s="36">
        <f t="shared" si="26"/>
        <v>2913034.4187857793</v>
      </c>
    </row>
    <row r="342" spans="1:21">
      <c r="A342" s="25">
        <v>340</v>
      </c>
      <c r="B342" s="25">
        <v>53</v>
      </c>
      <c r="C342" s="25">
        <v>4</v>
      </c>
      <c r="D342" s="36">
        <f>(1+Mastersheet!$C$39)*D330</f>
        <v>27455.132108847163</v>
      </c>
      <c r="E342" s="36">
        <f t="shared" si="24"/>
        <v>-1647.3079265308297</v>
      </c>
      <c r="F342" s="37">
        <v>0</v>
      </c>
      <c r="G342" s="41">
        <f t="shared" si="23"/>
        <v>-7961.9883115656767</v>
      </c>
      <c r="H342" s="25">
        <v>0</v>
      </c>
      <c r="I342" s="77">
        <v>0</v>
      </c>
      <c r="J342" s="38">
        <v>0</v>
      </c>
      <c r="K342" s="37">
        <v>0</v>
      </c>
      <c r="L342" s="25">
        <v>0</v>
      </c>
      <c r="M342" s="38">
        <f>(1+Mastersheet!$C$29)*M330</f>
        <v>-5111.6866971460104</v>
      </c>
      <c r="N342" s="77">
        <v>0</v>
      </c>
      <c r="O342" s="77">
        <v>0</v>
      </c>
      <c r="P342" s="77">
        <v>0</v>
      </c>
      <c r="Q342" s="37">
        <f>Q330*(1+Mastersheet!$C$39)</f>
        <v>-1143.9638378686313</v>
      </c>
      <c r="R342" s="38">
        <f>Mastersheet!$C$41</f>
        <v>-1500</v>
      </c>
      <c r="S342" s="38">
        <v>0</v>
      </c>
      <c r="T342" s="36">
        <f t="shared" si="25"/>
        <v>10090.185335736012</v>
      </c>
      <c r="U342" s="36">
        <f t="shared" si="26"/>
        <v>2927979.6614861581</v>
      </c>
    </row>
    <row r="343" spans="1:21">
      <c r="A343" s="25">
        <v>341</v>
      </c>
      <c r="B343" s="25">
        <v>53</v>
      </c>
      <c r="C343" s="25">
        <v>5</v>
      </c>
      <c r="D343" s="36">
        <f>(1+Mastersheet!$C$39)*D331</f>
        <v>27455.132108847163</v>
      </c>
      <c r="E343" s="36">
        <f t="shared" si="24"/>
        <v>-1647.3079265308297</v>
      </c>
      <c r="F343" s="37">
        <v>0</v>
      </c>
      <c r="G343" s="41">
        <f t="shared" si="23"/>
        <v>-7961.9883115656767</v>
      </c>
      <c r="H343" s="25">
        <v>0</v>
      </c>
      <c r="I343" s="77">
        <v>0</v>
      </c>
      <c r="J343" s="38">
        <v>0</v>
      </c>
      <c r="K343" s="37">
        <v>0</v>
      </c>
      <c r="L343" s="25">
        <v>0</v>
      </c>
      <c r="M343" s="38">
        <f>(1+Mastersheet!$C$29)*M331</f>
        <v>-5111.6866971460104</v>
      </c>
      <c r="N343" s="77">
        <v>0</v>
      </c>
      <c r="O343" s="77">
        <v>0</v>
      </c>
      <c r="P343" s="77">
        <v>0</v>
      </c>
      <c r="Q343" s="37">
        <f>Q331*(1+Mastersheet!$C$39)</f>
        <v>-1143.9638378686313</v>
      </c>
      <c r="R343" s="38">
        <f>Mastersheet!$C$41</f>
        <v>-1500</v>
      </c>
      <c r="S343" s="38">
        <v>0</v>
      </c>
      <c r="T343" s="36">
        <f t="shared" si="25"/>
        <v>10090.185335736012</v>
      </c>
      <c r="U343" s="36">
        <f t="shared" si="26"/>
        <v>2942949.8129243711</v>
      </c>
    </row>
    <row r="344" spans="1:21">
      <c r="A344" s="25">
        <v>342</v>
      </c>
      <c r="B344" s="25">
        <v>53</v>
      </c>
      <c r="C344" s="25">
        <v>6</v>
      </c>
      <c r="D344" s="36">
        <f>(1+Mastersheet!$C$39)*D332</f>
        <v>27455.132108847163</v>
      </c>
      <c r="E344" s="36">
        <f t="shared" si="24"/>
        <v>-1647.3079265308297</v>
      </c>
      <c r="F344" s="37">
        <v>0</v>
      </c>
      <c r="G344" s="41">
        <f t="shared" si="23"/>
        <v>-7961.9883115656767</v>
      </c>
      <c r="H344" s="25">
        <v>0</v>
      </c>
      <c r="I344" s="77">
        <v>0</v>
      </c>
      <c r="J344" s="38">
        <v>0</v>
      </c>
      <c r="K344" s="37">
        <v>0</v>
      </c>
      <c r="L344" s="25">
        <v>0</v>
      </c>
      <c r="M344" s="38">
        <f>(1+Mastersheet!$C$29)*M332</f>
        <v>-5111.6866971460104</v>
      </c>
      <c r="N344" s="77">
        <v>0</v>
      </c>
      <c r="O344" s="77">
        <v>0</v>
      </c>
      <c r="P344" s="77">
        <v>0</v>
      </c>
      <c r="Q344" s="37">
        <f>Q332*(1+Mastersheet!$C$39)</f>
        <v>-1143.9638378686313</v>
      </c>
      <c r="R344" s="38">
        <f>Mastersheet!$C$41</f>
        <v>-1500</v>
      </c>
      <c r="S344" s="38">
        <v>0</v>
      </c>
      <c r="T344" s="36">
        <f t="shared" si="25"/>
        <v>10090.185335736012</v>
      </c>
      <c r="U344" s="36">
        <f t="shared" si="26"/>
        <v>2957944.914614981</v>
      </c>
    </row>
    <row r="345" spans="1:21">
      <c r="A345" s="25">
        <v>343</v>
      </c>
      <c r="B345" s="25">
        <v>53</v>
      </c>
      <c r="C345" s="25">
        <v>7</v>
      </c>
      <c r="D345" s="36">
        <f>(1+Mastersheet!$C$39)*D333</f>
        <v>27455.132108847163</v>
      </c>
      <c r="E345" s="36">
        <f t="shared" si="24"/>
        <v>-1647.3079265308297</v>
      </c>
      <c r="F345" s="37">
        <v>0</v>
      </c>
      <c r="G345" s="41">
        <f t="shared" si="23"/>
        <v>-7961.9883115656767</v>
      </c>
      <c r="H345" s="25">
        <v>0</v>
      </c>
      <c r="I345" s="77">
        <v>0</v>
      </c>
      <c r="J345" s="38">
        <v>0</v>
      </c>
      <c r="K345" s="37">
        <v>0</v>
      </c>
      <c r="L345" s="25">
        <v>0</v>
      </c>
      <c r="M345" s="38">
        <f>(1+Mastersheet!$C$29)*M333</f>
        <v>-5111.6866971460104</v>
      </c>
      <c r="N345" s="77">
        <v>0</v>
      </c>
      <c r="O345" s="77">
        <v>0</v>
      </c>
      <c r="P345" s="77">
        <v>0</v>
      </c>
      <c r="Q345" s="37">
        <f>Q333*(1+Mastersheet!$C$39)</f>
        <v>-1143.9638378686313</v>
      </c>
      <c r="R345" s="38">
        <f>Mastersheet!$C$41</f>
        <v>-1500</v>
      </c>
      <c r="S345" s="38">
        <v>0</v>
      </c>
      <c r="T345" s="36">
        <f t="shared" si="25"/>
        <v>10090.185335736012</v>
      </c>
      <c r="U345" s="36">
        <f t="shared" si="26"/>
        <v>2972965.0081417421</v>
      </c>
    </row>
    <row r="346" spans="1:21">
      <c r="A346" s="25">
        <v>344</v>
      </c>
      <c r="B346" s="25">
        <v>53</v>
      </c>
      <c r="C346" s="25">
        <v>8</v>
      </c>
      <c r="D346" s="36">
        <f>(1+Mastersheet!$C$39)*D334</f>
        <v>27455.132108847163</v>
      </c>
      <c r="E346" s="36">
        <f t="shared" si="24"/>
        <v>-1647.3079265308297</v>
      </c>
      <c r="F346" s="37">
        <v>0</v>
      </c>
      <c r="G346" s="41">
        <f t="shared" si="23"/>
        <v>-7961.9883115656767</v>
      </c>
      <c r="H346" s="25">
        <v>0</v>
      </c>
      <c r="I346" s="77">
        <v>0</v>
      </c>
      <c r="J346" s="38">
        <v>0</v>
      </c>
      <c r="K346" s="37">
        <v>0</v>
      </c>
      <c r="L346" s="25">
        <v>0</v>
      </c>
      <c r="M346" s="38">
        <f>(1+Mastersheet!$C$29)*M334</f>
        <v>-5111.6866971460104</v>
      </c>
      <c r="N346" s="77">
        <v>0</v>
      </c>
      <c r="O346" s="77">
        <v>0</v>
      </c>
      <c r="P346" s="77">
        <v>0</v>
      </c>
      <c r="Q346" s="37">
        <f>Q334*(1+Mastersheet!$C$39)</f>
        <v>-1143.9638378686313</v>
      </c>
      <c r="R346" s="38">
        <f>Mastersheet!$C$41</f>
        <v>-1500</v>
      </c>
      <c r="S346" s="38">
        <v>0</v>
      </c>
      <c r="T346" s="36">
        <f t="shared" si="25"/>
        <v>10090.185335736012</v>
      </c>
      <c r="U346" s="36">
        <f t="shared" si="26"/>
        <v>2988010.1351577141</v>
      </c>
    </row>
    <row r="347" spans="1:21">
      <c r="A347" s="25">
        <v>345</v>
      </c>
      <c r="B347" s="25">
        <v>53</v>
      </c>
      <c r="C347" s="25">
        <v>9</v>
      </c>
      <c r="D347" s="36">
        <f>(1+Mastersheet!$C$39)*D335</f>
        <v>27455.132108847163</v>
      </c>
      <c r="E347" s="36">
        <f t="shared" si="24"/>
        <v>-1647.3079265308297</v>
      </c>
      <c r="F347" s="37">
        <v>0</v>
      </c>
      <c r="G347" s="41">
        <f t="shared" si="23"/>
        <v>-7961.9883115656767</v>
      </c>
      <c r="H347" s="25">
        <v>0</v>
      </c>
      <c r="I347" s="77">
        <v>0</v>
      </c>
      <c r="J347" s="38">
        <v>0</v>
      </c>
      <c r="K347" s="37">
        <v>0</v>
      </c>
      <c r="L347" s="25">
        <v>0</v>
      </c>
      <c r="M347" s="38">
        <f>(1+Mastersheet!$C$29)*M335</f>
        <v>-5111.6866971460104</v>
      </c>
      <c r="N347" s="77">
        <v>0</v>
      </c>
      <c r="O347" s="77">
        <v>0</v>
      </c>
      <c r="P347" s="77">
        <v>0</v>
      </c>
      <c r="Q347" s="37">
        <f>Q335*(1+Mastersheet!$C$39)</f>
        <v>-1143.9638378686313</v>
      </c>
      <c r="R347" s="38">
        <f>Mastersheet!$C$41</f>
        <v>-1500</v>
      </c>
      <c r="S347" s="38">
        <v>0</v>
      </c>
      <c r="T347" s="36">
        <f t="shared" si="25"/>
        <v>10090.185335736012</v>
      </c>
      <c r="U347" s="36">
        <f t="shared" si="26"/>
        <v>3003080.3373853797</v>
      </c>
    </row>
    <row r="348" spans="1:21">
      <c r="A348" s="25">
        <v>346</v>
      </c>
      <c r="B348" s="25">
        <v>53</v>
      </c>
      <c r="C348" s="25">
        <v>10</v>
      </c>
      <c r="D348" s="36">
        <f>(1+Mastersheet!$C$39)*D336</f>
        <v>27455.132108847163</v>
      </c>
      <c r="E348" s="36">
        <f t="shared" si="24"/>
        <v>-1647.3079265308297</v>
      </c>
      <c r="F348" s="37">
        <v>0</v>
      </c>
      <c r="G348" s="41">
        <f t="shared" si="23"/>
        <v>-7961.9883115656767</v>
      </c>
      <c r="H348" s="25">
        <v>0</v>
      </c>
      <c r="I348" s="77">
        <v>0</v>
      </c>
      <c r="J348" s="38">
        <v>0</v>
      </c>
      <c r="K348" s="37">
        <v>0</v>
      </c>
      <c r="L348" s="25">
        <v>0</v>
      </c>
      <c r="M348" s="38">
        <f>(1+Mastersheet!$C$29)*M336</f>
        <v>-5111.6866971460104</v>
      </c>
      <c r="N348" s="77">
        <v>0</v>
      </c>
      <c r="O348" s="77">
        <v>0</v>
      </c>
      <c r="P348" s="77">
        <v>0</v>
      </c>
      <c r="Q348" s="37">
        <f>Q336*(1+Mastersheet!$C$39)</f>
        <v>-1143.9638378686313</v>
      </c>
      <c r="R348" s="38">
        <f>Mastersheet!$C$41</f>
        <v>-1500</v>
      </c>
      <c r="S348" s="38">
        <v>0</v>
      </c>
      <c r="T348" s="36">
        <f t="shared" si="25"/>
        <v>10090.185335736012</v>
      </c>
      <c r="U348" s="36">
        <f t="shared" si="26"/>
        <v>3018175.6566167581</v>
      </c>
    </row>
    <row r="349" spans="1:21">
      <c r="A349" s="25">
        <v>347</v>
      </c>
      <c r="B349" s="25">
        <v>53</v>
      </c>
      <c r="C349" s="25">
        <v>11</v>
      </c>
      <c r="D349" s="36">
        <f>(1+Mastersheet!$C$39)*D337</f>
        <v>27455.132108847163</v>
      </c>
      <c r="E349" s="36">
        <f t="shared" si="24"/>
        <v>-1647.3079265308297</v>
      </c>
      <c r="F349" s="37">
        <v>0</v>
      </c>
      <c r="G349" s="41">
        <f t="shared" si="23"/>
        <v>-7961.9883115656767</v>
      </c>
      <c r="H349" s="25">
        <v>0</v>
      </c>
      <c r="I349" s="77">
        <v>0</v>
      </c>
      <c r="J349" s="38">
        <v>0</v>
      </c>
      <c r="K349" s="37">
        <v>0</v>
      </c>
      <c r="L349" s="25">
        <v>0</v>
      </c>
      <c r="M349" s="38">
        <f>(1+Mastersheet!$C$29)*M337</f>
        <v>-5111.6866971460104</v>
      </c>
      <c r="N349" s="77">
        <v>0</v>
      </c>
      <c r="O349" s="77">
        <v>0</v>
      </c>
      <c r="P349" s="77">
        <v>0</v>
      </c>
      <c r="Q349" s="37">
        <f>Q337*(1+Mastersheet!$C$39)</f>
        <v>-1143.9638378686313</v>
      </c>
      <c r="R349" s="38">
        <f>Mastersheet!$C$41</f>
        <v>-1500</v>
      </c>
      <c r="S349" s="38">
        <v>0</v>
      </c>
      <c r="T349" s="36">
        <f t="shared" si="25"/>
        <v>10090.185335736012</v>
      </c>
      <c r="U349" s="36">
        <f t="shared" si="26"/>
        <v>3033296.1347135222</v>
      </c>
    </row>
    <row r="350" spans="1:21">
      <c r="A350" s="25">
        <v>348</v>
      </c>
      <c r="B350" s="25">
        <v>53</v>
      </c>
      <c r="C350" s="25">
        <v>0</v>
      </c>
      <c r="D350" s="36">
        <f>(1+Mastersheet!$C$39)*D338</f>
        <v>27455.132108847163</v>
      </c>
      <c r="E350" s="36">
        <f t="shared" si="24"/>
        <v>-1647.3079265308297</v>
      </c>
      <c r="F350" s="37">
        <v>0</v>
      </c>
      <c r="G350" s="41">
        <f t="shared" si="23"/>
        <v>-7961.9883115656767</v>
      </c>
      <c r="H350" s="25">
        <v>0</v>
      </c>
      <c r="I350" s="77">
        <v>0</v>
      </c>
      <c r="J350" s="38">
        <v>0</v>
      </c>
      <c r="K350" s="37">
        <v>0</v>
      </c>
      <c r="L350" s="25">
        <v>0</v>
      </c>
      <c r="M350" s="38">
        <f>(1+Mastersheet!$C$29)*M338</f>
        <v>-5111.6866971460104</v>
      </c>
      <c r="N350" s="77">
        <v>0</v>
      </c>
      <c r="O350" s="77">
        <v>0</v>
      </c>
      <c r="P350" s="77">
        <v>0</v>
      </c>
      <c r="Q350" s="37">
        <f>Q338*(1+Mastersheet!$C$39)</f>
        <v>-1143.9638378686313</v>
      </c>
      <c r="R350" s="38">
        <f>Mastersheet!$C$41</f>
        <v>-1500</v>
      </c>
      <c r="S350" s="38">
        <v>0</v>
      </c>
      <c r="T350" s="36">
        <f t="shared" si="25"/>
        <v>10090.185335736012</v>
      </c>
      <c r="U350" s="36">
        <f t="shared" si="26"/>
        <v>3048441.8136071139</v>
      </c>
    </row>
    <row r="351" spans="1:21">
      <c r="A351" s="25">
        <v>349</v>
      </c>
      <c r="B351" s="25">
        <v>54</v>
      </c>
      <c r="C351" s="25">
        <v>1</v>
      </c>
      <c r="D351" s="36">
        <f>(1+Mastersheet!$C$39)*D339</f>
        <v>28278.78607211258</v>
      </c>
      <c r="E351" s="36">
        <f t="shared" si="24"/>
        <v>-1696.7271643267547</v>
      </c>
      <c r="F351" s="37">
        <v>0</v>
      </c>
      <c r="G351" s="41">
        <f t="shared" si="23"/>
        <v>-8200.847960912648</v>
      </c>
      <c r="H351" s="25">
        <v>0</v>
      </c>
      <c r="I351" s="77">
        <v>0</v>
      </c>
      <c r="J351" s="38">
        <v>0</v>
      </c>
      <c r="K351" s="37">
        <v>0</v>
      </c>
      <c r="L351" s="25">
        <v>0</v>
      </c>
      <c r="M351" s="38">
        <f>(1+Mastersheet!$C$29)*M339</f>
        <v>-5418.3878989747709</v>
      </c>
      <c r="N351" s="77">
        <v>0</v>
      </c>
      <c r="O351" s="77">
        <v>0</v>
      </c>
      <c r="P351" s="77">
        <v>0</v>
      </c>
      <c r="Q351" s="37">
        <f>Q339*(1+Mastersheet!$C$39)</f>
        <v>-1178.2827530046902</v>
      </c>
      <c r="R351" s="38">
        <f>Mastersheet!$C$41</f>
        <v>-1500</v>
      </c>
      <c r="S351" s="38">
        <v>0</v>
      </c>
      <c r="T351" s="36">
        <f t="shared" si="25"/>
        <v>10284.540294893714</v>
      </c>
      <c r="U351" s="36">
        <f t="shared" si="26"/>
        <v>3063807.0902580195</v>
      </c>
    </row>
    <row r="352" spans="1:21">
      <c r="A352" s="25">
        <v>350</v>
      </c>
      <c r="B352" s="25">
        <v>54</v>
      </c>
      <c r="C352" s="25">
        <v>2</v>
      </c>
      <c r="D352" s="36">
        <f>(1+Mastersheet!$C$39)*D340</f>
        <v>28278.78607211258</v>
      </c>
      <c r="E352" s="36">
        <f t="shared" si="24"/>
        <v>-1696.7271643267547</v>
      </c>
      <c r="F352" s="37">
        <v>0</v>
      </c>
      <c r="G352" s="41">
        <f t="shared" si="23"/>
        <v>-8200.847960912648</v>
      </c>
      <c r="H352" s="25">
        <v>0</v>
      </c>
      <c r="I352" s="77">
        <v>0</v>
      </c>
      <c r="J352" s="38">
        <v>0</v>
      </c>
      <c r="K352" s="37">
        <v>0</v>
      </c>
      <c r="L352" s="25">
        <v>0</v>
      </c>
      <c r="M352" s="38">
        <f>(1+Mastersheet!$C$29)*M340</f>
        <v>-5418.3878989747709</v>
      </c>
      <c r="N352" s="77">
        <v>0</v>
      </c>
      <c r="O352" s="77">
        <v>0</v>
      </c>
      <c r="P352" s="77">
        <v>0</v>
      </c>
      <c r="Q352" s="37">
        <f>Q340*(1+Mastersheet!$C$39)</f>
        <v>-1178.2827530046902</v>
      </c>
      <c r="R352" s="38">
        <f>Mastersheet!$C$41</f>
        <v>-1500</v>
      </c>
      <c r="S352" s="38">
        <v>0</v>
      </c>
      <c r="T352" s="36">
        <f t="shared" si="25"/>
        <v>10284.540294893714</v>
      </c>
      <c r="U352" s="36">
        <f t="shared" si="26"/>
        <v>3079197.9757033433</v>
      </c>
    </row>
    <row r="353" spans="1:21">
      <c r="A353" s="25">
        <v>351</v>
      </c>
      <c r="B353" s="25">
        <v>54</v>
      </c>
      <c r="C353" s="25">
        <v>3</v>
      </c>
      <c r="D353" s="36">
        <f>(1+Mastersheet!$C$39)*D341</f>
        <v>28278.78607211258</v>
      </c>
      <c r="E353" s="36">
        <f t="shared" si="24"/>
        <v>-1696.7271643267547</v>
      </c>
      <c r="F353" s="37">
        <v>0</v>
      </c>
      <c r="G353" s="41">
        <f t="shared" si="23"/>
        <v>-8200.847960912648</v>
      </c>
      <c r="H353" s="25">
        <v>0</v>
      </c>
      <c r="I353" s="77">
        <v>0</v>
      </c>
      <c r="J353" s="38">
        <v>0</v>
      </c>
      <c r="K353" s="37">
        <v>0</v>
      </c>
      <c r="L353" s="25">
        <v>0</v>
      </c>
      <c r="M353" s="38">
        <f>(1+Mastersheet!$C$29)*M341</f>
        <v>-5418.3878989747709</v>
      </c>
      <c r="N353" s="77">
        <v>0</v>
      </c>
      <c r="O353" s="77">
        <v>0</v>
      </c>
      <c r="P353" s="77">
        <v>0</v>
      </c>
      <c r="Q353" s="37">
        <f>Q341*(1+Mastersheet!$C$39)</f>
        <v>-1178.2827530046902</v>
      </c>
      <c r="R353" s="38">
        <f>Mastersheet!$C$41</f>
        <v>-1500</v>
      </c>
      <c r="S353" s="38">
        <v>0</v>
      </c>
      <c r="T353" s="36">
        <f t="shared" si="25"/>
        <v>10284.540294893714</v>
      </c>
      <c r="U353" s="36">
        <f t="shared" si="26"/>
        <v>3094614.512624409</v>
      </c>
    </row>
    <row r="354" spans="1:21">
      <c r="A354" s="25">
        <v>352</v>
      </c>
      <c r="B354" s="25">
        <v>54</v>
      </c>
      <c r="C354" s="25">
        <v>4</v>
      </c>
      <c r="D354" s="36">
        <f>(1+Mastersheet!$C$39)*D342</f>
        <v>28278.78607211258</v>
      </c>
      <c r="E354" s="36">
        <f t="shared" si="24"/>
        <v>-1696.7271643267547</v>
      </c>
      <c r="F354" s="37">
        <v>0</v>
      </c>
      <c r="G354" s="41">
        <f t="shared" si="23"/>
        <v>-8200.847960912648</v>
      </c>
      <c r="H354" s="25">
        <v>0</v>
      </c>
      <c r="I354" s="77">
        <v>0</v>
      </c>
      <c r="J354" s="38">
        <v>0</v>
      </c>
      <c r="K354" s="37">
        <v>0</v>
      </c>
      <c r="L354" s="25">
        <v>0</v>
      </c>
      <c r="M354" s="38">
        <f>(1+Mastersheet!$C$29)*M342</f>
        <v>-5418.3878989747709</v>
      </c>
      <c r="N354" s="77">
        <v>0</v>
      </c>
      <c r="O354" s="77">
        <v>0</v>
      </c>
      <c r="P354" s="77">
        <v>0</v>
      </c>
      <c r="Q354" s="37">
        <f>Q342*(1+Mastersheet!$C$39)</f>
        <v>-1178.2827530046902</v>
      </c>
      <c r="R354" s="38">
        <f>Mastersheet!$C$41</f>
        <v>-1500</v>
      </c>
      <c r="S354" s="38">
        <v>0</v>
      </c>
      <c r="T354" s="36">
        <f t="shared" si="25"/>
        <v>10284.540294893714</v>
      </c>
      <c r="U354" s="36">
        <f t="shared" si="26"/>
        <v>3110056.7437736769</v>
      </c>
    </row>
    <row r="355" spans="1:21">
      <c r="A355" s="25">
        <v>353</v>
      </c>
      <c r="B355" s="25">
        <v>54</v>
      </c>
      <c r="C355" s="25">
        <v>5</v>
      </c>
      <c r="D355" s="36">
        <f>(1+Mastersheet!$C$39)*D343</f>
        <v>28278.78607211258</v>
      </c>
      <c r="E355" s="36">
        <f t="shared" si="24"/>
        <v>-1696.7271643267547</v>
      </c>
      <c r="F355" s="37">
        <v>0</v>
      </c>
      <c r="G355" s="41">
        <f t="shared" si="23"/>
        <v>-8200.847960912648</v>
      </c>
      <c r="H355" s="25">
        <v>0</v>
      </c>
      <c r="I355" s="77">
        <v>0</v>
      </c>
      <c r="J355" s="38">
        <v>0</v>
      </c>
      <c r="K355" s="37">
        <v>0</v>
      </c>
      <c r="L355" s="25">
        <v>0</v>
      </c>
      <c r="M355" s="38">
        <f>(1+Mastersheet!$C$29)*M343</f>
        <v>-5418.3878989747709</v>
      </c>
      <c r="N355" s="77">
        <v>0</v>
      </c>
      <c r="O355" s="77">
        <v>0</v>
      </c>
      <c r="P355" s="77">
        <v>0</v>
      </c>
      <c r="Q355" s="37">
        <f>Q343*(1+Mastersheet!$C$39)</f>
        <v>-1178.2827530046902</v>
      </c>
      <c r="R355" s="38">
        <f>Mastersheet!$C$41</f>
        <v>-1500</v>
      </c>
      <c r="S355" s="38">
        <v>0</v>
      </c>
      <c r="T355" s="36">
        <f t="shared" si="25"/>
        <v>10284.540294893714</v>
      </c>
      <c r="U355" s="36">
        <f t="shared" si="26"/>
        <v>3125524.7119748602</v>
      </c>
    </row>
    <row r="356" spans="1:21">
      <c r="A356" s="25">
        <v>354</v>
      </c>
      <c r="B356" s="25">
        <v>54</v>
      </c>
      <c r="C356" s="25">
        <v>6</v>
      </c>
      <c r="D356" s="36">
        <f>(1+Mastersheet!$C$39)*D344</f>
        <v>28278.78607211258</v>
      </c>
      <c r="E356" s="36">
        <f t="shared" si="24"/>
        <v>-1696.7271643267547</v>
      </c>
      <c r="F356" s="37">
        <v>0</v>
      </c>
      <c r="G356" s="41">
        <f t="shared" si="23"/>
        <v>-8200.847960912648</v>
      </c>
      <c r="H356" s="25">
        <v>0</v>
      </c>
      <c r="I356" s="77">
        <v>0</v>
      </c>
      <c r="J356" s="38">
        <v>0</v>
      </c>
      <c r="K356" s="37">
        <v>0</v>
      </c>
      <c r="L356" s="25">
        <v>0</v>
      </c>
      <c r="M356" s="38">
        <f>(1+Mastersheet!$C$29)*M344</f>
        <v>-5418.3878989747709</v>
      </c>
      <c r="N356" s="77">
        <v>0</v>
      </c>
      <c r="O356" s="77">
        <v>0</v>
      </c>
      <c r="P356" s="77">
        <v>0</v>
      </c>
      <c r="Q356" s="37">
        <f>Q344*(1+Mastersheet!$C$39)</f>
        <v>-1178.2827530046902</v>
      </c>
      <c r="R356" s="38">
        <f>Mastersheet!$C$41</f>
        <v>-1500</v>
      </c>
      <c r="S356" s="38">
        <v>0</v>
      </c>
      <c r="T356" s="36">
        <f t="shared" si="25"/>
        <v>10284.540294893714</v>
      </c>
      <c r="U356" s="36">
        <f t="shared" si="26"/>
        <v>3141018.4601230454</v>
      </c>
    </row>
    <row r="357" spans="1:21">
      <c r="A357" s="25">
        <v>355</v>
      </c>
      <c r="B357" s="25">
        <v>54</v>
      </c>
      <c r="C357" s="25">
        <v>7</v>
      </c>
      <c r="D357" s="36">
        <f>(1+Mastersheet!$C$39)*D345</f>
        <v>28278.78607211258</v>
      </c>
      <c r="E357" s="36">
        <f t="shared" si="24"/>
        <v>-1696.7271643267547</v>
      </c>
      <c r="F357" s="37">
        <v>0</v>
      </c>
      <c r="G357" s="41">
        <f t="shared" si="23"/>
        <v>-8200.847960912648</v>
      </c>
      <c r="H357" s="25">
        <v>0</v>
      </c>
      <c r="I357" s="77">
        <v>0</v>
      </c>
      <c r="J357" s="38">
        <v>0</v>
      </c>
      <c r="K357" s="37">
        <v>0</v>
      </c>
      <c r="L357" s="25">
        <v>0</v>
      </c>
      <c r="M357" s="38">
        <f>(1+Mastersheet!$C$29)*M345</f>
        <v>-5418.3878989747709</v>
      </c>
      <c r="N357" s="77">
        <v>0</v>
      </c>
      <c r="O357" s="77">
        <v>0</v>
      </c>
      <c r="P357" s="77">
        <v>0</v>
      </c>
      <c r="Q357" s="37">
        <f>Q345*(1+Mastersheet!$C$39)</f>
        <v>-1178.2827530046902</v>
      </c>
      <c r="R357" s="38">
        <f>Mastersheet!$C$41</f>
        <v>-1500</v>
      </c>
      <c r="S357" s="38">
        <v>0</v>
      </c>
      <c r="T357" s="36">
        <f t="shared" si="25"/>
        <v>10284.540294893714</v>
      </c>
      <c r="U357" s="36">
        <f t="shared" si="26"/>
        <v>3156538.0311848107</v>
      </c>
    </row>
    <row r="358" spans="1:21">
      <c r="A358" s="25">
        <v>356</v>
      </c>
      <c r="B358" s="25">
        <v>54</v>
      </c>
      <c r="C358" s="25">
        <v>8</v>
      </c>
      <c r="D358" s="36">
        <f>(1+Mastersheet!$C$39)*D346</f>
        <v>28278.78607211258</v>
      </c>
      <c r="E358" s="36">
        <f t="shared" si="24"/>
        <v>-1696.7271643267547</v>
      </c>
      <c r="F358" s="37">
        <v>0</v>
      </c>
      <c r="G358" s="41">
        <f t="shared" si="23"/>
        <v>-8200.847960912648</v>
      </c>
      <c r="H358" s="25">
        <v>0</v>
      </c>
      <c r="I358" s="77">
        <v>0</v>
      </c>
      <c r="J358" s="38">
        <v>0</v>
      </c>
      <c r="K358" s="37">
        <v>0</v>
      </c>
      <c r="L358" s="25">
        <v>0</v>
      </c>
      <c r="M358" s="38">
        <f>(1+Mastersheet!$C$29)*M346</f>
        <v>-5418.3878989747709</v>
      </c>
      <c r="N358" s="77">
        <v>0</v>
      </c>
      <c r="O358" s="77">
        <v>0</v>
      </c>
      <c r="P358" s="77">
        <v>0</v>
      </c>
      <c r="Q358" s="37">
        <f>Q346*(1+Mastersheet!$C$39)</f>
        <v>-1178.2827530046902</v>
      </c>
      <c r="R358" s="38">
        <f>Mastersheet!$C$41</f>
        <v>-1500</v>
      </c>
      <c r="S358" s="38">
        <v>0</v>
      </c>
      <c r="T358" s="36">
        <f t="shared" si="25"/>
        <v>10284.540294893714</v>
      </c>
      <c r="U358" s="36">
        <f t="shared" si="26"/>
        <v>3172083.4681983455</v>
      </c>
    </row>
    <row r="359" spans="1:21">
      <c r="A359" s="25">
        <v>357</v>
      </c>
      <c r="B359" s="25">
        <v>54</v>
      </c>
      <c r="C359" s="25">
        <v>9</v>
      </c>
      <c r="D359" s="36">
        <f>(1+Mastersheet!$C$39)*D347</f>
        <v>28278.78607211258</v>
      </c>
      <c r="E359" s="36">
        <f t="shared" si="24"/>
        <v>-1696.7271643267547</v>
      </c>
      <c r="F359" s="37">
        <v>0</v>
      </c>
      <c r="G359" s="41">
        <f t="shared" si="23"/>
        <v>-8200.847960912648</v>
      </c>
      <c r="H359" s="25">
        <v>0</v>
      </c>
      <c r="I359" s="77">
        <v>0</v>
      </c>
      <c r="J359" s="38">
        <v>0</v>
      </c>
      <c r="K359" s="37">
        <v>0</v>
      </c>
      <c r="L359" s="25">
        <v>0</v>
      </c>
      <c r="M359" s="38">
        <f>(1+Mastersheet!$C$29)*M347</f>
        <v>-5418.3878989747709</v>
      </c>
      <c r="N359" s="77">
        <v>0</v>
      </c>
      <c r="O359" s="77">
        <v>0</v>
      </c>
      <c r="P359" s="77">
        <v>0</v>
      </c>
      <c r="Q359" s="37">
        <f>Q347*(1+Mastersheet!$C$39)</f>
        <v>-1178.2827530046902</v>
      </c>
      <c r="R359" s="38">
        <f>Mastersheet!$C$41</f>
        <v>-1500</v>
      </c>
      <c r="S359" s="38">
        <v>0</v>
      </c>
      <c r="T359" s="36">
        <f t="shared" si="25"/>
        <v>10284.540294893714</v>
      </c>
      <c r="U359" s="36">
        <f t="shared" si="26"/>
        <v>3187654.8142735697</v>
      </c>
    </row>
    <row r="360" spans="1:21">
      <c r="A360" s="25">
        <v>358</v>
      </c>
      <c r="B360" s="25">
        <v>54</v>
      </c>
      <c r="C360" s="25">
        <v>10</v>
      </c>
      <c r="D360" s="36">
        <f>(1+Mastersheet!$C$39)*D348</f>
        <v>28278.78607211258</v>
      </c>
      <c r="E360" s="36">
        <f t="shared" si="24"/>
        <v>-1696.7271643267547</v>
      </c>
      <c r="F360" s="37">
        <v>0</v>
      </c>
      <c r="G360" s="41">
        <f t="shared" si="23"/>
        <v>-8200.847960912648</v>
      </c>
      <c r="H360" s="25">
        <v>0</v>
      </c>
      <c r="I360" s="77">
        <v>0</v>
      </c>
      <c r="J360" s="38">
        <v>0</v>
      </c>
      <c r="K360" s="37">
        <v>0</v>
      </c>
      <c r="L360" s="25">
        <v>0</v>
      </c>
      <c r="M360" s="38">
        <f>(1+Mastersheet!$C$29)*M348</f>
        <v>-5418.3878989747709</v>
      </c>
      <c r="N360" s="77">
        <v>0</v>
      </c>
      <c r="O360" s="77">
        <v>0</v>
      </c>
      <c r="P360" s="77">
        <v>0</v>
      </c>
      <c r="Q360" s="37">
        <f>Q348*(1+Mastersheet!$C$39)</f>
        <v>-1178.2827530046902</v>
      </c>
      <c r="R360" s="38">
        <f>Mastersheet!$C$41</f>
        <v>-1500</v>
      </c>
      <c r="S360" s="38">
        <v>0</v>
      </c>
      <c r="T360" s="36">
        <f t="shared" si="25"/>
        <v>10284.540294893714</v>
      </c>
      <c r="U360" s="36">
        <f t="shared" si="26"/>
        <v>3203252.1125922529</v>
      </c>
    </row>
    <row r="361" spans="1:21">
      <c r="A361" s="25">
        <v>359</v>
      </c>
      <c r="B361" s="25">
        <v>54</v>
      </c>
      <c r="C361" s="25">
        <v>11</v>
      </c>
      <c r="D361" s="36">
        <f>(1+Mastersheet!$C$39)*D349</f>
        <v>28278.78607211258</v>
      </c>
      <c r="E361" s="36">
        <f t="shared" si="24"/>
        <v>-1696.7271643267547</v>
      </c>
      <c r="F361" s="37">
        <v>0</v>
      </c>
      <c r="G361" s="41">
        <f t="shared" si="23"/>
        <v>-8200.847960912648</v>
      </c>
      <c r="H361" s="25">
        <v>0</v>
      </c>
      <c r="I361" s="77">
        <v>0</v>
      </c>
      <c r="J361" s="38">
        <v>0</v>
      </c>
      <c r="K361" s="37">
        <v>0</v>
      </c>
      <c r="L361" s="25">
        <v>0</v>
      </c>
      <c r="M361" s="38">
        <f>(1+Mastersheet!$C$29)*M349</f>
        <v>-5418.3878989747709</v>
      </c>
      <c r="N361" s="77">
        <v>0</v>
      </c>
      <c r="O361" s="77">
        <v>0</v>
      </c>
      <c r="P361" s="77">
        <v>0</v>
      </c>
      <c r="Q361" s="37">
        <f>Q349*(1+Mastersheet!$C$39)</f>
        <v>-1178.2827530046902</v>
      </c>
      <c r="R361" s="38">
        <f>Mastersheet!$C$41</f>
        <v>-1500</v>
      </c>
      <c r="S361" s="38">
        <v>0</v>
      </c>
      <c r="T361" s="36">
        <f t="shared" si="25"/>
        <v>10284.540294893714</v>
      </c>
      <c r="U361" s="36">
        <f t="shared" si="26"/>
        <v>3218875.4064081335</v>
      </c>
    </row>
    <row r="362" spans="1:21">
      <c r="A362" s="25">
        <v>360</v>
      </c>
      <c r="B362" s="25">
        <v>54</v>
      </c>
      <c r="C362" s="25">
        <v>0</v>
      </c>
      <c r="D362" s="36">
        <f>(1+Mastersheet!$C$39)*D350</f>
        <v>28278.78607211258</v>
      </c>
      <c r="E362" s="36">
        <f t="shared" si="24"/>
        <v>-1696.7271643267547</v>
      </c>
      <c r="F362" s="37">
        <v>0</v>
      </c>
      <c r="G362" s="41">
        <f t="shared" si="23"/>
        <v>-8200.847960912648</v>
      </c>
      <c r="H362" s="25">
        <v>0</v>
      </c>
      <c r="I362" s="77">
        <v>0</v>
      </c>
      <c r="J362" s="38">
        <v>0</v>
      </c>
      <c r="K362" s="37">
        <v>0</v>
      </c>
      <c r="L362" s="38">
        <v>0</v>
      </c>
      <c r="M362" s="38">
        <f>(1+Mastersheet!$C$29)*M350</f>
        <v>-5418.3878989747709</v>
      </c>
      <c r="N362" s="77">
        <v>0</v>
      </c>
      <c r="O362" s="77">
        <v>0</v>
      </c>
      <c r="P362" s="77">
        <v>0</v>
      </c>
      <c r="Q362" s="37">
        <f>Q350*(1+Mastersheet!$C$39)</f>
        <v>-1178.2827530046902</v>
      </c>
      <c r="R362" s="38">
        <f>Mastersheet!$C$41</f>
        <v>-1500</v>
      </c>
      <c r="S362" s="38">
        <v>0</v>
      </c>
      <c r="T362" s="36">
        <f t="shared" si="25"/>
        <v>10284.540294893714</v>
      </c>
      <c r="U362" s="36">
        <f t="shared" si="26"/>
        <v>3234524.7390470407</v>
      </c>
    </row>
    <row r="363" spans="1:21">
      <c r="A363" s="25">
        <v>361</v>
      </c>
      <c r="B363" s="25">
        <v>55</v>
      </c>
      <c r="C363" s="25">
        <v>1</v>
      </c>
      <c r="D363" s="36">
        <f>(1+Mastersheet!$C$39)*D351</f>
        <v>29127.14965427596</v>
      </c>
      <c r="E363" s="36">
        <f t="shared" si="24"/>
        <v>-1747.6289792565576</v>
      </c>
      <c r="F363" s="37">
        <v>0</v>
      </c>
      <c r="G363" s="41">
        <f t="shared" si="23"/>
        <v>-8446.8733997400268</v>
      </c>
      <c r="H363" s="25">
        <v>0</v>
      </c>
      <c r="I363" s="77">
        <v>0</v>
      </c>
      <c r="J363" s="38">
        <v>-90000</v>
      </c>
      <c r="K363" s="37">
        <v>0</v>
      </c>
      <c r="L363" s="25">
        <v>35000</v>
      </c>
      <c r="M363" s="38">
        <f>(1+Mastersheet!$C$29)*M351</f>
        <v>-5743.4911729132573</v>
      </c>
      <c r="N363" s="77">
        <v>0</v>
      </c>
      <c r="O363" s="77">
        <v>0</v>
      </c>
      <c r="P363" s="77">
        <v>0</v>
      </c>
      <c r="Q363" s="37">
        <f>Q351*(1+Mastersheet!$C$39)</f>
        <v>-1213.631235594831</v>
      </c>
      <c r="R363" s="38">
        <f>Mastersheet!$C$41</f>
        <v>-1500</v>
      </c>
      <c r="S363" s="38">
        <v>0</v>
      </c>
      <c r="T363" s="36">
        <f t="shared" si="25"/>
        <v>-44524.475133228712</v>
      </c>
      <c r="U363" s="36">
        <f t="shared" si="26"/>
        <v>3195391.1384788905</v>
      </c>
    </row>
    <row r="364" spans="1:21">
      <c r="A364" s="25">
        <v>362</v>
      </c>
      <c r="B364" s="25">
        <v>55</v>
      </c>
      <c r="C364" s="25">
        <v>2</v>
      </c>
      <c r="D364" s="36">
        <f>(1+Mastersheet!$C$39)*D352</f>
        <v>29127.14965427596</v>
      </c>
      <c r="E364" s="36">
        <f t="shared" si="24"/>
        <v>-1747.6289792565576</v>
      </c>
      <c r="F364" s="37">
        <v>0</v>
      </c>
      <c r="G364" s="41">
        <f t="shared" si="23"/>
        <v>-8446.8733997400268</v>
      </c>
      <c r="H364" s="25">
        <v>0</v>
      </c>
      <c r="I364" s="77">
        <v>0</v>
      </c>
      <c r="J364" s="38">
        <v>0</v>
      </c>
      <c r="K364" s="37">
        <v>0</v>
      </c>
      <c r="L364" s="25">
        <v>0</v>
      </c>
      <c r="M364" s="38">
        <f>(1+Mastersheet!$C$29)*M352</f>
        <v>-5743.4911729132573</v>
      </c>
      <c r="N364" s="77">
        <v>0</v>
      </c>
      <c r="O364" s="77">
        <v>0</v>
      </c>
      <c r="P364" s="77">
        <v>0</v>
      </c>
      <c r="Q364" s="37">
        <f>Q352*(1+Mastersheet!$C$39)</f>
        <v>-1213.631235594831</v>
      </c>
      <c r="R364" s="38">
        <f>Mastersheet!$C$41</f>
        <v>-1500</v>
      </c>
      <c r="S364" s="38">
        <v>0</v>
      </c>
      <c r="T364" s="36">
        <f t="shared" si="25"/>
        <v>10475.524866771286</v>
      </c>
      <c r="U364" s="36">
        <f t="shared" si="26"/>
        <v>3211192.3152431268</v>
      </c>
    </row>
    <row r="365" spans="1:21">
      <c r="A365" s="25">
        <v>363</v>
      </c>
      <c r="B365" s="25">
        <v>55</v>
      </c>
      <c r="C365" s="25">
        <v>3</v>
      </c>
      <c r="D365" s="36">
        <f>(1+Mastersheet!$C$39)*D353</f>
        <v>29127.14965427596</v>
      </c>
      <c r="E365" s="36">
        <f t="shared" si="24"/>
        <v>-1747.6289792565576</v>
      </c>
      <c r="F365" s="37">
        <v>0</v>
      </c>
      <c r="G365" s="41">
        <f t="shared" si="23"/>
        <v>-8446.8733997400268</v>
      </c>
      <c r="H365" s="25">
        <v>0</v>
      </c>
      <c r="I365" s="77">
        <v>0</v>
      </c>
      <c r="J365" s="38">
        <v>0</v>
      </c>
      <c r="K365" s="37">
        <v>0</v>
      </c>
      <c r="L365" s="25">
        <v>0</v>
      </c>
      <c r="M365" s="38">
        <f>(1+Mastersheet!$C$29)*M353</f>
        <v>-5743.4911729132573</v>
      </c>
      <c r="N365" s="77">
        <v>0</v>
      </c>
      <c r="O365" s="77">
        <v>0</v>
      </c>
      <c r="P365" s="77">
        <v>0</v>
      </c>
      <c r="Q365" s="37">
        <f>Q353*(1+Mastersheet!$C$39)</f>
        <v>-1213.631235594831</v>
      </c>
      <c r="R365" s="38">
        <f>Mastersheet!$C$41</f>
        <v>-1500</v>
      </c>
      <c r="S365" s="38">
        <v>0</v>
      </c>
      <c r="T365" s="36">
        <f t="shared" si="25"/>
        <v>10475.524866771286</v>
      </c>
      <c r="U365" s="36">
        <f t="shared" si="26"/>
        <v>3227019.8273019702</v>
      </c>
    </row>
    <row r="366" spans="1:21">
      <c r="A366" s="25">
        <v>364</v>
      </c>
      <c r="B366" s="25">
        <v>55</v>
      </c>
      <c r="C366" s="25">
        <v>4</v>
      </c>
      <c r="D366" s="36">
        <f>(1+Mastersheet!$C$39)*D354</f>
        <v>29127.14965427596</v>
      </c>
      <c r="E366" s="36">
        <f t="shared" si="24"/>
        <v>-1747.6289792565576</v>
      </c>
      <c r="F366" s="37">
        <v>0</v>
      </c>
      <c r="G366" s="41">
        <f t="shared" si="23"/>
        <v>-8446.8733997400268</v>
      </c>
      <c r="H366" s="25">
        <v>0</v>
      </c>
      <c r="I366" s="77">
        <v>0</v>
      </c>
      <c r="J366" s="38">
        <v>0</v>
      </c>
      <c r="K366" s="37">
        <v>0</v>
      </c>
      <c r="L366" s="25">
        <v>0</v>
      </c>
      <c r="M366" s="38">
        <f>(1+Mastersheet!$C$29)*M354</f>
        <v>-5743.4911729132573</v>
      </c>
      <c r="N366" s="77">
        <v>0</v>
      </c>
      <c r="O366" s="77">
        <v>0</v>
      </c>
      <c r="P366" s="77">
        <v>0</v>
      </c>
      <c r="Q366" s="37">
        <f>Q354*(1+Mastersheet!$C$39)</f>
        <v>-1213.631235594831</v>
      </c>
      <c r="R366" s="38">
        <f>Mastersheet!$C$41</f>
        <v>-1500</v>
      </c>
      <c r="S366" s="38">
        <v>0</v>
      </c>
      <c r="T366" s="36">
        <f t="shared" si="25"/>
        <v>10475.524866771286</v>
      </c>
      <c r="U366" s="36">
        <f t="shared" si="26"/>
        <v>3242873.7185475784</v>
      </c>
    </row>
    <row r="367" spans="1:21">
      <c r="A367" s="25">
        <v>365</v>
      </c>
      <c r="B367" s="25">
        <v>55</v>
      </c>
      <c r="C367" s="25">
        <v>5</v>
      </c>
      <c r="D367" s="36">
        <f>(1+Mastersheet!$C$39)*D355</f>
        <v>29127.14965427596</v>
      </c>
      <c r="E367" s="36">
        <f t="shared" si="24"/>
        <v>-1747.6289792565576</v>
      </c>
      <c r="F367" s="37">
        <v>0</v>
      </c>
      <c r="G367" s="41">
        <f t="shared" si="23"/>
        <v>-8446.8733997400268</v>
      </c>
      <c r="H367" s="25">
        <v>0</v>
      </c>
      <c r="I367" s="77">
        <v>0</v>
      </c>
      <c r="J367" s="38">
        <v>0</v>
      </c>
      <c r="K367" s="37">
        <v>0</v>
      </c>
      <c r="L367" s="25">
        <v>0</v>
      </c>
      <c r="M367" s="38">
        <f>(1+Mastersheet!$C$29)*M355</f>
        <v>-5743.4911729132573</v>
      </c>
      <c r="N367" s="77">
        <v>0</v>
      </c>
      <c r="O367" s="77">
        <v>0</v>
      </c>
      <c r="P367" s="77">
        <v>0</v>
      </c>
      <c r="Q367" s="37">
        <f>Q355*(1+Mastersheet!$C$39)</f>
        <v>-1213.631235594831</v>
      </c>
      <c r="R367" s="38">
        <f>Mastersheet!$C$41</f>
        <v>-1500</v>
      </c>
      <c r="S367" s="38">
        <v>0</v>
      </c>
      <c r="T367" s="36">
        <f t="shared" si="25"/>
        <v>10475.524866771286</v>
      </c>
      <c r="U367" s="36">
        <f t="shared" si="26"/>
        <v>3258754.0329452627</v>
      </c>
    </row>
    <row r="368" spans="1:21">
      <c r="A368" s="25">
        <v>366</v>
      </c>
      <c r="B368" s="25">
        <v>55</v>
      </c>
      <c r="C368" s="25">
        <v>6</v>
      </c>
      <c r="D368" s="36">
        <f>(1+Mastersheet!$C$39)*D356</f>
        <v>29127.14965427596</v>
      </c>
      <c r="E368" s="36">
        <f t="shared" si="24"/>
        <v>-1747.6289792565576</v>
      </c>
      <c r="F368" s="37">
        <v>0</v>
      </c>
      <c r="G368" s="41">
        <f t="shared" si="23"/>
        <v>-8446.8733997400268</v>
      </c>
      <c r="H368" s="25">
        <v>0</v>
      </c>
      <c r="I368" s="77">
        <v>0</v>
      </c>
      <c r="J368" s="38">
        <v>0</v>
      </c>
      <c r="K368" s="37">
        <v>0</v>
      </c>
      <c r="L368" s="25">
        <v>0</v>
      </c>
      <c r="M368" s="38">
        <f>(1+Mastersheet!$C$29)*M356</f>
        <v>-5743.4911729132573</v>
      </c>
      <c r="N368" s="77">
        <v>0</v>
      </c>
      <c r="O368" s="77">
        <v>0</v>
      </c>
      <c r="P368" s="77">
        <v>0</v>
      </c>
      <c r="Q368" s="37">
        <f>Q356*(1+Mastersheet!$C$39)</f>
        <v>-1213.631235594831</v>
      </c>
      <c r="R368" s="38">
        <f>Mastersheet!$C$41</f>
        <v>-1500</v>
      </c>
      <c r="S368" s="38">
        <v>0</v>
      </c>
      <c r="T368" s="36">
        <f t="shared" si="25"/>
        <v>10475.524866771286</v>
      </c>
      <c r="U368" s="36">
        <f t="shared" si="26"/>
        <v>3274660.8145336099</v>
      </c>
    </row>
    <row r="369" spans="1:21">
      <c r="A369" s="25">
        <v>367</v>
      </c>
      <c r="B369" s="25">
        <v>55</v>
      </c>
      <c r="C369" s="25">
        <v>7</v>
      </c>
      <c r="D369" s="36">
        <f>(1+Mastersheet!$C$39)*D357</f>
        <v>29127.14965427596</v>
      </c>
      <c r="E369" s="36">
        <f t="shared" si="24"/>
        <v>-1747.6289792565576</v>
      </c>
      <c r="F369" s="37">
        <v>0</v>
      </c>
      <c r="G369" s="41">
        <f t="shared" si="23"/>
        <v>-8446.8733997400268</v>
      </c>
      <c r="H369" s="25">
        <v>0</v>
      </c>
      <c r="I369" s="77">
        <v>0</v>
      </c>
      <c r="J369" s="38">
        <v>0</v>
      </c>
      <c r="K369" s="37">
        <v>0</v>
      </c>
      <c r="L369" s="25">
        <v>0</v>
      </c>
      <c r="M369" s="38">
        <f>(1+Mastersheet!$C$29)*M357</f>
        <v>-5743.4911729132573</v>
      </c>
      <c r="N369" s="77">
        <v>0</v>
      </c>
      <c r="O369" s="77">
        <v>0</v>
      </c>
      <c r="P369" s="77">
        <v>0</v>
      </c>
      <c r="Q369" s="37">
        <f>Q357*(1+Mastersheet!$C$39)</f>
        <v>-1213.631235594831</v>
      </c>
      <c r="R369" s="38">
        <f>Mastersheet!$C$41</f>
        <v>-1500</v>
      </c>
      <c r="S369" s="38">
        <v>0</v>
      </c>
      <c r="T369" s="36">
        <f t="shared" si="25"/>
        <v>10475.524866771286</v>
      </c>
      <c r="U369" s="36">
        <f t="shared" si="26"/>
        <v>3290594.1074246042</v>
      </c>
    </row>
    <row r="370" spans="1:21">
      <c r="A370" s="25">
        <v>368</v>
      </c>
      <c r="B370" s="25">
        <v>55</v>
      </c>
      <c r="C370" s="25">
        <v>8</v>
      </c>
      <c r="D370" s="36">
        <f>(1+Mastersheet!$C$39)*D358</f>
        <v>29127.14965427596</v>
      </c>
      <c r="E370" s="36">
        <f t="shared" si="24"/>
        <v>-1747.6289792565576</v>
      </c>
      <c r="F370" s="37">
        <v>0</v>
      </c>
      <c r="G370" s="41">
        <f t="shared" si="23"/>
        <v>-8446.8733997400268</v>
      </c>
      <c r="H370" s="25">
        <v>0</v>
      </c>
      <c r="I370" s="77">
        <v>0</v>
      </c>
      <c r="J370" s="38">
        <v>0</v>
      </c>
      <c r="K370" s="37">
        <v>0</v>
      </c>
      <c r="L370" s="25">
        <v>0</v>
      </c>
      <c r="M370" s="38">
        <f>(1+Mastersheet!$C$29)*M358</f>
        <v>-5743.4911729132573</v>
      </c>
      <c r="N370" s="77">
        <v>0</v>
      </c>
      <c r="O370" s="77">
        <v>0</v>
      </c>
      <c r="P370" s="77">
        <v>0</v>
      </c>
      <c r="Q370" s="37">
        <f>Q358*(1+Mastersheet!$C$39)</f>
        <v>-1213.631235594831</v>
      </c>
      <c r="R370" s="38">
        <f>Mastersheet!$C$41</f>
        <v>-1500</v>
      </c>
      <c r="S370" s="38">
        <v>0</v>
      </c>
      <c r="T370" s="36">
        <f t="shared" si="25"/>
        <v>10475.524866771286</v>
      </c>
      <c r="U370" s="36">
        <f t="shared" si="26"/>
        <v>3306553.9558037501</v>
      </c>
    </row>
    <row r="371" spans="1:21">
      <c r="A371" s="25">
        <v>369</v>
      </c>
      <c r="B371" s="25">
        <v>55</v>
      </c>
      <c r="C371" s="25">
        <v>9</v>
      </c>
      <c r="D371" s="36">
        <f>(1+Mastersheet!$C$39)*D359</f>
        <v>29127.14965427596</v>
      </c>
      <c r="E371" s="36">
        <f t="shared" si="24"/>
        <v>-1747.6289792565576</v>
      </c>
      <c r="F371" s="37">
        <v>0</v>
      </c>
      <c r="G371" s="41">
        <f t="shared" si="23"/>
        <v>-8446.8733997400268</v>
      </c>
      <c r="H371" s="25">
        <v>0</v>
      </c>
      <c r="I371" s="77">
        <v>0</v>
      </c>
      <c r="J371" s="38">
        <v>0</v>
      </c>
      <c r="K371" s="37">
        <v>0</v>
      </c>
      <c r="L371" s="25">
        <v>0</v>
      </c>
      <c r="M371" s="38">
        <f>(1+Mastersheet!$C$29)*M359</f>
        <v>-5743.4911729132573</v>
      </c>
      <c r="N371" s="77">
        <v>0</v>
      </c>
      <c r="O371" s="77">
        <v>0</v>
      </c>
      <c r="P371" s="77">
        <v>0</v>
      </c>
      <c r="Q371" s="37">
        <f>Q359*(1+Mastersheet!$C$39)</f>
        <v>-1213.631235594831</v>
      </c>
      <c r="R371" s="38">
        <f>Mastersheet!$C$41</f>
        <v>-1500</v>
      </c>
      <c r="S371" s="38">
        <v>0</v>
      </c>
      <c r="T371" s="36">
        <f t="shared" si="25"/>
        <v>10475.524866771286</v>
      </c>
      <c r="U371" s="36">
        <f t="shared" si="26"/>
        <v>3322540.4039301947</v>
      </c>
    </row>
    <row r="372" spans="1:21">
      <c r="A372" s="25">
        <v>370</v>
      </c>
      <c r="B372" s="25">
        <v>55</v>
      </c>
      <c r="C372" s="25">
        <v>10</v>
      </c>
      <c r="D372" s="36">
        <f>(1+Mastersheet!$C$39)*D360</f>
        <v>29127.14965427596</v>
      </c>
      <c r="E372" s="36">
        <f t="shared" si="24"/>
        <v>-1747.6289792565576</v>
      </c>
      <c r="F372" s="37">
        <v>0</v>
      </c>
      <c r="G372" s="41">
        <f t="shared" si="23"/>
        <v>-8446.8733997400268</v>
      </c>
      <c r="H372" s="25">
        <v>0</v>
      </c>
      <c r="I372" s="77">
        <v>0</v>
      </c>
      <c r="J372" s="38">
        <v>0</v>
      </c>
      <c r="K372" s="37">
        <v>0</v>
      </c>
      <c r="L372" s="25">
        <v>0</v>
      </c>
      <c r="M372" s="38">
        <f>(1+Mastersheet!$C$29)*M360</f>
        <v>-5743.4911729132573</v>
      </c>
      <c r="N372" s="77">
        <v>0</v>
      </c>
      <c r="O372" s="77">
        <v>0</v>
      </c>
      <c r="P372" s="77">
        <v>0</v>
      </c>
      <c r="Q372" s="37">
        <f>Q360*(1+Mastersheet!$C$39)</f>
        <v>-1213.631235594831</v>
      </c>
      <c r="R372" s="38">
        <f>Mastersheet!$C$41</f>
        <v>-1500</v>
      </c>
      <c r="S372" s="38">
        <v>0</v>
      </c>
      <c r="T372" s="36">
        <f t="shared" si="25"/>
        <v>10475.524866771286</v>
      </c>
      <c r="U372" s="36">
        <f t="shared" si="26"/>
        <v>3338553.4961368497</v>
      </c>
    </row>
    <row r="373" spans="1:21">
      <c r="A373" s="25">
        <v>371</v>
      </c>
      <c r="B373" s="25">
        <v>55</v>
      </c>
      <c r="C373" s="25">
        <v>11</v>
      </c>
      <c r="D373" s="36">
        <f>(1+Mastersheet!$C$39)*D361</f>
        <v>29127.14965427596</v>
      </c>
      <c r="E373" s="36">
        <f t="shared" si="24"/>
        <v>-1747.6289792565576</v>
      </c>
      <c r="F373" s="37">
        <v>0</v>
      </c>
      <c r="G373" s="41">
        <f t="shared" si="23"/>
        <v>-8446.8733997400268</v>
      </c>
      <c r="H373" s="25">
        <v>0</v>
      </c>
      <c r="I373" s="77">
        <v>0</v>
      </c>
      <c r="J373" s="38">
        <v>0</v>
      </c>
      <c r="K373" s="37">
        <v>0</v>
      </c>
      <c r="L373" s="25">
        <v>0</v>
      </c>
      <c r="M373" s="38">
        <f>(1+Mastersheet!$C$29)*M361</f>
        <v>-5743.4911729132573</v>
      </c>
      <c r="N373" s="77">
        <v>0</v>
      </c>
      <c r="O373" s="77">
        <v>0</v>
      </c>
      <c r="P373" s="77">
        <v>0</v>
      </c>
      <c r="Q373" s="37">
        <f>Q361*(1+Mastersheet!$C$39)</f>
        <v>-1213.631235594831</v>
      </c>
      <c r="R373" s="38">
        <f>Mastersheet!$C$41</f>
        <v>-1500</v>
      </c>
      <c r="S373" s="38">
        <v>0</v>
      </c>
      <c r="T373" s="36">
        <f t="shared" si="25"/>
        <v>10475.524866771286</v>
      </c>
      <c r="U373" s="36">
        <f t="shared" si="26"/>
        <v>3354593.2768305158</v>
      </c>
    </row>
    <row r="374" spans="1:21">
      <c r="A374" s="25">
        <v>372</v>
      </c>
      <c r="B374" s="25">
        <v>55</v>
      </c>
      <c r="C374" s="25">
        <v>0</v>
      </c>
      <c r="D374" s="36">
        <f>(1+Mastersheet!$C$39)*D362</f>
        <v>29127.14965427596</v>
      </c>
      <c r="E374" s="36">
        <f t="shared" si="24"/>
        <v>-1747.6289792565576</v>
      </c>
      <c r="F374" s="37">
        <v>0</v>
      </c>
      <c r="G374" s="41">
        <f t="shared" si="23"/>
        <v>-8446.8733997400268</v>
      </c>
      <c r="H374" s="25">
        <v>0</v>
      </c>
      <c r="I374" s="77">
        <v>0</v>
      </c>
      <c r="J374" s="38">
        <v>0</v>
      </c>
      <c r="K374" s="37">
        <v>0</v>
      </c>
      <c r="L374" s="25">
        <v>0</v>
      </c>
      <c r="M374" s="38">
        <f>(1+Mastersheet!$C$29)*M362</f>
        <v>-5743.4911729132573</v>
      </c>
      <c r="N374" s="77">
        <v>0</v>
      </c>
      <c r="O374" s="77">
        <v>0</v>
      </c>
      <c r="P374" s="77">
        <v>0</v>
      </c>
      <c r="Q374" s="37">
        <f>Q362*(1+Mastersheet!$C$39)</f>
        <v>-1213.631235594831</v>
      </c>
      <c r="R374" s="38">
        <f>Mastersheet!$C$41</f>
        <v>-1500</v>
      </c>
      <c r="S374" s="38">
        <v>0</v>
      </c>
      <c r="T374" s="36">
        <f t="shared" si="25"/>
        <v>10475.524866771286</v>
      </c>
      <c r="U374" s="36">
        <f t="shared" si="26"/>
        <v>3370659.7904920047</v>
      </c>
    </row>
    <row r="375" spans="1:21">
      <c r="A375" s="25">
        <v>373</v>
      </c>
      <c r="B375" s="25">
        <v>56</v>
      </c>
      <c r="C375" s="25">
        <v>1</v>
      </c>
      <c r="D375" s="36">
        <f>(1+Mastersheet!$C$39)*D363</f>
        <v>30000.964143904239</v>
      </c>
      <c r="E375" s="36">
        <f t="shared" si="24"/>
        <v>-1800.0578486342542</v>
      </c>
      <c r="F375" s="37">
        <v>0</v>
      </c>
      <c r="G375" s="41">
        <f t="shared" si="23"/>
        <v>-8700.2796017322289</v>
      </c>
      <c r="H375" s="25">
        <v>0</v>
      </c>
      <c r="I375" s="77">
        <v>0</v>
      </c>
      <c r="J375" s="38">
        <v>0</v>
      </c>
      <c r="K375" s="37">
        <v>0</v>
      </c>
      <c r="L375" s="25">
        <v>0</v>
      </c>
      <c r="M375" s="38">
        <f>(1+Mastersheet!$C$29)*M363</f>
        <v>-6088.1006432880531</v>
      </c>
      <c r="N375" s="77">
        <v>0</v>
      </c>
      <c r="O375" s="77">
        <v>0</v>
      </c>
      <c r="P375" s="77">
        <v>0</v>
      </c>
      <c r="Q375" s="37">
        <f>Q363*(1+Mastersheet!$C$39)</f>
        <v>-1250.040172662676</v>
      </c>
      <c r="R375" s="38">
        <f>Mastersheet!$C$41</f>
        <v>-1500</v>
      </c>
      <c r="S375" s="38">
        <v>0</v>
      </c>
      <c r="T375" s="36">
        <f t="shared" si="25"/>
        <v>10662.485877587027</v>
      </c>
      <c r="U375" s="36">
        <f t="shared" si="26"/>
        <v>3386940.0426870785</v>
      </c>
    </row>
    <row r="376" spans="1:21">
      <c r="A376" s="25">
        <v>374</v>
      </c>
      <c r="B376" s="25">
        <v>56</v>
      </c>
      <c r="C376" s="25">
        <v>2</v>
      </c>
      <c r="D376" s="36">
        <f>(1+Mastersheet!$C$39)*D364</f>
        <v>30000.964143904239</v>
      </c>
      <c r="E376" s="36">
        <f t="shared" si="24"/>
        <v>-1800.0578486342542</v>
      </c>
      <c r="F376" s="37">
        <v>0</v>
      </c>
      <c r="G376" s="41">
        <f t="shared" si="23"/>
        <v>-8700.2796017322289</v>
      </c>
      <c r="H376" s="25">
        <v>0</v>
      </c>
      <c r="I376" s="77">
        <v>0</v>
      </c>
      <c r="J376" s="38">
        <v>0</v>
      </c>
      <c r="K376" s="37">
        <v>0</v>
      </c>
      <c r="L376" s="25">
        <v>0</v>
      </c>
      <c r="M376" s="38">
        <f>(1+Mastersheet!$C$29)*M364</f>
        <v>-6088.1006432880531</v>
      </c>
      <c r="N376" s="77">
        <v>0</v>
      </c>
      <c r="O376" s="77">
        <v>0</v>
      </c>
      <c r="P376" s="77">
        <v>0</v>
      </c>
      <c r="Q376" s="37">
        <f>Q364*(1+Mastersheet!$C$39)</f>
        <v>-1250.040172662676</v>
      </c>
      <c r="R376" s="38">
        <f>Mastersheet!$C$41</f>
        <v>-1500</v>
      </c>
      <c r="S376" s="38">
        <v>0</v>
      </c>
      <c r="T376" s="36">
        <f t="shared" si="25"/>
        <v>10662.485877587027</v>
      </c>
      <c r="U376" s="36">
        <f t="shared" si="26"/>
        <v>3403247.4286358105</v>
      </c>
    </row>
    <row r="377" spans="1:21">
      <c r="A377" s="25">
        <v>375</v>
      </c>
      <c r="B377" s="25">
        <v>56</v>
      </c>
      <c r="C377" s="25">
        <v>3</v>
      </c>
      <c r="D377" s="36">
        <f>(1+Mastersheet!$C$39)*D365</f>
        <v>30000.964143904239</v>
      </c>
      <c r="E377" s="36">
        <f t="shared" si="24"/>
        <v>-1800.0578486342542</v>
      </c>
      <c r="F377" s="37">
        <v>0</v>
      </c>
      <c r="G377" s="41">
        <f t="shared" si="23"/>
        <v>-8700.2796017322289</v>
      </c>
      <c r="H377" s="25">
        <v>0</v>
      </c>
      <c r="I377" s="77">
        <v>0</v>
      </c>
      <c r="J377" s="38">
        <v>0</v>
      </c>
      <c r="K377" s="37">
        <v>0</v>
      </c>
      <c r="L377" s="25">
        <v>0</v>
      </c>
      <c r="M377" s="38">
        <f>(1+Mastersheet!$C$29)*M365</f>
        <v>-6088.1006432880531</v>
      </c>
      <c r="N377" s="77">
        <v>0</v>
      </c>
      <c r="O377" s="77">
        <v>0</v>
      </c>
      <c r="P377" s="77">
        <v>0</v>
      </c>
      <c r="Q377" s="37">
        <f>Q365*(1+Mastersheet!$C$39)</f>
        <v>-1250.040172662676</v>
      </c>
      <c r="R377" s="38">
        <f>Mastersheet!$C$41</f>
        <v>-1500</v>
      </c>
      <c r="S377" s="38">
        <v>0</v>
      </c>
      <c r="T377" s="36">
        <f t="shared" si="25"/>
        <v>10662.485877587027</v>
      </c>
      <c r="U377" s="36">
        <f t="shared" si="26"/>
        <v>3419581.993561124</v>
      </c>
    </row>
    <row r="378" spans="1:21">
      <c r="A378" s="25">
        <v>376</v>
      </c>
      <c r="B378" s="25">
        <v>56</v>
      </c>
      <c r="C378" s="25">
        <v>4</v>
      </c>
      <c r="D378" s="36">
        <f>(1+Mastersheet!$C$39)*D366</f>
        <v>30000.964143904239</v>
      </c>
      <c r="E378" s="36">
        <f t="shared" si="24"/>
        <v>-1800.0578486342542</v>
      </c>
      <c r="F378" s="37">
        <v>0</v>
      </c>
      <c r="G378" s="41">
        <f t="shared" si="23"/>
        <v>-8700.2796017322289</v>
      </c>
      <c r="H378" s="25">
        <v>0</v>
      </c>
      <c r="I378" s="77">
        <v>0</v>
      </c>
      <c r="J378" s="38">
        <v>0</v>
      </c>
      <c r="K378" s="37">
        <v>0</v>
      </c>
      <c r="L378" s="25">
        <v>0</v>
      </c>
      <c r="M378" s="38">
        <f>(1+Mastersheet!$C$29)*M366</f>
        <v>-6088.1006432880531</v>
      </c>
      <c r="N378" s="77">
        <v>0</v>
      </c>
      <c r="O378" s="77">
        <v>0</v>
      </c>
      <c r="P378" s="77">
        <v>0</v>
      </c>
      <c r="Q378" s="37">
        <f>Q366*(1+Mastersheet!$C$39)</f>
        <v>-1250.040172662676</v>
      </c>
      <c r="R378" s="38">
        <f>Mastersheet!$C$41</f>
        <v>-1500</v>
      </c>
      <c r="S378" s="38">
        <v>0</v>
      </c>
      <c r="T378" s="36">
        <f t="shared" si="25"/>
        <v>10662.485877587027</v>
      </c>
      <c r="U378" s="36">
        <f t="shared" si="26"/>
        <v>3435943.782761313</v>
      </c>
    </row>
    <row r="379" spans="1:21">
      <c r="A379" s="25">
        <v>377</v>
      </c>
      <c r="B379" s="25">
        <v>56</v>
      </c>
      <c r="C379" s="25">
        <v>5</v>
      </c>
      <c r="D379" s="36">
        <f>(1+Mastersheet!$C$39)*D367</f>
        <v>30000.964143904239</v>
      </c>
      <c r="E379" s="36">
        <f t="shared" si="24"/>
        <v>-1800.0578486342542</v>
      </c>
      <c r="F379" s="37">
        <v>0</v>
      </c>
      <c r="G379" s="41">
        <f t="shared" si="23"/>
        <v>-8700.2796017322289</v>
      </c>
      <c r="H379" s="25">
        <v>0</v>
      </c>
      <c r="I379" s="77">
        <v>0</v>
      </c>
      <c r="J379" s="38">
        <v>0</v>
      </c>
      <c r="K379" s="37">
        <v>0</v>
      </c>
      <c r="L379" s="25">
        <v>0</v>
      </c>
      <c r="M379" s="38">
        <f>(1+Mastersheet!$C$29)*M367</f>
        <v>-6088.1006432880531</v>
      </c>
      <c r="N379" s="77">
        <v>0</v>
      </c>
      <c r="O379" s="77">
        <v>0</v>
      </c>
      <c r="P379" s="77">
        <v>0</v>
      </c>
      <c r="Q379" s="37">
        <f>Q367*(1+Mastersheet!$C$39)</f>
        <v>-1250.040172662676</v>
      </c>
      <c r="R379" s="38">
        <f>Mastersheet!$C$41</f>
        <v>-1500</v>
      </c>
      <c r="S379" s="38">
        <v>0</v>
      </c>
      <c r="T379" s="36">
        <f t="shared" si="25"/>
        <v>10662.485877587027</v>
      </c>
      <c r="U379" s="36">
        <f t="shared" si="26"/>
        <v>3452332.841610169</v>
      </c>
    </row>
    <row r="380" spans="1:21">
      <c r="A380" s="25">
        <v>378</v>
      </c>
      <c r="B380" s="25">
        <v>56</v>
      </c>
      <c r="C380" s="25">
        <v>6</v>
      </c>
      <c r="D380" s="36">
        <f>(1+Mastersheet!$C$39)*D368</f>
        <v>30000.964143904239</v>
      </c>
      <c r="E380" s="36">
        <f t="shared" si="24"/>
        <v>-1800.0578486342542</v>
      </c>
      <c r="F380" s="37">
        <v>0</v>
      </c>
      <c r="G380" s="41">
        <f t="shared" si="23"/>
        <v>-8700.2796017322289</v>
      </c>
      <c r="H380" s="25">
        <v>0</v>
      </c>
      <c r="I380" s="77">
        <v>0</v>
      </c>
      <c r="J380" s="38">
        <v>0</v>
      </c>
      <c r="K380" s="37">
        <v>0</v>
      </c>
      <c r="L380" s="25">
        <v>0</v>
      </c>
      <c r="M380" s="38">
        <f>(1+Mastersheet!$C$29)*M368</f>
        <v>-6088.1006432880531</v>
      </c>
      <c r="N380" s="77">
        <v>0</v>
      </c>
      <c r="O380" s="77">
        <v>0</v>
      </c>
      <c r="P380" s="77">
        <v>0</v>
      </c>
      <c r="Q380" s="37">
        <f>Q368*(1+Mastersheet!$C$39)</f>
        <v>-1250.040172662676</v>
      </c>
      <c r="R380" s="38">
        <f>Mastersheet!$C$41</f>
        <v>-1500</v>
      </c>
      <c r="S380" s="38">
        <v>0</v>
      </c>
      <c r="T380" s="36">
        <f t="shared" si="25"/>
        <v>10662.485877587027</v>
      </c>
      <c r="U380" s="36">
        <f t="shared" si="26"/>
        <v>3468749.2155571063</v>
      </c>
    </row>
    <row r="381" spans="1:21">
      <c r="A381" s="25">
        <v>379</v>
      </c>
      <c r="B381" s="25">
        <v>56</v>
      </c>
      <c r="C381" s="25">
        <v>7</v>
      </c>
      <c r="D381" s="36">
        <f>(1+Mastersheet!$C$39)*D369</f>
        <v>30000.964143904239</v>
      </c>
      <c r="E381" s="36">
        <f t="shared" si="24"/>
        <v>-1800.0578486342542</v>
      </c>
      <c r="F381" s="37">
        <v>0</v>
      </c>
      <c r="G381" s="41">
        <f t="shared" si="23"/>
        <v>-8700.2796017322289</v>
      </c>
      <c r="H381" s="25">
        <v>0</v>
      </c>
      <c r="I381" s="77">
        <v>0</v>
      </c>
      <c r="J381" s="38">
        <v>0</v>
      </c>
      <c r="K381" s="37">
        <v>0</v>
      </c>
      <c r="L381" s="25">
        <v>0</v>
      </c>
      <c r="M381" s="38">
        <f>(1+Mastersheet!$C$29)*M369</f>
        <v>-6088.1006432880531</v>
      </c>
      <c r="N381" s="77">
        <v>0</v>
      </c>
      <c r="O381" s="77">
        <v>0</v>
      </c>
      <c r="P381" s="77">
        <v>0</v>
      </c>
      <c r="Q381" s="37">
        <f>Q369*(1+Mastersheet!$C$39)</f>
        <v>-1250.040172662676</v>
      </c>
      <c r="R381" s="38">
        <f>Mastersheet!$C$41</f>
        <v>-1500</v>
      </c>
      <c r="S381" s="38">
        <v>0</v>
      </c>
      <c r="T381" s="36">
        <f t="shared" si="25"/>
        <v>10662.485877587027</v>
      </c>
      <c r="U381" s="36">
        <f t="shared" si="26"/>
        <v>3485192.9501272887</v>
      </c>
    </row>
    <row r="382" spans="1:21">
      <c r="A382" s="25">
        <v>380</v>
      </c>
      <c r="B382" s="25">
        <v>56</v>
      </c>
      <c r="C382" s="25">
        <v>8</v>
      </c>
      <c r="D382" s="36">
        <f>(1+Mastersheet!$C$39)*D370</f>
        <v>30000.964143904239</v>
      </c>
      <c r="E382" s="36">
        <f t="shared" si="24"/>
        <v>-1800.0578486342542</v>
      </c>
      <c r="F382" s="37">
        <v>0</v>
      </c>
      <c r="G382" s="41">
        <f t="shared" si="23"/>
        <v>-8700.2796017322289</v>
      </c>
      <c r="H382" s="25">
        <v>0</v>
      </c>
      <c r="I382" s="77">
        <v>0</v>
      </c>
      <c r="J382" s="38">
        <v>0</v>
      </c>
      <c r="K382" s="37">
        <v>0</v>
      </c>
      <c r="L382" s="25">
        <v>0</v>
      </c>
      <c r="M382" s="38">
        <f>(1+Mastersheet!$C$29)*M370</f>
        <v>-6088.1006432880531</v>
      </c>
      <c r="N382" s="77">
        <v>0</v>
      </c>
      <c r="O382" s="77">
        <v>0</v>
      </c>
      <c r="P382" s="77">
        <v>0</v>
      </c>
      <c r="Q382" s="37">
        <f>Q370*(1+Mastersheet!$C$39)</f>
        <v>-1250.040172662676</v>
      </c>
      <c r="R382" s="38">
        <f>Mastersheet!$C$41</f>
        <v>-1500</v>
      </c>
      <c r="S382" s="38">
        <v>0</v>
      </c>
      <c r="T382" s="36">
        <f t="shared" si="25"/>
        <v>10662.485877587027</v>
      </c>
      <c r="U382" s="36">
        <f t="shared" si="26"/>
        <v>3501664.0909217545</v>
      </c>
    </row>
    <row r="383" spans="1:21">
      <c r="A383" s="25">
        <v>381</v>
      </c>
      <c r="B383" s="25">
        <v>56</v>
      </c>
      <c r="C383" s="25">
        <v>9</v>
      </c>
      <c r="D383" s="36">
        <f>(1+Mastersheet!$C$39)*D371</f>
        <v>30000.964143904239</v>
      </c>
      <c r="E383" s="36">
        <f t="shared" si="24"/>
        <v>-1800.0578486342542</v>
      </c>
      <c r="F383" s="37">
        <v>0</v>
      </c>
      <c r="G383" s="41">
        <f t="shared" si="23"/>
        <v>-8700.2796017322289</v>
      </c>
      <c r="H383" s="25">
        <v>0</v>
      </c>
      <c r="I383" s="77">
        <v>0</v>
      </c>
      <c r="J383" s="38">
        <v>0</v>
      </c>
      <c r="K383" s="37">
        <v>0</v>
      </c>
      <c r="L383" s="25">
        <v>0</v>
      </c>
      <c r="M383" s="38">
        <f>(1+Mastersheet!$C$29)*M371</f>
        <v>-6088.1006432880531</v>
      </c>
      <c r="N383" s="77">
        <v>0</v>
      </c>
      <c r="O383" s="77">
        <v>0</v>
      </c>
      <c r="P383" s="77">
        <v>0</v>
      </c>
      <c r="Q383" s="37">
        <f>Q371*(1+Mastersheet!$C$39)</f>
        <v>-1250.040172662676</v>
      </c>
      <c r="R383" s="38">
        <f>Mastersheet!$C$41</f>
        <v>-1500</v>
      </c>
      <c r="S383" s="38">
        <v>0</v>
      </c>
      <c r="T383" s="36">
        <f t="shared" si="25"/>
        <v>10662.485877587027</v>
      </c>
      <c r="U383" s="36">
        <f t="shared" si="26"/>
        <v>3518162.6836175444</v>
      </c>
    </row>
    <row r="384" spans="1:21">
      <c r="A384" s="25">
        <v>382</v>
      </c>
      <c r="B384" s="25">
        <v>56</v>
      </c>
      <c r="C384" s="25">
        <v>10</v>
      </c>
      <c r="D384" s="36">
        <f>(1+Mastersheet!$C$39)*D372</f>
        <v>30000.964143904239</v>
      </c>
      <c r="E384" s="36">
        <f t="shared" si="24"/>
        <v>-1800.0578486342542</v>
      </c>
      <c r="F384" s="37">
        <v>0</v>
      </c>
      <c r="G384" s="41">
        <f t="shared" si="23"/>
        <v>-8700.2796017322289</v>
      </c>
      <c r="H384" s="25">
        <v>0</v>
      </c>
      <c r="I384" s="77">
        <v>0</v>
      </c>
      <c r="J384" s="38">
        <v>0</v>
      </c>
      <c r="K384" s="37">
        <v>0</v>
      </c>
      <c r="L384" s="25">
        <v>0</v>
      </c>
      <c r="M384" s="38">
        <f>(1+Mastersheet!$C$29)*M372</f>
        <v>-6088.1006432880531</v>
      </c>
      <c r="N384" s="77">
        <v>0</v>
      </c>
      <c r="O384" s="77">
        <v>0</v>
      </c>
      <c r="P384" s="77">
        <v>0</v>
      </c>
      <c r="Q384" s="37">
        <f>Q372*(1+Mastersheet!$C$39)</f>
        <v>-1250.040172662676</v>
      </c>
      <c r="R384" s="38">
        <f>Mastersheet!$C$41</f>
        <v>-1500</v>
      </c>
      <c r="S384" s="38">
        <v>0</v>
      </c>
      <c r="T384" s="36">
        <f t="shared" si="25"/>
        <v>10662.485877587027</v>
      </c>
      <c r="U384" s="36">
        <f t="shared" si="26"/>
        <v>3534688.7739678272</v>
      </c>
    </row>
    <row r="385" spans="1:21">
      <c r="A385" s="25">
        <v>383</v>
      </c>
      <c r="B385" s="25">
        <v>56</v>
      </c>
      <c r="C385" s="25">
        <v>11</v>
      </c>
      <c r="D385" s="36">
        <f>(1+Mastersheet!$C$39)*D373</f>
        <v>30000.964143904239</v>
      </c>
      <c r="E385" s="36">
        <f t="shared" si="24"/>
        <v>-1800.0578486342542</v>
      </c>
      <c r="F385" s="37">
        <v>0</v>
      </c>
      <c r="G385" s="41">
        <f t="shared" si="23"/>
        <v>-8700.2796017322289</v>
      </c>
      <c r="H385" s="25">
        <v>0</v>
      </c>
      <c r="I385" s="77">
        <v>0</v>
      </c>
      <c r="J385" s="38">
        <v>0</v>
      </c>
      <c r="K385" s="37">
        <v>0</v>
      </c>
      <c r="L385" s="25">
        <v>0</v>
      </c>
      <c r="M385" s="38">
        <f>(1+Mastersheet!$C$29)*M373</f>
        <v>-6088.1006432880531</v>
      </c>
      <c r="N385" s="77">
        <v>0</v>
      </c>
      <c r="O385" s="77">
        <v>0</v>
      </c>
      <c r="P385" s="77">
        <v>0</v>
      </c>
      <c r="Q385" s="37">
        <f>Q373*(1+Mastersheet!$C$39)</f>
        <v>-1250.040172662676</v>
      </c>
      <c r="R385" s="38">
        <f>Mastersheet!$C$41</f>
        <v>-1500</v>
      </c>
      <c r="S385" s="38">
        <v>0</v>
      </c>
      <c r="T385" s="36">
        <f t="shared" si="25"/>
        <v>10662.485877587027</v>
      </c>
      <c r="U385" s="36">
        <f t="shared" si="26"/>
        <v>3551242.4078020272</v>
      </c>
    </row>
    <row r="386" spans="1:21">
      <c r="A386" s="25">
        <v>384</v>
      </c>
      <c r="B386" s="25">
        <v>56</v>
      </c>
      <c r="C386" s="25">
        <v>0</v>
      </c>
      <c r="D386" s="36">
        <f>(1+Mastersheet!$C$39)*D374</f>
        <v>30000.964143904239</v>
      </c>
      <c r="E386" s="36">
        <f t="shared" si="24"/>
        <v>-1800.0578486342542</v>
      </c>
      <c r="F386" s="37">
        <v>0</v>
      </c>
      <c r="G386" s="41">
        <f t="shared" ref="G386:G422" si="27">-0.29*($D386)</f>
        <v>-8700.2796017322289</v>
      </c>
      <c r="H386" s="25">
        <v>0</v>
      </c>
      <c r="I386" s="77">
        <v>0</v>
      </c>
      <c r="J386" s="38">
        <v>0</v>
      </c>
      <c r="K386" s="37">
        <v>0</v>
      </c>
      <c r="L386" s="25">
        <v>0</v>
      </c>
      <c r="M386" s="38">
        <f>(1+Mastersheet!$C$29)*M374</f>
        <v>-6088.1006432880531</v>
      </c>
      <c r="N386" s="77">
        <v>0</v>
      </c>
      <c r="O386" s="77">
        <v>0</v>
      </c>
      <c r="P386" s="77">
        <v>0</v>
      </c>
      <c r="Q386" s="37">
        <f>Q374*(1+Mastersheet!$C$39)</f>
        <v>-1250.040172662676</v>
      </c>
      <c r="R386" s="38">
        <f>Mastersheet!$C$41</f>
        <v>-1500</v>
      </c>
      <c r="S386" s="38">
        <v>0</v>
      </c>
      <c r="T386" s="36">
        <f t="shared" si="25"/>
        <v>10662.485877587027</v>
      </c>
      <c r="U386" s="36">
        <f t="shared" si="26"/>
        <v>3567823.6310259509</v>
      </c>
    </row>
    <row r="387" spans="1:21">
      <c r="A387" s="25">
        <v>385</v>
      </c>
      <c r="B387" s="25">
        <v>57</v>
      </c>
      <c r="C387" s="25">
        <v>1</v>
      </c>
      <c r="D387" s="36">
        <f>(1+Mastersheet!$C$39)*D375</f>
        <v>30900.993068221367</v>
      </c>
      <c r="E387" s="36">
        <f t="shared" ref="E387:E422" si="28">-0.06*D387</f>
        <v>-1854.059584093282</v>
      </c>
      <c r="F387" s="37">
        <v>0</v>
      </c>
      <c r="G387" s="41">
        <f t="shared" si="27"/>
        <v>-8961.2879897841958</v>
      </c>
      <c r="H387" s="25">
        <v>0</v>
      </c>
      <c r="I387" s="77">
        <v>0</v>
      </c>
      <c r="J387" s="38">
        <v>0</v>
      </c>
      <c r="K387" s="37">
        <v>0</v>
      </c>
      <c r="L387" s="25">
        <v>0</v>
      </c>
      <c r="M387" s="38">
        <f>(1+Mastersheet!$C$29)*M375</f>
        <v>-6453.3866818853367</v>
      </c>
      <c r="N387" s="77">
        <v>0</v>
      </c>
      <c r="O387" s="77">
        <v>0</v>
      </c>
      <c r="P387" s="77">
        <v>0</v>
      </c>
      <c r="Q387" s="37">
        <f>Q375*(1+Mastersheet!$C$39)</f>
        <v>-1287.5413778425564</v>
      </c>
      <c r="R387" s="38">
        <f>Mastersheet!$C$41</f>
        <v>-1500</v>
      </c>
      <c r="S387" s="38">
        <v>0</v>
      </c>
      <c r="T387" s="36">
        <f t="shared" ref="T387:T450" si="29">SUM(D387,E387,F387,G387,H387,I387,J387,K387,L387,M387,N387,O387,P387,Q387,R387,S387)</f>
        <v>10844.717434615999</v>
      </c>
      <c r="U387" s="36">
        <f t="shared" si="26"/>
        <v>3584614.7211789433</v>
      </c>
    </row>
    <row r="388" spans="1:21">
      <c r="A388" s="25">
        <v>386</v>
      </c>
      <c r="B388" s="25">
        <v>57</v>
      </c>
      <c r="C388" s="25">
        <v>2</v>
      </c>
      <c r="D388" s="36">
        <f>(1+Mastersheet!$C$39)*D376</f>
        <v>30900.993068221367</v>
      </c>
      <c r="E388" s="36">
        <f t="shared" si="28"/>
        <v>-1854.059584093282</v>
      </c>
      <c r="F388" s="37">
        <v>0</v>
      </c>
      <c r="G388" s="41">
        <f t="shared" si="27"/>
        <v>-8961.2879897841958</v>
      </c>
      <c r="H388" s="25">
        <v>0</v>
      </c>
      <c r="I388" s="77">
        <v>0</v>
      </c>
      <c r="J388" s="38">
        <v>0</v>
      </c>
      <c r="K388" s="37">
        <v>0</v>
      </c>
      <c r="L388" s="25">
        <v>0</v>
      </c>
      <c r="M388" s="38">
        <f>(1+Mastersheet!$C$29)*M376</f>
        <v>-6453.3866818853367</v>
      </c>
      <c r="N388" s="77">
        <v>0</v>
      </c>
      <c r="O388" s="77">
        <v>0</v>
      </c>
      <c r="P388" s="77">
        <v>0</v>
      </c>
      <c r="Q388" s="37">
        <f>Q376*(1+Mastersheet!$C$39)</f>
        <v>-1287.5413778425564</v>
      </c>
      <c r="R388" s="38">
        <f>Mastersheet!$C$41</f>
        <v>-1500</v>
      </c>
      <c r="S388" s="38">
        <v>0</v>
      </c>
      <c r="T388" s="36">
        <f t="shared" si="29"/>
        <v>10844.717434615999</v>
      </c>
      <c r="U388" s="36">
        <f t="shared" ref="U388:U421" si="30">T388+(U387*(1+(2%/12)))</f>
        <v>3601433.796482191</v>
      </c>
    </row>
    <row r="389" spans="1:21">
      <c r="A389" s="25">
        <v>387</v>
      </c>
      <c r="B389" s="25">
        <v>57</v>
      </c>
      <c r="C389" s="25">
        <v>3</v>
      </c>
      <c r="D389" s="36">
        <f>(1+Mastersheet!$C$39)*D377</f>
        <v>30900.993068221367</v>
      </c>
      <c r="E389" s="36">
        <f t="shared" si="28"/>
        <v>-1854.059584093282</v>
      </c>
      <c r="F389" s="37">
        <v>0</v>
      </c>
      <c r="G389" s="41">
        <f t="shared" si="27"/>
        <v>-8961.2879897841958</v>
      </c>
      <c r="H389" s="25">
        <v>0</v>
      </c>
      <c r="I389" s="77">
        <v>0</v>
      </c>
      <c r="J389" s="38">
        <v>0</v>
      </c>
      <c r="K389" s="37">
        <v>0</v>
      </c>
      <c r="L389" s="25">
        <v>0</v>
      </c>
      <c r="M389" s="38">
        <f>(1+Mastersheet!$C$29)*M377</f>
        <v>-6453.3866818853367</v>
      </c>
      <c r="N389" s="77">
        <v>0</v>
      </c>
      <c r="O389" s="77">
        <v>0</v>
      </c>
      <c r="P389" s="77">
        <v>0</v>
      </c>
      <c r="Q389" s="37">
        <f>Q377*(1+Mastersheet!$C$39)</f>
        <v>-1287.5413778425564</v>
      </c>
      <c r="R389" s="38">
        <f>Mastersheet!$C$41</f>
        <v>-1500</v>
      </c>
      <c r="S389" s="38">
        <v>0</v>
      </c>
      <c r="T389" s="36">
        <f t="shared" si="29"/>
        <v>10844.717434615999</v>
      </c>
      <c r="U389" s="36">
        <f t="shared" si="30"/>
        <v>3618280.9035776104</v>
      </c>
    </row>
    <row r="390" spans="1:21">
      <c r="A390" s="25">
        <v>388</v>
      </c>
      <c r="B390" s="25">
        <v>57</v>
      </c>
      <c r="C390" s="25">
        <v>4</v>
      </c>
      <c r="D390" s="36">
        <f>(1+Mastersheet!$C$39)*D378</f>
        <v>30900.993068221367</v>
      </c>
      <c r="E390" s="36">
        <f t="shared" si="28"/>
        <v>-1854.059584093282</v>
      </c>
      <c r="F390" s="37">
        <v>0</v>
      </c>
      <c r="G390" s="41">
        <f t="shared" si="27"/>
        <v>-8961.2879897841958</v>
      </c>
      <c r="H390" s="25">
        <v>0</v>
      </c>
      <c r="I390" s="77">
        <v>0</v>
      </c>
      <c r="J390" s="38">
        <v>0</v>
      </c>
      <c r="K390" s="37">
        <v>0</v>
      </c>
      <c r="L390" s="25">
        <v>0</v>
      </c>
      <c r="M390" s="38">
        <f>(1+Mastersheet!$C$29)*M378</f>
        <v>-6453.3866818853367</v>
      </c>
      <c r="N390" s="77">
        <v>0</v>
      </c>
      <c r="O390" s="77">
        <v>0</v>
      </c>
      <c r="P390" s="77">
        <v>0</v>
      </c>
      <c r="Q390" s="37">
        <f>Q378*(1+Mastersheet!$C$39)</f>
        <v>-1287.5413778425564</v>
      </c>
      <c r="R390" s="38">
        <f>Mastersheet!$C$41</f>
        <v>-1500</v>
      </c>
      <c r="S390" s="38">
        <v>0</v>
      </c>
      <c r="T390" s="36">
        <f t="shared" si="29"/>
        <v>10844.717434615999</v>
      </c>
      <c r="U390" s="36">
        <f t="shared" si="30"/>
        <v>3635156.0891848556</v>
      </c>
    </row>
    <row r="391" spans="1:21">
      <c r="A391" s="25">
        <v>389</v>
      </c>
      <c r="B391" s="25">
        <v>57</v>
      </c>
      <c r="C391" s="25">
        <v>5</v>
      </c>
      <c r="D391" s="36">
        <f>(1+Mastersheet!$C$39)*D379</f>
        <v>30900.993068221367</v>
      </c>
      <c r="E391" s="36">
        <f t="shared" si="28"/>
        <v>-1854.059584093282</v>
      </c>
      <c r="F391" s="37">
        <v>0</v>
      </c>
      <c r="G391" s="41">
        <f t="shared" si="27"/>
        <v>-8961.2879897841958</v>
      </c>
      <c r="H391" s="25">
        <v>0</v>
      </c>
      <c r="I391" s="77">
        <v>0</v>
      </c>
      <c r="J391" s="38">
        <v>0</v>
      </c>
      <c r="K391" s="37">
        <v>0</v>
      </c>
      <c r="L391" s="25">
        <v>0</v>
      </c>
      <c r="M391" s="38">
        <f>(1+Mastersheet!$C$29)*M379</f>
        <v>-6453.3866818853367</v>
      </c>
      <c r="N391" s="77">
        <v>0</v>
      </c>
      <c r="O391" s="77">
        <v>0</v>
      </c>
      <c r="P391" s="77">
        <v>0</v>
      </c>
      <c r="Q391" s="37">
        <f>Q379*(1+Mastersheet!$C$39)</f>
        <v>-1287.5413778425564</v>
      </c>
      <c r="R391" s="38">
        <f>Mastersheet!$C$41</f>
        <v>-1500</v>
      </c>
      <c r="S391" s="38">
        <v>0</v>
      </c>
      <c r="T391" s="36">
        <f t="shared" si="29"/>
        <v>10844.717434615999</v>
      </c>
      <c r="U391" s="36">
        <f t="shared" si="30"/>
        <v>3652059.4001014461</v>
      </c>
    </row>
    <row r="392" spans="1:21">
      <c r="A392" s="25">
        <v>390</v>
      </c>
      <c r="B392" s="25">
        <v>57</v>
      </c>
      <c r="C392" s="25">
        <v>6</v>
      </c>
      <c r="D392" s="36">
        <f>(1+Mastersheet!$C$39)*D380</f>
        <v>30900.993068221367</v>
      </c>
      <c r="E392" s="36">
        <f t="shared" si="28"/>
        <v>-1854.059584093282</v>
      </c>
      <c r="F392" s="37">
        <v>0</v>
      </c>
      <c r="G392" s="41">
        <f t="shared" si="27"/>
        <v>-8961.2879897841958</v>
      </c>
      <c r="H392" s="25">
        <v>0</v>
      </c>
      <c r="I392" s="77">
        <v>0</v>
      </c>
      <c r="J392" s="38">
        <v>0</v>
      </c>
      <c r="K392" s="37">
        <v>0</v>
      </c>
      <c r="L392" s="25">
        <v>0</v>
      </c>
      <c r="M392" s="38">
        <f>(1+Mastersheet!$C$29)*M380</f>
        <v>-6453.3866818853367</v>
      </c>
      <c r="N392" s="77">
        <v>0</v>
      </c>
      <c r="O392" s="77">
        <v>0</v>
      </c>
      <c r="P392" s="77">
        <v>0</v>
      </c>
      <c r="Q392" s="37">
        <f>Q380*(1+Mastersheet!$C$39)</f>
        <v>-1287.5413778425564</v>
      </c>
      <c r="R392" s="38">
        <f>Mastersheet!$C$41</f>
        <v>-1500</v>
      </c>
      <c r="S392" s="38">
        <v>0</v>
      </c>
      <c r="T392" s="36">
        <f t="shared" si="29"/>
        <v>10844.717434615999</v>
      </c>
      <c r="U392" s="36">
        <f t="shared" si="30"/>
        <v>3668990.8832028979</v>
      </c>
    </row>
    <row r="393" spans="1:21">
      <c r="A393" s="25">
        <v>391</v>
      </c>
      <c r="B393" s="25">
        <v>57</v>
      </c>
      <c r="C393" s="25">
        <v>7</v>
      </c>
      <c r="D393" s="36">
        <f>(1+Mastersheet!$C$39)*D381</f>
        <v>30900.993068221367</v>
      </c>
      <c r="E393" s="36">
        <f t="shared" si="28"/>
        <v>-1854.059584093282</v>
      </c>
      <c r="F393" s="37">
        <v>0</v>
      </c>
      <c r="G393" s="41">
        <f t="shared" si="27"/>
        <v>-8961.2879897841958</v>
      </c>
      <c r="H393" s="25">
        <v>0</v>
      </c>
      <c r="I393" s="77">
        <v>0</v>
      </c>
      <c r="J393" s="38">
        <v>0</v>
      </c>
      <c r="K393" s="37">
        <v>0</v>
      </c>
      <c r="L393" s="25">
        <v>0</v>
      </c>
      <c r="M393" s="38">
        <f>(1+Mastersheet!$C$29)*M381</f>
        <v>-6453.3866818853367</v>
      </c>
      <c r="N393" s="77">
        <v>0</v>
      </c>
      <c r="O393" s="77">
        <v>0</v>
      </c>
      <c r="P393" s="77">
        <v>0</v>
      </c>
      <c r="Q393" s="37">
        <f>Q381*(1+Mastersheet!$C$39)</f>
        <v>-1287.5413778425564</v>
      </c>
      <c r="R393" s="38">
        <f>Mastersheet!$C$41</f>
        <v>-1500</v>
      </c>
      <c r="S393" s="38">
        <v>0</v>
      </c>
      <c r="T393" s="36">
        <f t="shared" si="29"/>
        <v>10844.717434615999</v>
      </c>
      <c r="U393" s="36">
        <f t="shared" si="30"/>
        <v>3685950.5854428518</v>
      </c>
    </row>
    <row r="394" spans="1:21">
      <c r="A394" s="25">
        <v>392</v>
      </c>
      <c r="B394" s="25">
        <v>57</v>
      </c>
      <c r="C394" s="25">
        <v>8</v>
      </c>
      <c r="D394" s="36">
        <f>(1+Mastersheet!$C$39)*D382</f>
        <v>30900.993068221367</v>
      </c>
      <c r="E394" s="36">
        <f t="shared" si="28"/>
        <v>-1854.059584093282</v>
      </c>
      <c r="F394" s="37">
        <v>0</v>
      </c>
      <c r="G394" s="41">
        <f t="shared" si="27"/>
        <v>-8961.2879897841958</v>
      </c>
      <c r="H394" s="25">
        <v>0</v>
      </c>
      <c r="I394" s="77">
        <v>0</v>
      </c>
      <c r="J394" s="38">
        <v>0</v>
      </c>
      <c r="K394" s="37">
        <v>0</v>
      </c>
      <c r="L394" s="25">
        <v>0</v>
      </c>
      <c r="M394" s="38">
        <f>(1+Mastersheet!$C$29)*M382</f>
        <v>-6453.3866818853367</v>
      </c>
      <c r="N394" s="77">
        <v>0</v>
      </c>
      <c r="O394" s="77">
        <v>0</v>
      </c>
      <c r="P394" s="77">
        <v>0</v>
      </c>
      <c r="Q394" s="37">
        <f>Q382*(1+Mastersheet!$C$39)</f>
        <v>-1287.5413778425564</v>
      </c>
      <c r="R394" s="38">
        <f>Mastersheet!$C$41</f>
        <v>-1500</v>
      </c>
      <c r="S394" s="38">
        <v>0</v>
      </c>
      <c r="T394" s="36">
        <f t="shared" si="29"/>
        <v>10844.717434615999</v>
      </c>
      <c r="U394" s="36">
        <f t="shared" si="30"/>
        <v>3702938.5538532059</v>
      </c>
    </row>
    <row r="395" spans="1:21">
      <c r="A395" s="25">
        <v>393</v>
      </c>
      <c r="B395" s="25">
        <v>57</v>
      </c>
      <c r="C395" s="25">
        <v>9</v>
      </c>
      <c r="D395" s="36">
        <f>(1+Mastersheet!$C$39)*D383</f>
        <v>30900.993068221367</v>
      </c>
      <c r="E395" s="36">
        <f t="shared" si="28"/>
        <v>-1854.059584093282</v>
      </c>
      <c r="F395" s="37">
        <v>0</v>
      </c>
      <c r="G395" s="41">
        <f t="shared" si="27"/>
        <v>-8961.2879897841958</v>
      </c>
      <c r="H395" s="25">
        <v>0</v>
      </c>
      <c r="I395" s="77">
        <v>0</v>
      </c>
      <c r="J395" s="38">
        <v>0</v>
      </c>
      <c r="K395" s="37">
        <v>0</v>
      </c>
      <c r="L395" s="25">
        <v>0</v>
      </c>
      <c r="M395" s="38">
        <f>(1+Mastersheet!$C$29)*M383</f>
        <v>-6453.3866818853367</v>
      </c>
      <c r="N395" s="77">
        <v>0</v>
      </c>
      <c r="O395" s="77">
        <v>0</v>
      </c>
      <c r="P395" s="77">
        <v>0</v>
      </c>
      <c r="Q395" s="37">
        <f>Q383*(1+Mastersheet!$C$39)</f>
        <v>-1287.5413778425564</v>
      </c>
      <c r="R395" s="38">
        <f>Mastersheet!$C$41</f>
        <v>-1500</v>
      </c>
      <c r="S395" s="38">
        <v>0</v>
      </c>
      <c r="T395" s="36">
        <f t="shared" si="29"/>
        <v>10844.717434615999</v>
      </c>
      <c r="U395" s="36">
        <f t="shared" si="30"/>
        <v>3719954.8355442439</v>
      </c>
    </row>
    <row r="396" spans="1:21">
      <c r="A396" s="25">
        <v>394</v>
      </c>
      <c r="B396" s="25">
        <v>57</v>
      </c>
      <c r="C396" s="25">
        <v>10</v>
      </c>
      <c r="D396" s="36">
        <f>(1+Mastersheet!$C$39)*D384</f>
        <v>30900.993068221367</v>
      </c>
      <c r="E396" s="36">
        <f t="shared" si="28"/>
        <v>-1854.059584093282</v>
      </c>
      <c r="F396" s="37">
        <v>0</v>
      </c>
      <c r="G396" s="41">
        <f t="shared" si="27"/>
        <v>-8961.2879897841958</v>
      </c>
      <c r="H396" s="25">
        <v>0</v>
      </c>
      <c r="I396" s="77">
        <v>0</v>
      </c>
      <c r="J396" s="38">
        <v>0</v>
      </c>
      <c r="K396" s="37">
        <v>0</v>
      </c>
      <c r="L396" s="25">
        <v>0</v>
      </c>
      <c r="M396" s="38">
        <f>(1+Mastersheet!$C$29)*M384</f>
        <v>-6453.3866818853367</v>
      </c>
      <c r="N396" s="77">
        <v>0</v>
      </c>
      <c r="O396" s="77">
        <v>0</v>
      </c>
      <c r="P396" s="77">
        <v>0</v>
      </c>
      <c r="Q396" s="37">
        <f>Q384*(1+Mastersheet!$C$39)</f>
        <v>-1287.5413778425564</v>
      </c>
      <c r="R396" s="38">
        <f>Mastersheet!$C$41</f>
        <v>-1500</v>
      </c>
      <c r="S396" s="38">
        <v>0</v>
      </c>
      <c r="T396" s="36">
        <f t="shared" si="29"/>
        <v>10844.717434615999</v>
      </c>
      <c r="U396" s="36">
        <f t="shared" si="30"/>
        <v>3736999.4777047671</v>
      </c>
    </row>
    <row r="397" spans="1:21">
      <c r="A397" s="25">
        <v>395</v>
      </c>
      <c r="B397" s="25">
        <v>57</v>
      </c>
      <c r="C397" s="25">
        <v>11</v>
      </c>
      <c r="D397" s="36">
        <f>(1+Mastersheet!$C$39)*D385</f>
        <v>30900.993068221367</v>
      </c>
      <c r="E397" s="36">
        <f t="shared" si="28"/>
        <v>-1854.059584093282</v>
      </c>
      <c r="F397" s="37">
        <v>0</v>
      </c>
      <c r="G397" s="41">
        <f t="shared" si="27"/>
        <v>-8961.2879897841958</v>
      </c>
      <c r="H397" s="25">
        <v>0</v>
      </c>
      <c r="I397" s="77">
        <v>0</v>
      </c>
      <c r="J397" s="38">
        <v>0</v>
      </c>
      <c r="K397" s="37">
        <v>0</v>
      </c>
      <c r="L397" s="25">
        <v>0</v>
      </c>
      <c r="M397" s="38">
        <f>(1+Mastersheet!$C$29)*M385</f>
        <v>-6453.3866818853367</v>
      </c>
      <c r="N397" s="77">
        <v>0</v>
      </c>
      <c r="O397" s="77">
        <v>0</v>
      </c>
      <c r="P397" s="77">
        <v>0</v>
      </c>
      <c r="Q397" s="37">
        <f>Q385*(1+Mastersheet!$C$39)</f>
        <v>-1287.5413778425564</v>
      </c>
      <c r="R397" s="38">
        <f>Mastersheet!$C$41</f>
        <v>-1500</v>
      </c>
      <c r="S397" s="38">
        <v>0</v>
      </c>
      <c r="T397" s="36">
        <f t="shared" si="29"/>
        <v>10844.717434615999</v>
      </c>
      <c r="U397" s="36">
        <f t="shared" si="30"/>
        <v>3754072.5276022246</v>
      </c>
    </row>
    <row r="398" spans="1:21">
      <c r="A398" s="25">
        <v>396</v>
      </c>
      <c r="B398" s="25">
        <v>57</v>
      </c>
      <c r="C398" s="25">
        <v>0</v>
      </c>
      <c r="D398" s="36">
        <f>(1+Mastersheet!$C$39)*D386</f>
        <v>30900.993068221367</v>
      </c>
      <c r="E398" s="36">
        <f t="shared" si="28"/>
        <v>-1854.059584093282</v>
      </c>
      <c r="F398" s="37">
        <v>0</v>
      </c>
      <c r="G398" s="41">
        <f t="shared" si="27"/>
        <v>-8961.2879897841958</v>
      </c>
      <c r="H398" s="25">
        <v>0</v>
      </c>
      <c r="I398" s="77">
        <v>0</v>
      </c>
      <c r="J398" s="38">
        <v>0</v>
      </c>
      <c r="K398" s="37">
        <v>0</v>
      </c>
      <c r="L398" s="25">
        <v>0</v>
      </c>
      <c r="M398" s="38">
        <f>(1+Mastersheet!$C$29)*M386</f>
        <v>-6453.3866818853367</v>
      </c>
      <c r="N398" s="77">
        <v>0</v>
      </c>
      <c r="O398" s="77">
        <v>0</v>
      </c>
      <c r="P398" s="77">
        <v>0</v>
      </c>
      <c r="Q398" s="37">
        <f>Q386*(1+Mastersheet!$C$39)</f>
        <v>-1287.5413778425564</v>
      </c>
      <c r="R398" s="38">
        <f>Mastersheet!$C$41</f>
        <v>-1500</v>
      </c>
      <c r="S398" s="38">
        <v>0</v>
      </c>
      <c r="T398" s="36">
        <f t="shared" si="29"/>
        <v>10844.717434615999</v>
      </c>
      <c r="U398" s="36">
        <f t="shared" si="30"/>
        <v>3771174.0325828441</v>
      </c>
    </row>
    <row r="399" spans="1:21">
      <c r="A399" s="25">
        <v>397</v>
      </c>
      <c r="B399" s="25">
        <v>58</v>
      </c>
      <c r="C399" s="25">
        <v>1</v>
      </c>
      <c r="D399" s="36">
        <f>(1+Mastersheet!$C$39)*D387</f>
        <v>31828.022860268007</v>
      </c>
      <c r="E399" s="36">
        <f t="shared" si="28"/>
        <v>-1909.6813716160805</v>
      </c>
      <c r="F399" s="37">
        <v>0</v>
      </c>
      <c r="G399" s="41">
        <f t="shared" si="27"/>
        <v>-9230.1266294777215</v>
      </c>
      <c r="H399" s="25">
        <v>0</v>
      </c>
      <c r="I399" s="77">
        <v>0</v>
      </c>
      <c r="J399" s="38">
        <v>0</v>
      </c>
      <c r="K399" s="37">
        <v>0</v>
      </c>
      <c r="L399" s="25">
        <v>0</v>
      </c>
      <c r="M399" s="38">
        <f>(1+Mastersheet!$C$29)*M387</f>
        <v>-6840.5898827984574</v>
      </c>
      <c r="N399" s="77">
        <v>0</v>
      </c>
      <c r="O399" s="77">
        <v>0</v>
      </c>
      <c r="P399" s="77">
        <v>0</v>
      </c>
      <c r="Q399" s="37">
        <f>Q387*(1+Mastersheet!$C$39)</f>
        <v>-1326.1676191778331</v>
      </c>
      <c r="R399" s="38">
        <f>Mastersheet!$C$41</f>
        <v>-1500</v>
      </c>
      <c r="S399" s="38">
        <v>0</v>
      </c>
      <c r="T399" s="36">
        <f t="shared" si="29"/>
        <v>11021.457357197918</v>
      </c>
      <c r="U399" s="36">
        <f t="shared" si="30"/>
        <v>3788480.7799943471</v>
      </c>
    </row>
    <row r="400" spans="1:21">
      <c r="A400" s="25">
        <v>398</v>
      </c>
      <c r="B400" s="25">
        <v>58</v>
      </c>
      <c r="C400" s="25">
        <v>2</v>
      </c>
      <c r="D400" s="36">
        <f>(1+Mastersheet!$C$39)*D388</f>
        <v>31828.022860268007</v>
      </c>
      <c r="E400" s="36">
        <f t="shared" si="28"/>
        <v>-1909.6813716160805</v>
      </c>
      <c r="F400" s="37">
        <v>0</v>
      </c>
      <c r="G400" s="41">
        <f t="shared" si="27"/>
        <v>-9230.1266294777215</v>
      </c>
      <c r="H400" s="25">
        <v>0</v>
      </c>
      <c r="I400" s="77">
        <v>0</v>
      </c>
      <c r="J400" s="38">
        <v>0</v>
      </c>
      <c r="K400" s="37">
        <v>0</v>
      </c>
      <c r="L400" s="25">
        <v>0</v>
      </c>
      <c r="M400" s="38">
        <f>(1+Mastersheet!$C$29)*M388</f>
        <v>-6840.5898827984574</v>
      </c>
      <c r="N400" s="77">
        <v>0</v>
      </c>
      <c r="O400" s="77">
        <v>0</v>
      </c>
      <c r="P400" s="77">
        <v>0</v>
      </c>
      <c r="Q400" s="37">
        <f>Q388*(1+Mastersheet!$C$39)</f>
        <v>-1326.1676191778331</v>
      </c>
      <c r="R400" s="38">
        <f>Mastersheet!$C$41</f>
        <v>-1500</v>
      </c>
      <c r="S400" s="38">
        <v>0</v>
      </c>
      <c r="T400" s="36">
        <f t="shared" si="29"/>
        <v>11021.457357197918</v>
      </c>
      <c r="U400" s="36">
        <f t="shared" si="30"/>
        <v>3805816.3719848692</v>
      </c>
    </row>
    <row r="401" spans="1:21">
      <c r="A401" s="25">
        <v>399</v>
      </c>
      <c r="B401" s="25">
        <v>58</v>
      </c>
      <c r="C401" s="25">
        <v>3</v>
      </c>
      <c r="D401" s="36">
        <f>(1+Mastersheet!$C$39)*D389</f>
        <v>31828.022860268007</v>
      </c>
      <c r="E401" s="36">
        <f t="shared" si="28"/>
        <v>-1909.6813716160805</v>
      </c>
      <c r="F401" s="37">
        <v>0</v>
      </c>
      <c r="G401" s="41">
        <f t="shared" si="27"/>
        <v>-9230.1266294777215</v>
      </c>
      <c r="H401" s="25">
        <v>0</v>
      </c>
      <c r="I401" s="77">
        <v>0</v>
      </c>
      <c r="J401" s="38">
        <v>0</v>
      </c>
      <c r="K401" s="37">
        <v>0</v>
      </c>
      <c r="L401" s="25">
        <v>0</v>
      </c>
      <c r="M401" s="38">
        <f>(1+Mastersheet!$C$29)*M389</f>
        <v>-6840.5898827984574</v>
      </c>
      <c r="N401" s="77">
        <v>0</v>
      </c>
      <c r="O401" s="77">
        <v>0</v>
      </c>
      <c r="P401" s="77">
        <v>0</v>
      </c>
      <c r="Q401" s="37">
        <f>Q389*(1+Mastersheet!$C$39)</f>
        <v>-1326.1676191778331</v>
      </c>
      <c r="R401" s="38">
        <f>Mastersheet!$C$41</f>
        <v>-1500</v>
      </c>
      <c r="S401" s="38">
        <v>0</v>
      </c>
      <c r="T401" s="36">
        <f t="shared" si="29"/>
        <v>11021.457357197918</v>
      </c>
      <c r="U401" s="36">
        <f t="shared" si="30"/>
        <v>3823180.856628709</v>
      </c>
    </row>
    <row r="402" spans="1:21">
      <c r="A402" s="25">
        <v>400</v>
      </c>
      <c r="B402" s="25">
        <v>58</v>
      </c>
      <c r="C402" s="25">
        <v>4</v>
      </c>
      <c r="D402" s="36">
        <f>(1+Mastersheet!$C$39)*D390</f>
        <v>31828.022860268007</v>
      </c>
      <c r="E402" s="36">
        <f t="shared" si="28"/>
        <v>-1909.6813716160805</v>
      </c>
      <c r="F402" s="37">
        <v>0</v>
      </c>
      <c r="G402" s="41">
        <f t="shared" si="27"/>
        <v>-9230.1266294777215</v>
      </c>
      <c r="H402" s="25">
        <v>0</v>
      </c>
      <c r="I402" s="77">
        <v>0</v>
      </c>
      <c r="J402" s="38">
        <v>0</v>
      </c>
      <c r="K402" s="37">
        <v>0</v>
      </c>
      <c r="L402" s="25">
        <v>0</v>
      </c>
      <c r="M402" s="38">
        <f>(1+Mastersheet!$C$29)*M390</f>
        <v>-6840.5898827984574</v>
      </c>
      <c r="N402" s="77">
        <v>0</v>
      </c>
      <c r="O402" s="77">
        <v>0</v>
      </c>
      <c r="P402" s="77">
        <v>0</v>
      </c>
      <c r="Q402" s="37">
        <f>Q390*(1+Mastersheet!$C$39)</f>
        <v>-1326.1676191778331</v>
      </c>
      <c r="R402" s="38">
        <f>Mastersheet!$C$41</f>
        <v>-1500</v>
      </c>
      <c r="S402" s="38">
        <v>0</v>
      </c>
      <c r="T402" s="36">
        <f t="shared" si="29"/>
        <v>11021.457357197918</v>
      </c>
      <c r="U402" s="36">
        <f t="shared" si="30"/>
        <v>3840574.2820802885</v>
      </c>
    </row>
    <row r="403" spans="1:21">
      <c r="A403" s="25">
        <v>401</v>
      </c>
      <c r="B403" s="25">
        <v>58</v>
      </c>
      <c r="C403" s="25">
        <v>5</v>
      </c>
      <c r="D403" s="36">
        <f>(1+Mastersheet!$C$39)*D391</f>
        <v>31828.022860268007</v>
      </c>
      <c r="E403" s="36">
        <f t="shared" si="28"/>
        <v>-1909.6813716160805</v>
      </c>
      <c r="F403" s="37">
        <v>0</v>
      </c>
      <c r="G403" s="41">
        <f t="shared" si="27"/>
        <v>-9230.1266294777215</v>
      </c>
      <c r="H403" s="25">
        <v>0</v>
      </c>
      <c r="I403" s="77">
        <v>0</v>
      </c>
      <c r="J403" s="38">
        <v>0</v>
      </c>
      <c r="K403" s="37">
        <v>0</v>
      </c>
      <c r="L403" s="25">
        <v>0</v>
      </c>
      <c r="M403" s="38">
        <f>(1+Mastersheet!$C$29)*M391</f>
        <v>-6840.5898827984574</v>
      </c>
      <c r="N403" s="77">
        <v>0</v>
      </c>
      <c r="O403" s="77">
        <v>0</v>
      </c>
      <c r="P403" s="77">
        <v>0</v>
      </c>
      <c r="Q403" s="37">
        <f>Q391*(1+Mastersheet!$C$39)</f>
        <v>-1326.1676191778331</v>
      </c>
      <c r="R403" s="38">
        <f>Mastersheet!$C$41</f>
        <v>-1500</v>
      </c>
      <c r="S403" s="38">
        <v>0</v>
      </c>
      <c r="T403" s="36">
        <f t="shared" si="29"/>
        <v>11021.457357197918</v>
      </c>
      <c r="U403" s="36">
        <f t="shared" si="30"/>
        <v>3857996.696574287</v>
      </c>
    </row>
    <row r="404" spans="1:21">
      <c r="A404" s="25">
        <v>402</v>
      </c>
      <c r="B404" s="25">
        <v>58</v>
      </c>
      <c r="C404" s="25">
        <v>6</v>
      </c>
      <c r="D404" s="36">
        <f>(1+Mastersheet!$C$39)*D392</f>
        <v>31828.022860268007</v>
      </c>
      <c r="E404" s="36">
        <f t="shared" si="28"/>
        <v>-1909.6813716160805</v>
      </c>
      <c r="F404" s="37">
        <v>0</v>
      </c>
      <c r="G404" s="41">
        <f t="shared" si="27"/>
        <v>-9230.1266294777215</v>
      </c>
      <c r="H404" s="25">
        <v>0</v>
      </c>
      <c r="I404" s="77">
        <v>0</v>
      </c>
      <c r="J404" s="38">
        <v>0</v>
      </c>
      <c r="K404" s="37">
        <v>0</v>
      </c>
      <c r="L404" s="25">
        <v>0</v>
      </c>
      <c r="M404" s="38">
        <f>(1+Mastersheet!$C$29)*M392</f>
        <v>-6840.5898827984574</v>
      </c>
      <c r="N404" s="77">
        <v>0</v>
      </c>
      <c r="O404" s="77">
        <v>0</v>
      </c>
      <c r="P404" s="77">
        <v>0</v>
      </c>
      <c r="Q404" s="37">
        <f>Q392*(1+Mastersheet!$C$39)</f>
        <v>-1326.1676191778331</v>
      </c>
      <c r="R404" s="38">
        <f>Mastersheet!$C$41</f>
        <v>-1500</v>
      </c>
      <c r="S404" s="38">
        <v>0</v>
      </c>
      <c r="T404" s="36">
        <f t="shared" si="29"/>
        <v>11021.457357197918</v>
      </c>
      <c r="U404" s="36">
        <f t="shared" si="30"/>
        <v>3875448.1484257756</v>
      </c>
    </row>
    <row r="405" spans="1:21">
      <c r="A405" s="25">
        <v>403</v>
      </c>
      <c r="B405" s="25">
        <v>58</v>
      </c>
      <c r="C405" s="25">
        <v>7</v>
      </c>
      <c r="D405" s="36">
        <f>(1+Mastersheet!$C$39)*D393</f>
        <v>31828.022860268007</v>
      </c>
      <c r="E405" s="36">
        <f t="shared" si="28"/>
        <v>-1909.6813716160805</v>
      </c>
      <c r="F405" s="37">
        <v>0</v>
      </c>
      <c r="G405" s="41">
        <f t="shared" si="27"/>
        <v>-9230.1266294777215</v>
      </c>
      <c r="H405" s="25">
        <v>0</v>
      </c>
      <c r="I405" s="77">
        <v>0</v>
      </c>
      <c r="J405" s="38">
        <v>0</v>
      </c>
      <c r="K405" s="37">
        <v>0</v>
      </c>
      <c r="L405" s="25">
        <v>0</v>
      </c>
      <c r="M405" s="38">
        <f>(1+Mastersheet!$C$29)*M393</f>
        <v>-6840.5898827984574</v>
      </c>
      <c r="N405" s="77">
        <v>0</v>
      </c>
      <c r="O405" s="77">
        <v>0</v>
      </c>
      <c r="P405" s="77">
        <v>0</v>
      </c>
      <c r="Q405" s="37">
        <f>Q393*(1+Mastersheet!$C$39)</f>
        <v>-1326.1676191778331</v>
      </c>
      <c r="R405" s="38">
        <f>Mastersheet!$C$41</f>
        <v>-1500</v>
      </c>
      <c r="S405" s="38">
        <v>0</v>
      </c>
      <c r="T405" s="36">
        <f t="shared" si="29"/>
        <v>11021.457357197918</v>
      </c>
      <c r="U405" s="36">
        <f t="shared" si="30"/>
        <v>3892928.6860303502</v>
      </c>
    </row>
    <row r="406" spans="1:21">
      <c r="A406" s="25">
        <v>404</v>
      </c>
      <c r="B406" s="25">
        <v>58</v>
      </c>
      <c r="C406" s="25">
        <v>8</v>
      </c>
      <c r="D406" s="36">
        <f>(1+Mastersheet!$C$39)*D394</f>
        <v>31828.022860268007</v>
      </c>
      <c r="E406" s="36">
        <f t="shared" si="28"/>
        <v>-1909.6813716160805</v>
      </c>
      <c r="F406" s="37">
        <v>0</v>
      </c>
      <c r="G406" s="41">
        <f t="shared" si="27"/>
        <v>-9230.1266294777215</v>
      </c>
      <c r="H406" s="25">
        <v>0</v>
      </c>
      <c r="I406" s="77">
        <v>0</v>
      </c>
      <c r="J406" s="38">
        <v>0</v>
      </c>
      <c r="K406" s="37">
        <v>0</v>
      </c>
      <c r="L406" s="25">
        <v>0</v>
      </c>
      <c r="M406" s="38">
        <f>(1+Mastersheet!$C$29)*M394</f>
        <v>-6840.5898827984574</v>
      </c>
      <c r="N406" s="77">
        <v>0</v>
      </c>
      <c r="O406" s="77">
        <v>0</v>
      </c>
      <c r="P406" s="77">
        <v>0</v>
      </c>
      <c r="Q406" s="37">
        <f>Q394*(1+Mastersheet!$C$39)</f>
        <v>-1326.1676191778331</v>
      </c>
      <c r="R406" s="38">
        <f>Mastersheet!$C$41</f>
        <v>-1500</v>
      </c>
      <c r="S406" s="38">
        <v>0</v>
      </c>
      <c r="T406" s="36">
        <f t="shared" si="29"/>
        <v>11021.457357197918</v>
      </c>
      <c r="U406" s="36">
        <f t="shared" si="30"/>
        <v>3910438.3578642653</v>
      </c>
    </row>
    <row r="407" spans="1:21">
      <c r="A407" s="25">
        <v>405</v>
      </c>
      <c r="B407" s="25">
        <v>58</v>
      </c>
      <c r="C407" s="25">
        <v>9</v>
      </c>
      <c r="D407" s="36">
        <f>(1+Mastersheet!$C$39)*D395</f>
        <v>31828.022860268007</v>
      </c>
      <c r="E407" s="36">
        <f t="shared" si="28"/>
        <v>-1909.6813716160805</v>
      </c>
      <c r="F407" s="37">
        <v>0</v>
      </c>
      <c r="G407" s="41">
        <f t="shared" si="27"/>
        <v>-9230.1266294777215</v>
      </c>
      <c r="H407" s="25">
        <v>0</v>
      </c>
      <c r="I407" s="77">
        <v>0</v>
      </c>
      <c r="J407" s="38">
        <v>0</v>
      </c>
      <c r="K407" s="37">
        <v>0</v>
      </c>
      <c r="L407" s="25">
        <v>0</v>
      </c>
      <c r="M407" s="38">
        <f>(1+Mastersheet!$C$29)*M395</f>
        <v>-6840.5898827984574</v>
      </c>
      <c r="N407" s="77">
        <v>0</v>
      </c>
      <c r="O407" s="77">
        <v>0</v>
      </c>
      <c r="P407" s="77">
        <v>0</v>
      </c>
      <c r="Q407" s="37">
        <f>Q395*(1+Mastersheet!$C$39)</f>
        <v>-1326.1676191778331</v>
      </c>
      <c r="R407" s="38">
        <f>Mastersheet!$C$41</f>
        <v>-1500</v>
      </c>
      <c r="S407" s="38">
        <v>0</v>
      </c>
      <c r="T407" s="36">
        <f t="shared" si="29"/>
        <v>11021.457357197918</v>
      </c>
      <c r="U407" s="36">
        <f t="shared" si="30"/>
        <v>3927977.2124845707</v>
      </c>
    </row>
    <row r="408" spans="1:21">
      <c r="A408" s="25">
        <v>406</v>
      </c>
      <c r="B408" s="25">
        <v>58</v>
      </c>
      <c r="C408" s="25">
        <v>10</v>
      </c>
      <c r="D408" s="36">
        <f>(1+Mastersheet!$C$39)*D396</f>
        <v>31828.022860268007</v>
      </c>
      <c r="E408" s="36">
        <f t="shared" si="28"/>
        <v>-1909.6813716160805</v>
      </c>
      <c r="F408" s="37">
        <v>0</v>
      </c>
      <c r="G408" s="41">
        <f t="shared" si="27"/>
        <v>-9230.1266294777215</v>
      </c>
      <c r="H408" s="25">
        <v>0</v>
      </c>
      <c r="I408" s="77">
        <v>0</v>
      </c>
      <c r="J408" s="38">
        <v>0</v>
      </c>
      <c r="K408" s="37">
        <v>0</v>
      </c>
      <c r="L408" s="25">
        <v>0</v>
      </c>
      <c r="M408" s="38">
        <f>(1+Mastersheet!$C$29)*M396</f>
        <v>-6840.5898827984574</v>
      </c>
      <c r="N408" s="77">
        <v>0</v>
      </c>
      <c r="O408" s="77">
        <v>0</v>
      </c>
      <c r="P408" s="77">
        <v>0</v>
      </c>
      <c r="Q408" s="37">
        <f>Q396*(1+Mastersheet!$C$39)</f>
        <v>-1326.1676191778331</v>
      </c>
      <c r="R408" s="38">
        <f>Mastersheet!$C$41</f>
        <v>-1500</v>
      </c>
      <c r="S408" s="38">
        <v>0</v>
      </c>
      <c r="T408" s="36">
        <f t="shared" si="29"/>
        <v>11021.457357197918</v>
      </c>
      <c r="U408" s="36">
        <f t="shared" si="30"/>
        <v>3945545.2985292431</v>
      </c>
    </row>
    <row r="409" spans="1:21">
      <c r="A409" s="25">
        <v>407</v>
      </c>
      <c r="B409" s="25">
        <v>58</v>
      </c>
      <c r="C409" s="25">
        <v>11</v>
      </c>
      <c r="D409" s="36">
        <f>(1+Mastersheet!$C$39)*D397</f>
        <v>31828.022860268007</v>
      </c>
      <c r="E409" s="36">
        <f t="shared" si="28"/>
        <v>-1909.6813716160805</v>
      </c>
      <c r="F409" s="37">
        <v>0</v>
      </c>
      <c r="G409" s="41">
        <f t="shared" si="27"/>
        <v>-9230.1266294777215</v>
      </c>
      <c r="H409" s="25">
        <v>0</v>
      </c>
      <c r="I409" s="77">
        <v>0</v>
      </c>
      <c r="J409" s="38">
        <v>0</v>
      </c>
      <c r="K409" s="37">
        <v>0</v>
      </c>
      <c r="L409" s="25">
        <v>0</v>
      </c>
      <c r="M409" s="38">
        <f>(1+Mastersheet!$C$29)*M397</f>
        <v>-6840.5898827984574</v>
      </c>
      <c r="N409" s="77">
        <v>0</v>
      </c>
      <c r="O409" s="77">
        <v>0</v>
      </c>
      <c r="P409" s="77">
        <v>0</v>
      </c>
      <c r="Q409" s="37">
        <f>Q397*(1+Mastersheet!$C$39)</f>
        <v>-1326.1676191778331</v>
      </c>
      <c r="R409" s="38">
        <f>Mastersheet!$C$41</f>
        <v>-1500</v>
      </c>
      <c r="S409" s="38">
        <v>0</v>
      </c>
      <c r="T409" s="36">
        <f t="shared" si="29"/>
        <v>11021.457357197918</v>
      </c>
      <c r="U409" s="36">
        <f t="shared" si="30"/>
        <v>3963142.6647173231</v>
      </c>
    </row>
    <row r="410" spans="1:21">
      <c r="A410" s="25">
        <v>408</v>
      </c>
      <c r="B410" s="25">
        <v>58</v>
      </c>
      <c r="C410" s="25">
        <v>0</v>
      </c>
      <c r="D410" s="36">
        <f>(1+Mastersheet!$C$39)*D398</f>
        <v>31828.022860268007</v>
      </c>
      <c r="E410" s="36">
        <f t="shared" si="28"/>
        <v>-1909.6813716160805</v>
      </c>
      <c r="F410" s="37">
        <v>0</v>
      </c>
      <c r="G410" s="41">
        <f t="shared" si="27"/>
        <v>-9230.1266294777215</v>
      </c>
      <c r="H410" s="25">
        <v>0</v>
      </c>
      <c r="I410" s="77">
        <v>0</v>
      </c>
      <c r="J410" s="38">
        <v>0</v>
      </c>
      <c r="K410" s="37">
        <v>0</v>
      </c>
      <c r="L410" s="25">
        <v>0</v>
      </c>
      <c r="M410" s="38">
        <f>(1+Mastersheet!$C$29)*M398</f>
        <v>-6840.5898827984574</v>
      </c>
      <c r="N410" s="77">
        <v>0</v>
      </c>
      <c r="O410" s="77">
        <v>0</v>
      </c>
      <c r="P410" s="77">
        <v>0</v>
      </c>
      <c r="Q410" s="37">
        <f>Q398*(1+Mastersheet!$C$39)</f>
        <v>-1326.1676191778331</v>
      </c>
      <c r="R410" s="38">
        <f>Mastersheet!$C$41</f>
        <v>-1500</v>
      </c>
      <c r="S410" s="38">
        <v>0</v>
      </c>
      <c r="T410" s="36">
        <f t="shared" si="29"/>
        <v>11021.457357197918</v>
      </c>
      <c r="U410" s="36">
        <f t="shared" si="30"/>
        <v>3980769.3598490502</v>
      </c>
    </row>
    <row r="411" spans="1:21">
      <c r="A411" s="25">
        <v>409</v>
      </c>
      <c r="B411" s="25">
        <v>59</v>
      </c>
      <c r="C411" s="25">
        <v>1</v>
      </c>
      <c r="D411" s="36">
        <f>(1+Mastersheet!$C$39)*D399</f>
        <v>32782.863546076049</v>
      </c>
      <c r="E411" s="36">
        <f t="shared" si="28"/>
        <v>-1966.9718127645629</v>
      </c>
      <c r="F411" s="37">
        <v>0</v>
      </c>
      <c r="G411" s="41">
        <f t="shared" si="27"/>
        <v>-9507.0304283620535</v>
      </c>
      <c r="H411" s="25">
        <v>0</v>
      </c>
      <c r="I411" s="77">
        <v>0</v>
      </c>
      <c r="J411" s="38">
        <v>0</v>
      </c>
      <c r="K411" s="37">
        <v>0</v>
      </c>
      <c r="L411" s="25">
        <v>0</v>
      </c>
      <c r="M411" s="38">
        <f>(1+Mastersheet!$C$29)*M399</f>
        <v>-7251.0252757663657</v>
      </c>
      <c r="N411" s="77">
        <v>0</v>
      </c>
      <c r="O411" s="77">
        <v>0</v>
      </c>
      <c r="P411" s="77">
        <v>0</v>
      </c>
      <c r="Q411" s="37">
        <f>Q399*(1+Mastersheet!$C$39)</f>
        <v>-1365.9526477531681</v>
      </c>
      <c r="R411" s="38">
        <f>Mastersheet!$C$41</f>
        <v>-1500</v>
      </c>
      <c r="S411" s="38">
        <v>0</v>
      </c>
      <c r="T411" s="36">
        <f t="shared" si="29"/>
        <v>11191.8833814299</v>
      </c>
      <c r="U411" s="36">
        <f t="shared" si="30"/>
        <v>3998595.8588302289</v>
      </c>
    </row>
    <row r="412" spans="1:21">
      <c r="A412" s="25">
        <v>410</v>
      </c>
      <c r="B412" s="25">
        <v>59</v>
      </c>
      <c r="C412" s="25">
        <v>2</v>
      </c>
      <c r="D412" s="36">
        <f>(1+Mastersheet!$C$39)*D400</f>
        <v>32782.863546076049</v>
      </c>
      <c r="E412" s="36">
        <f t="shared" si="28"/>
        <v>-1966.9718127645629</v>
      </c>
      <c r="F412" s="37">
        <v>0</v>
      </c>
      <c r="G412" s="41">
        <f t="shared" si="27"/>
        <v>-9507.0304283620535</v>
      </c>
      <c r="H412" s="25">
        <v>0</v>
      </c>
      <c r="I412" s="77">
        <v>0</v>
      </c>
      <c r="J412" s="38">
        <v>0</v>
      </c>
      <c r="K412" s="37">
        <v>0</v>
      </c>
      <c r="L412" s="25">
        <v>0</v>
      </c>
      <c r="M412" s="38">
        <f>(1+Mastersheet!$C$29)*M400</f>
        <v>-7251.0252757663657</v>
      </c>
      <c r="N412" s="77">
        <v>0</v>
      </c>
      <c r="O412" s="77">
        <v>0</v>
      </c>
      <c r="P412" s="77">
        <v>0</v>
      </c>
      <c r="Q412" s="37">
        <f>Q400*(1+Mastersheet!$C$39)</f>
        <v>-1365.9526477531681</v>
      </c>
      <c r="R412" s="38">
        <f>Mastersheet!$C$41</f>
        <v>-1500</v>
      </c>
      <c r="S412" s="38">
        <v>0</v>
      </c>
      <c r="T412" s="36">
        <f t="shared" si="29"/>
        <v>11191.8833814299</v>
      </c>
      <c r="U412" s="36">
        <f t="shared" si="30"/>
        <v>4016452.0686430428</v>
      </c>
    </row>
    <row r="413" spans="1:21">
      <c r="A413" s="25">
        <v>411</v>
      </c>
      <c r="B413" s="25">
        <v>59</v>
      </c>
      <c r="C413" s="25">
        <v>3</v>
      </c>
      <c r="D413" s="36">
        <f>(1+Mastersheet!$C$39)*D401</f>
        <v>32782.863546076049</v>
      </c>
      <c r="E413" s="36">
        <f t="shared" si="28"/>
        <v>-1966.9718127645629</v>
      </c>
      <c r="F413" s="37">
        <v>0</v>
      </c>
      <c r="G413" s="41">
        <f t="shared" si="27"/>
        <v>-9507.0304283620535</v>
      </c>
      <c r="H413" s="25">
        <v>0</v>
      </c>
      <c r="I413" s="77">
        <v>0</v>
      </c>
      <c r="J413" s="38">
        <v>0</v>
      </c>
      <c r="K413" s="37">
        <v>0</v>
      </c>
      <c r="L413" s="25">
        <v>0</v>
      </c>
      <c r="M413" s="38">
        <f>(1+Mastersheet!$C$29)*M401</f>
        <v>-7251.0252757663657</v>
      </c>
      <c r="N413" s="77">
        <v>0</v>
      </c>
      <c r="O413" s="77">
        <v>0</v>
      </c>
      <c r="P413" s="77">
        <v>0</v>
      </c>
      <c r="Q413" s="37">
        <f>Q401*(1+Mastersheet!$C$39)</f>
        <v>-1365.9526477531681</v>
      </c>
      <c r="R413" s="38">
        <f>Mastersheet!$C$41</f>
        <v>-1500</v>
      </c>
      <c r="S413" s="38">
        <v>0</v>
      </c>
      <c r="T413" s="36">
        <f t="shared" si="29"/>
        <v>11191.8833814299</v>
      </c>
      <c r="U413" s="36">
        <f t="shared" si="30"/>
        <v>4034338.0388055448</v>
      </c>
    </row>
    <row r="414" spans="1:21">
      <c r="A414" s="25">
        <v>412</v>
      </c>
      <c r="B414" s="25">
        <v>59</v>
      </c>
      <c r="C414" s="25">
        <v>4</v>
      </c>
      <c r="D414" s="36">
        <f>(1+Mastersheet!$C$39)*D402</f>
        <v>32782.863546076049</v>
      </c>
      <c r="E414" s="36">
        <f t="shared" si="28"/>
        <v>-1966.9718127645629</v>
      </c>
      <c r="F414" s="37">
        <v>0</v>
      </c>
      <c r="G414" s="41">
        <f t="shared" si="27"/>
        <v>-9507.0304283620535</v>
      </c>
      <c r="H414" s="25">
        <v>0</v>
      </c>
      <c r="I414" s="77">
        <v>0</v>
      </c>
      <c r="J414" s="38">
        <v>0</v>
      </c>
      <c r="K414" s="37">
        <v>0</v>
      </c>
      <c r="L414" s="25">
        <v>0</v>
      </c>
      <c r="M414" s="38">
        <f>(1+Mastersheet!$C$29)*M402</f>
        <v>-7251.0252757663657</v>
      </c>
      <c r="N414" s="77">
        <v>0</v>
      </c>
      <c r="O414" s="77">
        <v>0</v>
      </c>
      <c r="P414" s="77">
        <v>0</v>
      </c>
      <c r="Q414" s="37">
        <f>Q402*(1+Mastersheet!$C$39)</f>
        <v>-1365.9526477531681</v>
      </c>
      <c r="R414" s="38">
        <f>Mastersheet!$C$41</f>
        <v>-1500</v>
      </c>
      <c r="S414" s="38">
        <v>0</v>
      </c>
      <c r="T414" s="36">
        <f t="shared" si="29"/>
        <v>11191.8833814299</v>
      </c>
      <c r="U414" s="36">
        <f t="shared" si="30"/>
        <v>4052253.8189183176</v>
      </c>
    </row>
    <row r="415" spans="1:21">
      <c r="A415" s="25">
        <v>413</v>
      </c>
      <c r="B415" s="25">
        <v>59</v>
      </c>
      <c r="C415" s="25">
        <v>5</v>
      </c>
      <c r="D415" s="36">
        <f>(1+Mastersheet!$C$39)*D403</f>
        <v>32782.863546076049</v>
      </c>
      <c r="E415" s="36">
        <f t="shared" si="28"/>
        <v>-1966.9718127645629</v>
      </c>
      <c r="F415" s="37">
        <v>0</v>
      </c>
      <c r="G415" s="41">
        <f t="shared" si="27"/>
        <v>-9507.0304283620535</v>
      </c>
      <c r="H415" s="25">
        <v>0</v>
      </c>
      <c r="I415" s="77">
        <v>0</v>
      </c>
      <c r="J415" s="38">
        <v>0</v>
      </c>
      <c r="K415" s="37">
        <v>0</v>
      </c>
      <c r="L415" s="25">
        <v>0</v>
      </c>
      <c r="M415" s="38">
        <f>(1+Mastersheet!$C$29)*M403</f>
        <v>-7251.0252757663657</v>
      </c>
      <c r="N415" s="77">
        <v>0</v>
      </c>
      <c r="O415" s="77">
        <v>0</v>
      </c>
      <c r="P415" s="77">
        <v>0</v>
      </c>
      <c r="Q415" s="37">
        <f>Q403*(1+Mastersheet!$C$39)</f>
        <v>-1365.9526477531681</v>
      </c>
      <c r="R415" s="38">
        <f>Mastersheet!$C$41</f>
        <v>-1500</v>
      </c>
      <c r="S415" s="38">
        <v>0</v>
      </c>
      <c r="T415" s="36">
        <f t="shared" si="29"/>
        <v>11191.8833814299</v>
      </c>
      <c r="U415" s="36">
        <f t="shared" si="30"/>
        <v>4070199.4586646114</v>
      </c>
    </row>
    <row r="416" spans="1:21">
      <c r="A416" s="25">
        <v>414</v>
      </c>
      <c r="B416" s="25">
        <v>59</v>
      </c>
      <c r="C416" s="25">
        <v>6</v>
      </c>
      <c r="D416" s="36">
        <f>(1+Mastersheet!$C$39)*D404</f>
        <v>32782.863546076049</v>
      </c>
      <c r="E416" s="36">
        <f t="shared" si="28"/>
        <v>-1966.9718127645629</v>
      </c>
      <c r="F416" s="37">
        <v>0</v>
      </c>
      <c r="G416" s="41">
        <f t="shared" si="27"/>
        <v>-9507.0304283620535</v>
      </c>
      <c r="H416" s="25">
        <v>0</v>
      </c>
      <c r="I416" s="77">
        <v>0</v>
      </c>
      <c r="J416" s="38">
        <v>0</v>
      </c>
      <c r="K416" s="37">
        <v>0</v>
      </c>
      <c r="L416" s="25">
        <v>0</v>
      </c>
      <c r="M416" s="38">
        <f>(1+Mastersheet!$C$29)*M404</f>
        <v>-7251.0252757663657</v>
      </c>
      <c r="N416" s="77">
        <v>0</v>
      </c>
      <c r="O416" s="77">
        <v>0</v>
      </c>
      <c r="P416" s="77">
        <v>0</v>
      </c>
      <c r="Q416" s="37">
        <f>Q404*(1+Mastersheet!$C$39)</f>
        <v>-1365.9526477531681</v>
      </c>
      <c r="R416" s="38">
        <f>Mastersheet!$C$41</f>
        <v>-1500</v>
      </c>
      <c r="S416" s="38">
        <v>0</v>
      </c>
      <c r="T416" s="36">
        <f t="shared" si="29"/>
        <v>11191.8833814299</v>
      </c>
      <c r="U416" s="36">
        <f t="shared" si="30"/>
        <v>4088175.0078104828</v>
      </c>
    </row>
    <row r="417" spans="1:21">
      <c r="A417" s="25">
        <v>415</v>
      </c>
      <c r="B417" s="25">
        <v>59</v>
      </c>
      <c r="C417" s="25">
        <v>7</v>
      </c>
      <c r="D417" s="36">
        <f>(1+Mastersheet!$C$39)*D405</f>
        <v>32782.863546076049</v>
      </c>
      <c r="E417" s="36">
        <f t="shared" si="28"/>
        <v>-1966.9718127645629</v>
      </c>
      <c r="F417" s="37">
        <v>0</v>
      </c>
      <c r="G417" s="41">
        <f t="shared" si="27"/>
        <v>-9507.0304283620535</v>
      </c>
      <c r="H417" s="25">
        <v>0</v>
      </c>
      <c r="I417" s="77">
        <v>0</v>
      </c>
      <c r="J417" s="38">
        <v>0</v>
      </c>
      <c r="K417" s="37">
        <v>0</v>
      </c>
      <c r="L417" s="25">
        <v>0</v>
      </c>
      <c r="M417" s="38">
        <f>(1+Mastersheet!$C$29)*M405</f>
        <v>-7251.0252757663657</v>
      </c>
      <c r="N417" s="77">
        <v>0</v>
      </c>
      <c r="O417" s="77">
        <v>0</v>
      </c>
      <c r="P417" s="77">
        <v>0</v>
      </c>
      <c r="Q417" s="37">
        <f>Q405*(1+Mastersheet!$C$39)</f>
        <v>-1365.9526477531681</v>
      </c>
      <c r="R417" s="38">
        <f>Mastersheet!$C$41</f>
        <v>-1500</v>
      </c>
      <c r="S417" s="38">
        <v>0</v>
      </c>
      <c r="T417" s="36">
        <f t="shared" si="29"/>
        <v>11191.8833814299</v>
      </c>
      <c r="U417" s="36">
        <f t="shared" si="30"/>
        <v>4106180.5162049304</v>
      </c>
    </row>
    <row r="418" spans="1:21">
      <c r="A418" s="25">
        <v>416</v>
      </c>
      <c r="B418" s="25">
        <v>59</v>
      </c>
      <c r="C418" s="25">
        <v>8</v>
      </c>
      <c r="D418" s="36">
        <f>(1+Mastersheet!$C$39)*D406</f>
        <v>32782.863546076049</v>
      </c>
      <c r="E418" s="36">
        <f t="shared" si="28"/>
        <v>-1966.9718127645629</v>
      </c>
      <c r="F418" s="37">
        <v>0</v>
      </c>
      <c r="G418" s="41">
        <f t="shared" si="27"/>
        <v>-9507.0304283620535</v>
      </c>
      <c r="H418" s="25">
        <v>0</v>
      </c>
      <c r="I418" s="77">
        <v>0</v>
      </c>
      <c r="J418" s="38">
        <v>0</v>
      </c>
      <c r="K418" s="37">
        <v>0</v>
      </c>
      <c r="L418" s="25">
        <v>0</v>
      </c>
      <c r="M418" s="38">
        <f>(1+Mastersheet!$C$29)*M406</f>
        <v>-7251.0252757663657</v>
      </c>
      <c r="N418" s="77">
        <v>0</v>
      </c>
      <c r="O418" s="77">
        <v>0</v>
      </c>
      <c r="P418" s="77">
        <v>0</v>
      </c>
      <c r="Q418" s="37">
        <f>Q406*(1+Mastersheet!$C$39)</f>
        <v>-1365.9526477531681</v>
      </c>
      <c r="R418" s="38">
        <f>Mastersheet!$C$41</f>
        <v>-1500</v>
      </c>
      <c r="S418" s="38">
        <v>0</v>
      </c>
      <c r="T418" s="36">
        <f t="shared" si="29"/>
        <v>11191.8833814299</v>
      </c>
      <c r="U418" s="36">
        <f t="shared" si="30"/>
        <v>4124216.0337800356</v>
      </c>
    </row>
    <row r="419" spans="1:21">
      <c r="A419" s="25">
        <v>417</v>
      </c>
      <c r="B419" s="25">
        <v>59</v>
      </c>
      <c r="C419" s="25">
        <v>9</v>
      </c>
      <c r="D419" s="36">
        <f>(1+Mastersheet!$C$39)*D407</f>
        <v>32782.863546076049</v>
      </c>
      <c r="E419" s="36">
        <f t="shared" si="28"/>
        <v>-1966.9718127645629</v>
      </c>
      <c r="F419" s="37">
        <v>0</v>
      </c>
      <c r="G419" s="41">
        <f t="shared" si="27"/>
        <v>-9507.0304283620535</v>
      </c>
      <c r="H419" s="25">
        <v>0</v>
      </c>
      <c r="I419" s="77">
        <v>0</v>
      </c>
      <c r="J419" s="38">
        <v>0</v>
      </c>
      <c r="K419" s="37">
        <v>0</v>
      </c>
      <c r="L419" s="25">
        <v>0</v>
      </c>
      <c r="M419" s="38">
        <f>(1+Mastersheet!$C$29)*M407</f>
        <v>-7251.0252757663657</v>
      </c>
      <c r="N419" s="77">
        <v>0</v>
      </c>
      <c r="O419" s="77">
        <v>0</v>
      </c>
      <c r="P419" s="77">
        <v>0</v>
      </c>
      <c r="Q419" s="37">
        <f>Q407*(1+Mastersheet!$C$39)</f>
        <v>-1365.9526477531681</v>
      </c>
      <c r="R419" s="38">
        <f>Mastersheet!$C$41</f>
        <v>-1500</v>
      </c>
      <c r="S419" s="38">
        <v>0</v>
      </c>
      <c r="T419" s="36">
        <f t="shared" si="29"/>
        <v>11191.8833814299</v>
      </c>
      <c r="U419" s="36">
        <f t="shared" si="30"/>
        <v>4142281.6105510993</v>
      </c>
    </row>
    <row r="420" spans="1:21">
      <c r="A420" s="25">
        <v>418</v>
      </c>
      <c r="B420" s="25">
        <v>59</v>
      </c>
      <c r="C420" s="25">
        <v>10</v>
      </c>
      <c r="D420" s="36">
        <f>(1+Mastersheet!$C$39)*D408</f>
        <v>32782.863546076049</v>
      </c>
      <c r="E420" s="36">
        <f t="shared" si="28"/>
        <v>-1966.9718127645629</v>
      </c>
      <c r="F420" s="37">
        <v>0</v>
      </c>
      <c r="G420" s="41">
        <f t="shared" si="27"/>
        <v>-9507.0304283620535</v>
      </c>
      <c r="H420" s="25">
        <v>0</v>
      </c>
      <c r="I420" s="77">
        <v>0</v>
      </c>
      <c r="J420" s="38">
        <v>0</v>
      </c>
      <c r="K420" s="37">
        <v>0</v>
      </c>
      <c r="L420" s="25">
        <v>0</v>
      </c>
      <c r="M420" s="38">
        <f>(1+Mastersheet!$C$29)*M408</f>
        <v>-7251.0252757663657</v>
      </c>
      <c r="N420" s="77">
        <v>0</v>
      </c>
      <c r="O420" s="77">
        <v>0</v>
      </c>
      <c r="P420" s="77">
        <v>0</v>
      </c>
      <c r="Q420" s="37">
        <f>Q408*(1+Mastersheet!$C$39)</f>
        <v>-1365.9526477531681</v>
      </c>
      <c r="R420" s="38">
        <f>Mastersheet!$C$41</f>
        <v>-1500</v>
      </c>
      <c r="S420" s="38">
        <v>0</v>
      </c>
      <c r="T420" s="36">
        <f t="shared" si="29"/>
        <v>11191.8833814299</v>
      </c>
      <c r="U420" s="36">
        <f t="shared" si="30"/>
        <v>4160377.2966167815</v>
      </c>
    </row>
    <row r="421" spans="1:21">
      <c r="A421" s="25">
        <v>419</v>
      </c>
      <c r="B421" s="25">
        <v>59</v>
      </c>
      <c r="C421" s="25">
        <v>11</v>
      </c>
      <c r="D421" s="36">
        <f>(1+Mastersheet!$C$39)*D409</f>
        <v>32782.863546076049</v>
      </c>
      <c r="E421" s="36">
        <f t="shared" si="28"/>
        <v>-1966.9718127645629</v>
      </c>
      <c r="F421" s="37">
        <v>0</v>
      </c>
      <c r="G421" s="41">
        <f t="shared" si="27"/>
        <v>-9507.0304283620535</v>
      </c>
      <c r="H421" s="25">
        <v>0</v>
      </c>
      <c r="I421" s="77">
        <v>0</v>
      </c>
      <c r="J421" s="38">
        <v>0</v>
      </c>
      <c r="K421" s="37">
        <v>0</v>
      </c>
      <c r="L421" s="25">
        <v>0</v>
      </c>
      <c r="M421" s="38">
        <f>(1+Mastersheet!$C$29)*M409</f>
        <v>-7251.0252757663657</v>
      </c>
      <c r="N421" s="77">
        <v>0</v>
      </c>
      <c r="O421" s="77">
        <v>0</v>
      </c>
      <c r="P421" s="77">
        <v>0</v>
      </c>
      <c r="Q421" s="37">
        <f>Q409*(1+Mastersheet!$C$39)</f>
        <v>-1365.9526477531681</v>
      </c>
      <c r="R421" s="38">
        <f>Mastersheet!$C$41</f>
        <v>-1500</v>
      </c>
      <c r="S421" s="38">
        <v>0</v>
      </c>
      <c r="T421" s="36">
        <f t="shared" si="29"/>
        <v>11191.8833814299</v>
      </c>
      <c r="U421" s="36">
        <f t="shared" si="30"/>
        <v>4178503.1421592399</v>
      </c>
    </row>
    <row r="422" spans="1:21">
      <c r="A422" s="25">
        <v>420</v>
      </c>
      <c r="B422" s="25">
        <v>60</v>
      </c>
      <c r="C422" s="25">
        <v>0</v>
      </c>
      <c r="D422" s="36">
        <f>(1+Mastersheet!$C$39)*D410</f>
        <v>32782.863546076049</v>
      </c>
      <c r="E422" s="36">
        <f t="shared" si="28"/>
        <v>-1966.9718127645629</v>
      </c>
      <c r="F422" s="37">
        <f>'Subcase 1'!F422</f>
        <v>1382745.7552817771</v>
      </c>
      <c r="G422" s="41">
        <f t="shared" si="27"/>
        <v>-9507.0304283620535</v>
      </c>
      <c r="H422" s="25">
        <v>0</v>
      </c>
      <c r="I422" s="77">
        <v>0</v>
      </c>
      <c r="J422" s="38">
        <v>0</v>
      </c>
      <c r="K422" s="37">
        <v>0</v>
      </c>
      <c r="L422" s="25" t="str">
        <f>Mastersheet!C23</f>
        <v> $45000</v>
      </c>
      <c r="M422" s="38">
        <f>(1+Mastersheet!$C$29)*M410</f>
        <v>-7251.0252757663657</v>
      </c>
      <c r="N422" s="77">
        <v>0</v>
      </c>
      <c r="O422" s="77">
        <v>0</v>
      </c>
      <c r="P422" s="77">
        <v>0</v>
      </c>
      <c r="Q422" s="37">
        <f>Q410*(1+Mastersheet!$C$39)</f>
        <v>-1365.9526477531681</v>
      </c>
      <c r="R422" s="38">
        <f>Mastersheet!$C$41</f>
        <v>-1500</v>
      </c>
      <c r="S422" s="37">
        <f>-FV(8%/12,420,1500,,)</f>
        <v>3440823.7269946053</v>
      </c>
      <c r="T422" s="36">
        <f t="shared" si="29"/>
        <v>4834761.365657812</v>
      </c>
      <c r="U422" s="36">
        <f>T422+(U421*(1+(2%/12)))</f>
        <v>9020228.6797206514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F1B6-E554-4EED-8709-03F33E313ED7}">
  <dimension ref="A1:X444"/>
  <sheetViews>
    <sheetView workbookViewId="0">
      <pane xSplit="3" topLeftCell="R1" activePane="topRight" state="frozen"/>
      <selection pane="topRight" activeCell="W11" sqref="W11"/>
    </sheetView>
  </sheetViews>
  <sheetFormatPr defaultColWidth="8.85546875" defaultRowHeight="15"/>
  <cols>
    <col min="1" max="1" width="14.42578125" customWidth="1"/>
    <col min="2" max="2" width="17.140625" customWidth="1"/>
    <col min="3" max="3" width="12.7109375" customWidth="1"/>
    <col min="4" max="4" width="15.85546875" customWidth="1"/>
    <col min="5" max="5" width="28.7109375" customWidth="1"/>
    <col min="6" max="6" width="19.140625" customWidth="1"/>
    <col min="7" max="7" width="20.28515625" style="6" customWidth="1"/>
    <col min="8" max="8" width="15" customWidth="1"/>
    <col min="9" max="9" width="20.42578125" customWidth="1"/>
    <col min="10" max="10" width="29.85546875" customWidth="1"/>
    <col min="11" max="11" width="14.42578125" customWidth="1"/>
    <col min="12" max="12" width="15.42578125" customWidth="1"/>
    <col min="13" max="15" width="20.42578125" customWidth="1"/>
    <col min="16" max="16" width="18.140625" bestFit="1" customWidth="1"/>
    <col min="17" max="17" width="18.42578125" customWidth="1"/>
    <col min="18" max="18" width="18.140625" customWidth="1"/>
    <col min="19" max="19" width="22.42578125" customWidth="1"/>
    <col min="20" max="20" width="35" customWidth="1"/>
    <col min="22" max="22" width="27" customWidth="1"/>
    <col min="23" max="23" width="26.28515625" customWidth="1"/>
    <col min="24" max="24" width="28.140625" customWidth="1"/>
  </cols>
  <sheetData>
    <row r="1" spans="1:24" s="88" customFormat="1" ht="18.75" customHeight="1">
      <c r="A1" s="74" t="s">
        <v>141</v>
      </c>
      <c r="B1" s="74" t="s">
        <v>142</v>
      </c>
      <c r="C1" s="74" t="s">
        <v>143</v>
      </c>
      <c r="D1" s="74" t="s">
        <v>144</v>
      </c>
      <c r="E1" s="26" t="s">
        <v>76</v>
      </c>
      <c r="F1" s="26" t="s">
        <v>56</v>
      </c>
      <c r="G1" s="75" t="s">
        <v>77</v>
      </c>
      <c r="H1" s="74" t="s">
        <v>78</v>
      </c>
      <c r="I1" s="70" t="s">
        <v>16</v>
      </c>
      <c r="J1" s="76" t="s">
        <v>157</v>
      </c>
      <c r="K1" s="74" t="s">
        <v>83</v>
      </c>
      <c r="L1" s="76" t="s">
        <v>85</v>
      </c>
      <c r="M1" s="70" t="s">
        <v>158</v>
      </c>
      <c r="N1" s="70" t="s">
        <v>159</v>
      </c>
      <c r="O1" s="70" t="s">
        <v>160</v>
      </c>
      <c r="P1" s="26" t="s">
        <v>88</v>
      </c>
      <c r="Q1" s="74" t="s">
        <v>65</v>
      </c>
      <c r="R1" s="76" t="s">
        <v>152</v>
      </c>
      <c r="S1" s="74" t="s">
        <v>161</v>
      </c>
      <c r="T1" s="74" t="s">
        <v>146</v>
      </c>
      <c r="V1" s="30" t="s">
        <v>147</v>
      </c>
      <c r="W1" s="32">
        <v>5</v>
      </c>
    </row>
    <row r="2" spans="1:24" s="98" customFormat="1">
      <c r="A2" s="90">
        <v>0</v>
      </c>
      <c r="B2" s="90">
        <v>25</v>
      </c>
      <c r="C2" s="90">
        <v>0</v>
      </c>
      <c r="D2" s="91">
        <v>50000</v>
      </c>
      <c r="E2" s="90">
        <v>0</v>
      </c>
      <c r="F2" s="79">
        <v>0</v>
      </c>
      <c r="G2" s="92">
        <f t="shared" ref="G2:G65" si="0">-0.29*($D2)</f>
        <v>-14499.999999999998</v>
      </c>
      <c r="H2" s="90">
        <v>0</v>
      </c>
      <c r="I2" s="93">
        <v>0</v>
      </c>
      <c r="J2" s="94">
        <v>0</v>
      </c>
      <c r="K2" s="90">
        <v>0</v>
      </c>
      <c r="L2" s="94">
        <v>0</v>
      </c>
      <c r="M2" s="93">
        <v>0</v>
      </c>
      <c r="N2" s="93">
        <v>0</v>
      </c>
      <c r="O2" s="93">
        <v>0</v>
      </c>
      <c r="P2" s="95">
        <v>0</v>
      </c>
      <c r="Q2" s="90">
        <v>0</v>
      </c>
      <c r="R2" s="94">
        <v>0</v>
      </c>
      <c r="S2" s="79">
        <f>SUM(W9,D2,E2,F2,G2,H2,I2,J2,K2,L2,M2,N2,P2,Q2,R2)</f>
        <v>90500</v>
      </c>
      <c r="T2" s="79">
        <f>S2</f>
        <v>90500</v>
      </c>
      <c r="U2" s="96"/>
      <c r="V2" s="97"/>
      <c r="W2" s="97"/>
    </row>
    <row r="3" spans="1:24" ht="15.95">
      <c r="A3" s="25">
        <v>1</v>
      </c>
      <c r="B3" s="25">
        <v>25</v>
      </c>
      <c r="C3" s="25">
        <v>1</v>
      </c>
      <c r="D3" s="36">
        <v>12000</v>
      </c>
      <c r="E3" s="36">
        <f t="shared" ref="E3:E66" si="1">-0.06*D3</f>
        <v>-720</v>
      </c>
      <c r="F3" s="37">
        <v>0</v>
      </c>
      <c r="G3" s="41">
        <f t="shared" si="0"/>
        <v>-3479.9999999999995</v>
      </c>
      <c r="H3" s="37">
        <f t="shared" ref="H3:H63" si="2">PMT(0.01,60,60000,0)</f>
        <v>-1334.6668610941063</v>
      </c>
      <c r="I3" s="36">
        <f>Mastersheet!$C$14</f>
        <v>-200</v>
      </c>
      <c r="J3" s="25">
        <v>0</v>
      </c>
      <c r="K3" s="25">
        <v>0</v>
      </c>
      <c r="L3" s="25">
        <v>0</v>
      </c>
      <c r="M3" s="36">
        <f>Mastersheet!C31</f>
        <v>-80000</v>
      </c>
      <c r="N3" s="36">
        <f>Mastersheet!$C$34</f>
        <v>-1824.6070659266443</v>
      </c>
      <c r="O3" s="93">
        <v>0</v>
      </c>
      <c r="P3" s="38">
        <f>-Mastersheet!$C$38</f>
        <v>-500</v>
      </c>
      <c r="Q3" s="25">
        <v>0</v>
      </c>
      <c r="R3" s="37">
        <v>0</v>
      </c>
      <c r="S3" s="79">
        <f>SUM(D3,E3,F3,G3,H3,I3,J3,K3,L3,M3,N3,O3,P3,Q3,R3)</f>
        <v>-76059.273927020753</v>
      </c>
      <c r="T3" s="36">
        <f t="shared" ref="T3:T66" si="3" xml:space="preserve"> S3 + T2 * (1+($W$8)/12)</f>
        <v>14591.55940631259</v>
      </c>
      <c r="V3" s="30" t="s">
        <v>103</v>
      </c>
      <c r="W3" s="32" t="s">
        <v>162</v>
      </c>
    </row>
    <row r="4" spans="1:24" ht="15.95">
      <c r="A4" s="25">
        <v>2</v>
      </c>
      <c r="B4" s="25">
        <v>25</v>
      </c>
      <c r="C4" s="25">
        <v>2</v>
      </c>
      <c r="D4" s="36">
        <v>12000</v>
      </c>
      <c r="E4" s="36">
        <f t="shared" si="1"/>
        <v>-720</v>
      </c>
      <c r="F4" s="37">
        <v>0</v>
      </c>
      <c r="G4" s="41">
        <f t="shared" si="0"/>
        <v>-3479.9999999999995</v>
      </c>
      <c r="H4" s="37">
        <f t="shared" si="2"/>
        <v>-1334.6668610941063</v>
      </c>
      <c r="I4" s="36">
        <f>Mastersheet!$C$14</f>
        <v>-200</v>
      </c>
      <c r="J4" s="25">
        <v>0</v>
      </c>
      <c r="K4" s="25">
        <v>0</v>
      </c>
      <c r="L4" s="25">
        <v>0</v>
      </c>
      <c r="M4" s="36">
        <v>0</v>
      </c>
      <c r="N4" s="36">
        <f>Mastersheet!$C$34</f>
        <v>-1824.6070659266443</v>
      </c>
      <c r="O4" s="93">
        <v>0</v>
      </c>
      <c r="P4" s="38">
        <f>-Mastersheet!$C$38</f>
        <v>-500</v>
      </c>
      <c r="Q4" s="25">
        <v>0</v>
      </c>
      <c r="R4" s="37">
        <f>FV(0.00666,1,0,-R3)</f>
        <v>0</v>
      </c>
      <c r="S4" s="79">
        <f t="shared" ref="S4:S67" si="4">SUM(D4,E4,F4,G4,H4,I4,J4,K4,L4,M4,N4,O4,P4,Q4,R4)</f>
        <v>3940.7260729792497</v>
      </c>
      <c r="T4" s="36">
        <f t="shared" si="3"/>
        <v>18556.604744969027</v>
      </c>
      <c r="V4" s="30" t="s">
        <v>104</v>
      </c>
      <c r="W4" s="32" t="s">
        <v>148</v>
      </c>
    </row>
    <row r="5" spans="1:24" ht="15.95">
      <c r="A5" s="25">
        <v>3</v>
      </c>
      <c r="B5" s="25">
        <v>25</v>
      </c>
      <c r="C5" s="25">
        <v>3</v>
      </c>
      <c r="D5" s="36">
        <v>12000</v>
      </c>
      <c r="E5" s="36">
        <f t="shared" si="1"/>
        <v>-720</v>
      </c>
      <c r="F5" s="37">
        <v>0</v>
      </c>
      <c r="G5" s="41">
        <f t="shared" si="0"/>
        <v>-3479.9999999999995</v>
      </c>
      <c r="H5" s="37">
        <f t="shared" si="2"/>
        <v>-1334.6668610941063</v>
      </c>
      <c r="I5" s="36">
        <f>Mastersheet!$C$14</f>
        <v>-200</v>
      </c>
      <c r="J5" s="25">
        <v>0</v>
      </c>
      <c r="K5" s="25">
        <v>0</v>
      </c>
      <c r="L5" s="25">
        <v>0</v>
      </c>
      <c r="M5" s="36">
        <v>0</v>
      </c>
      <c r="N5" s="36">
        <f>Mastersheet!$C$34</f>
        <v>-1824.6070659266443</v>
      </c>
      <c r="O5" s="93">
        <v>0</v>
      </c>
      <c r="P5" s="38">
        <f>-Mastersheet!$C$38</f>
        <v>-500</v>
      </c>
      <c r="Q5" s="25">
        <v>0</v>
      </c>
      <c r="R5" s="37">
        <f>FV(0.00666,1,0,-R4)</f>
        <v>0</v>
      </c>
      <c r="S5" s="79">
        <f>SUM(D5,E5,F5,G5,H5,I5,J5,K5,L5,M5,N5,O5,P5,Q5,R5)</f>
        <v>3940.7260729792497</v>
      </c>
      <c r="T5" s="36">
        <f t="shared" si="3"/>
        <v>22528.258492523226</v>
      </c>
      <c r="V5" s="30" t="s">
        <v>105</v>
      </c>
      <c r="W5" s="44" t="s">
        <v>163</v>
      </c>
    </row>
    <row r="6" spans="1:24">
      <c r="A6" s="25">
        <v>4</v>
      </c>
      <c r="B6" s="25">
        <v>25</v>
      </c>
      <c r="C6" s="77">
        <v>4</v>
      </c>
      <c r="D6" s="36">
        <v>12000</v>
      </c>
      <c r="E6" s="36">
        <f t="shared" si="1"/>
        <v>-720</v>
      </c>
      <c r="F6" s="37">
        <v>0</v>
      </c>
      <c r="G6" s="41">
        <f t="shared" si="0"/>
        <v>-3479.9999999999995</v>
      </c>
      <c r="H6" s="37">
        <f t="shared" si="2"/>
        <v>-1334.6668610941063</v>
      </c>
      <c r="I6" s="36">
        <f>Mastersheet!$C$14</f>
        <v>-200</v>
      </c>
      <c r="J6" s="25">
        <v>0</v>
      </c>
      <c r="K6" s="25">
        <v>0</v>
      </c>
      <c r="L6" s="25">
        <v>0</v>
      </c>
      <c r="M6" s="36">
        <v>0</v>
      </c>
      <c r="N6" s="36">
        <f>Mastersheet!$C$34</f>
        <v>-1824.6070659266443</v>
      </c>
      <c r="O6" s="93">
        <v>0</v>
      </c>
      <c r="P6" s="38">
        <f>-Mastersheet!$C$38</f>
        <v>-500</v>
      </c>
      <c r="Q6" s="25">
        <v>0</v>
      </c>
      <c r="R6" s="37">
        <f>FV(0.00666,1,0,-R5)</f>
        <v>0</v>
      </c>
      <c r="S6" s="79">
        <f t="shared" si="4"/>
        <v>3940.7260729792497</v>
      </c>
      <c r="T6" s="36">
        <f t="shared" si="3"/>
        <v>26506.531662990015</v>
      </c>
    </row>
    <row r="7" spans="1:24">
      <c r="A7" s="25">
        <v>5</v>
      </c>
      <c r="B7" s="25">
        <v>25</v>
      </c>
      <c r="C7" s="25">
        <v>5</v>
      </c>
      <c r="D7" s="36">
        <v>12000</v>
      </c>
      <c r="E7" s="36">
        <f t="shared" si="1"/>
        <v>-720</v>
      </c>
      <c r="F7" s="37">
        <v>0</v>
      </c>
      <c r="G7" s="41">
        <f t="shared" si="0"/>
        <v>-3479.9999999999995</v>
      </c>
      <c r="H7" s="37">
        <f t="shared" si="2"/>
        <v>-1334.6668610941063</v>
      </c>
      <c r="I7" s="36">
        <f>Mastersheet!$C$14</f>
        <v>-200</v>
      </c>
      <c r="J7" s="25">
        <v>0</v>
      </c>
      <c r="K7" s="25">
        <v>0</v>
      </c>
      <c r="L7" s="25">
        <v>0</v>
      </c>
      <c r="M7" s="36">
        <v>0</v>
      </c>
      <c r="N7" s="36">
        <f>Mastersheet!$C$34</f>
        <v>-1824.6070659266443</v>
      </c>
      <c r="O7" s="93">
        <v>0</v>
      </c>
      <c r="P7" s="38">
        <f>-Mastersheet!$C$38</f>
        <v>-500</v>
      </c>
      <c r="Q7" s="25">
        <v>0</v>
      </c>
      <c r="R7" s="37">
        <f>FV(0.00666,1,0,-R6)</f>
        <v>0</v>
      </c>
      <c r="S7" s="79">
        <f t="shared" si="4"/>
        <v>3940.7260729792497</v>
      </c>
      <c r="T7" s="36">
        <f t="shared" si="3"/>
        <v>30491.435288740919</v>
      </c>
      <c r="W7" s="10"/>
    </row>
    <row r="8" spans="1:24" ht="15.95">
      <c r="A8" s="25">
        <v>6</v>
      </c>
      <c r="B8" s="25">
        <v>25</v>
      </c>
      <c r="C8" s="25">
        <v>6</v>
      </c>
      <c r="D8" s="36">
        <v>12000</v>
      </c>
      <c r="E8" s="36">
        <f t="shared" si="1"/>
        <v>-720</v>
      </c>
      <c r="F8" s="37">
        <v>0</v>
      </c>
      <c r="G8" s="41">
        <f t="shared" si="0"/>
        <v>-3479.9999999999995</v>
      </c>
      <c r="H8" s="37">
        <f t="shared" si="2"/>
        <v>-1334.6668610941063</v>
      </c>
      <c r="I8" s="36">
        <f>Mastersheet!$C$14</f>
        <v>-200</v>
      </c>
      <c r="J8" s="25">
        <v>0</v>
      </c>
      <c r="K8" s="25">
        <v>0</v>
      </c>
      <c r="L8" s="25">
        <v>0</v>
      </c>
      <c r="M8" s="36">
        <v>0</v>
      </c>
      <c r="N8" s="36">
        <f>Mastersheet!$C$34</f>
        <v>-1824.6070659266443</v>
      </c>
      <c r="O8" s="93">
        <v>0</v>
      </c>
      <c r="P8" s="38">
        <f>-Mastersheet!$C$38</f>
        <v>-500</v>
      </c>
      <c r="Q8" s="25">
        <v>0</v>
      </c>
      <c r="R8" s="37">
        <f t="shared" ref="R8:R71" si="5">FV(0.00666,1,0,-R7)</f>
        <v>0</v>
      </c>
      <c r="S8" s="79">
        <f t="shared" si="4"/>
        <v>3940.7260729792497</v>
      </c>
      <c r="T8" s="36">
        <f t="shared" si="3"/>
        <v>34482.980420534739</v>
      </c>
      <c r="V8" s="30" t="s">
        <v>136</v>
      </c>
      <c r="W8" s="31">
        <v>0.02</v>
      </c>
    </row>
    <row r="9" spans="1:24">
      <c r="A9" s="25">
        <v>7</v>
      </c>
      <c r="B9" s="25">
        <v>25</v>
      </c>
      <c r="C9" s="25">
        <v>7</v>
      </c>
      <c r="D9" s="36">
        <v>12000</v>
      </c>
      <c r="E9" s="36">
        <f t="shared" si="1"/>
        <v>-720</v>
      </c>
      <c r="F9" s="37">
        <v>0</v>
      </c>
      <c r="G9" s="41">
        <f>-0.29*($D9)</f>
        <v>-3479.9999999999995</v>
      </c>
      <c r="H9" s="37">
        <f t="shared" si="2"/>
        <v>-1334.6668610941063</v>
      </c>
      <c r="I9" s="36">
        <f>Mastersheet!$C$14</f>
        <v>-200</v>
      </c>
      <c r="J9" s="25">
        <v>0</v>
      </c>
      <c r="K9" s="25">
        <v>0</v>
      </c>
      <c r="L9" s="25">
        <v>0</v>
      </c>
      <c r="M9" s="36">
        <v>0</v>
      </c>
      <c r="N9" s="36">
        <f>Mastersheet!$C$34</f>
        <v>-1824.6070659266443</v>
      </c>
      <c r="O9" s="93">
        <v>0</v>
      </c>
      <c r="P9" s="38">
        <f>-Mastersheet!$C$38</f>
        <v>-500</v>
      </c>
      <c r="Q9" s="25">
        <v>0</v>
      </c>
      <c r="R9" s="37">
        <f t="shared" si="5"/>
        <v>0</v>
      </c>
      <c r="S9" s="79">
        <f t="shared" si="4"/>
        <v>3940.7260729792497</v>
      </c>
      <c r="T9" s="36">
        <f t="shared" si="3"/>
        <v>38481.178127548214</v>
      </c>
      <c r="V9" s="80" t="s">
        <v>44</v>
      </c>
      <c r="W9" s="87">
        <f>Mastersheet!C46</f>
        <v>55000</v>
      </c>
    </row>
    <row r="10" spans="1:24">
      <c r="A10" s="25">
        <v>8</v>
      </c>
      <c r="B10" s="25">
        <v>25</v>
      </c>
      <c r="C10" s="77">
        <v>8</v>
      </c>
      <c r="D10" s="36">
        <v>12000</v>
      </c>
      <c r="E10" s="36">
        <f t="shared" si="1"/>
        <v>-720</v>
      </c>
      <c r="F10" s="37">
        <v>0</v>
      </c>
      <c r="G10" s="41">
        <f t="shared" si="0"/>
        <v>-3479.9999999999995</v>
      </c>
      <c r="H10" s="37">
        <f t="shared" si="2"/>
        <v>-1334.6668610941063</v>
      </c>
      <c r="I10" s="36">
        <f>Mastersheet!$C$14</f>
        <v>-200</v>
      </c>
      <c r="J10" s="25">
        <v>0</v>
      </c>
      <c r="K10" s="25">
        <v>0</v>
      </c>
      <c r="L10" s="25">
        <v>0</v>
      </c>
      <c r="M10" s="36">
        <v>0</v>
      </c>
      <c r="N10" s="36">
        <f>Mastersheet!$C$34</f>
        <v>-1824.6070659266443</v>
      </c>
      <c r="O10" s="93">
        <v>0</v>
      </c>
      <c r="P10" s="38">
        <f>-Mastersheet!$C$38</f>
        <v>-500</v>
      </c>
      <c r="Q10" s="25">
        <v>0</v>
      </c>
      <c r="R10" s="37">
        <f t="shared" si="5"/>
        <v>0</v>
      </c>
      <c r="S10" s="79">
        <f t="shared" si="4"/>
        <v>3940.7260729792497</v>
      </c>
      <c r="T10" s="36">
        <f t="shared" si="3"/>
        <v>42486.039497406709</v>
      </c>
    </row>
    <row r="11" spans="1:24">
      <c r="A11" s="25">
        <v>9</v>
      </c>
      <c r="B11" s="25">
        <v>25</v>
      </c>
      <c r="C11" s="25">
        <v>9</v>
      </c>
      <c r="D11" s="36">
        <v>12000</v>
      </c>
      <c r="E11" s="36">
        <f t="shared" si="1"/>
        <v>-720</v>
      </c>
      <c r="F11" s="37">
        <v>0</v>
      </c>
      <c r="G11" s="41">
        <f t="shared" si="0"/>
        <v>-3479.9999999999995</v>
      </c>
      <c r="H11" s="37">
        <f t="shared" si="2"/>
        <v>-1334.6668610941063</v>
      </c>
      <c r="I11" s="36">
        <f>Mastersheet!$C$14</f>
        <v>-200</v>
      </c>
      <c r="J11" s="25">
        <v>0</v>
      </c>
      <c r="K11" s="25">
        <v>0</v>
      </c>
      <c r="L11" s="25">
        <v>0</v>
      </c>
      <c r="M11" s="36">
        <v>0</v>
      </c>
      <c r="N11" s="36">
        <f>Mastersheet!$C$34</f>
        <v>-1824.6070659266443</v>
      </c>
      <c r="O11" s="93">
        <v>0</v>
      </c>
      <c r="P11" s="38">
        <f>-Mastersheet!$C$38</f>
        <v>-500</v>
      </c>
      <c r="Q11" s="25">
        <v>0</v>
      </c>
      <c r="R11" s="37">
        <f t="shared" si="5"/>
        <v>0</v>
      </c>
      <c r="S11" s="79">
        <f t="shared" si="4"/>
        <v>3940.7260729792497</v>
      </c>
      <c r="T11" s="36">
        <f t="shared" si="3"/>
        <v>46497.57563621497</v>
      </c>
      <c r="V11" s="26" t="s">
        <v>150</v>
      </c>
      <c r="W11" s="36">
        <f>NPV(W8/12,$S$3:$S$422)+S2</f>
        <v>4118892.0552448528</v>
      </c>
    </row>
    <row r="12" spans="1:24">
      <c r="A12" s="25">
        <v>10</v>
      </c>
      <c r="B12" s="25">
        <v>25</v>
      </c>
      <c r="C12" s="77">
        <v>10</v>
      </c>
      <c r="D12" s="36">
        <v>12000</v>
      </c>
      <c r="E12" s="36">
        <f t="shared" si="1"/>
        <v>-720</v>
      </c>
      <c r="F12" s="37">
        <v>0</v>
      </c>
      <c r="G12" s="41">
        <f t="shared" si="0"/>
        <v>-3479.9999999999995</v>
      </c>
      <c r="H12" s="37">
        <f t="shared" si="2"/>
        <v>-1334.6668610941063</v>
      </c>
      <c r="I12" s="36">
        <f>Mastersheet!$C$14</f>
        <v>-200</v>
      </c>
      <c r="J12" s="25">
        <v>0</v>
      </c>
      <c r="K12" s="25">
        <v>0</v>
      </c>
      <c r="L12" s="25">
        <v>0</v>
      </c>
      <c r="M12" s="36">
        <v>0</v>
      </c>
      <c r="N12" s="36">
        <f>Mastersheet!$C$34</f>
        <v>-1824.6070659266443</v>
      </c>
      <c r="O12" s="93">
        <v>0</v>
      </c>
      <c r="P12" s="38">
        <f>-Mastersheet!$C$38</f>
        <v>-500</v>
      </c>
      <c r="Q12" s="25">
        <v>0</v>
      </c>
      <c r="R12" s="37">
        <f t="shared" si="5"/>
        <v>0</v>
      </c>
      <c r="S12" s="79">
        <f t="shared" si="4"/>
        <v>3940.7260729792497</v>
      </c>
      <c r="T12" s="36">
        <f t="shared" si="3"/>
        <v>50515.797668587911</v>
      </c>
      <c r="V12" s="26" t="s">
        <v>151</v>
      </c>
      <c r="W12" s="37">
        <f>FV(W8/12,420,,-W11)</f>
        <v>8289598.3876215359</v>
      </c>
    </row>
    <row r="13" spans="1:24">
      <c r="A13" s="25">
        <v>11</v>
      </c>
      <c r="B13" s="25">
        <v>25</v>
      </c>
      <c r="C13" s="25">
        <v>11</v>
      </c>
      <c r="D13" s="36">
        <v>12000</v>
      </c>
      <c r="E13" s="36">
        <f t="shared" si="1"/>
        <v>-720</v>
      </c>
      <c r="F13" s="37">
        <v>0</v>
      </c>
      <c r="G13" s="41">
        <f t="shared" si="0"/>
        <v>-3479.9999999999995</v>
      </c>
      <c r="H13" s="37">
        <f t="shared" si="2"/>
        <v>-1334.6668610941063</v>
      </c>
      <c r="I13" s="36">
        <f>Mastersheet!$C$14</f>
        <v>-200</v>
      </c>
      <c r="J13" s="25">
        <v>0</v>
      </c>
      <c r="K13" s="25">
        <v>0</v>
      </c>
      <c r="L13" s="25">
        <v>0</v>
      </c>
      <c r="M13" s="36">
        <v>0</v>
      </c>
      <c r="N13" s="36">
        <f>Mastersheet!$C$34</f>
        <v>-1824.6070659266443</v>
      </c>
      <c r="O13" s="93">
        <v>0</v>
      </c>
      <c r="P13" s="38">
        <f>-Mastersheet!$C$38</f>
        <v>-500</v>
      </c>
      <c r="Q13" s="25">
        <v>0</v>
      </c>
      <c r="R13" s="37">
        <f t="shared" si="5"/>
        <v>0</v>
      </c>
      <c r="S13" s="79">
        <f t="shared" si="4"/>
        <v>3940.7260729792497</v>
      </c>
      <c r="T13" s="36">
        <f t="shared" si="3"/>
        <v>54540.716737681476</v>
      </c>
    </row>
    <row r="14" spans="1:24">
      <c r="A14" s="25">
        <v>12</v>
      </c>
      <c r="B14" s="25">
        <v>25</v>
      </c>
      <c r="C14" s="77">
        <v>0</v>
      </c>
      <c r="D14" s="36">
        <v>12000</v>
      </c>
      <c r="E14" s="36">
        <f t="shared" si="1"/>
        <v>-720</v>
      </c>
      <c r="F14" s="37">
        <v>0</v>
      </c>
      <c r="G14" s="41">
        <f t="shared" si="0"/>
        <v>-3479.9999999999995</v>
      </c>
      <c r="H14" s="37">
        <f t="shared" si="2"/>
        <v>-1334.6668610941063</v>
      </c>
      <c r="I14" s="36">
        <f>Mastersheet!$C$14</f>
        <v>-200</v>
      </c>
      <c r="J14" s="25">
        <v>0</v>
      </c>
      <c r="K14" s="25">
        <v>0</v>
      </c>
      <c r="L14" s="25">
        <v>0</v>
      </c>
      <c r="M14" s="36">
        <v>0</v>
      </c>
      <c r="N14" s="36">
        <f>Mastersheet!$C$34</f>
        <v>-1824.6070659266443</v>
      </c>
      <c r="O14" s="93">
        <v>0</v>
      </c>
      <c r="P14" s="38">
        <f>-Mastersheet!$C$38</f>
        <v>-500</v>
      </c>
      <c r="Q14" s="25">
        <v>0</v>
      </c>
      <c r="R14" s="37">
        <f t="shared" si="5"/>
        <v>0</v>
      </c>
      <c r="S14" s="79">
        <f t="shared" si="4"/>
        <v>3940.7260729792497</v>
      </c>
      <c r="T14" s="36">
        <f t="shared" si="3"/>
        <v>58572.344005223531</v>
      </c>
      <c r="V14" s="26" t="s">
        <v>136</v>
      </c>
      <c r="W14" s="26" t="s">
        <v>150</v>
      </c>
      <c r="X14" s="26" t="s">
        <v>151</v>
      </c>
    </row>
    <row r="15" spans="1:24">
      <c r="A15" s="25">
        <v>13</v>
      </c>
      <c r="B15" s="25">
        <v>25</v>
      </c>
      <c r="C15" s="25">
        <v>1</v>
      </c>
      <c r="D15" s="36">
        <f>(1+Mastersheet!$C$39)*D3</f>
        <v>12360</v>
      </c>
      <c r="E15" s="36">
        <f t="shared" si="1"/>
        <v>-741.6</v>
      </c>
      <c r="F15" s="37">
        <v>0</v>
      </c>
      <c r="G15" s="41">
        <f t="shared" si="0"/>
        <v>-3584.3999999999996</v>
      </c>
      <c r="H15" s="37">
        <f t="shared" si="2"/>
        <v>-1334.6668610941063</v>
      </c>
      <c r="I15" s="36">
        <f>(1+Mastersheet!$C$39)*I3</f>
        <v>-206</v>
      </c>
      <c r="J15" s="25">
        <v>0</v>
      </c>
      <c r="K15" s="25">
        <v>0</v>
      </c>
      <c r="L15" s="25">
        <v>0</v>
      </c>
      <c r="M15" s="36">
        <v>0</v>
      </c>
      <c r="N15" s="36">
        <f>Mastersheet!$C$34</f>
        <v>-1824.6070659266443</v>
      </c>
      <c r="O15" s="93">
        <v>0</v>
      </c>
      <c r="P15" s="37">
        <f>P3*(1+Mastersheet!$C$39)</f>
        <v>-515</v>
      </c>
      <c r="Q15" s="25">
        <v>0</v>
      </c>
      <c r="R15" s="37">
        <f t="shared" si="5"/>
        <v>0</v>
      </c>
      <c r="S15" s="79">
        <f t="shared" si="4"/>
        <v>4153.7260729792497</v>
      </c>
      <c r="T15" s="36">
        <f t="shared" si="3"/>
        <v>62823.690651544821</v>
      </c>
      <c r="V15" s="46">
        <v>0</v>
      </c>
      <c r="W15" s="36">
        <f>NPV(V15/12,$S$3:$S$422)+$S$2</f>
        <v>6825079.7949517649</v>
      </c>
      <c r="X15" s="37">
        <f t="shared" ref="X15:X45" si="6">FV(V15/12,420,,-W15)</f>
        <v>6825079.7949517649</v>
      </c>
    </row>
    <row r="16" spans="1:24">
      <c r="A16" s="25">
        <v>14</v>
      </c>
      <c r="B16" s="25">
        <v>26</v>
      </c>
      <c r="C16" s="25">
        <v>2</v>
      </c>
      <c r="D16" s="36">
        <f>(1+Mastersheet!$C$39)*D4</f>
        <v>12360</v>
      </c>
      <c r="E16" s="36">
        <f t="shared" si="1"/>
        <v>-741.6</v>
      </c>
      <c r="F16" s="37">
        <v>0</v>
      </c>
      <c r="G16" s="41">
        <f t="shared" si="0"/>
        <v>-3584.3999999999996</v>
      </c>
      <c r="H16" s="37">
        <f t="shared" si="2"/>
        <v>-1334.6668610941063</v>
      </c>
      <c r="I16" s="36">
        <f>(1+Mastersheet!$C$39)*I4</f>
        <v>-206</v>
      </c>
      <c r="J16" s="25">
        <v>0</v>
      </c>
      <c r="K16" s="25">
        <v>0</v>
      </c>
      <c r="L16" s="25">
        <v>0</v>
      </c>
      <c r="M16" s="36">
        <v>0</v>
      </c>
      <c r="N16" s="36">
        <f>Mastersheet!$C$34</f>
        <v>-1824.6070659266443</v>
      </c>
      <c r="O16" s="93">
        <v>0</v>
      </c>
      <c r="P16" s="37">
        <f>P4*(1+Mastersheet!$C$39)</f>
        <v>-515</v>
      </c>
      <c r="Q16" s="25">
        <v>0</v>
      </c>
      <c r="R16" s="37">
        <f t="shared" si="5"/>
        <v>0</v>
      </c>
      <c r="S16" s="79">
        <f t="shared" si="4"/>
        <v>4153.7260729792497</v>
      </c>
      <c r="T16" s="36">
        <f t="shared" si="3"/>
        <v>67082.122875609988</v>
      </c>
      <c r="V16" s="46">
        <v>0.01</v>
      </c>
      <c r="W16" s="36">
        <f t="shared" ref="W16:W45" si="7">NPV(V16/12,$S$3:$S$422)+$S$2</f>
        <v>5272515.4487835132</v>
      </c>
      <c r="X16" s="37">
        <f t="shared" si="6"/>
        <v>7480965.1249966258</v>
      </c>
    </row>
    <row r="17" spans="1:24">
      <c r="A17" s="25">
        <v>15</v>
      </c>
      <c r="B17" s="25">
        <v>26</v>
      </c>
      <c r="C17" s="25">
        <v>3</v>
      </c>
      <c r="D17" s="36">
        <f>(1+Mastersheet!$C$39)*D5</f>
        <v>12360</v>
      </c>
      <c r="E17" s="36">
        <f t="shared" si="1"/>
        <v>-741.6</v>
      </c>
      <c r="F17" s="37">
        <v>0</v>
      </c>
      <c r="G17" s="41">
        <f t="shared" si="0"/>
        <v>-3584.3999999999996</v>
      </c>
      <c r="H17" s="37">
        <f t="shared" si="2"/>
        <v>-1334.6668610941063</v>
      </c>
      <c r="I17" s="36">
        <f>(1+Mastersheet!$C$39)*I5</f>
        <v>-206</v>
      </c>
      <c r="J17" s="25">
        <v>0</v>
      </c>
      <c r="K17" s="25">
        <v>0</v>
      </c>
      <c r="L17" s="25">
        <v>0</v>
      </c>
      <c r="M17" s="36">
        <v>0</v>
      </c>
      <c r="N17" s="36">
        <f>Mastersheet!$C$34</f>
        <v>-1824.6070659266443</v>
      </c>
      <c r="O17" s="93">
        <v>0</v>
      </c>
      <c r="P17" s="37">
        <f>P5*(1+Mastersheet!$C$39)</f>
        <v>-515</v>
      </c>
      <c r="Q17" s="25">
        <v>0</v>
      </c>
      <c r="R17" s="37">
        <f t="shared" si="5"/>
        <v>0</v>
      </c>
      <c r="S17" s="79">
        <f t="shared" si="4"/>
        <v>4153.7260729792497</v>
      </c>
      <c r="T17" s="36">
        <f t="shared" si="3"/>
        <v>71347.652486715248</v>
      </c>
      <c r="V17" s="46">
        <v>0.02</v>
      </c>
      <c r="W17" s="36">
        <f t="shared" si="7"/>
        <v>4118892.0552448528</v>
      </c>
      <c r="X17" s="37">
        <f t="shared" si="6"/>
        <v>8289598.3876215359</v>
      </c>
    </row>
    <row r="18" spans="1:24">
      <c r="A18" s="25">
        <v>16</v>
      </c>
      <c r="B18" s="25">
        <v>26</v>
      </c>
      <c r="C18" s="77">
        <v>4</v>
      </c>
      <c r="D18" s="36">
        <f>(1+Mastersheet!$C$39)*D6</f>
        <v>12360</v>
      </c>
      <c r="E18" s="36">
        <f t="shared" si="1"/>
        <v>-741.6</v>
      </c>
      <c r="F18" s="37">
        <v>0</v>
      </c>
      <c r="G18" s="41">
        <f t="shared" si="0"/>
        <v>-3584.3999999999996</v>
      </c>
      <c r="H18" s="37">
        <f t="shared" si="2"/>
        <v>-1334.6668610941063</v>
      </c>
      <c r="I18" s="36">
        <f>(1+Mastersheet!$C$39)*I6</f>
        <v>-206</v>
      </c>
      <c r="J18" s="25">
        <v>0</v>
      </c>
      <c r="K18" s="25">
        <v>0</v>
      </c>
      <c r="L18" s="25">
        <v>0</v>
      </c>
      <c r="M18" s="36">
        <v>0</v>
      </c>
      <c r="N18" s="36">
        <f>Mastersheet!$C$34</f>
        <v>-1824.6070659266443</v>
      </c>
      <c r="O18" s="93">
        <v>0</v>
      </c>
      <c r="P18" s="37">
        <f>P6*(1+Mastersheet!$C$39)</f>
        <v>-515</v>
      </c>
      <c r="Q18" s="25">
        <v>0</v>
      </c>
      <c r="R18" s="37">
        <f t="shared" si="5"/>
        <v>0</v>
      </c>
      <c r="S18" s="79">
        <f t="shared" si="4"/>
        <v>4153.7260729792497</v>
      </c>
      <c r="T18" s="36">
        <f t="shared" si="3"/>
        <v>75620.291313839029</v>
      </c>
      <c r="V18" s="46">
        <v>0.03</v>
      </c>
      <c r="W18" s="36">
        <f t="shared" si="7"/>
        <v>3256415.5281983973</v>
      </c>
      <c r="X18" s="37">
        <f t="shared" si="6"/>
        <v>9293514.0477263704</v>
      </c>
    </row>
    <row r="19" spans="1:24">
      <c r="A19" s="25">
        <v>17</v>
      </c>
      <c r="B19" s="25">
        <v>26</v>
      </c>
      <c r="C19" s="25">
        <v>5</v>
      </c>
      <c r="D19" s="36">
        <f>(1+Mastersheet!$C$39)*D7</f>
        <v>12360</v>
      </c>
      <c r="E19" s="36">
        <f t="shared" si="1"/>
        <v>-741.6</v>
      </c>
      <c r="F19" s="37">
        <v>0</v>
      </c>
      <c r="G19" s="41">
        <f t="shared" si="0"/>
        <v>-3584.3999999999996</v>
      </c>
      <c r="H19" s="37">
        <f t="shared" si="2"/>
        <v>-1334.6668610941063</v>
      </c>
      <c r="I19" s="36">
        <f>(1+Mastersheet!$C$39)*I7</f>
        <v>-206</v>
      </c>
      <c r="J19" s="25">
        <v>0</v>
      </c>
      <c r="K19" s="25">
        <v>0</v>
      </c>
      <c r="L19" s="25">
        <v>0</v>
      </c>
      <c r="M19" s="36">
        <v>0</v>
      </c>
      <c r="N19" s="36">
        <f>Mastersheet!$C$34</f>
        <v>-1824.6070659266443</v>
      </c>
      <c r="O19" s="93">
        <v>0</v>
      </c>
      <c r="P19" s="37">
        <f>P7*(1+Mastersheet!$C$39)</f>
        <v>-515</v>
      </c>
      <c r="Q19" s="25">
        <v>0</v>
      </c>
      <c r="R19" s="37">
        <f t="shared" si="5"/>
        <v>0</v>
      </c>
      <c r="S19" s="79">
        <f t="shared" si="4"/>
        <v>4153.7260729792497</v>
      </c>
      <c r="T19" s="36">
        <f t="shared" si="3"/>
        <v>79900.051205674681</v>
      </c>
      <c r="V19" s="46">
        <v>0.04</v>
      </c>
      <c r="W19" s="36">
        <f t="shared" si="7"/>
        <v>2607237.2713595955</v>
      </c>
      <c r="X19" s="37">
        <f t="shared" si="6"/>
        <v>10548281.787487345</v>
      </c>
    </row>
    <row r="20" spans="1:24">
      <c r="A20" s="25">
        <v>18</v>
      </c>
      <c r="B20" s="25">
        <v>26</v>
      </c>
      <c r="C20" s="25">
        <v>6</v>
      </c>
      <c r="D20" s="36">
        <f>(1+Mastersheet!$C$39)*D8</f>
        <v>12360</v>
      </c>
      <c r="E20" s="36">
        <f t="shared" si="1"/>
        <v>-741.6</v>
      </c>
      <c r="F20" s="37">
        <v>0</v>
      </c>
      <c r="G20" s="41">
        <f t="shared" si="0"/>
        <v>-3584.3999999999996</v>
      </c>
      <c r="H20" s="37">
        <f t="shared" si="2"/>
        <v>-1334.6668610941063</v>
      </c>
      <c r="I20" s="36">
        <f>(1+Mastersheet!$C$39)*I8</f>
        <v>-206</v>
      </c>
      <c r="J20" s="25">
        <v>0</v>
      </c>
      <c r="K20" s="25">
        <v>0</v>
      </c>
      <c r="L20" s="25">
        <v>0</v>
      </c>
      <c r="M20" s="36">
        <v>0</v>
      </c>
      <c r="N20" s="36">
        <f>Mastersheet!$C$34</f>
        <v>-1824.6070659266443</v>
      </c>
      <c r="O20" s="93">
        <v>0</v>
      </c>
      <c r="P20" s="37">
        <f>P8*(1+Mastersheet!$C$39)</f>
        <v>-515</v>
      </c>
      <c r="Q20" s="25">
        <v>0</v>
      </c>
      <c r="R20" s="37">
        <f t="shared" si="5"/>
        <v>0</v>
      </c>
      <c r="S20" s="79">
        <f t="shared" si="4"/>
        <v>4153.7260729792497</v>
      </c>
      <c r="T20" s="36">
        <f t="shared" si="3"/>
        <v>84186.944030663391</v>
      </c>
      <c r="V20" s="46">
        <v>0.05</v>
      </c>
      <c r="W20" s="36">
        <f t="shared" si="7"/>
        <v>2114987.469778765</v>
      </c>
      <c r="X20" s="37">
        <f t="shared" si="6"/>
        <v>12126742.653120693</v>
      </c>
    </row>
    <row r="21" spans="1:24">
      <c r="A21" s="25">
        <v>19</v>
      </c>
      <c r="B21" s="25">
        <v>26</v>
      </c>
      <c r="C21" s="25">
        <v>7</v>
      </c>
      <c r="D21" s="36">
        <f>(1+Mastersheet!$C$39)*D9</f>
        <v>12360</v>
      </c>
      <c r="E21" s="36">
        <f t="shared" si="1"/>
        <v>-741.6</v>
      </c>
      <c r="F21" s="37">
        <v>0</v>
      </c>
      <c r="G21" s="41">
        <f t="shared" si="0"/>
        <v>-3584.3999999999996</v>
      </c>
      <c r="H21" s="37">
        <f t="shared" si="2"/>
        <v>-1334.6668610941063</v>
      </c>
      <c r="I21" s="36">
        <f>(1+Mastersheet!$C$39)*I9</f>
        <v>-206</v>
      </c>
      <c r="J21" s="25">
        <v>0</v>
      </c>
      <c r="K21" s="25">
        <v>0</v>
      </c>
      <c r="L21" s="25">
        <v>0</v>
      </c>
      <c r="M21" s="36">
        <v>0</v>
      </c>
      <c r="N21" s="36">
        <f>Mastersheet!$C$34</f>
        <v>-1824.6070659266443</v>
      </c>
      <c r="O21" s="93">
        <v>0</v>
      </c>
      <c r="P21" s="37">
        <f>P9*(1+Mastersheet!$C$39)</f>
        <v>-515</v>
      </c>
      <c r="Q21" s="25">
        <v>0</v>
      </c>
      <c r="R21" s="37">
        <f t="shared" si="5"/>
        <v>0</v>
      </c>
      <c r="S21" s="79">
        <f t="shared" si="4"/>
        <v>4153.7260729792497</v>
      </c>
      <c r="T21" s="36">
        <f t="shared" si="3"/>
        <v>88480.981677027085</v>
      </c>
      <c r="V21" s="46">
        <v>0.06</v>
      </c>
      <c r="W21" s="36">
        <f t="shared" si="7"/>
        <v>1738731.7170298605</v>
      </c>
      <c r="X21" s="37">
        <f t="shared" si="6"/>
        <v>14124676.637196144</v>
      </c>
    </row>
    <row r="22" spans="1:24">
      <c r="A22" s="25">
        <v>20</v>
      </c>
      <c r="B22" s="25">
        <v>26</v>
      </c>
      <c r="C22" s="77">
        <v>8</v>
      </c>
      <c r="D22" s="36">
        <f>(1+Mastersheet!$C$39)*D10</f>
        <v>12360</v>
      </c>
      <c r="E22" s="36">
        <f t="shared" si="1"/>
        <v>-741.6</v>
      </c>
      <c r="F22" s="37">
        <v>0</v>
      </c>
      <c r="G22" s="41">
        <f t="shared" si="0"/>
        <v>-3584.3999999999996</v>
      </c>
      <c r="H22" s="37">
        <f t="shared" si="2"/>
        <v>-1334.6668610941063</v>
      </c>
      <c r="I22" s="36">
        <f>(1+Mastersheet!$C$39)*I10</f>
        <v>-206</v>
      </c>
      <c r="J22" s="25">
        <v>0</v>
      </c>
      <c r="K22" s="25">
        <v>0</v>
      </c>
      <c r="L22" s="25">
        <v>0</v>
      </c>
      <c r="M22" s="36">
        <v>0</v>
      </c>
      <c r="N22" s="36">
        <f>Mastersheet!$C$34</f>
        <v>-1824.6070659266443</v>
      </c>
      <c r="O22" s="93">
        <v>0</v>
      </c>
      <c r="P22" s="37">
        <f>P10*(1+Mastersheet!$C$39)</f>
        <v>-515</v>
      </c>
      <c r="Q22" s="25">
        <v>0</v>
      </c>
      <c r="R22" s="37">
        <f t="shared" si="5"/>
        <v>0</v>
      </c>
      <c r="S22" s="79">
        <f t="shared" si="4"/>
        <v>4153.7260729792497</v>
      </c>
      <c r="T22" s="36">
        <f t="shared" si="3"/>
        <v>92782.176052801384</v>
      </c>
      <c r="V22" s="46">
        <v>7.0000000000000007E-2</v>
      </c>
      <c r="W22" s="36">
        <f t="shared" si="7"/>
        <v>1448651.0413498725</v>
      </c>
      <c r="X22" s="37">
        <f t="shared" si="6"/>
        <v>16668398.845906256</v>
      </c>
    </row>
    <row r="23" spans="1:24">
      <c r="A23" s="25">
        <v>21</v>
      </c>
      <c r="B23" s="25">
        <v>26</v>
      </c>
      <c r="C23" s="25">
        <v>9</v>
      </c>
      <c r="D23" s="36">
        <f>(1+Mastersheet!$C$39)*D11</f>
        <v>12360</v>
      </c>
      <c r="E23" s="36">
        <f t="shared" si="1"/>
        <v>-741.6</v>
      </c>
      <c r="F23" s="37">
        <v>0</v>
      </c>
      <c r="G23" s="41">
        <f t="shared" si="0"/>
        <v>-3584.3999999999996</v>
      </c>
      <c r="H23" s="37">
        <f t="shared" si="2"/>
        <v>-1334.6668610941063</v>
      </c>
      <c r="I23" s="36">
        <f>(1+Mastersheet!$C$39)*I11</f>
        <v>-206</v>
      </c>
      <c r="J23" s="25">
        <v>0</v>
      </c>
      <c r="K23" s="25">
        <v>0</v>
      </c>
      <c r="L23" s="25">
        <v>0</v>
      </c>
      <c r="M23" s="36">
        <v>0</v>
      </c>
      <c r="N23" s="36">
        <f>Mastersheet!$C$34</f>
        <v>-1824.6070659266443</v>
      </c>
      <c r="O23" s="93">
        <v>0</v>
      </c>
      <c r="P23" s="37">
        <f>P11*(1+Mastersheet!$C$39)</f>
        <v>-515</v>
      </c>
      <c r="Q23" s="25">
        <v>0</v>
      </c>
      <c r="R23" s="37">
        <f t="shared" si="5"/>
        <v>0</v>
      </c>
      <c r="S23" s="79">
        <f t="shared" si="4"/>
        <v>4153.7260729792497</v>
      </c>
      <c r="T23" s="36">
        <f t="shared" si="3"/>
        <v>97090.53908586863</v>
      </c>
      <c r="V23" s="46">
        <v>0.08</v>
      </c>
      <c r="W23" s="36">
        <f t="shared" si="7"/>
        <v>1222948.9970280309</v>
      </c>
      <c r="X23" s="37">
        <f t="shared" si="6"/>
        <v>19924957.556487158</v>
      </c>
    </row>
    <row r="24" spans="1:24">
      <c r="A24" s="25">
        <v>22</v>
      </c>
      <c r="B24" s="25">
        <v>26</v>
      </c>
      <c r="C24" s="77">
        <v>10</v>
      </c>
      <c r="D24" s="36">
        <f>(1+Mastersheet!$C$39)*D12</f>
        <v>12360</v>
      </c>
      <c r="E24" s="36">
        <f t="shared" si="1"/>
        <v>-741.6</v>
      </c>
      <c r="F24" s="37">
        <v>0</v>
      </c>
      <c r="G24" s="41">
        <f t="shared" si="0"/>
        <v>-3584.3999999999996</v>
      </c>
      <c r="H24" s="37">
        <f t="shared" si="2"/>
        <v>-1334.6668610941063</v>
      </c>
      <c r="I24" s="36">
        <f>(1+Mastersheet!$C$39)*I12</f>
        <v>-206</v>
      </c>
      <c r="J24" s="25">
        <v>0</v>
      </c>
      <c r="K24" s="25">
        <v>0</v>
      </c>
      <c r="L24" s="25">
        <v>0</v>
      </c>
      <c r="M24" s="36">
        <v>0</v>
      </c>
      <c r="N24" s="36">
        <f>Mastersheet!$C$34</f>
        <v>-1824.6070659266443</v>
      </c>
      <c r="O24" s="93">
        <v>0</v>
      </c>
      <c r="P24" s="37">
        <f>P12*(1+Mastersheet!$C$39)</f>
        <v>-515</v>
      </c>
      <c r="Q24" s="25">
        <v>0</v>
      </c>
      <c r="R24" s="37">
        <f t="shared" si="5"/>
        <v>0</v>
      </c>
      <c r="S24" s="79">
        <f t="shared" si="4"/>
        <v>4153.7260729792497</v>
      </c>
      <c r="T24" s="36">
        <f t="shared" si="3"/>
        <v>101406.082723991</v>
      </c>
      <c r="V24" s="46">
        <v>0.09</v>
      </c>
      <c r="W24" s="36">
        <f t="shared" si="7"/>
        <v>1045633.5225733287</v>
      </c>
      <c r="X24" s="37">
        <f t="shared" si="6"/>
        <v>24115846.985689871</v>
      </c>
    </row>
    <row r="25" spans="1:24">
      <c r="A25" s="25">
        <v>23</v>
      </c>
      <c r="B25" s="25">
        <v>26</v>
      </c>
      <c r="C25" s="25">
        <v>11</v>
      </c>
      <c r="D25" s="36">
        <f>(1+Mastersheet!$C$39)*D13</f>
        <v>12360</v>
      </c>
      <c r="E25" s="36">
        <f t="shared" si="1"/>
        <v>-741.6</v>
      </c>
      <c r="F25" s="37">
        <v>0</v>
      </c>
      <c r="G25" s="41">
        <f t="shared" si="0"/>
        <v>-3584.3999999999996</v>
      </c>
      <c r="H25" s="37">
        <f t="shared" si="2"/>
        <v>-1334.6668610941063</v>
      </c>
      <c r="I25" s="36">
        <f>(1+Mastersheet!$C$39)*I13</f>
        <v>-206</v>
      </c>
      <c r="J25" s="25">
        <v>0</v>
      </c>
      <c r="K25" s="25">
        <v>0</v>
      </c>
      <c r="L25" s="25">
        <v>0</v>
      </c>
      <c r="M25" s="36">
        <v>0</v>
      </c>
      <c r="N25" s="36">
        <f>Mastersheet!$C$34</f>
        <v>-1824.6070659266443</v>
      </c>
      <c r="O25" s="93">
        <v>0</v>
      </c>
      <c r="P25" s="37">
        <f>P13*(1+Mastersheet!$C$39)</f>
        <v>-515</v>
      </c>
      <c r="Q25" s="25">
        <v>0</v>
      </c>
      <c r="R25" s="37">
        <f t="shared" si="5"/>
        <v>0</v>
      </c>
      <c r="S25" s="79">
        <f t="shared" si="4"/>
        <v>4153.7260729792497</v>
      </c>
      <c r="T25" s="36">
        <f t="shared" si="3"/>
        <v>105728.81893484357</v>
      </c>
      <c r="V25" s="46">
        <v>0.1</v>
      </c>
      <c r="W25" s="36">
        <f t="shared" si="7"/>
        <v>904923.24669257656</v>
      </c>
      <c r="X25" s="37">
        <f t="shared" si="6"/>
        <v>29535473.516283918</v>
      </c>
    </row>
    <row r="26" spans="1:24">
      <c r="A26" s="25">
        <v>24</v>
      </c>
      <c r="B26" s="25">
        <v>26</v>
      </c>
      <c r="C26" s="77">
        <v>0</v>
      </c>
      <c r="D26" s="36">
        <f>(1+Mastersheet!$C$39)*D14</f>
        <v>12360</v>
      </c>
      <c r="E26" s="36">
        <f t="shared" si="1"/>
        <v>-741.6</v>
      </c>
      <c r="F26" s="37">
        <v>0</v>
      </c>
      <c r="G26" s="41">
        <f t="shared" si="0"/>
        <v>-3584.3999999999996</v>
      </c>
      <c r="H26" s="37">
        <f t="shared" si="2"/>
        <v>-1334.6668610941063</v>
      </c>
      <c r="I26" s="36">
        <f>(1+Mastersheet!$C$39)*I14</f>
        <v>-206</v>
      </c>
      <c r="J26" s="25">
        <v>0</v>
      </c>
      <c r="K26" s="25">
        <v>0</v>
      </c>
      <c r="L26" s="25">
        <v>0</v>
      </c>
      <c r="M26" s="36">
        <v>0</v>
      </c>
      <c r="N26" s="36">
        <f>Mastersheet!$C$34</f>
        <v>-1824.6070659266443</v>
      </c>
      <c r="O26" s="93">
        <v>0</v>
      </c>
      <c r="P26" s="37">
        <f>P14*(1+Mastersheet!$C$39)</f>
        <v>-515</v>
      </c>
      <c r="Q26" s="25">
        <v>0</v>
      </c>
      <c r="R26" s="37">
        <f t="shared" si="5"/>
        <v>0</v>
      </c>
      <c r="S26" s="79">
        <f t="shared" si="4"/>
        <v>4153.7260729792497</v>
      </c>
      <c r="T26" s="36">
        <f t="shared" si="3"/>
        <v>110058.75970604757</v>
      </c>
      <c r="V26" s="46">
        <v>0.11</v>
      </c>
      <c r="W26" s="36">
        <f t="shared" si="7"/>
        <v>792100.18919296854</v>
      </c>
      <c r="X26" s="37">
        <f t="shared" si="6"/>
        <v>36576057.975412652</v>
      </c>
    </row>
    <row r="27" spans="1:24">
      <c r="A27" s="25">
        <v>25</v>
      </c>
      <c r="B27" s="25">
        <v>26</v>
      </c>
      <c r="C27" s="25">
        <v>1</v>
      </c>
      <c r="D27" s="36">
        <f>(1+Mastersheet!$C$39)*D15</f>
        <v>12730.800000000001</v>
      </c>
      <c r="E27" s="36">
        <f t="shared" si="1"/>
        <v>-763.84800000000007</v>
      </c>
      <c r="F27" s="37">
        <v>0</v>
      </c>
      <c r="G27" s="41">
        <f t="shared" si="0"/>
        <v>-3691.9320000000002</v>
      </c>
      <c r="H27" s="37">
        <f t="shared" si="2"/>
        <v>-1334.6668610941063</v>
      </c>
      <c r="I27" s="36">
        <f>(1+Mastersheet!$C$39)*I15</f>
        <v>-212.18</v>
      </c>
      <c r="J27" s="25">
        <v>0</v>
      </c>
      <c r="K27" s="25">
        <v>0</v>
      </c>
      <c r="L27" s="25">
        <v>0</v>
      </c>
      <c r="M27" s="36">
        <v>0</v>
      </c>
      <c r="N27" s="36">
        <f>Mastersheet!$C$34</f>
        <v>-1824.6070659266443</v>
      </c>
      <c r="O27" s="93">
        <v>0</v>
      </c>
      <c r="P27" s="37">
        <f>P15*(1+Mastersheet!$C$39)</f>
        <v>-530.45000000000005</v>
      </c>
      <c r="Q27" s="25">
        <v>0</v>
      </c>
      <c r="R27" s="37">
        <f t="shared" si="5"/>
        <v>0</v>
      </c>
      <c r="S27" s="79">
        <f t="shared" si="4"/>
        <v>4373.11607297925</v>
      </c>
      <c r="T27" s="36">
        <f t="shared" si="3"/>
        <v>114615.30704520356</v>
      </c>
      <c r="V27" s="46">
        <v>0.12</v>
      </c>
      <c r="W27" s="36">
        <f t="shared" si="7"/>
        <v>700682.06090335187</v>
      </c>
      <c r="X27" s="37">
        <f t="shared" si="6"/>
        <v>45761261.421366647</v>
      </c>
    </row>
    <row r="28" spans="1:24">
      <c r="A28" s="25">
        <v>26</v>
      </c>
      <c r="B28" s="25">
        <v>27</v>
      </c>
      <c r="C28" s="25">
        <v>2</v>
      </c>
      <c r="D28" s="36">
        <f>(1+Mastersheet!$C$39)*D16</f>
        <v>12730.800000000001</v>
      </c>
      <c r="E28" s="36">
        <f t="shared" si="1"/>
        <v>-763.84800000000007</v>
      </c>
      <c r="F28" s="37">
        <v>0</v>
      </c>
      <c r="G28" s="41">
        <f t="shared" si="0"/>
        <v>-3691.9320000000002</v>
      </c>
      <c r="H28" s="37">
        <f t="shared" si="2"/>
        <v>-1334.6668610941063</v>
      </c>
      <c r="I28" s="36">
        <f>(1+Mastersheet!$C$39)*I16</f>
        <v>-212.18</v>
      </c>
      <c r="J28" s="25">
        <v>0</v>
      </c>
      <c r="K28" s="25">
        <v>0</v>
      </c>
      <c r="L28" s="25">
        <v>0</v>
      </c>
      <c r="M28" s="36">
        <v>0</v>
      </c>
      <c r="N28" s="36">
        <f>Mastersheet!$C$34</f>
        <v>-1824.6070659266443</v>
      </c>
      <c r="O28" s="93">
        <v>0</v>
      </c>
      <c r="P28" s="37">
        <f>P16*(1+Mastersheet!$C$39)</f>
        <v>-530.45000000000005</v>
      </c>
      <c r="Q28" s="25">
        <v>0</v>
      </c>
      <c r="R28" s="37">
        <f t="shared" si="5"/>
        <v>0</v>
      </c>
      <c r="S28" s="79">
        <f t="shared" si="4"/>
        <v>4373.11607297925</v>
      </c>
      <c r="T28" s="36">
        <f t="shared" si="3"/>
        <v>119179.44862992482</v>
      </c>
      <c r="V28" s="46">
        <v>0.13</v>
      </c>
      <c r="W28" s="36">
        <f t="shared" si="7"/>
        <v>625823.75731844327</v>
      </c>
      <c r="X28" s="37">
        <f t="shared" si="6"/>
        <v>57791646.741515033</v>
      </c>
    </row>
    <row r="29" spans="1:24">
      <c r="A29" s="25">
        <v>27</v>
      </c>
      <c r="B29" s="25">
        <v>27</v>
      </c>
      <c r="C29" s="25">
        <v>3</v>
      </c>
      <c r="D29" s="36">
        <f>(1+Mastersheet!$C$39)*D17</f>
        <v>12730.800000000001</v>
      </c>
      <c r="E29" s="36">
        <f t="shared" si="1"/>
        <v>-763.84800000000007</v>
      </c>
      <c r="F29" s="37">
        <v>0</v>
      </c>
      <c r="G29" s="41">
        <f t="shared" si="0"/>
        <v>-3691.9320000000002</v>
      </c>
      <c r="H29" s="37">
        <f t="shared" si="2"/>
        <v>-1334.6668610941063</v>
      </c>
      <c r="I29" s="36">
        <f>(1+Mastersheet!$C$39)*I17</f>
        <v>-212.18</v>
      </c>
      <c r="J29" s="25">
        <v>0</v>
      </c>
      <c r="K29" s="25">
        <v>0</v>
      </c>
      <c r="L29" s="25">
        <v>0</v>
      </c>
      <c r="M29" s="36">
        <v>0</v>
      </c>
      <c r="N29" s="36">
        <f>Mastersheet!$C$34</f>
        <v>-1824.6070659266443</v>
      </c>
      <c r="O29" s="93">
        <v>0</v>
      </c>
      <c r="P29" s="37">
        <f>P17*(1+Mastersheet!$C$39)</f>
        <v>-530.45000000000005</v>
      </c>
      <c r="Q29" s="25">
        <v>0</v>
      </c>
      <c r="R29" s="37">
        <f t="shared" si="5"/>
        <v>0</v>
      </c>
      <c r="S29" s="79">
        <f t="shared" si="4"/>
        <v>4373.11607297925</v>
      </c>
      <c r="T29" s="36">
        <f t="shared" si="3"/>
        <v>123751.19711728729</v>
      </c>
      <c r="V29" s="46">
        <v>0.14000000000000001</v>
      </c>
      <c r="W29" s="36">
        <f t="shared" si="7"/>
        <v>563883.50294723478</v>
      </c>
      <c r="X29" s="37">
        <f t="shared" si="6"/>
        <v>73606213.912519231</v>
      </c>
    </row>
    <row r="30" spans="1:24">
      <c r="A30" s="25">
        <v>28</v>
      </c>
      <c r="B30" s="25">
        <v>27</v>
      </c>
      <c r="C30" s="77">
        <v>4</v>
      </c>
      <c r="D30" s="36">
        <f>(1+Mastersheet!$C$39)*D18</f>
        <v>12730.800000000001</v>
      </c>
      <c r="E30" s="36">
        <f t="shared" si="1"/>
        <v>-763.84800000000007</v>
      </c>
      <c r="F30" s="37">
        <v>0</v>
      </c>
      <c r="G30" s="41">
        <f t="shared" si="0"/>
        <v>-3691.9320000000002</v>
      </c>
      <c r="H30" s="37">
        <f t="shared" si="2"/>
        <v>-1334.6668610941063</v>
      </c>
      <c r="I30" s="36">
        <f>(1+Mastersheet!$C$39)*I18</f>
        <v>-212.18</v>
      </c>
      <c r="J30" s="25">
        <v>0</v>
      </c>
      <c r="K30" s="25">
        <v>0</v>
      </c>
      <c r="L30" s="25">
        <v>0</v>
      </c>
      <c r="M30" s="36">
        <v>0</v>
      </c>
      <c r="N30" s="36">
        <f>Mastersheet!$C$34</f>
        <v>-1824.6070659266443</v>
      </c>
      <c r="O30" s="93">
        <v>0</v>
      </c>
      <c r="P30" s="37">
        <f>P18*(1+Mastersheet!$C$39)</f>
        <v>-530.45000000000005</v>
      </c>
      <c r="Q30" s="25">
        <v>0</v>
      </c>
      <c r="R30" s="37">
        <f t="shared" si="5"/>
        <v>0</v>
      </c>
      <c r="S30" s="79">
        <f t="shared" si="4"/>
        <v>4373.11607297925</v>
      </c>
      <c r="T30" s="36">
        <f t="shared" si="3"/>
        <v>128330.56518546202</v>
      </c>
      <c r="V30" s="46">
        <v>0.15</v>
      </c>
      <c r="W30" s="36">
        <f t="shared" si="7"/>
        <v>512107.50302242301</v>
      </c>
      <c r="X30" s="37">
        <f t="shared" si="6"/>
        <v>94465783.564617485</v>
      </c>
    </row>
    <row r="31" spans="1:24">
      <c r="A31" s="25">
        <v>29</v>
      </c>
      <c r="B31" s="25">
        <v>27</v>
      </c>
      <c r="C31" s="25">
        <v>5</v>
      </c>
      <c r="D31" s="36">
        <f>(1+Mastersheet!$C$39)*D19</f>
        <v>12730.800000000001</v>
      </c>
      <c r="E31" s="36">
        <f t="shared" si="1"/>
        <v>-763.84800000000007</v>
      </c>
      <c r="F31" s="37">
        <v>0</v>
      </c>
      <c r="G31" s="41">
        <f t="shared" si="0"/>
        <v>-3691.9320000000002</v>
      </c>
      <c r="H31" s="37">
        <f t="shared" si="2"/>
        <v>-1334.6668610941063</v>
      </c>
      <c r="I31" s="36">
        <f>(1+Mastersheet!$C$39)*I19</f>
        <v>-212.18</v>
      </c>
      <c r="J31" s="25">
        <v>0</v>
      </c>
      <c r="K31" s="25">
        <v>0</v>
      </c>
      <c r="L31" s="25">
        <v>0</v>
      </c>
      <c r="M31" s="36">
        <v>0</v>
      </c>
      <c r="N31" s="36">
        <f>Mastersheet!$C$34</f>
        <v>-1824.6070659266443</v>
      </c>
      <c r="O31" s="93">
        <v>0</v>
      </c>
      <c r="P31" s="37">
        <f>P19*(1+Mastersheet!$C$39)</f>
        <v>-530.45000000000005</v>
      </c>
      <c r="Q31" s="25">
        <v>0</v>
      </c>
      <c r="R31" s="37">
        <f t="shared" si="5"/>
        <v>0</v>
      </c>
      <c r="S31" s="79">
        <f t="shared" si="4"/>
        <v>4373.11607297925</v>
      </c>
      <c r="T31" s="36">
        <f t="shared" si="3"/>
        <v>132917.56553375037</v>
      </c>
      <c r="V31" s="46">
        <v>0.16</v>
      </c>
      <c r="W31" s="36">
        <f t="shared" si="7"/>
        <v>468400.06453587546</v>
      </c>
      <c r="X31" s="37">
        <f t="shared" si="6"/>
        <v>122066102.95888138</v>
      </c>
    </row>
    <row r="32" spans="1:24">
      <c r="A32" s="25">
        <v>30</v>
      </c>
      <c r="B32" s="25">
        <v>27</v>
      </c>
      <c r="C32" s="25">
        <v>6</v>
      </c>
      <c r="D32" s="36">
        <f>(1+Mastersheet!$C$39)*D20</f>
        <v>12730.800000000001</v>
      </c>
      <c r="E32" s="36">
        <f t="shared" si="1"/>
        <v>-763.84800000000007</v>
      </c>
      <c r="F32" s="37">
        <v>0</v>
      </c>
      <c r="G32" s="41">
        <f t="shared" si="0"/>
        <v>-3691.9320000000002</v>
      </c>
      <c r="H32" s="37">
        <f t="shared" si="2"/>
        <v>-1334.6668610941063</v>
      </c>
      <c r="I32" s="36">
        <f>(1+Mastersheet!$C$39)*I20</f>
        <v>-212.18</v>
      </c>
      <c r="J32" s="25">
        <v>0</v>
      </c>
      <c r="K32" s="25">
        <v>0</v>
      </c>
      <c r="L32" s="25">
        <v>0</v>
      </c>
      <c r="M32" s="36">
        <v>0</v>
      </c>
      <c r="N32" s="36">
        <f>Mastersheet!$C$34</f>
        <v>-1824.6070659266443</v>
      </c>
      <c r="O32" s="93">
        <v>0</v>
      </c>
      <c r="P32" s="37">
        <f>P20*(1+Mastersheet!$C$39)</f>
        <v>-530.45000000000005</v>
      </c>
      <c r="Q32" s="25">
        <v>0</v>
      </c>
      <c r="R32" s="37">
        <f t="shared" si="5"/>
        <v>0</v>
      </c>
      <c r="S32" s="79">
        <f t="shared" si="4"/>
        <v>4373.11607297925</v>
      </c>
      <c r="T32" s="36">
        <f t="shared" si="3"/>
        <v>137512.21088261923</v>
      </c>
      <c r="V32" s="46">
        <v>0.17</v>
      </c>
      <c r="W32" s="36">
        <f t="shared" si="7"/>
        <v>431155.49417754303</v>
      </c>
      <c r="X32" s="37">
        <f t="shared" si="6"/>
        <v>158691418.1617212</v>
      </c>
    </row>
    <row r="33" spans="1:24">
      <c r="A33" s="25">
        <v>31</v>
      </c>
      <c r="B33" s="25">
        <v>27</v>
      </c>
      <c r="C33" s="25">
        <v>7</v>
      </c>
      <c r="D33" s="36">
        <f>(1+Mastersheet!$C$39)*D21</f>
        <v>12730.800000000001</v>
      </c>
      <c r="E33" s="36">
        <f t="shared" si="1"/>
        <v>-763.84800000000007</v>
      </c>
      <c r="F33" s="37">
        <v>0</v>
      </c>
      <c r="G33" s="41">
        <f t="shared" si="0"/>
        <v>-3691.9320000000002</v>
      </c>
      <c r="H33" s="37">
        <f t="shared" si="2"/>
        <v>-1334.6668610941063</v>
      </c>
      <c r="I33" s="36">
        <f>(1+Mastersheet!$C$39)*I21</f>
        <v>-212.18</v>
      </c>
      <c r="J33" s="25">
        <v>0</v>
      </c>
      <c r="K33" s="25">
        <v>0</v>
      </c>
      <c r="L33" s="25">
        <v>0</v>
      </c>
      <c r="M33" s="36">
        <v>0</v>
      </c>
      <c r="N33" s="36">
        <f>Mastersheet!$C$34</f>
        <v>-1824.6070659266443</v>
      </c>
      <c r="O33" s="93">
        <v>0</v>
      </c>
      <c r="P33" s="37">
        <f>P21*(1+Mastersheet!$C$39)</f>
        <v>-530.45000000000005</v>
      </c>
      <c r="Q33" s="25">
        <v>0</v>
      </c>
      <c r="R33" s="37">
        <f t="shared" si="5"/>
        <v>0</v>
      </c>
      <c r="S33" s="79">
        <f t="shared" si="4"/>
        <v>4373.11607297925</v>
      </c>
      <c r="T33" s="36">
        <f t="shared" si="3"/>
        <v>142114.5139737362</v>
      </c>
      <c r="V33" s="46">
        <v>0.18</v>
      </c>
      <c r="W33" s="36">
        <f t="shared" si="7"/>
        <v>399134.75380438397</v>
      </c>
      <c r="X33" s="37">
        <f t="shared" si="6"/>
        <v>207423180.58956733</v>
      </c>
    </row>
    <row r="34" spans="1:24">
      <c r="A34" s="25">
        <v>32</v>
      </c>
      <c r="B34" s="25">
        <v>27</v>
      </c>
      <c r="C34" s="77">
        <v>8</v>
      </c>
      <c r="D34" s="36">
        <f>(1+Mastersheet!$C$39)*D22</f>
        <v>12730.800000000001</v>
      </c>
      <c r="E34" s="36">
        <f t="shared" si="1"/>
        <v>-763.84800000000007</v>
      </c>
      <c r="F34" s="37">
        <v>0</v>
      </c>
      <c r="G34" s="41">
        <f t="shared" si="0"/>
        <v>-3691.9320000000002</v>
      </c>
      <c r="H34" s="37">
        <f t="shared" si="2"/>
        <v>-1334.6668610941063</v>
      </c>
      <c r="I34" s="36">
        <f>(1+Mastersheet!$C$39)*I22</f>
        <v>-212.18</v>
      </c>
      <c r="J34" s="25">
        <v>0</v>
      </c>
      <c r="K34" s="25">
        <v>0</v>
      </c>
      <c r="L34" s="25">
        <v>0</v>
      </c>
      <c r="M34" s="36">
        <v>0</v>
      </c>
      <c r="N34" s="36">
        <f>Mastersheet!$C$34</f>
        <v>-1824.6070659266443</v>
      </c>
      <c r="O34" s="93">
        <v>0</v>
      </c>
      <c r="P34" s="37">
        <f>P22*(1+Mastersheet!$C$39)</f>
        <v>-530.45000000000005</v>
      </c>
      <c r="Q34" s="25">
        <v>0</v>
      </c>
      <c r="R34" s="37">
        <f t="shared" si="5"/>
        <v>0</v>
      </c>
      <c r="S34" s="79">
        <f t="shared" si="4"/>
        <v>4373.11607297925</v>
      </c>
      <c r="T34" s="36">
        <f t="shared" si="3"/>
        <v>146724.48757000503</v>
      </c>
      <c r="V34" s="46">
        <v>0.19</v>
      </c>
      <c r="W34" s="36">
        <f t="shared" si="7"/>
        <v>371374.62532160652</v>
      </c>
      <c r="X34" s="37">
        <f t="shared" si="6"/>
        <v>272423925.34480399</v>
      </c>
    </row>
    <row r="35" spans="1:24">
      <c r="A35" s="25">
        <v>33</v>
      </c>
      <c r="B35" s="25">
        <v>27</v>
      </c>
      <c r="C35" s="25">
        <v>9</v>
      </c>
      <c r="D35" s="36">
        <f>(1+Mastersheet!$C$39)*D23</f>
        <v>12730.800000000001</v>
      </c>
      <c r="E35" s="36">
        <f t="shared" si="1"/>
        <v>-763.84800000000007</v>
      </c>
      <c r="F35" s="37">
        <v>0</v>
      </c>
      <c r="G35" s="41">
        <f t="shared" si="0"/>
        <v>-3691.9320000000002</v>
      </c>
      <c r="H35" s="37">
        <f t="shared" si="2"/>
        <v>-1334.6668610941063</v>
      </c>
      <c r="I35" s="36">
        <f>(1+Mastersheet!$C$39)*I23</f>
        <v>-212.18</v>
      </c>
      <c r="J35" s="25">
        <v>0</v>
      </c>
      <c r="K35" s="25">
        <v>0</v>
      </c>
      <c r="L35" s="25">
        <v>0</v>
      </c>
      <c r="M35" s="36">
        <v>0</v>
      </c>
      <c r="N35" s="36">
        <f>Mastersheet!$C$34</f>
        <v>-1824.6070659266443</v>
      </c>
      <c r="O35" s="93">
        <v>0</v>
      </c>
      <c r="P35" s="37">
        <f>P23*(1+Mastersheet!$C$39)</f>
        <v>-530.45000000000005</v>
      </c>
      <c r="Q35" s="25">
        <v>0</v>
      </c>
      <c r="R35" s="37">
        <f t="shared" si="5"/>
        <v>0</v>
      </c>
      <c r="S35" s="79">
        <f t="shared" si="4"/>
        <v>4373.11607297925</v>
      </c>
      <c r="T35" s="36">
        <f t="shared" si="3"/>
        <v>151342.14445560097</v>
      </c>
      <c r="V35" s="46">
        <v>0.2</v>
      </c>
      <c r="W35" s="36">
        <f t="shared" si="7"/>
        <v>347120.55327738018</v>
      </c>
      <c r="X35" s="37">
        <f t="shared" si="6"/>
        <v>359323708.04422313</v>
      </c>
    </row>
    <row r="36" spans="1:24">
      <c r="A36" s="25">
        <v>34</v>
      </c>
      <c r="B36" s="25">
        <v>27</v>
      </c>
      <c r="C36" s="77">
        <v>10</v>
      </c>
      <c r="D36" s="36">
        <f>(1+Mastersheet!$C$39)*D24</f>
        <v>12730.800000000001</v>
      </c>
      <c r="E36" s="36">
        <f t="shared" si="1"/>
        <v>-763.84800000000007</v>
      </c>
      <c r="F36" s="37">
        <v>0</v>
      </c>
      <c r="G36" s="41">
        <f t="shared" si="0"/>
        <v>-3691.9320000000002</v>
      </c>
      <c r="H36" s="37">
        <f t="shared" si="2"/>
        <v>-1334.6668610941063</v>
      </c>
      <c r="I36" s="36">
        <f>(1+Mastersheet!$C$39)*I24</f>
        <v>-212.18</v>
      </c>
      <c r="J36" s="25">
        <v>0</v>
      </c>
      <c r="K36" s="25">
        <v>0</v>
      </c>
      <c r="L36" s="25">
        <v>0</v>
      </c>
      <c r="M36" s="36">
        <v>0</v>
      </c>
      <c r="N36" s="36">
        <f>Mastersheet!$C$34</f>
        <v>-1824.6070659266443</v>
      </c>
      <c r="O36" s="93">
        <v>0</v>
      </c>
      <c r="P36" s="37">
        <f>P24*(1+Mastersheet!$C$39)</f>
        <v>-530.45000000000005</v>
      </c>
      <c r="Q36" s="25">
        <v>0</v>
      </c>
      <c r="R36" s="37">
        <f t="shared" si="5"/>
        <v>0</v>
      </c>
      <c r="S36" s="79">
        <f t="shared" si="4"/>
        <v>4373.11607297925</v>
      </c>
      <c r="T36" s="36">
        <f t="shared" si="3"/>
        <v>155967.49743600623</v>
      </c>
      <c r="V36" s="46">
        <v>0.21</v>
      </c>
      <c r="W36" s="36">
        <f t="shared" si="7"/>
        <v>325776.78356188908</v>
      </c>
      <c r="X36" s="37">
        <f t="shared" si="6"/>
        <v>475746550.45508963</v>
      </c>
    </row>
    <row r="37" spans="1:24">
      <c r="A37" s="25">
        <v>35</v>
      </c>
      <c r="B37" s="25">
        <v>27</v>
      </c>
      <c r="C37" s="25">
        <v>11</v>
      </c>
      <c r="D37" s="36">
        <f>(1+Mastersheet!$C$39)*D25</f>
        <v>12730.800000000001</v>
      </c>
      <c r="E37" s="36">
        <f t="shared" si="1"/>
        <v>-763.84800000000007</v>
      </c>
      <c r="F37" s="37">
        <v>0</v>
      </c>
      <c r="G37" s="41">
        <f t="shared" si="0"/>
        <v>-3691.9320000000002</v>
      </c>
      <c r="H37" s="37">
        <f t="shared" si="2"/>
        <v>-1334.6668610941063</v>
      </c>
      <c r="I37" s="36">
        <f>(1+Mastersheet!$C$39)*I25</f>
        <v>-212.18</v>
      </c>
      <c r="J37" s="25">
        <v>0</v>
      </c>
      <c r="K37" s="25">
        <v>0</v>
      </c>
      <c r="L37" s="25">
        <v>0</v>
      </c>
      <c r="M37" s="36">
        <v>0</v>
      </c>
      <c r="N37" s="36">
        <f>Mastersheet!$C$34</f>
        <v>-1824.6070659266443</v>
      </c>
      <c r="O37" s="93">
        <v>0</v>
      </c>
      <c r="P37" s="37">
        <f>P25*(1+Mastersheet!$C$39)</f>
        <v>-530.45000000000005</v>
      </c>
      <c r="Q37" s="25">
        <v>0</v>
      </c>
      <c r="R37" s="37">
        <f t="shared" si="5"/>
        <v>0</v>
      </c>
      <c r="S37" s="79">
        <f t="shared" si="4"/>
        <v>4373.11607297925</v>
      </c>
      <c r="T37" s="36">
        <f t="shared" si="3"/>
        <v>160600.55933804551</v>
      </c>
      <c r="V37" s="46">
        <v>0.22</v>
      </c>
      <c r="W37" s="36">
        <f t="shared" si="7"/>
        <v>306869.17659327341</v>
      </c>
      <c r="X37" s="37">
        <f t="shared" si="6"/>
        <v>632028130.9777528</v>
      </c>
    </row>
    <row r="38" spans="1:24">
      <c r="A38" s="25">
        <v>36</v>
      </c>
      <c r="B38" s="25">
        <v>27</v>
      </c>
      <c r="C38" s="77">
        <v>0</v>
      </c>
      <c r="D38" s="36">
        <f>(1+Mastersheet!$C$39)*D26</f>
        <v>12730.800000000001</v>
      </c>
      <c r="E38" s="36">
        <f t="shared" si="1"/>
        <v>-763.84800000000007</v>
      </c>
      <c r="F38" s="37">
        <v>0</v>
      </c>
      <c r="G38" s="41">
        <f t="shared" si="0"/>
        <v>-3691.9320000000002</v>
      </c>
      <c r="H38" s="37">
        <f t="shared" si="2"/>
        <v>-1334.6668610941063</v>
      </c>
      <c r="I38" s="36">
        <f>(1+Mastersheet!$C$39)*I26</f>
        <v>-212.18</v>
      </c>
      <c r="J38" s="25">
        <v>0</v>
      </c>
      <c r="K38" s="25">
        <v>0</v>
      </c>
      <c r="L38" s="25">
        <v>0</v>
      </c>
      <c r="M38" s="36">
        <v>0</v>
      </c>
      <c r="N38" s="36">
        <f>Mastersheet!$C$34</f>
        <v>-1824.6070659266443</v>
      </c>
      <c r="O38" s="93">
        <v>0</v>
      </c>
      <c r="P38" s="37">
        <f>P26*(1+Mastersheet!$C$39)</f>
        <v>-530.45000000000005</v>
      </c>
      <c r="Q38" s="25">
        <v>0</v>
      </c>
      <c r="R38" s="37">
        <f t="shared" si="5"/>
        <v>0</v>
      </c>
      <c r="S38" s="79">
        <f t="shared" si="4"/>
        <v>4373.11607297925</v>
      </c>
      <c r="T38" s="36">
        <f t="shared" si="3"/>
        <v>165241.34300992152</v>
      </c>
      <c r="V38" s="46">
        <v>0.23</v>
      </c>
      <c r="W38" s="36">
        <f t="shared" si="7"/>
        <v>290017.33987572789</v>
      </c>
      <c r="X38" s="37">
        <f t="shared" si="6"/>
        <v>842194847.27772343</v>
      </c>
    </row>
    <row r="39" spans="1:24">
      <c r="A39" s="25">
        <v>37</v>
      </c>
      <c r="B39" s="25">
        <v>27</v>
      </c>
      <c r="C39" s="25">
        <v>1</v>
      </c>
      <c r="D39" s="36">
        <f>(1+Mastersheet!$C$39)*D27</f>
        <v>13112.724000000002</v>
      </c>
      <c r="E39" s="36">
        <f t="shared" si="1"/>
        <v>-786.76344000000006</v>
      </c>
      <c r="F39" s="37">
        <v>0</v>
      </c>
      <c r="G39" s="41">
        <f t="shared" si="0"/>
        <v>-3802.6899600000002</v>
      </c>
      <c r="H39" s="37">
        <f t="shared" si="2"/>
        <v>-1334.6668610941063</v>
      </c>
      <c r="I39" s="36">
        <f>(1+Mastersheet!$C$39)*I27</f>
        <v>-218.5454</v>
      </c>
      <c r="J39" s="25">
        <v>0</v>
      </c>
      <c r="K39" s="25">
        <v>0</v>
      </c>
      <c r="L39" s="25">
        <v>0</v>
      </c>
      <c r="M39" s="36">
        <v>0</v>
      </c>
      <c r="N39" s="36">
        <f>Mastersheet!$C$34</f>
        <v>-1824.6070659266443</v>
      </c>
      <c r="O39" s="93">
        <v>0</v>
      </c>
      <c r="P39" s="37">
        <f>P27*(1+Mastersheet!$C$39)</f>
        <v>-546.36350000000004</v>
      </c>
      <c r="Q39" s="25">
        <v>0</v>
      </c>
      <c r="R39" s="37">
        <f t="shared" si="5"/>
        <v>0</v>
      </c>
      <c r="S39" s="79">
        <f t="shared" si="4"/>
        <v>4599.087772979251</v>
      </c>
      <c r="T39" s="36">
        <f t="shared" si="3"/>
        <v>170115.83302125064</v>
      </c>
      <c r="V39" s="46">
        <v>0.24</v>
      </c>
      <c r="W39" s="36">
        <f t="shared" si="7"/>
        <v>274913.63792359293</v>
      </c>
      <c r="X39" s="37">
        <f t="shared" si="6"/>
        <v>1125300274.6718502</v>
      </c>
    </row>
    <row r="40" spans="1:24">
      <c r="A40" s="25">
        <v>38</v>
      </c>
      <c r="B40" s="25">
        <v>28</v>
      </c>
      <c r="C40" s="25">
        <v>2</v>
      </c>
      <c r="D40" s="36">
        <f>(1+Mastersheet!$C$39)*D28</f>
        <v>13112.724000000002</v>
      </c>
      <c r="E40" s="36">
        <f t="shared" si="1"/>
        <v>-786.76344000000006</v>
      </c>
      <c r="F40" s="37">
        <v>0</v>
      </c>
      <c r="G40" s="41">
        <f t="shared" si="0"/>
        <v>-3802.6899600000002</v>
      </c>
      <c r="H40" s="37">
        <f t="shared" si="2"/>
        <v>-1334.6668610941063</v>
      </c>
      <c r="I40" s="36">
        <f>(1+Mastersheet!$C$39)*I28</f>
        <v>-218.5454</v>
      </c>
      <c r="J40" s="25">
        <v>0</v>
      </c>
      <c r="K40" s="25">
        <v>0</v>
      </c>
      <c r="L40" s="25">
        <v>0</v>
      </c>
      <c r="M40" s="36">
        <v>0</v>
      </c>
      <c r="N40" s="36">
        <f>Mastersheet!$C$34</f>
        <v>-1824.6070659266443</v>
      </c>
      <c r="O40" s="93">
        <v>0</v>
      </c>
      <c r="P40" s="37">
        <f>P28*(1+Mastersheet!$C$39)</f>
        <v>-546.36350000000004</v>
      </c>
      <c r="Q40" s="25">
        <v>0</v>
      </c>
      <c r="R40" s="37">
        <f t="shared" si="5"/>
        <v>0</v>
      </c>
      <c r="S40" s="79">
        <f t="shared" si="4"/>
        <v>4599.087772979251</v>
      </c>
      <c r="T40" s="36">
        <f t="shared" si="3"/>
        <v>174998.44718259864</v>
      </c>
      <c r="V40" s="46">
        <v>0.25</v>
      </c>
      <c r="W40" s="36">
        <f t="shared" si="7"/>
        <v>261307.29719843448</v>
      </c>
      <c r="X40" s="37">
        <f t="shared" si="6"/>
        <v>1507250553.8378563</v>
      </c>
    </row>
    <row r="41" spans="1:24">
      <c r="A41" s="25">
        <v>39</v>
      </c>
      <c r="B41" s="25">
        <v>28</v>
      </c>
      <c r="C41" s="25">
        <v>3</v>
      </c>
      <c r="D41" s="36">
        <f>(1+Mastersheet!$C$39)*D29</f>
        <v>13112.724000000002</v>
      </c>
      <c r="E41" s="36">
        <f t="shared" si="1"/>
        <v>-786.76344000000006</v>
      </c>
      <c r="F41" s="37">
        <v>0</v>
      </c>
      <c r="G41" s="41">
        <f t="shared" si="0"/>
        <v>-3802.6899600000002</v>
      </c>
      <c r="H41" s="37">
        <f t="shared" si="2"/>
        <v>-1334.6668610941063</v>
      </c>
      <c r="I41" s="36">
        <f>(1+Mastersheet!$C$39)*I29</f>
        <v>-218.5454</v>
      </c>
      <c r="J41" s="25">
        <v>0</v>
      </c>
      <c r="K41" s="25">
        <v>0</v>
      </c>
      <c r="L41" s="25">
        <v>0</v>
      </c>
      <c r="M41" s="36">
        <v>0</v>
      </c>
      <c r="N41" s="36">
        <f>Mastersheet!$C$34</f>
        <v>-1824.6070659266443</v>
      </c>
      <c r="O41" s="93">
        <v>0</v>
      </c>
      <c r="P41" s="37">
        <f>P29*(1+Mastersheet!$C$39)</f>
        <v>-546.36350000000004</v>
      </c>
      <c r="Q41" s="25">
        <v>0</v>
      </c>
      <c r="R41" s="37">
        <f t="shared" si="5"/>
        <v>0</v>
      </c>
      <c r="S41" s="79">
        <f t="shared" si="4"/>
        <v>4599.087772979251</v>
      </c>
      <c r="T41" s="36">
        <f t="shared" si="3"/>
        <v>179889.19903421556</v>
      </c>
      <c r="V41" s="46">
        <v>0.26</v>
      </c>
      <c r="W41" s="36">
        <f t="shared" si="7"/>
        <v>248992.30128911394</v>
      </c>
      <c r="X41" s="37">
        <f t="shared" si="6"/>
        <v>2023298948.1455927</v>
      </c>
    </row>
    <row r="42" spans="1:24">
      <c r="A42" s="25">
        <v>40</v>
      </c>
      <c r="B42" s="25">
        <v>28</v>
      </c>
      <c r="C42" s="77">
        <v>4</v>
      </c>
      <c r="D42" s="36">
        <f>(1+Mastersheet!$C$39)*D30</f>
        <v>13112.724000000002</v>
      </c>
      <c r="E42" s="36">
        <f t="shared" si="1"/>
        <v>-786.76344000000006</v>
      </c>
      <c r="F42" s="37">
        <v>0</v>
      </c>
      <c r="G42" s="41">
        <f t="shared" si="0"/>
        <v>-3802.6899600000002</v>
      </c>
      <c r="H42" s="37">
        <f t="shared" si="2"/>
        <v>-1334.6668610941063</v>
      </c>
      <c r="I42" s="36">
        <f>(1+Mastersheet!$C$39)*I30</f>
        <v>-218.5454</v>
      </c>
      <c r="J42" s="25">
        <v>0</v>
      </c>
      <c r="K42" s="25">
        <v>0</v>
      </c>
      <c r="L42" s="25">
        <v>0</v>
      </c>
      <c r="M42" s="36">
        <v>0</v>
      </c>
      <c r="N42" s="36">
        <f>Mastersheet!$C$34</f>
        <v>-1824.6070659266443</v>
      </c>
      <c r="O42" s="93">
        <v>0</v>
      </c>
      <c r="P42" s="37">
        <f>P30*(1+Mastersheet!$C$39)</f>
        <v>-546.36350000000004</v>
      </c>
      <c r="Q42" s="25">
        <v>0</v>
      </c>
      <c r="R42" s="37">
        <f t="shared" si="5"/>
        <v>0</v>
      </c>
      <c r="S42" s="79">
        <f t="shared" si="4"/>
        <v>4599.087772979251</v>
      </c>
      <c r="T42" s="36">
        <f t="shared" si="3"/>
        <v>184788.1021389185</v>
      </c>
      <c r="V42" s="46">
        <v>0.27</v>
      </c>
      <c r="W42" s="36">
        <f t="shared" si="7"/>
        <v>237798.11813091981</v>
      </c>
      <c r="X42" s="37">
        <f t="shared" si="6"/>
        <v>2721456636.8630252</v>
      </c>
    </row>
    <row r="43" spans="1:24">
      <c r="A43" s="25">
        <v>41</v>
      </c>
      <c r="B43" s="25">
        <v>28</v>
      </c>
      <c r="C43" s="25">
        <v>5</v>
      </c>
      <c r="D43" s="36">
        <f>(1+Mastersheet!$C$39)*D31</f>
        <v>13112.724000000002</v>
      </c>
      <c r="E43" s="36">
        <f t="shared" si="1"/>
        <v>-786.76344000000006</v>
      </c>
      <c r="F43" s="37">
        <v>0</v>
      </c>
      <c r="G43" s="41">
        <f t="shared" si="0"/>
        <v>-3802.6899600000002</v>
      </c>
      <c r="H43" s="37">
        <f t="shared" si="2"/>
        <v>-1334.6668610941063</v>
      </c>
      <c r="I43" s="36">
        <f>(1+Mastersheet!$C$39)*I31</f>
        <v>-218.5454</v>
      </c>
      <c r="J43" s="25">
        <v>0</v>
      </c>
      <c r="K43" s="25">
        <v>0</v>
      </c>
      <c r="L43" s="25">
        <v>0</v>
      </c>
      <c r="M43" s="36">
        <v>0</v>
      </c>
      <c r="N43" s="36">
        <f>Mastersheet!$C$34</f>
        <v>-1824.6070659266443</v>
      </c>
      <c r="O43" s="93">
        <v>0</v>
      </c>
      <c r="P43" s="37">
        <f>P31*(1+Mastersheet!$C$39)</f>
        <v>-546.36350000000004</v>
      </c>
      <c r="Q43" s="25">
        <v>0</v>
      </c>
      <c r="R43" s="37">
        <f t="shared" si="5"/>
        <v>0</v>
      </c>
      <c r="S43" s="79">
        <f t="shared" si="4"/>
        <v>4599.087772979251</v>
      </c>
      <c r="T43" s="36">
        <f t="shared" si="3"/>
        <v>189695.17008212931</v>
      </c>
      <c r="V43" s="46">
        <v>0.28000000000000003</v>
      </c>
      <c r="W43" s="36">
        <f t="shared" si="7"/>
        <v>227582.55317500324</v>
      </c>
      <c r="X43" s="37">
        <f t="shared" si="6"/>
        <v>3667158519.1565943</v>
      </c>
    </row>
    <row r="44" spans="1:24">
      <c r="A44" s="25">
        <v>42</v>
      </c>
      <c r="B44" s="25">
        <v>28</v>
      </c>
      <c r="C44" s="25">
        <v>6</v>
      </c>
      <c r="D44" s="36">
        <f>(1+Mastersheet!$C$39)*D32</f>
        <v>13112.724000000002</v>
      </c>
      <c r="E44" s="36">
        <f t="shared" si="1"/>
        <v>-786.76344000000006</v>
      </c>
      <c r="F44" s="37">
        <v>0</v>
      </c>
      <c r="G44" s="41">
        <f t="shared" si="0"/>
        <v>-3802.6899600000002</v>
      </c>
      <c r="H44" s="37">
        <f t="shared" si="2"/>
        <v>-1334.6668610941063</v>
      </c>
      <c r="I44" s="36">
        <f>(1+Mastersheet!$C$39)*I32</f>
        <v>-218.5454</v>
      </c>
      <c r="J44" s="25">
        <v>0</v>
      </c>
      <c r="K44" s="25">
        <v>0</v>
      </c>
      <c r="L44" s="25">
        <v>0</v>
      </c>
      <c r="M44" s="36">
        <v>0</v>
      </c>
      <c r="N44" s="36">
        <f>Mastersheet!$C$34</f>
        <v>-1824.6070659266443</v>
      </c>
      <c r="O44" s="93">
        <v>0</v>
      </c>
      <c r="P44" s="37">
        <f>P32*(1+Mastersheet!$C$39)</f>
        <v>-546.36350000000004</v>
      </c>
      <c r="Q44" s="25">
        <v>0</v>
      </c>
      <c r="R44" s="37">
        <f t="shared" si="5"/>
        <v>0</v>
      </c>
      <c r="S44" s="79">
        <f t="shared" si="4"/>
        <v>4599.087772979251</v>
      </c>
      <c r="T44" s="36">
        <f t="shared" si="3"/>
        <v>194610.41647191212</v>
      </c>
      <c r="V44" s="46">
        <v>0.28999999999999998</v>
      </c>
      <c r="W44" s="36">
        <f t="shared" si="7"/>
        <v>218226.2063104554</v>
      </c>
      <c r="X44" s="37">
        <f t="shared" si="6"/>
        <v>4949648689.5151482</v>
      </c>
    </row>
    <row r="45" spans="1:24">
      <c r="A45" s="25">
        <v>43</v>
      </c>
      <c r="B45" s="25">
        <v>28</v>
      </c>
      <c r="C45" s="25">
        <v>7</v>
      </c>
      <c r="D45" s="36">
        <f>(1+Mastersheet!$C$39)*D33</f>
        <v>13112.724000000002</v>
      </c>
      <c r="E45" s="36">
        <f t="shared" si="1"/>
        <v>-786.76344000000006</v>
      </c>
      <c r="F45" s="37">
        <v>0</v>
      </c>
      <c r="G45" s="41">
        <f t="shared" si="0"/>
        <v>-3802.6899600000002</v>
      </c>
      <c r="H45" s="37">
        <f t="shared" si="2"/>
        <v>-1334.6668610941063</v>
      </c>
      <c r="I45" s="36">
        <f>(1+Mastersheet!$C$39)*I33</f>
        <v>-218.5454</v>
      </c>
      <c r="J45" s="25">
        <v>0</v>
      </c>
      <c r="K45" s="25">
        <v>0</v>
      </c>
      <c r="L45" s="25">
        <v>0</v>
      </c>
      <c r="M45" s="36">
        <v>0</v>
      </c>
      <c r="N45" s="36">
        <f>Mastersheet!$C$34</f>
        <v>-1824.6070659266443</v>
      </c>
      <c r="O45" s="93">
        <v>0</v>
      </c>
      <c r="P45" s="37">
        <f>P33*(1+Mastersheet!$C$39)</f>
        <v>-546.36350000000004</v>
      </c>
      <c r="Q45" s="25">
        <v>0</v>
      </c>
      <c r="R45" s="37">
        <f t="shared" si="5"/>
        <v>0</v>
      </c>
      <c r="S45" s="79">
        <f t="shared" si="4"/>
        <v>4599.087772979251</v>
      </c>
      <c r="T45" s="36">
        <f t="shared" si="3"/>
        <v>199533.85493901125</v>
      </c>
      <c r="V45" s="46">
        <v>0.3</v>
      </c>
      <c r="W45" s="36">
        <f t="shared" si="7"/>
        <v>209628.14484966718</v>
      </c>
      <c r="X45" s="37">
        <f t="shared" si="6"/>
        <v>6690723081.8760786</v>
      </c>
    </row>
    <row r="46" spans="1:24">
      <c r="A46" s="25">
        <v>44</v>
      </c>
      <c r="B46" s="25">
        <v>28</v>
      </c>
      <c r="C46" s="77">
        <v>8</v>
      </c>
      <c r="D46" s="36">
        <f>(1+Mastersheet!$C$39)*D34</f>
        <v>13112.724000000002</v>
      </c>
      <c r="E46" s="36">
        <f t="shared" si="1"/>
        <v>-786.76344000000006</v>
      </c>
      <c r="F46" s="37">
        <v>0</v>
      </c>
      <c r="G46" s="41">
        <f t="shared" si="0"/>
        <v>-3802.6899600000002</v>
      </c>
      <c r="H46" s="37">
        <f t="shared" si="2"/>
        <v>-1334.6668610941063</v>
      </c>
      <c r="I46" s="36">
        <f>(1+Mastersheet!$C$39)*I34</f>
        <v>-218.5454</v>
      </c>
      <c r="J46" s="25">
        <v>0</v>
      </c>
      <c r="K46" s="25">
        <v>0</v>
      </c>
      <c r="L46" s="25">
        <v>0</v>
      </c>
      <c r="M46" s="36">
        <v>0</v>
      </c>
      <c r="N46" s="36">
        <f>Mastersheet!$C$34</f>
        <v>-1824.6070659266443</v>
      </c>
      <c r="O46" s="93">
        <v>0</v>
      </c>
      <c r="P46" s="37">
        <f>P34*(1+Mastersheet!$C$39)</f>
        <v>-546.36350000000004</v>
      </c>
      <c r="Q46" s="25">
        <v>0</v>
      </c>
      <c r="R46" s="37">
        <f t="shared" si="5"/>
        <v>0</v>
      </c>
      <c r="S46" s="79">
        <f t="shared" si="4"/>
        <v>4599.087772979251</v>
      </c>
      <c r="T46" s="36">
        <f t="shared" si="3"/>
        <v>204465.49913688886</v>
      </c>
    </row>
    <row r="47" spans="1:24">
      <c r="A47" s="25">
        <v>45</v>
      </c>
      <c r="B47" s="25">
        <v>28</v>
      </c>
      <c r="C47" s="25">
        <v>9</v>
      </c>
      <c r="D47" s="36">
        <f>(1+Mastersheet!$C$39)*D35</f>
        <v>13112.724000000002</v>
      </c>
      <c r="E47" s="36">
        <f t="shared" si="1"/>
        <v>-786.76344000000006</v>
      </c>
      <c r="F47" s="37">
        <v>0</v>
      </c>
      <c r="G47" s="41">
        <f t="shared" si="0"/>
        <v>-3802.6899600000002</v>
      </c>
      <c r="H47" s="37">
        <f t="shared" si="2"/>
        <v>-1334.6668610941063</v>
      </c>
      <c r="I47" s="36">
        <f>(1+Mastersheet!$C$39)*I35</f>
        <v>-218.5454</v>
      </c>
      <c r="J47" s="25">
        <v>0</v>
      </c>
      <c r="K47" s="25">
        <v>0</v>
      </c>
      <c r="L47" s="25">
        <v>0</v>
      </c>
      <c r="M47" s="36">
        <v>0</v>
      </c>
      <c r="N47" s="36">
        <f>Mastersheet!$C$34</f>
        <v>-1824.6070659266443</v>
      </c>
      <c r="O47" s="93">
        <v>0</v>
      </c>
      <c r="P47" s="37">
        <f>P35*(1+Mastersheet!$C$39)</f>
        <v>-546.36350000000004</v>
      </c>
      <c r="Q47" s="25">
        <v>0</v>
      </c>
      <c r="R47" s="37">
        <f t="shared" si="5"/>
        <v>0</v>
      </c>
      <c r="S47" s="79">
        <f t="shared" si="4"/>
        <v>4599.087772979251</v>
      </c>
      <c r="T47" s="36">
        <f t="shared" si="3"/>
        <v>209405.36274176295</v>
      </c>
    </row>
    <row r="48" spans="1:24">
      <c r="A48" s="25">
        <v>46</v>
      </c>
      <c r="B48" s="25">
        <v>28</v>
      </c>
      <c r="C48" s="77">
        <v>10</v>
      </c>
      <c r="D48" s="36">
        <f>(1+Mastersheet!$C$39)*D36</f>
        <v>13112.724000000002</v>
      </c>
      <c r="E48" s="36">
        <f t="shared" si="1"/>
        <v>-786.76344000000006</v>
      </c>
      <c r="F48" s="37">
        <v>0</v>
      </c>
      <c r="G48" s="41">
        <f t="shared" si="0"/>
        <v>-3802.6899600000002</v>
      </c>
      <c r="H48" s="37">
        <f t="shared" si="2"/>
        <v>-1334.6668610941063</v>
      </c>
      <c r="I48" s="36">
        <f>(1+Mastersheet!$C$39)*I36</f>
        <v>-218.5454</v>
      </c>
      <c r="J48" s="25">
        <v>0</v>
      </c>
      <c r="K48" s="25">
        <v>0</v>
      </c>
      <c r="L48" s="25">
        <v>0</v>
      </c>
      <c r="M48" s="36">
        <v>0</v>
      </c>
      <c r="N48" s="36">
        <f>Mastersheet!$C$34</f>
        <v>-1824.6070659266443</v>
      </c>
      <c r="O48" s="93">
        <v>0</v>
      </c>
      <c r="P48" s="37">
        <f>P36*(1+Mastersheet!$C$39)</f>
        <v>-546.36350000000004</v>
      </c>
      <c r="Q48" s="25">
        <v>0</v>
      </c>
      <c r="R48" s="37">
        <f t="shared" si="5"/>
        <v>0</v>
      </c>
      <c r="S48" s="79">
        <f t="shared" si="4"/>
        <v>4599.087772979251</v>
      </c>
      <c r="T48" s="36">
        <f t="shared" si="3"/>
        <v>214353.45945264515</v>
      </c>
    </row>
    <row r="49" spans="1:20">
      <c r="A49" s="25">
        <v>47</v>
      </c>
      <c r="B49" s="25">
        <v>28</v>
      </c>
      <c r="C49" s="25">
        <v>11</v>
      </c>
      <c r="D49" s="36">
        <f>(1+Mastersheet!$C$39)*D37</f>
        <v>13112.724000000002</v>
      </c>
      <c r="E49" s="36">
        <f t="shared" si="1"/>
        <v>-786.76344000000006</v>
      </c>
      <c r="F49" s="37">
        <v>0</v>
      </c>
      <c r="G49" s="41">
        <f t="shared" si="0"/>
        <v>-3802.6899600000002</v>
      </c>
      <c r="H49" s="37">
        <f t="shared" si="2"/>
        <v>-1334.6668610941063</v>
      </c>
      <c r="I49" s="36">
        <f>(1+Mastersheet!$C$39)*I37</f>
        <v>-218.5454</v>
      </c>
      <c r="J49" s="25">
        <v>0</v>
      </c>
      <c r="K49" s="25">
        <v>0</v>
      </c>
      <c r="L49" s="25">
        <v>0</v>
      </c>
      <c r="M49" s="36">
        <v>0</v>
      </c>
      <c r="N49" s="36">
        <f>Mastersheet!$C$34</f>
        <v>-1824.6070659266443</v>
      </c>
      <c r="O49" s="93">
        <v>0</v>
      </c>
      <c r="P49" s="37">
        <f>P37*(1+Mastersheet!$C$39)</f>
        <v>-546.36350000000004</v>
      </c>
      <c r="Q49" s="25">
        <v>0</v>
      </c>
      <c r="R49" s="37">
        <f t="shared" si="5"/>
        <v>0</v>
      </c>
      <c r="S49" s="79">
        <f t="shared" si="4"/>
        <v>4599.087772979251</v>
      </c>
      <c r="T49" s="36">
        <f t="shared" si="3"/>
        <v>219309.80299137882</v>
      </c>
    </row>
    <row r="50" spans="1:20">
      <c r="A50" s="25">
        <v>48</v>
      </c>
      <c r="B50" s="25">
        <v>28</v>
      </c>
      <c r="C50" s="77">
        <v>0</v>
      </c>
      <c r="D50" s="36">
        <f>(1+Mastersheet!$C$39)*D38</f>
        <v>13112.724000000002</v>
      </c>
      <c r="E50" s="36">
        <f t="shared" si="1"/>
        <v>-786.76344000000006</v>
      </c>
      <c r="F50" s="37">
        <v>0</v>
      </c>
      <c r="G50" s="41">
        <f t="shared" si="0"/>
        <v>-3802.6899600000002</v>
      </c>
      <c r="H50" s="37">
        <f t="shared" si="2"/>
        <v>-1334.6668610941063</v>
      </c>
      <c r="I50" s="36">
        <f>(1+Mastersheet!$C$39)*I38</f>
        <v>-218.5454</v>
      </c>
      <c r="J50" s="25">
        <v>0</v>
      </c>
      <c r="K50" s="25">
        <v>0</v>
      </c>
      <c r="L50" s="25">
        <v>0</v>
      </c>
      <c r="M50" s="36">
        <v>0</v>
      </c>
      <c r="N50" s="36">
        <f>Mastersheet!$C$34</f>
        <v>-1824.6070659266443</v>
      </c>
      <c r="O50" s="93">
        <v>0</v>
      </c>
      <c r="P50" s="37">
        <f>P38*(1+Mastersheet!$C$39)</f>
        <v>-546.36350000000004</v>
      </c>
      <c r="Q50" s="25">
        <v>0</v>
      </c>
      <c r="R50" s="37">
        <f t="shared" si="5"/>
        <v>0</v>
      </c>
      <c r="S50" s="79">
        <f t="shared" si="4"/>
        <v>4599.087772979251</v>
      </c>
      <c r="T50" s="36">
        <f t="shared" si="3"/>
        <v>224274.40710267704</v>
      </c>
    </row>
    <row r="51" spans="1:20">
      <c r="A51" s="25">
        <v>49</v>
      </c>
      <c r="B51" s="25">
        <v>28</v>
      </c>
      <c r="C51" s="25">
        <v>1</v>
      </c>
      <c r="D51" s="36">
        <f>(1+Mastersheet!$C$39)*D39</f>
        <v>13506.105720000003</v>
      </c>
      <c r="E51" s="36">
        <f t="shared" si="1"/>
        <v>-810.36634320000019</v>
      </c>
      <c r="F51" s="37">
        <v>0</v>
      </c>
      <c r="G51" s="41">
        <f t="shared" si="0"/>
        <v>-3916.7706588000005</v>
      </c>
      <c r="H51" s="37">
        <f t="shared" si="2"/>
        <v>-1334.6668610941063</v>
      </c>
      <c r="I51" s="36">
        <f>(1+Mastersheet!$C$39)*I39</f>
        <v>-225.10176200000001</v>
      </c>
      <c r="J51" s="25">
        <v>0</v>
      </c>
      <c r="K51" s="25">
        <v>0</v>
      </c>
      <c r="L51" s="25">
        <v>0</v>
      </c>
      <c r="M51" s="36">
        <v>0</v>
      </c>
      <c r="N51" s="36">
        <f>Mastersheet!$C$34</f>
        <v>-1824.6070659266443</v>
      </c>
      <c r="O51" s="93">
        <v>0</v>
      </c>
      <c r="P51" s="37">
        <f>P39*(1+Mastersheet!$C$39)</f>
        <v>-562.75440500000002</v>
      </c>
      <c r="Q51" s="25">
        <v>0</v>
      </c>
      <c r="R51" s="37">
        <f t="shared" si="5"/>
        <v>0</v>
      </c>
      <c r="S51" s="79">
        <f t="shared" si="4"/>
        <v>4831.8386239792535</v>
      </c>
      <c r="T51" s="36">
        <f t="shared" si="3"/>
        <v>229480.03640516076</v>
      </c>
    </row>
    <row r="52" spans="1:20">
      <c r="A52" s="25">
        <v>50</v>
      </c>
      <c r="B52" s="25">
        <v>29</v>
      </c>
      <c r="C52" s="25">
        <v>2</v>
      </c>
      <c r="D52" s="36">
        <f>(1+Mastersheet!$C$39)*D40</f>
        <v>13506.105720000003</v>
      </c>
      <c r="E52" s="36">
        <f t="shared" si="1"/>
        <v>-810.36634320000019</v>
      </c>
      <c r="F52" s="37">
        <v>0</v>
      </c>
      <c r="G52" s="41">
        <f t="shared" si="0"/>
        <v>-3916.7706588000005</v>
      </c>
      <c r="H52" s="37">
        <f t="shared" si="2"/>
        <v>-1334.6668610941063</v>
      </c>
      <c r="I52" s="36">
        <f>(1+Mastersheet!$C$39)*I40</f>
        <v>-225.10176200000001</v>
      </c>
      <c r="J52" s="25">
        <v>0</v>
      </c>
      <c r="K52" s="25">
        <v>0</v>
      </c>
      <c r="L52" s="25">
        <v>0</v>
      </c>
      <c r="M52" s="36">
        <v>0</v>
      </c>
      <c r="N52" s="36">
        <f>Mastersheet!$C$34</f>
        <v>-1824.6070659266443</v>
      </c>
      <c r="O52" s="93">
        <v>0</v>
      </c>
      <c r="P52" s="37">
        <f>P40*(1+Mastersheet!$C$39)</f>
        <v>-562.75440500000002</v>
      </c>
      <c r="Q52" s="25">
        <v>0</v>
      </c>
      <c r="R52" s="37">
        <f t="shared" si="5"/>
        <v>0</v>
      </c>
      <c r="S52" s="79">
        <f t="shared" si="4"/>
        <v>4831.8386239792535</v>
      </c>
      <c r="T52" s="36">
        <f t="shared" si="3"/>
        <v>234694.34175648194</v>
      </c>
    </row>
    <row r="53" spans="1:20">
      <c r="A53" s="25">
        <v>51</v>
      </c>
      <c r="B53" s="25">
        <v>29</v>
      </c>
      <c r="C53" s="25">
        <v>3</v>
      </c>
      <c r="D53" s="36">
        <f>(1+Mastersheet!$C$39)*D41</f>
        <v>13506.105720000003</v>
      </c>
      <c r="E53" s="36">
        <f t="shared" si="1"/>
        <v>-810.36634320000019</v>
      </c>
      <c r="F53" s="37">
        <v>0</v>
      </c>
      <c r="G53" s="41">
        <f t="shared" si="0"/>
        <v>-3916.7706588000005</v>
      </c>
      <c r="H53" s="37">
        <f t="shared" si="2"/>
        <v>-1334.6668610941063</v>
      </c>
      <c r="I53" s="36">
        <f>(1+Mastersheet!$C$39)*I41</f>
        <v>-225.10176200000001</v>
      </c>
      <c r="J53" s="25">
        <v>0</v>
      </c>
      <c r="K53" s="25">
        <v>0</v>
      </c>
      <c r="L53" s="25">
        <v>0</v>
      </c>
      <c r="M53" s="36">
        <v>0</v>
      </c>
      <c r="N53" s="36">
        <f>Mastersheet!$C$34</f>
        <v>-1824.6070659266443</v>
      </c>
      <c r="O53" s="93">
        <v>0</v>
      </c>
      <c r="P53" s="37">
        <f>P41*(1+Mastersheet!$C$39)</f>
        <v>-562.75440500000002</v>
      </c>
      <c r="Q53" s="25">
        <v>0</v>
      </c>
      <c r="R53" s="37">
        <f t="shared" si="5"/>
        <v>0</v>
      </c>
      <c r="S53" s="79">
        <f t="shared" si="4"/>
        <v>4831.8386239792535</v>
      </c>
      <c r="T53" s="36">
        <f t="shared" si="3"/>
        <v>239917.33761672198</v>
      </c>
    </row>
    <row r="54" spans="1:20">
      <c r="A54" s="25">
        <v>52</v>
      </c>
      <c r="B54" s="25">
        <v>29</v>
      </c>
      <c r="C54" s="77">
        <v>4</v>
      </c>
      <c r="D54" s="36">
        <f>(1+Mastersheet!$C$39)*D42</f>
        <v>13506.105720000003</v>
      </c>
      <c r="E54" s="36">
        <f t="shared" si="1"/>
        <v>-810.36634320000019</v>
      </c>
      <c r="F54" s="37">
        <v>0</v>
      </c>
      <c r="G54" s="41">
        <f t="shared" si="0"/>
        <v>-3916.7706588000005</v>
      </c>
      <c r="H54" s="37">
        <f t="shared" si="2"/>
        <v>-1334.6668610941063</v>
      </c>
      <c r="I54" s="36">
        <f>(1+Mastersheet!$C$39)*I42</f>
        <v>-225.10176200000001</v>
      </c>
      <c r="J54" s="25">
        <v>0</v>
      </c>
      <c r="K54" s="25">
        <v>0</v>
      </c>
      <c r="L54" s="25">
        <v>0</v>
      </c>
      <c r="M54" s="36">
        <v>0</v>
      </c>
      <c r="N54" s="36">
        <f>Mastersheet!$C$34</f>
        <v>-1824.6070659266443</v>
      </c>
      <c r="O54" s="93">
        <v>0</v>
      </c>
      <c r="P54" s="37">
        <f>P42*(1+Mastersheet!$C$39)</f>
        <v>-562.75440500000002</v>
      </c>
      <c r="Q54" s="25">
        <v>0</v>
      </c>
      <c r="R54" s="37">
        <f t="shared" si="5"/>
        <v>0</v>
      </c>
      <c r="S54" s="79">
        <f t="shared" si="4"/>
        <v>4831.8386239792535</v>
      </c>
      <c r="T54" s="36">
        <f t="shared" si="3"/>
        <v>245149.03847006243</v>
      </c>
    </row>
    <row r="55" spans="1:20">
      <c r="A55" s="25">
        <v>53</v>
      </c>
      <c r="B55" s="25">
        <v>29</v>
      </c>
      <c r="C55" s="25">
        <v>5</v>
      </c>
      <c r="D55" s="36">
        <f>(1+Mastersheet!$C$39)*D43</f>
        <v>13506.105720000003</v>
      </c>
      <c r="E55" s="36">
        <f t="shared" si="1"/>
        <v>-810.36634320000019</v>
      </c>
      <c r="F55" s="37">
        <v>0</v>
      </c>
      <c r="G55" s="41">
        <f t="shared" si="0"/>
        <v>-3916.7706588000005</v>
      </c>
      <c r="H55" s="37">
        <f t="shared" si="2"/>
        <v>-1334.6668610941063</v>
      </c>
      <c r="I55" s="36">
        <f>(1+Mastersheet!$C$39)*I43</f>
        <v>-225.10176200000001</v>
      </c>
      <c r="J55" s="25">
        <v>0</v>
      </c>
      <c r="K55" s="25">
        <v>0</v>
      </c>
      <c r="L55" s="25">
        <v>0</v>
      </c>
      <c r="M55" s="36">
        <v>0</v>
      </c>
      <c r="N55" s="36">
        <f>Mastersheet!$C$34</f>
        <v>-1824.6070659266443</v>
      </c>
      <c r="O55" s="93">
        <v>0</v>
      </c>
      <c r="P55" s="37">
        <f>P43*(1+Mastersheet!$C$39)</f>
        <v>-562.75440500000002</v>
      </c>
      <c r="Q55" s="25">
        <v>0</v>
      </c>
      <c r="R55" s="37">
        <f t="shared" si="5"/>
        <v>0</v>
      </c>
      <c r="S55" s="79">
        <f t="shared" si="4"/>
        <v>4831.8386239792535</v>
      </c>
      <c r="T55" s="36">
        <f t="shared" si="3"/>
        <v>250389.45882482512</v>
      </c>
    </row>
    <row r="56" spans="1:20">
      <c r="A56" s="25">
        <v>54</v>
      </c>
      <c r="B56" s="25">
        <v>29</v>
      </c>
      <c r="C56" s="25">
        <v>6</v>
      </c>
      <c r="D56" s="36">
        <f>(1+Mastersheet!$C$39)*D44</f>
        <v>13506.105720000003</v>
      </c>
      <c r="E56" s="36">
        <f t="shared" si="1"/>
        <v>-810.36634320000019</v>
      </c>
      <c r="F56" s="37">
        <v>0</v>
      </c>
      <c r="G56" s="41">
        <f t="shared" si="0"/>
        <v>-3916.7706588000005</v>
      </c>
      <c r="H56" s="37">
        <f t="shared" si="2"/>
        <v>-1334.6668610941063</v>
      </c>
      <c r="I56" s="36">
        <f>(1+Mastersheet!$C$39)*I44</f>
        <v>-225.10176200000001</v>
      </c>
      <c r="J56" s="25">
        <v>0</v>
      </c>
      <c r="K56" s="25">
        <v>0</v>
      </c>
      <c r="L56" s="25">
        <v>0</v>
      </c>
      <c r="M56" s="36">
        <v>0</v>
      </c>
      <c r="N56" s="36">
        <f>Mastersheet!$C$34</f>
        <v>-1824.6070659266443</v>
      </c>
      <c r="O56" s="93">
        <v>0</v>
      </c>
      <c r="P56" s="37">
        <f>P44*(1+Mastersheet!$C$39)</f>
        <v>-562.75440500000002</v>
      </c>
      <c r="Q56" s="25">
        <v>0</v>
      </c>
      <c r="R56" s="37">
        <f t="shared" si="5"/>
        <v>0</v>
      </c>
      <c r="S56" s="79">
        <f t="shared" si="4"/>
        <v>4831.8386239792535</v>
      </c>
      <c r="T56" s="36">
        <f t="shared" si="3"/>
        <v>255638.61321351241</v>
      </c>
    </row>
    <row r="57" spans="1:20">
      <c r="A57" s="25">
        <v>55</v>
      </c>
      <c r="B57" s="25">
        <v>29</v>
      </c>
      <c r="C57" s="25">
        <v>7</v>
      </c>
      <c r="D57" s="36">
        <f>(1+Mastersheet!$C$39)*D45</f>
        <v>13506.105720000003</v>
      </c>
      <c r="E57" s="36">
        <f t="shared" si="1"/>
        <v>-810.36634320000019</v>
      </c>
      <c r="F57" s="37">
        <v>0</v>
      </c>
      <c r="G57" s="41">
        <f t="shared" si="0"/>
        <v>-3916.7706588000005</v>
      </c>
      <c r="H57" s="37">
        <f t="shared" si="2"/>
        <v>-1334.6668610941063</v>
      </c>
      <c r="I57" s="36">
        <f>(1+Mastersheet!$C$39)*I45</f>
        <v>-225.10176200000001</v>
      </c>
      <c r="J57" s="25">
        <v>0</v>
      </c>
      <c r="K57" s="25">
        <v>0</v>
      </c>
      <c r="L57" s="25">
        <v>0</v>
      </c>
      <c r="M57" s="36">
        <v>0</v>
      </c>
      <c r="N57" s="36">
        <f>Mastersheet!$C$34</f>
        <v>-1824.6070659266443</v>
      </c>
      <c r="O57" s="93">
        <v>0</v>
      </c>
      <c r="P57" s="37">
        <f>P45*(1+Mastersheet!$C$39)</f>
        <v>-562.75440500000002</v>
      </c>
      <c r="Q57" s="25">
        <v>0</v>
      </c>
      <c r="R57" s="37">
        <f t="shared" si="5"/>
        <v>0</v>
      </c>
      <c r="S57" s="79">
        <f t="shared" si="4"/>
        <v>4831.8386239792535</v>
      </c>
      <c r="T57" s="36">
        <f t="shared" si="3"/>
        <v>260896.51619284751</v>
      </c>
    </row>
    <row r="58" spans="1:20">
      <c r="A58" s="25">
        <v>56</v>
      </c>
      <c r="B58" s="25">
        <v>29</v>
      </c>
      <c r="C58" s="77">
        <v>8</v>
      </c>
      <c r="D58" s="36">
        <f>(1+Mastersheet!$C$39)*D46</f>
        <v>13506.105720000003</v>
      </c>
      <c r="E58" s="36">
        <f t="shared" si="1"/>
        <v>-810.36634320000019</v>
      </c>
      <c r="F58" s="37">
        <v>0</v>
      </c>
      <c r="G58" s="41">
        <f t="shared" si="0"/>
        <v>-3916.7706588000005</v>
      </c>
      <c r="H58" s="37">
        <f t="shared" si="2"/>
        <v>-1334.6668610941063</v>
      </c>
      <c r="I58" s="36">
        <f>(1+Mastersheet!$C$39)*I46</f>
        <v>-225.10176200000001</v>
      </c>
      <c r="J58" s="25">
        <v>0</v>
      </c>
      <c r="K58" s="25">
        <v>0</v>
      </c>
      <c r="L58" s="25">
        <v>0</v>
      </c>
      <c r="M58" s="36">
        <v>0</v>
      </c>
      <c r="N58" s="36">
        <f>Mastersheet!$C$34</f>
        <v>-1824.6070659266443</v>
      </c>
      <c r="O58" s="93">
        <v>0</v>
      </c>
      <c r="P58" s="37">
        <f>P46*(1+Mastersheet!$C$39)</f>
        <v>-562.75440500000002</v>
      </c>
      <c r="Q58" s="25">
        <v>0</v>
      </c>
      <c r="R58" s="37">
        <f t="shared" si="5"/>
        <v>0</v>
      </c>
      <c r="S58" s="79">
        <f t="shared" si="4"/>
        <v>4831.8386239792535</v>
      </c>
      <c r="T58" s="36">
        <f t="shared" si="3"/>
        <v>266163.18234381487</v>
      </c>
    </row>
    <row r="59" spans="1:20">
      <c r="A59" s="25">
        <v>57</v>
      </c>
      <c r="B59" s="25">
        <v>29</v>
      </c>
      <c r="C59" s="25">
        <v>9</v>
      </c>
      <c r="D59" s="36">
        <f>(1+Mastersheet!$C$39)*D47</f>
        <v>13506.105720000003</v>
      </c>
      <c r="E59" s="36">
        <f t="shared" si="1"/>
        <v>-810.36634320000019</v>
      </c>
      <c r="F59" s="37">
        <v>0</v>
      </c>
      <c r="G59" s="41">
        <f t="shared" si="0"/>
        <v>-3916.7706588000005</v>
      </c>
      <c r="H59" s="37">
        <f t="shared" si="2"/>
        <v>-1334.6668610941063</v>
      </c>
      <c r="I59" s="36">
        <f>(1+Mastersheet!$C$39)*I47</f>
        <v>-225.10176200000001</v>
      </c>
      <c r="J59" s="25">
        <v>0</v>
      </c>
      <c r="K59" s="25">
        <v>0</v>
      </c>
      <c r="L59" s="25">
        <v>0</v>
      </c>
      <c r="M59" s="36">
        <v>0</v>
      </c>
      <c r="N59" s="36">
        <f>Mastersheet!$C$34</f>
        <v>-1824.6070659266443</v>
      </c>
      <c r="O59" s="93">
        <v>0</v>
      </c>
      <c r="P59" s="37">
        <f>P47*(1+Mastersheet!$C$39)</f>
        <v>-562.75440500000002</v>
      </c>
      <c r="Q59" s="25">
        <v>0</v>
      </c>
      <c r="R59" s="37">
        <f t="shared" si="5"/>
        <v>0</v>
      </c>
      <c r="S59" s="79">
        <f t="shared" si="4"/>
        <v>4831.8386239792535</v>
      </c>
      <c r="T59" s="36">
        <f t="shared" si="3"/>
        <v>271438.62627170049</v>
      </c>
    </row>
    <row r="60" spans="1:20">
      <c r="A60" s="25">
        <v>58</v>
      </c>
      <c r="B60" s="25">
        <v>29</v>
      </c>
      <c r="C60" s="77">
        <v>10</v>
      </c>
      <c r="D60" s="36">
        <f>(1+Mastersheet!$C$39)*D48</f>
        <v>13506.105720000003</v>
      </c>
      <c r="E60" s="36">
        <f t="shared" si="1"/>
        <v>-810.36634320000019</v>
      </c>
      <c r="F60" s="37">
        <v>0</v>
      </c>
      <c r="G60" s="41">
        <f t="shared" si="0"/>
        <v>-3916.7706588000005</v>
      </c>
      <c r="H60" s="37">
        <f t="shared" si="2"/>
        <v>-1334.6668610941063</v>
      </c>
      <c r="I60" s="36">
        <f>(1+Mastersheet!$C$39)*I48</f>
        <v>-225.10176200000001</v>
      </c>
      <c r="J60" s="25">
        <v>0</v>
      </c>
      <c r="K60" s="25">
        <v>0</v>
      </c>
      <c r="L60" s="25">
        <v>0</v>
      </c>
      <c r="M60" s="36">
        <v>0</v>
      </c>
      <c r="N60" s="36">
        <f>Mastersheet!$C$34</f>
        <v>-1824.6070659266443</v>
      </c>
      <c r="O60" s="93">
        <v>0</v>
      </c>
      <c r="P60" s="37">
        <f>P48*(1+Mastersheet!$C$39)</f>
        <v>-562.75440500000002</v>
      </c>
      <c r="Q60" s="25">
        <v>0</v>
      </c>
      <c r="R60" s="37">
        <f t="shared" si="5"/>
        <v>0</v>
      </c>
      <c r="S60" s="79">
        <f t="shared" si="4"/>
        <v>4831.8386239792535</v>
      </c>
      <c r="T60" s="36">
        <f t="shared" si="3"/>
        <v>276722.86260613258</v>
      </c>
    </row>
    <row r="61" spans="1:20">
      <c r="A61" s="25">
        <v>59</v>
      </c>
      <c r="B61" s="25">
        <v>29</v>
      </c>
      <c r="C61" s="25">
        <v>11</v>
      </c>
      <c r="D61" s="36">
        <f>(1+Mastersheet!$C$39)*D49</f>
        <v>13506.105720000003</v>
      </c>
      <c r="E61" s="36">
        <f t="shared" si="1"/>
        <v>-810.36634320000019</v>
      </c>
      <c r="F61" s="37">
        <v>0</v>
      </c>
      <c r="G61" s="41">
        <f t="shared" si="0"/>
        <v>-3916.7706588000005</v>
      </c>
      <c r="H61" s="37">
        <f t="shared" si="2"/>
        <v>-1334.6668610941063</v>
      </c>
      <c r="I61" s="36">
        <f>(1+Mastersheet!$C$39)*I49</f>
        <v>-225.10176200000001</v>
      </c>
      <c r="J61" s="25">
        <v>0</v>
      </c>
      <c r="K61" s="25">
        <v>0</v>
      </c>
      <c r="L61" s="25">
        <v>0</v>
      </c>
      <c r="M61" s="36">
        <v>0</v>
      </c>
      <c r="N61" s="36">
        <f>Mastersheet!$C$34</f>
        <v>-1824.6070659266443</v>
      </c>
      <c r="O61" s="93">
        <v>0</v>
      </c>
      <c r="P61" s="37">
        <f>P49*(1+Mastersheet!$C$39)</f>
        <v>-562.75440500000002</v>
      </c>
      <c r="Q61" s="25">
        <v>0</v>
      </c>
      <c r="R61" s="37">
        <f t="shared" si="5"/>
        <v>0</v>
      </c>
      <c r="S61" s="79">
        <f t="shared" si="4"/>
        <v>4831.8386239792535</v>
      </c>
      <c r="T61" s="36">
        <f t="shared" si="3"/>
        <v>282015.90600112203</v>
      </c>
    </row>
    <row r="62" spans="1:20">
      <c r="A62" s="25">
        <v>60</v>
      </c>
      <c r="B62" s="25">
        <v>29</v>
      </c>
      <c r="C62" s="77">
        <v>0</v>
      </c>
      <c r="D62" s="36">
        <f>(1+Mastersheet!$C$39)*D50</f>
        <v>13506.105720000003</v>
      </c>
      <c r="E62" s="36">
        <f t="shared" si="1"/>
        <v>-810.36634320000019</v>
      </c>
      <c r="F62" s="37">
        <v>0</v>
      </c>
      <c r="G62" s="41">
        <f t="shared" si="0"/>
        <v>-3916.7706588000005</v>
      </c>
      <c r="H62" s="37">
        <v>0</v>
      </c>
      <c r="I62" s="36">
        <f>(1+Mastersheet!$C$39)*I50</f>
        <v>-225.10176200000001</v>
      </c>
      <c r="J62" s="25">
        <v>0</v>
      </c>
      <c r="K62" s="25">
        <v>0</v>
      </c>
      <c r="L62" s="25">
        <v>0</v>
      </c>
      <c r="M62" s="36">
        <v>0</v>
      </c>
      <c r="N62" s="36">
        <f>Mastersheet!$C$34</f>
        <v>-1824.6070659266443</v>
      </c>
      <c r="O62" s="93">
        <v>0</v>
      </c>
      <c r="P62" s="37">
        <f>P50*(1+Mastersheet!$C$39)</f>
        <v>-562.75440500000002</v>
      </c>
      <c r="Q62" s="25">
        <v>0</v>
      </c>
      <c r="R62" s="37">
        <f t="shared" si="5"/>
        <v>0</v>
      </c>
      <c r="S62" s="79">
        <f t="shared" si="4"/>
        <v>6166.5054850733595</v>
      </c>
      <c r="T62" s="36">
        <f t="shared" si="3"/>
        <v>288652.43799619726</v>
      </c>
    </row>
    <row r="63" spans="1:20">
      <c r="A63" s="25">
        <v>61</v>
      </c>
      <c r="B63" s="25">
        <v>29</v>
      </c>
      <c r="C63" s="25">
        <v>1</v>
      </c>
      <c r="D63" s="36">
        <f>(1+Mastersheet!$C$39)*D51</f>
        <v>13911.288891600003</v>
      </c>
      <c r="E63" s="36">
        <f t="shared" si="1"/>
        <v>-834.67733349600019</v>
      </c>
      <c r="F63" s="37">
        <v>0</v>
      </c>
      <c r="G63" s="41">
        <f t="shared" si="0"/>
        <v>-4034.2737785640006</v>
      </c>
      <c r="H63" s="37">
        <v>0</v>
      </c>
      <c r="I63" s="36">
        <f>(1+Mastersheet!$C$39)*I51</f>
        <v>-231.85481486</v>
      </c>
      <c r="J63" s="25">
        <v>0</v>
      </c>
      <c r="K63" s="25">
        <v>0</v>
      </c>
      <c r="L63" s="25">
        <v>0</v>
      </c>
      <c r="M63" s="36">
        <v>0</v>
      </c>
      <c r="N63" s="36">
        <f>Mastersheet!$C$34</f>
        <v>-1824.6070659266443</v>
      </c>
      <c r="O63" s="93">
        <v>0</v>
      </c>
      <c r="P63" s="37">
        <f>P51*(1+Mastersheet!$C$39)</f>
        <v>-579.63703715000008</v>
      </c>
      <c r="Q63" s="25">
        <v>0</v>
      </c>
      <c r="R63" s="37">
        <f t="shared" si="5"/>
        <v>0</v>
      </c>
      <c r="S63" s="79">
        <f t="shared" si="4"/>
        <v>6406.2388616033586</v>
      </c>
      <c r="T63" s="36">
        <f t="shared" si="3"/>
        <v>295539.76425446098</v>
      </c>
    </row>
    <row r="64" spans="1:20">
      <c r="A64" s="25">
        <v>62</v>
      </c>
      <c r="B64" s="25">
        <v>30</v>
      </c>
      <c r="C64" s="25">
        <v>2</v>
      </c>
      <c r="D64" s="36">
        <f>(1+Mastersheet!$C$39)*D52</f>
        <v>13911.288891600003</v>
      </c>
      <c r="E64" s="36">
        <f t="shared" si="1"/>
        <v>-834.67733349600019</v>
      </c>
      <c r="F64" s="37">
        <v>0</v>
      </c>
      <c r="G64" s="41">
        <f t="shared" si="0"/>
        <v>-4034.2737785640006</v>
      </c>
      <c r="H64" s="25">
        <v>0</v>
      </c>
      <c r="I64" s="36">
        <f>(1+Mastersheet!$C$39)*I52</f>
        <v>-231.85481486</v>
      </c>
      <c r="J64" s="25">
        <v>0</v>
      </c>
      <c r="K64" s="25">
        <v>0</v>
      </c>
      <c r="L64" s="25">
        <v>0</v>
      </c>
      <c r="M64" s="36">
        <v>0</v>
      </c>
      <c r="N64" s="36">
        <f>Mastersheet!$C$34</f>
        <v>-1824.6070659266443</v>
      </c>
      <c r="O64" s="93">
        <v>0</v>
      </c>
      <c r="P64" s="37">
        <f>P52*(1+Mastersheet!$C$39)</f>
        <v>-579.63703715000008</v>
      </c>
      <c r="Q64" s="25">
        <v>0</v>
      </c>
      <c r="R64" s="37">
        <f t="shared" si="5"/>
        <v>0</v>
      </c>
      <c r="S64" s="79">
        <f t="shared" si="4"/>
        <v>6406.2388616033586</v>
      </c>
      <c r="T64" s="36">
        <f t="shared" si="3"/>
        <v>302438.56938982179</v>
      </c>
    </row>
    <row r="65" spans="1:20">
      <c r="A65" s="25">
        <v>63</v>
      </c>
      <c r="B65" s="25">
        <v>30</v>
      </c>
      <c r="C65" s="25">
        <v>3</v>
      </c>
      <c r="D65" s="36">
        <f>(1+Mastersheet!$C$39)*D53</f>
        <v>13911.288891600003</v>
      </c>
      <c r="E65" s="36">
        <f t="shared" si="1"/>
        <v>-834.67733349600019</v>
      </c>
      <c r="F65" s="37">
        <v>0</v>
      </c>
      <c r="G65" s="41">
        <f t="shared" si="0"/>
        <v>-4034.2737785640006</v>
      </c>
      <c r="H65" s="25">
        <v>0</v>
      </c>
      <c r="I65" s="36">
        <f>(1+Mastersheet!$C$39)*I53</f>
        <v>-231.85481486</v>
      </c>
      <c r="J65" s="25">
        <v>0</v>
      </c>
      <c r="K65" s="25">
        <v>0</v>
      </c>
      <c r="L65" s="25">
        <v>0</v>
      </c>
      <c r="M65" s="36">
        <v>0</v>
      </c>
      <c r="N65" s="36">
        <f>Mastersheet!$C$34</f>
        <v>-1824.6070659266443</v>
      </c>
      <c r="O65" s="93">
        <v>0</v>
      </c>
      <c r="P65" s="37">
        <f>P53*(1+Mastersheet!$C$39)</f>
        <v>-579.63703715000008</v>
      </c>
      <c r="Q65" s="25">
        <v>0</v>
      </c>
      <c r="R65" s="37">
        <f t="shared" si="5"/>
        <v>0</v>
      </c>
      <c r="S65" s="79">
        <f t="shared" si="4"/>
        <v>6406.2388616033586</v>
      </c>
      <c r="T65" s="36">
        <f t="shared" si="3"/>
        <v>309348.87253374152</v>
      </c>
    </row>
    <row r="66" spans="1:20">
      <c r="A66" s="25">
        <v>64</v>
      </c>
      <c r="B66" s="25">
        <v>30</v>
      </c>
      <c r="C66" s="77">
        <v>4</v>
      </c>
      <c r="D66" s="36">
        <f>(1+Mastersheet!$C$39)*D54</f>
        <v>13911.288891600003</v>
      </c>
      <c r="E66" s="36">
        <f t="shared" si="1"/>
        <v>-834.67733349600019</v>
      </c>
      <c r="F66" s="37">
        <v>0</v>
      </c>
      <c r="G66" s="41">
        <f t="shared" ref="G66:G129" si="8">-0.29*($D66)</f>
        <v>-4034.2737785640006</v>
      </c>
      <c r="H66" s="25">
        <v>0</v>
      </c>
      <c r="I66" s="36">
        <f>(1+Mastersheet!$C$39)*I54</f>
        <v>-231.85481486</v>
      </c>
      <c r="J66" s="25">
        <v>0</v>
      </c>
      <c r="K66" s="25">
        <v>0</v>
      </c>
      <c r="L66" s="25">
        <v>0</v>
      </c>
      <c r="M66" s="36">
        <v>0</v>
      </c>
      <c r="N66" s="36">
        <f>Mastersheet!$C$34</f>
        <v>-1824.6070659266443</v>
      </c>
      <c r="O66" s="93">
        <v>0</v>
      </c>
      <c r="P66" s="37">
        <f>P54*(1+Mastersheet!$C$39)</f>
        <v>-579.63703715000008</v>
      </c>
      <c r="Q66" s="25">
        <v>0</v>
      </c>
      <c r="R66" s="37">
        <f t="shared" si="5"/>
        <v>0</v>
      </c>
      <c r="S66" s="79">
        <f t="shared" si="4"/>
        <v>6406.2388616033586</v>
      </c>
      <c r="T66" s="36">
        <f t="shared" si="3"/>
        <v>316270.6928495678</v>
      </c>
    </row>
    <row r="67" spans="1:20">
      <c r="A67" s="25">
        <v>65</v>
      </c>
      <c r="B67" s="25">
        <v>30</v>
      </c>
      <c r="C67" s="25">
        <v>5</v>
      </c>
      <c r="D67" s="36">
        <f>(1+Mastersheet!$C$39)*D55</f>
        <v>13911.288891600003</v>
      </c>
      <c r="E67" s="36">
        <f t="shared" ref="E67:E130" si="9">-0.06*D67</f>
        <v>-834.67733349600019</v>
      </c>
      <c r="F67" s="37">
        <v>0</v>
      </c>
      <c r="G67" s="41">
        <f t="shared" si="8"/>
        <v>-4034.2737785640006</v>
      </c>
      <c r="H67" s="25">
        <v>0</v>
      </c>
      <c r="I67" s="36">
        <f>(1+Mastersheet!$C$39)*I55</f>
        <v>-231.85481486</v>
      </c>
      <c r="J67" s="25">
        <v>0</v>
      </c>
      <c r="K67" s="25">
        <v>0</v>
      </c>
      <c r="L67" s="25">
        <v>0</v>
      </c>
      <c r="M67" s="36">
        <v>0</v>
      </c>
      <c r="N67" s="36">
        <f>Mastersheet!$C$34</f>
        <v>-1824.6070659266443</v>
      </c>
      <c r="O67" s="93">
        <v>0</v>
      </c>
      <c r="P67" s="37">
        <f>P55*(1+Mastersheet!$C$39)</f>
        <v>-579.63703715000008</v>
      </c>
      <c r="Q67" s="25">
        <v>0</v>
      </c>
      <c r="R67" s="37">
        <f t="shared" si="5"/>
        <v>0</v>
      </c>
      <c r="S67" s="79">
        <f t="shared" si="4"/>
        <v>6406.2388616033586</v>
      </c>
      <c r="T67" s="36">
        <f t="shared" ref="T67:T130" si="10" xml:space="preserve"> S67 + T66 * (1+($W$8)/12)</f>
        <v>323204.04953258712</v>
      </c>
    </row>
    <row r="68" spans="1:20">
      <c r="A68" s="25">
        <v>66</v>
      </c>
      <c r="B68" s="25">
        <v>30</v>
      </c>
      <c r="C68" s="25">
        <v>6</v>
      </c>
      <c r="D68" s="36">
        <f>(1+Mastersheet!$C$39)*D56</f>
        <v>13911.288891600003</v>
      </c>
      <c r="E68" s="36">
        <f t="shared" si="9"/>
        <v>-834.67733349600019</v>
      </c>
      <c r="F68" s="37">
        <v>0</v>
      </c>
      <c r="G68" s="41">
        <f t="shared" si="8"/>
        <v>-4034.2737785640006</v>
      </c>
      <c r="H68" s="25">
        <v>0</v>
      </c>
      <c r="I68" s="36">
        <f>(1+Mastersheet!$C$39)*I56</f>
        <v>-231.85481486</v>
      </c>
      <c r="J68" s="25">
        <v>0</v>
      </c>
      <c r="K68" s="25">
        <v>0</v>
      </c>
      <c r="L68" s="25">
        <v>0</v>
      </c>
      <c r="M68" s="36">
        <v>0</v>
      </c>
      <c r="N68" s="36">
        <f>Mastersheet!$C$34</f>
        <v>-1824.6070659266443</v>
      </c>
      <c r="O68" s="93">
        <v>0</v>
      </c>
      <c r="P68" s="37">
        <f>P56*(1+Mastersheet!$C$39)</f>
        <v>-579.63703715000008</v>
      </c>
      <c r="Q68" s="25">
        <v>0</v>
      </c>
      <c r="R68" s="37">
        <f t="shared" si="5"/>
        <v>0</v>
      </c>
      <c r="S68" s="79">
        <f t="shared" ref="S68:S131" si="11">SUM(D68,E68,F68,G68,H68,I68,J68,K68,L68,M68,N68,O68,P68,Q68,R68)</f>
        <v>6406.2388616033586</v>
      </c>
      <c r="T68" s="36">
        <f t="shared" si="10"/>
        <v>330148.96181007812</v>
      </c>
    </row>
    <row r="69" spans="1:20">
      <c r="A69" s="25">
        <v>67</v>
      </c>
      <c r="B69" s="25">
        <v>30</v>
      </c>
      <c r="C69" s="25">
        <v>7</v>
      </c>
      <c r="D69" s="36">
        <f>(1+Mastersheet!$C$39)*D57</f>
        <v>13911.288891600003</v>
      </c>
      <c r="E69" s="36">
        <f t="shared" si="9"/>
        <v>-834.67733349600019</v>
      </c>
      <c r="F69" s="37">
        <v>0</v>
      </c>
      <c r="G69" s="41">
        <f t="shared" si="8"/>
        <v>-4034.2737785640006</v>
      </c>
      <c r="H69" s="25">
        <v>0</v>
      </c>
      <c r="I69" s="36">
        <f>(1+Mastersheet!$C$39)*I57</f>
        <v>-231.85481486</v>
      </c>
      <c r="J69" s="25">
        <v>0</v>
      </c>
      <c r="K69" s="25">
        <v>0</v>
      </c>
      <c r="L69" s="25">
        <v>0</v>
      </c>
      <c r="M69" s="36">
        <v>0</v>
      </c>
      <c r="N69" s="36">
        <f>Mastersheet!$C$34</f>
        <v>-1824.6070659266443</v>
      </c>
      <c r="O69" s="93">
        <v>0</v>
      </c>
      <c r="P69" s="37">
        <f>P57*(1+Mastersheet!$C$39)</f>
        <v>-579.63703715000008</v>
      </c>
      <c r="Q69" s="25">
        <v>0</v>
      </c>
      <c r="R69" s="37">
        <f t="shared" si="5"/>
        <v>0</v>
      </c>
      <c r="S69" s="79">
        <f t="shared" si="11"/>
        <v>6406.2388616033586</v>
      </c>
      <c r="T69" s="36">
        <f t="shared" si="10"/>
        <v>337105.44894136494</v>
      </c>
    </row>
    <row r="70" spans="1:20">
      <c r="A70" s="25">
        <v>68</v>
      </c>
      <c r="B70" s="25">
        <v>30</v>
      </c>
      <c r="C70" s="77">
        <v>8</v>
      </c>
      <c r="D70" s="36">
        <f>(1+Mastersheet!$C$39)*D58</f>
        <v>13911.288891600003</v>
      </c>
      <c r="E70" s="36">
        <f t="shared" si="9"/>
        <v>-834.67733349600019</v>
      </c>
      <c r="F70" s="37">
        <v>0</v>
      </c>
      <c r="G70" s="41">
        <f t="shared" si="8"/>
        <v>-4034.2737785640006</v>
      </c>
      <c r="H70" s="25">
        <v>0</v>
      </c>
      <c r="I70" s="36">
        <f>(1+Mastersheet!$C$39)*I58</f>
        <v>-231.85481486</v>
      </c>
      <c r="J70" s="25">
        <v>0</v>
      </c>
      <c r="K70" s="25">
        <v>0</v>
      </c>
      <c r="L70" s="25">
        <v>0</v>
      </c>
      <c r="M70" s="36">
        <v>0</v>
      </c>
      <c r="N70" s="36">
        <f>Mastersheet!$C$34</f>
        <v>-1824.6070659266443</v>
      </c>
      <c r="O70" s="93">
        <v>0</v>
      </c>
      <c r="P70" s="37">
        <f>P58*(1+Mastersheet!$C$39)</f>
        <v>-579.63703715000008</v>
      </c>
      <c r="Q70" s="25">
        <v>0</v>
      </c>
      <c r="R70" s="37">
        <f t="shared" si="5"/>
        <v>0</v>
      </c>
      <c r="S70" s="79">
        <f t="shared" si="11"/>
        <v>6406.2388616033586</v>
      </c>
      <c r="T70" s="36">
        <f t="shared" si="10"/>
        <v>344073.5302178706</v>
      </c>
    </row>
    <row r="71" spans="1:20">
      <c r="A71" s="25">
        <v>69</v>
      </c>
      <c r="B71" s="25">
        <v>30</v>
      </c>
      <c r="C71" s="25">
        <v>9</v>
      </c>
      <c r="D71" s="36">
        <f>(1+Mastersheet!$C$39)*D59</f>
        <v>13911.288891600003</v>
      </c>
      <c r="E71" s="36">
        <f t="shared" si="9"/>
        <v>-834.67733349600019</v>
      </c>
      <c r="F71" s="37">
        <v>0</v>
      </c>
      <c r="G71" s="41">
        <f t="shared" si="8"/>
        <v>-4034.2737785640006</v>
      </c>
      <c r="H71" s="25">
        <v>0</v>
      </c>
      <c r="I71" s="36">
        <f>(1+Mastersheet!$C$39)*I59</f>
        <v>-231.85481486</v>
      </c>
      <c r="J71" s="25">
        <v>0</v>
      </c>
      <c r="K71" s="25">
        <v>0</v>
      </c>
      <c r="L71" s="25">
        <v>0</v>
      </c>
      <c r="M71" s="36">
        <v>0</v>
      </c>
      <c r="N71" s="36">
        <f>Mastersheet!$C$34</f>
        <v>-1824.6070659266443</v>
      </c>
      <c r="O71" s="93">
        <v>0</v>
      </c>
      <c r="P71" s="37">
        <f>P59*(1+Mastersheet!$C$39)</f>
        <v>-579.63703715000008</v>
      </c>
      <c r="Q71" s="25">
        <v>0</v>
      </c>
      <c r="R71" s="37">
        <f t="shared" si="5"/>
        <v>0</v>
      </c>
      <c r="S71" s="79">
        <f t="shared" si="11"/>
        <v>6406.2388616033586</v>
      </c>
      <c r="T71" s="36">
        <f t="shared" si="10"/>
        <v>351053.22496317042</v>
      </c>
    </row>
    <row r="72" spans="1:20">
      <c r="A72" s="25">
        <v>70</v>
      </c>
      <c r="B72" s="25">
        <v>30</v>
      </c>
      <c r="C72" s="77">
        <v>10</v>
      </c>
      <c r="D72" s="36">
        <f>(1+Mastersheet!$C$39)*D60</f>
        <v>13911.288891600003</v>
      </c>
      <c r="E72" s="36">
        <f t="shared" si="9"/>
        <v>-834.67733349600019</v>
      </c>
      <c r="F72" s="37">
        <v>0</v>
      </c>
      <c r="G72" s="41">
        <f t="shared" si="8"/>
        <v>-4034.2737785640006</v>
      </c>
      <c r="H72" s="25">
        <v>0</v>
      </c>
      <c r="I72" s="36">
        <f>(1+Mastersheet!$C$39)*I60</f>
        <v>-231.85481486</v>
      </c>
      <c r="J72" s="25">
        <v>0</v>
      </c>
      <c r="K72" s="25">
        <v>0</v>
      </c>
      <c r="L72" s="25">
        <v>0</v>
      </c>
      <c r="M72" s="36">
        <v>0</v>
      </c>
      <c r="N72" s="36">
        <f>Mastersheet!$C$34</f>
        <v>-1824.6070659266443</v>
      </c>
      <c r="O72" s="93">
        <v>0</v>
      </c>
      <c r="P72" s="37">
        <f>P60*(1+Mastersheet!$C$39)</f>
        <v>-579.63703715000008</v>
      </c>
      <c r="Q72" s="25">
        <v>0</v>
      </c>
      <c r="R72" s="37">
        <f t="shared" ref="R72:R135" si="12">FV(0.00666,1,0,-R71)</f>
        <v>0</v>
      </c>
      <c r="S72" s="79">
        <f t="shared" si="11"/>
        <v>6406.2388616033586</v>
      </c>
      <c r="T72" s="36">
        <f t="shared" si="10"/>
        <v>358044.55253304576</v>
      </c>
    </row>
    <row r="73" spans="1:20">
      <c r="A73" s="25">
        <v>71</v>
      </c>
      <c r="B73" s="25">
        <v>30</v>
      </c>
      <c r="C73" s="25">
        <v>11</v>
      </c>
      <c r="D73" s="36">
        <f>(1+Mastersheet!$C$39)*D61</f>
        <v>13911.288891600003</v>
      </c>
      <c r="E73" s="36">
        <f t="shared" si="9"/>
        <v>-834.67733349600019</v>
      </c>
      <c r="F73" s="37">
        <v>0</v>
      </c>
      <c r="G73" s="41">
        <f t="shared" si="8"/>
        <v>-4034.2737785640006</v>
      </c>
      <c r="H73" s="25">
        <v>0</v>
      </c>
      <c r="I73" s="36">
        <f>(1+Mastersheet!$C$39)*I61</f>
        <v>-231.85481486</v>
      </c>
      <c r="J73" s="25">
        <v>0</v>
      </c>
      <c r="K73" s="25">
        <v>0</v>
      </c>
      <c r="L73" s="25">
        <v>0</v>
      </c>
      <c r="M73" s="36">
        <v>0</v>
      </c>
      <c r="N73" s="36">
        <f>Mastersheet!$C$34</f>
        <v>-1824.6070659266443</v>
      </c>
      <c r="O73" s="93">
        <v>0</v>
      </c>
      <c r="P73" s="37">
        <f>P61*(1+Mastersheet!$C$39)</f>
        <v>-579.63703715000008</v>
      </c>
      <c r="Q73" s="25">
        <v>0</v>
      </c>
      <c r="R73" s="37">
        <f t="shared" si="12"/>
        <v>0</v>
      </c>
      <c r="S73" s="79">
        <f t="shared" si="11"/>
        <v>6406.2388616033586</v>
      </c>
      <c r="T73" s="36">
        <f t="shared" si="10"/>
        <v>365047.53231553757</v>
      </c>
    </row>
    <row r="74" spans="1:20">
      <c r="A74" s="25">
        <v>72</v>
      </c>
      <c r="B74" s="25">
        <v>30</v>
      </c>
      <c r="C74" s="77">
        <v>0</v>
      </c>
      <c r="D74" s="36">
        <f>(1+Mastersheet!$C$39)*D62</f>
        <v>13911.288891600003</v>
      </c>
      <c r="E74" s="36">
        <f t="shared" si="9"/>
        <v>-834.67733349600019</v>
      </c>
      <c r="F74" s="37">
        <v>0</v>
      </c>
      <c r="G74" s="41">
        <f t="shared" si="8"/>
        <v>-4034.2737785640006</v>
      </c>
      <c r="H74" s="25">
        <v>0</v>
      </c>
      <c r="I74" s="36">
        <f>(1+Mastersheet!$C$39)*I62</f>
        <v>-231.85481486</v>
      </c>
      <c r="J74" s="25">
        <v>0</v>
      </c>
      <c r="K74" s="25">
        <v>0</v>
      </c>
      <c r="L74" s="25">
        <v>0</v>
      </c>
      <c r="M74" s="36">
        <v>0</v>
      </c>
      <c r="N74" s="36">
        <f>Mastersheet!$C$34</f>
        <v>-1824.6070659266443</v>
      </c>
      <c r="O74" s="93">
        <v>0</v>
      </c>
      <c r="P74" s="37">
        <f>P62*(1+Mastersheet!$C$39)</f>
        <v>-579.63703715000008</v>
      </c>
      <c r="Q74" s="25">
        <v>0</v>
      </c>
      <c r="R74" s="37">
        <f t="shared" si="12"/>
        <v>0</v>
      </c>
      <c r="S74" s="79">
        <f t="shared" si="11"/>
        <v>6406.2388616033586</v>
      </c>
      <c r="T74" s="36">
        <f t="shared" si="10"/>
        <v>372062.18373100017</v>
      </c>
    </row>
    <row r="75" spans="1:20">
      <c r="A75" s="25">
        <v>73</v>
      </c>
      <c r="B75" s="25">
        <v>30</v>
      </c>
      <c r="C75" s="25">
        <v>1</v>
      </c>
      <c r="D75" s="36">
        <f>(1+Mastersheet!$C$39)*D63</f>
        <v>14328.627558348004</v>
      </c>
      <c r="E75" s="36">
        <f t="shared" si="9"/>
        <v>-859.71765350088015</v>
      </c>
      <c r="F75" s="37">
        <v>0</v>
      </c>
      <c r="G75" s="41">
        <f t="shared" si="8"/>
        <v>-4155.301991920921</v>
      </c>
      <c r="H75" s="25">
        <v>0</v>
      </c>
      <c r="I75" s="36">
        <f>(1+Mastersheet!$C$39)*I63</f>
        <v>-238.81045930580001</v>
      </c>
      <c r="J75" s="25">
        <v>0</v>
      </c>
      <c r="K75" s="25">
        <v>0</v>
      </c>
      <c r="L75" s="25">
        <v>0</v>
      </c>
      <c r="M75" s="36">
        <v>0</v>
      </c>
      <c r="N75" s="36">
        <f>Mastersheet!$C$34</f>
        <v>-1824.6070659266443</v>
      </c>
      <c r="O75" s="93">
        <v>0</v>
      </c>
      <c r="P75" s="37">
        <f>P63*(1+Mastersheet!$C$39)</f>
        <v>-597.02614826450008</v>
      </c>
      <c r="Q75" s="25">
        <v>0</v>
      </c>
      <c r="R75" s="37">
        <f t="shared" si="12"/>
        <v>0</v>
      </c>
      <c r="S75" s="79">
        <f t="shared" si="11"/>
        <v>6653.1642394292594</v>
      </c>
      <c r="T75" s="36">
        <f t="shared" si="10"/>
        <v>379335.45160998113</v>
      </c>
    </row>
    <row r="76" spans="1:20">
      <c r="A76" s="25">
        <v>74</v>
      </c>
      <c r="B76" s="25">
        <v>31</v>
      </c>
      <c r="C76" s="25">
        <v>2</v>
      </c>
      <c r="D76" s="36">
        <f>(1+Mastersheet!$C$39)*D64</f>
        <v>14328.627558348004</v>
      </c>
      <c r="E76" s="36">
        <f t="shared" si="9"/>
        <v>-859.71765350088015</v>
      </c>
      <c r="F76" s="37">
        <v>0</v>
      </c>
      <c r="G76" s="41">
        <f t="shared" si="8"/>
        <v>-4155.301991920921</v>
      </c>
      <c r="H76" s="25">
        <v>0</v>
      </c>
      <c r="I76" s="36">
        <f>(1+Mastersheet!$C$39)*I64</f>
        <v>-238.81045930580001</v>
      </c>
      <c r="J76" s="25">
        <v>0</v>
      </c>
      <c r="K76" s="25">
        <v>0</v>
      </c>
      <c r="L76" s="25">
        <v>0</v>
      </c>
      <c r="M76" s="36">
        <v>0</v>
      </c>
      <c r="N76" s="36">
        <f>Mastersheet!$C$34</f>
        <v>-1824.6070659266443</v>
      </c>
      <c r="O76" s="93">
        <v>0</v>
      </c>
      <c r="P76" s="37">
        <f>P64*(1+Mastersheet!$C$39)</f>
        <v>-597.02614826450008</v>
      </c>
      <c r="Q76" s="25">
        <v>0</v>
      </c>
      <c r="R76" s="37">
        <f t="shared" si="12"/>
        <v>0</v>
      </c>
      <c r="S76" s="79">
        <f t="shared" si="11"/>
        <v>6653.1642394292594</v>
      </c>
      <c r="T76" s="36">
        <f t="shared" si="10"/>
        <v>386620.84160209371</v>
      </c>
    </row>
    <row r="77" spans="1:20">
      <c r="A77" s="25">
        <v>75</v>
      </c>
      <c r="B77" s="25">
        <v>31</v>
      </c>
      <c r="C77" s="25">
        <v>3</v>
      </c>
      <c r="D77" s="36">
        <f>(1+Mastersheet!$C$39)*D65</f>
        <v>14328.627558348004</v>
      </c>
      <c r="E77" s="36">
        <f t="shared" si="9"/>
        <v>-859.71765350088015</v>
      </c>
      <c r="F77" s="37">
        <v>0</v>
      </c>
      <c r="G77" s="41">
        <f t="shared" si="8"/>
        <v>-4155.301991920921</v>
      </c>
      <c r="H77" s="25">
        <v>0</v>
      </c>
      <c r="I77" s="36">
        <f>(1+Mastersheet!$C$39)*I65</f>
        <v>-238.81045930580001</v>
      </c>
      <c r="J77" s="25">
        <v>0</v>
      </c>
      <c r="K77" s="25">
        <v>0</v>
      </c>
      <c r="L77" s="25">
        <v>0</v>
      </c>
      <c r="M77" s="36">
        <v>0</v>
      </c>
      <c r="N77" s="36">
        <f>Mastersheet!$C$34</f>
        <v>-1824.6070659266443</v>
      </c>
      <c r="O77" s="93">
        <v>0</v>
      </c>
      <c r="P77" s="37">
        <f>P65*(1+Mastersheet!$C$39)</f>
        <v>-597.02614826450008</v>
      </c>
      <c r="Q77" s="25">
        <v>0</v>
      </c>
      <c r="R77" s="37">
        <f t="shared" si="12"/>
        <v>0</v>
      </c>
      <c r="S77" s="79">
        <f t="shared" si="11"/>
        <v>6653.1642394292594</v>
      </c>
      <c r="T77" s="36">
        <f t="shared" si="10"/>
        <v>393918.37391085987</v>
      </c>
    </row>
    <row r="78" spans="1:20">
      <c r="A78" s="25">
        <v>76</v>
      </c>
      <c r="B78" s="25">
        <v>31</v>
      </c>
      <c r="C78" s="77">
        <v>4</v>
      </c>
      <c r="D78" s="36">
        <f>(1+Mastersheet!$C$39)*D66</f>
        <v>14328.627558348004</v>
      </c>
      <c r="E78" s="36">
        <f t="shared" si="9"/>
        <v>-859.71765350088015</v>
      </c>
      <c r="F78" s="37">
        <v>0</v>
      </c>
      <c r="G78" s="41">
        <f t="shared" si="8"/>
        <v>-4155.301991920921</v>
      </c>
      <c r="H78" s="25">
        <v>0</v>
      </c>
      <c r="I78" s="36">
        <f>(1+Mastersheet!$C$39)*I66</f>
        <v>-238.81045930580001</v>
      </c>
      <c r="J78" s="25">
        <v>0</v>
      </c>
      <c r="K78" s="25">
        <v>0</v>
      </c>
      <c r="L78" s="25">
        <v>0</v>
      </c>
      <c r="M78" s="36">
        <v>0</v>
      </c>
      <c r="N78" s="36">
        <f>Mastersheet!$C$34</f>
        <v>-1824.6070659266443</v>
      </c>
      <c r="O78" s="93">
        <v>0</v>
      </c>
      <c r="P78" s="37">
        <f>P66*(1+Mastersheet!$C$39)</f>
        <v>-597.02614826450008</v>
      </c>
      <c r="Q78" s="25">
        <v>0</v>
      </c>
      <c r="R78" s="37">
        <f t="shared" si="12"/>
        <v>0</v>
      </c>
      <c r="S78" s="79">
        <f t="shared" si="11"/>
        <v>6653.1642394292594</v>
      </c>
      <c r="T78" s="36">
        <f t="shared" si="10"/>
        <v>401228.06877347396</v>
      </c>
    </row>
    <row r="79" spans="1:20">
      <c r="A79" s="25">
        <v>77</v>
      </c>
      <c r="B79" s="25">
        <v>31</v>
      </c>
      <c r="C79" s="25">
        <v>5</v>
      </c>
      <c r="D79" s="36">
        <f>(1+Mastersheet!$C$39)*D67</f>
        <v>14328.627558348004</v>
      </c>
      <c r="E79" s="36">
        <f t="shared" si="9"/>
        <v>-859.71765350088015</v>
      </c>
      <c r="F79" s="37">
        <v>0</v>
      </c>
      <c r="G79" s="41">
        <f t="shared" si="8"/>
        <v>-4155.301991920921</v>
      </c>
      <c r="H79" s="25">
        <v>0</v>
      </c>
      <c r="I79" s="36">
        <f>(1+Mastersheet!$C$39)*I67</f>
        <v>-238.81045930580001</v>
      </c>
      <c r="J79" s="25">
        <v>0</v>
      </c>
      <c r="K79" s="25">
        <v>0</v>
      </c>
      <c r="L79" s="25">
        <v>0</v>
      </c>
      <c r="M79" s="36">
        <v>0</v>
      </c>
      <c r="N79" s="36">
        <f>Mastersheet!$C$34</f>
        <v>-1824.6070659266443</v>
      </c>
      <c r="O79" s="93">
        <v>0</v>
      </c>
      <c r="P79" s="37">
        <f>P67*(1+Mastersheet!$C$39)</f>
        <v>-597.02614826450008</v>
      </c>
      <c r="Q79" s="25">
        <v>0</v>
      </c>
      <c r="R79" s="37">
        <f t="shared" si="12"/>
        <v>0</v>
      </c>
      <c r="S79" s="79">
        <f t="shared" si="11"/>
        <v>6653.1642394292594</v>
      </c>
      <c r="T79" s="36">
        <f t="shared" si="10"/>
        <v>408549.94646085904</v>
      </c>
    </row>
    <row r="80" spans="1:20">
      <c r="A80" s="25">
        <v>78</v>
      </c>
      <c r="B80" s="25">
        <v>31</v>
      </c>
      <c r="C80" s="25">
        <v>6</v>
      </c>
      <c r="D80" s="36">
        <f>(1+Mastersheet!$C$39)*D68</f>
        <v>14328.627558348004</v>
      </c>
      <c r="E80" s="36">
        <f t="shared" si="9"/>
        <v>-859.71765350088015</v>
      </c>
      <c r="F80" s="37">
        <v>0</v>
      </c>
      <c r="G80" s="41">
        <f t="shared" si="8"/>
        <v>-4155.301991920921</v>
      </c>
      <c r="H80" s="25">
        <v>0</v>
      </c>
      <c r="I80" s="36">
        <f>(1+Mastersheet!$C$39)*I68</f>
        <v>-238.81045930580001</v>
      </c>
      <c r="J80" s="25">
        <v>0</v>
      </c>
      <c r="K80" s="25">
        <v>0</v>
      </c>
      <c r="L80" s="25">
        <v>0</v>
      </c>
      <c r="M80" s="36">
        <v>0</v>
      </c>
      <c r="N80" s="36">
        <f>Mastersheet!$C$34</f>
        <v>-1824.6070659266443</v>
      </c>
      <c r="O80" s="93">
        <v>0</v>
      </c>
      <c r="P80" s="37">
        <f>P68*(1+Mastersheet!$C$39)</f>
        <v>-597.02614826450008</v>
      </c>
      <c r="Q80" s="25">
        <v>0</v>
      </c>
      <c r="R80" s="37">
        <f t="shared" si="12"/>
        <v>0</v>
      </c>
      <c r="S80" s="79">
        <f t="shared" si="11"/>
        <v>6653.1642394292594</v>
      </c>
      <c r="T80" s="36">
        <f t="shared" si="10"/>
        <v>415884.02727772313</v>
      </c>
    </row>
    <row r="81" spans="1:20">
      <c r="A81" s="25">
        <v>79</v>
      </c>
      <c r="B81" s="25">
        <v>31</v>
      </c>
      <c r="C81" s="25">
        <v>7</v>
      </c>
      <c r="D81" s="36">
        <f>(1+Mastersheet!$C$39)*D69</f>
        <v>14328.627558348004</v>
      </c>
      <c r="E81" s="36">
        <f t="shared" si="9"/>
        <v>-859.71765350088015</v>
      </c>
      <c r="F81" s="37">
        <v>0</v>
      </c>
      <c r="G81" s="41">
        <f t="shared" si="8"/>
        <v>-4155.301991920921</v>
      </c>
      <c r="H81" s="25">
        <v>0</v>
      </c>
      <c r="I81" s="36">
        <f>(1+Mastersheet!$C$39)*I69</f>
        <v>-238.81045930580001</v>
      </c>
      <c r="J81" s="25">
        <v>0</v>
      </c>
      <c r="K81" s="25">
        <v>0</v>
      </c>
      <c r="L81" s="25">
        <v>0</v>
      </c>
      <c r="M81" s="36">
        <v>0</v>
      </c>
      <c r="N81" s="36">
        <f>Mastersheet!$C$34</f>
        <v>-1824.6070659266443</v>
      </c>
      <c r="O81" s="93">
        <v>0</v>
      </c>
      <c r="P81" s="37">
        <f>P69*(1+Mastersheet!$C$39)</f>
        <v>-597.02614826450008</v>
      </c>
      <c r="Q81" s="25">
        <v>0</v>
      </c>
      <c r="R81" s="37">
        <f t="shared" si="12"/>
        <v>0</v>
      </c>
      <c r="S81" s="79">
        <f t="shared" si="11"/>
        <v>6653.1642394292594</v>
      </c>
      <c r="T81" s="36">
        <f t="shared" si="10"/>
        <v>423230.33156261529</v>
      </c>
    </row>
    <row r="82" spans="1:20">
      <c r="A82" s="25">
        <v>80</v>
      </c>
      <c r="B82" s="25">
        <v>31</v>
      </c>
      <c r="C82" s="77">
        <v>8</v>
      </c>
      <c r="D82" s="36">
        <f>(1+Mastersheet!$C$39)*D70</f>
        <v>14328.627558348004</v>
      </c>
      <c r="E82" s="36">
        <f t="shared" si="9"/>
        <v>-859.71765350088015</v>
      </c>
      <c r="F82" s="37">
        <v>0</v>
      </c>
      <c r="G82" s="41">
        <f t="shared" si="8"/>
        <v>-4155.301991920921</v>
      </c>
      <c r="H82" s="25">
        <v>0</v>
      </c>
      <c r="I82" s="36">
        <f>(1+Mastersheet!$C$39)*I70</f>
        <v>-238.81045930580001</v>
      </c>
      <c r="J82" s="25">
        <v>0</v>
      </c>
      <c r="K82" s="25">
        <v>0</v>
      </c>
      <c r="L82" s="25">
        <v>0</v>
      </c>
      <c r="M82" s="36">
        <v>0</v>
      </c>
      <c r="N82" s="36">
        <f>Mastersheet!$C$34</f>
        <v>-1824.6070659266443</v>
      </c>
      <c r="O82" s="93">
        <v>0</v>
      </c>
      <c r="P82" s="37">
        <f>P70*(1+Mastersheet!$C$39)</f>
        <v>-597.02614826450008</v>
      </c>
      <c r="Q82" s="25">
        <v>0</v>
      </c>
      <c r="R82" s="37">
        <f t="shared" si="12"/>
        <v>0</v>
      </c>
      <c r="S82" s="79">
        <f t="shared" si="11"/>
        <v>6653.1642394292594</v>
      </c>
      <c r="T82" s="36">
        <f t="shared" si="10"/>
        <v>430588.87968798226</v>
      </c>
    </row>
    <row r="83" spans="1:20">
      <c r="A83" s="25">
        <v>81</v>
      </c>
      <c r="B83" s="25">
        <v>31</v>
      </c>
      <c r="C83" s="25">
        <v>9</v>
      </c>
      <c r="D83" s="36">
        <f>(1+Mastersheet!$C$39)*D71</f>
        <v>14328.627558348004</v>
      </c>
      <c r="E83" s="36">
        <f t="shared" si="9"/>
        <v>-859.71765350088015</v>
      </c>
      <c r="F83" s="37">
        <v>0</v>
      </c>
      <c r="G83" s="41">
        <f t="shared" si="8"/>
        <v>-4155.301991920921</v>
      </c>
      <c r="H83" s="25">
        <v>0</v>
      </c>
      <c r="I83" s="36">
        <f>(1+Mastersheet!$C$39)*I71</f>
        <v>-238.81045930580001</v>
      </c>
      <c r="J83" s="25">
        <v>0</v>
      </c>
      <c r="K83" s="25">
        <v>0</v>
      </c>
      <c r="L83" s="25">
        <v>0</v>
      </c>
      <c r="M83" s="36">
        <v>0</v>
      </c>
      <c r="N83" s="36">
        <f>Mastersheet!$C$34</f>
        <v>-1824.6070659266443</v>
      </c>
      <c r="O83" s="93">
        <v>0</v>
      </c>
      <c r="P83" s="37">
        <f>P71*(1+Mastersheet!$C$39)</f>
        <v>-597.02614826450008</v>
      </c>
      <c r="Q83" s="25">
        <v>0</v>
      </c>
      <c r="R83" s="37">
        <f t="shared" si="12"/>
        <v>0</v>
      </c>
      <c r="S83" s="79">
        <f t="shared" si="11"/>
        <v>6653.1642394292594</v>
      </c>
      <c r="T83" s="36">
        <f t="shared" si="10"/>
        <v>437959.69206022489</v>
      </c>
    </row>
    <row r="84" spans="1:20">
      <c r="A84" s="25">
        <v>82</v>
      </c>
      <c r="B84" s="25">
        <v>31</v>
      </c>
      <c r="C84" s="77">
        <v>10</v>
      </c>
      <c r="D84" s="36">
        <f>(1+Mastersheet!$C$39)*D72</f>
        <v>14328.627558348004</v>
      </c>
      <c r="E84" s="36">
        <f t="shared" si="9"/>
        <v>-859.71765350088015</v>
      </c>
      <c r="F84" s="37">
        <v>0</v>
      </c>
      <c r="G84" s="41">
        <f t="shared" si="8"/>
        <v>-4155.301991920921</v>
      </c>
      <c r="H84" s="25">
        <v>0</v>
      </c>
      <c r="I84" s="36">
        <f>(1+Mastersheet!$C$39)*I72</f>
        <v>-238.81045930580001</v>
      </c>
      <c r="J84" s="25">
        <v>0</v>
      </c>
      <c r="K84" s="25">
        <v>0</v>
      </c>
      <c r="L84" s="25">
        <v>0</v>
      </c>
      <c r="M84" s="36">
        <v>0</v>
      </c>
      <c r="N84" s="36">
        <f>Mastersheet!$C$34</f>
        <v>-1824.6070659266443</v>
      </c>
      <c r="O84" s="93">
        <v>0</v>
      </c>
      <c r="P84" s="37">
        <f>P72*(1+Mastersheet!$C$39)</f>
        <v>-597.02614826450008</v>
      </c>
      <c r="Q84" s="25">
        <v>0</v>
      </c>
      <c r="R84" s="37">
        <f t="shared" si="12"/>
        <v>0</v>
      </c>
      <c r="S84" s="79">
        <f t="shared" si="11"/>
        <v>6653.1642394292594</v>
      </c>
      <c r="T84" s="36">
        <f t="shared" si="10"/>
        <v>445342.78911975457</v>
      </c>
    </row>
    <row r="85" spans="1:20">
      <c r="A85" s="25">
        <v>83</v>
      </c>
      <c r="B85" s="25">
        <v>31</v>
      </c>
      <c r="C85" s="25">
        <v>11</v>
      </c>
      <c r="D85" s="36">
        <f>(1+Mastersheet!$C$39)*D73</f>
        <v>14328.627558348004</v>
      </c>
      <c r="E85" s="36">
        <f t="shared" si="9"/>
        <v>-859.71765350088015</v>
      </c>
      <c r="F85" s="37">
        <v>0</v>
      </c>
      <c r="G85" s="41">
        <f t="shared" si="8"/>
        <v>-4155.301991920921</v>
      </c>
      <c r="H85" s="25">
        <v>0</v>
      </c>
      <c r="I85" s="36">
        <f>(1+Mastersheet!$C$39)*I73</f>
        <v>-238.81045930580001</v>
      </c>
      <c r="J85" s="25">
        <v>0</v>
      </c>
      <c r="K85" s="25">
        <v>0</v>
      </c>
      <c r="L85" s="25">
        <v>0</v>
      </c>
      <c r="M85" s="36">
        <v>0</v>
      </c>
      <c r="N85" s="36">
        <f>Mastersheet!$C$34</f>
        <v>-1824.6070659266443</v>
      </c>
      <c r="O85" s="93">
        <v>0</v>
      </c>
      <c r="P85" s="37">
        <f>P73*(1+Mastersheet!$C$39)</f>
        <v>-597.02614826450008</v>
      </c>
      <c r="Q85" s="25">
        <v>0</v>
      </c>
      <c r="R85" s="37">
        <f t="shared" si="12"/>
        <v>0</v>
      </c>
      <c r="S85" s="79">
        <f t="shared" si="11"/>
        <v>6653.1642394292594</v>
      </c>
      <c r="T85" s="36">
        <f t="shared" si="10"/>
        <v>452738.19134105014</v>
      </c>
    </row>
    <row r="86" spans="1:20">
      <c r="A86" s="25">
        <v>84</v>
      </c>
      <c r="B86" s="25">
        <v>31</v>
      </c>
      <c r="C86" s="77">
        <v>0</v>
      </c>
      <c r="D86" s="36">
        <f>(1+Mastersheet!$C$39)*D74</f>
        <v>14328.627558348004</v>
      </c>
      <c r="E86" s="36">
        <f t="shared" si="9"/>
        <v>-859.71765350088015</v>
      </c>
      <c r="F86" s="37">
        <v>0</v>
      </c>
      <c r="G86" s="41">
        <f t="shared" si="8"/>
        <v>-4155.301991920921</v>
      </c>
      <c r="H86" s="25">
        <v>0</v>
      </c>
      <c r="I86" s="36">
        <f>(1+Mastersheet!$C$39)*I74</f>
        <v>-238.81045930580001</v>
      </c>
      <c r="J86" s="25">
        <v>0</v>
      </c>
      <c r="K86" s="25">
        <v>0</v>
      </c>
      <c r="L86" s="25">
        <v>0</v>
      </c>
      <c r="M86" s="36">
        <v>0</v>
      </c>
      <c r="N86" s="36">
        <f>Mastersheet!$C$34</f>
        <v>-1824.6070659266443</v>
      </c>
      <c r="O86" s="93">
        <v>0</v>
      </c>
      <c r="P86" s="37">
        <f>P74*(1+Mastersheet!$C$39)</f>
        <v>-597.02614826450008</v>
      </c>
      <c r="Q86" s="25">
        <v>0</v>
      </c>
      <c r="R86" s="37">
        <f t="shared" si="12"/>
        <v>0</v>
      </c>
      <c r="S86" s="79">
        <f t="shared" si="11"/>
        <v>6653.1642394292594</v>
      </c>
      <c r="T86" s="36">
        <f t="shared" si="10"/>
        <v>460145.91923271451</v>
      </c>
    </row>
    <row r="87" spans="1:20">
      <c r="A87" s="25">
        <v>85</v>
      </c>
      <c r="B87" s="25">
        <v>31</v>
      </c>
      <c r="C87" s="25">
        <v>1</v>
      </c>
      <c r="D87" s="36">
        <f>(1+Mastersheet!$C$39)*D75</f>
        <v>14758.486385098444</v>
      </c>
      <c r="E87" s="36">
        <f t="shared" si="9"/>
        <v>-885.50918310590657</v>
      </c>
      <c r="F87" s="37">
        <v>0</v>
      </c>
      <c r="G87" s="41">
        <f t="shared" si="8"/>
        <v>-4279.9610516785488</v>
      </c>
      <c r="H87" s="25">
        <v>0</v>
      </c>
      <c r="I87" s="36">
        <f>(1+Mastersheet!$C$39)*I75</f>
        <v>-245.974773084974</v>
      </c>
      <c r="J87" s="25">
        <v>0</v>
      </c>
      <c r="K87" s="25">
        <v>0</v>
      </c>
      <c r="L87" s="25">
        <v>0</v>
      </c>
      <c r="M87" s="36">
        <v>0</v>
      </c>
      <c r="N87" s="36">
        <f>Mastersheet!$C$34</f>
        <v>-1824.6070659266443</v>
      </c>
      <c r="O87" s="93">
        <v>0</v>
      </c>
      <c r="P87" s="37">
        <f>P75*(1+Mastersheet!$C$39)</f>
        <v>-614.93693271243512</v>
      </c>
      <c r="Q87" s="25">
        <v>0</v>
      </c>
      <c r="R87" s="37">
        <f t="shared" si="12"/>
        <v>0</v>
      </c>
      <c r="S87" s="79">
        <f t="shared" si="11"/>
        <v>6907.4973785899347</v>
      </c>
      <c r="T87" s="36">
        <f t="shared" si="10"/>
        <v>467820.32647669234</v>
      </c>
    </row>
    <row r="88" spans="1:20">
      <c r="A88" s="25">
        <v>86</v>
      </c>
      <c r="B88" s="25">
        <v>32</v>
      </c>
      <c r="C88" s="25">
        <v>2</v>
      </c>
      <c r="D88" s="36">
        <f>(1+Mastersheet!$C$39)*D76</f>
        <v>14758.486385098444</v>
      </c>
      <c r="E88" s="36">
        <f t="shared" si="9"/>
        <v>-885.50918310590657</v>
      </c>
      <c r="F88" s="37">
        <v>0</v>
      </c>
      <c r="G88" s="41">
        <f t="shared" si="8"/>
        <v>-4279.9610516785488</v>
      </c>
      <c r="H88" s="25">
        <v>0</v>
      </c>
      <c r="I88" s="36">
        <f>(1+Mastersheet!$C$39)*I76</f>
        <v>-245.974773084974</v>
      </c>
      <c r="J88" s="25">
        <v>0</v>
      </c>
      <c r="K88" s="25">
        <v>0</v>
      </c>
      <c r="L88" s="25">
        <v>0</v>
      </c>
      <c r="M88" s="36">
        <v>0</v>
      </c>
      <c r="N88" s="36">
        <f>Mastersheet!$C$34</f>
        <v>-1824.6070659266443</v>
      </c>
      <c r="O88" s="93">
        <v>0</v>
      </c>
      <c r="P88" s="37">
        <f>P76*(1+Mastersheet!$C$39)</f>
        <v>-614.93693271243512</v>
      </c>
      <c r="Q88" s="25">
        <v>0</v>
      </c>
      <c r="R88" s="37">
        <f t="shared" si="12"/>
        <v>0</v>
      </c>
      <c r="S88" s="79">
        <f t="shared" si="11"/>
        <v>6907.4973785899347</v>
      </c>
      <c r="T88" s="36">
        <f t="shared" si="10"/>
        <v>475507.52439941012</v>
      </c>
    </row>
    <row r="89" spans="1:20">
      <c r="A89" s="25">
        <v>87</v>
      </c>
      <c r="B89" s="25">
        <v>32</v>
      </c>
      <c r="C89" s="25">
        <v>3</v>
      </c>
      <c r="D89" s="36">
        <f>(1+Mastersheet!$C$39)*D77</f>
        <v>14758.486385098444</v>
      </c>
      <c r="E89" s="36">
        <f t="shared" si="9"/>
        <v>-885.50918310590657</v>
      </c>
      <c r="F89" s="37">
        <v>0</v>
      </c>
      <c r="G89" s="41">
        <f t="shared" si="8"/>
        <v>-4279.9610516785488</v>
      </c>
      <c r="H89" s="25">
        <v>0</v>
      </c>
      <c r="I89" s="36">
        <f>(1+Mastersheet!$C$39)*I77</f>
        <v>-245.974773084974</v>
      </c>
      <c r="J89" s="25">
        <v>0</v>
      </c>
      <c r="K89" s="25">
        <v>0</v>
      </c>
      <c r="L89" s="25">
        <v>0</v>
      </c>
      <c r="M89" s="36">
        <v>0</v>
      </c>
      <c r="N89" s="36">
        <f>Mastersheet!$C$34</f>
        <v>-1824.6070659266443</v>
      </c>
      <c r="O89" s="93">
        <v>0</v>
      </c>
      <c r="P89" s="37">
        <f>P77*(1+Mastersheet!$C$39)</f>
        <v>-614.93693271243512</v>
      </c>
      <c r="Q89" s="25">
        <v>0</v>
      </c>
      <c r="R89" s="37">
        <f t="shared" si="12"/>
        <v>0</v>
      </c>
      <c r="S89" s="79">
        <f t="shared" si="11"/>
        <v>6907.4973785899347</v>
      </c>
      <c r="T89" s="36">
        <f t="shared" si="10"/>
        <v>483207.53431866574</v>
      </c>
    </row>
    <row r="90" spans="1:20">
      <c r="A90" s="25">
        <v>88</v>
      </c>
      <c r="B90" s="25">
        <v>32</v>
      </c>
      <c r="C90" s="77">
        <v>4</v>
      </c>
      <c r="D90" s="36">
        <f>(1+Mastersheet!$C$39)*D78</f>
        <v>14758.486385098444</v>
      </c>
      <c r="E90" s="36">
        <f t="shared" si="9"/>
        <v>-885.50918310590657</v>
      </c>
      <c r="F90" s="37">
        <v>0</v>
      </c>
      <c r="G90" s="41">
        <f t="shared" si="8"/>
        <v>-4279.9610516785488</v>
      </c>
      <c r="H90" s="25">
        <v>0</v>
      </c>
      <c r="I90" s="36">
        <f>(1+Mastersheet!$C$39)*I78</f>
        <v>-245.974773084974</v>
      </c>
      <c r="J90" s="25">
        <v>0</v>
      </c>
      <c r="K90" s="25">
        <v>0</v>
      </c>
      <c r="L90" s="25">
        <v>0</v>
      </c>
      <c r="M90" s="36">
        <v>0</v>
      </c>
      <c r="N90" s="36">
        <f>Mastersheet!$C$34</f>
        <v>-1824.6070659266443</v>
      </c>
      <c r="O90" s="93">
        <v>0</v>
      </c>
      <c r="P90" s="37">
        <f>P78*(1+Mastersheet!$C$39)</f>
        <v>-614.93693271243512</v>
      </c>
      <c r="Q90" s="25">
        <v>0</v>
      </c>
      <c r="R90" s="37">
        <f t="shared" si="12"/>
        <v>0</v>
      </c>
      <c r="S90" s="79">
        <f t="shared" si="11"/>
        <v>6907.4973785899347</v>
      </c>
      <c r="T90" s="36">
        <f t="shared" si="10"/>
        <v>490920.37758778682</v>
      </c>
    </row>
    <row r="91" spans="1:20">
      <c r="A91" s="25">
        <v>89</v>
      </c>
      <c r="B91" s="25">
        <v>32</v>
      </c>
      <c r="C91" s="25">
        <v>5</v>
      </c>
      <c r="D91" s="36">
        <f>(1+Mastersheet!$C$39)*D79</f>
        <v>14758.486385098444</v>
      </c>
      <c r="E91" s="36">
        <f t="shared" si="9"/>
        <v>-885.50918310590657</v>
      </c>
      <c r="F91" s="37">
        <v>0</v>
      </c>
      <c r="G91" s="41">
        <f t="shared" si="8"/>
        <v>-4279.9610516785488</v>
      </c>
      <c r="H91" s="25">
        <v>0</v>
      </c>
      <c r="I91" s="36">
        <f>(1+Mastersheet!$C$39)*I79</f>
        <v>-245.974773084974</v>
      </c>
      <c r="J91" s="25">
        <v>0</v>
      </c>
      <c r="K91" s="25">
        <v>0</v>
      </c>
      <c r="L91" s="25">
        <v>0</v>
      </c>
      <c r="M91" s="36">
        <v>0</v>
      </c>
      <c r="N91" s="36">
        <f>Mastersheet!$C$34</f>
        <v>-1824.6070659266443</v>
      </c>
      <c r="O91" s="93">
        <v>0</v>
      </c>
      <c r="P91" s="37">
        <f>P79*(1+Mastersheet!$C$39)</f>
        <v>-614.93693271243512</v>
      </c>
      <c r="Q91" s="25">
        <v>0</v>
      </c>
      <c r="R91" s="37">
        <f t="shared" si="12"/>
        <v>0</v>
      </c>
      <c r="S91" s="79">
        <f t="shared" si="11"/>
        <v>6907.4973785899347</v>
      </c>
      <c r="T91" s="36">
        <f t="shared" si="10"/>
        <v>498646.07559568976</v>
      </c>
    </row>
    <row r="92" spans="1:20">
      <c r="A92" s="25">
        <v>90</v>
      </c>
      <c r="B92" s="25">
        <v>32</v>
      </c>
      <c r="C92" s="25">
        <v>6</v>
      </c>
      <c r="D92" s="36">
        <f>(1+Mastersheet!$C$39)*D80</f>
        <v>14758.486385098444</v>
      </c>
      <c r="E92" s="36">
        <f t="shared" si="9"/>
        <v>-885.50918310590657</v>
      </c>
      <c r="F92" s="37">
        <v>0</v>
      </c>
      <c r="G92" s="41">
        <f t="shared" si="8"/>
        <v>-4279.9610516785488</v>
      </c>
      <c r="H92" s="25">
        <v>0</v>
      </c>
      <c r="I92" s="36">
        <f>(1+Mastersheet!$C$39)*I80</f>
        <v>-245.974773084974</v>
      </c>
      <c r="J92" s="25">
        <v>0</v>
      </c>
      <c r="K92" s="25">
        <v>0</v>
      </c>
      <c r="L92" s="25">
        <v>0</v>
      </c>
      <c r="M92" s="36">
        <v>0</v>
      </c>
      <c r="N92" s="36">
        <f>Mastersheet!$C$34</f>
        <v>-1824.6070659266443</v>
      </c>
      <c r="O92" s="93">
        <v>0</v>
      </c>
      <c r="P92" s="37">
        <f>P80*(1+Mastersheet!$C$39)</f>
        <v>-614.93693271243512</v>
      </c>
      <c r="Q92" s="25">
        <v>0</v>
      </c>
      <c r="R92" s="37">
        <f t="shared" si="12"/>
        <v>0</v>
      </c>
      <c r="S92" s="79">
        <f t="shared" si="11"/>
        <v>6907.4973785899347</v>
      </c>
      <c r="T92" s="36">
        <f t="shared" si="10"/>
        <v>506384.64976693923</v>
      </c>
    </row>
    <row r="93" spans="1:20">
      <c r="A93" s="25">
        <v>91</v>
      </c>
      <c r="B93" s="25">
        <v>32</v>
      </c>
      <c r="C93" s="25">
        <v>7</v>
      </c>
      <c r="D93" s="36">
        <f>(1+Mastersheet!$C$39)*D81</f>
        <v>14758.486385098444</v>
      </c>
      <c r="E93" s="36">
        <f t="shared" si="9"/>
        <v>-885.50918310590657</v>
      </c>
      <c r="F93" s="37">
        <v>0</v>
      </c>
      <c r="G93" s="41">
        <f t="shared" si="8"/>
        <v>-4279.9610516785488</v>
      </c>
      <c r="H93" s="25">
        <v>0</v>
      </c>
      <c r="I93" s="36">
        <f>(1+Mastersheet!$C$39)*I81</f>
        <v>-245.974773084974</v>
      </c>
      <c r="J93" s="25">
        <v>0</v>
      </c>
      <c r="K93" s="25">
        <v>0</v>
      </c>
      <c r="L93" s="25">
        <v>0</v>
      </c>
      <c r="M93" s="36">
        <v>0</v>
      </c>
      <c r="N93" s="36">
        <f>Mastersheet!$C$34</f>
        <v>-1824.6070659266443</v>
      </c>
      <c r="O93" s="93">
        <v>0</v>
      </c>
      <c r="P93" s="37">
        <f>P81*(1+Mastersheet!$C$39)</f>
        <v>-614.93693271243512</v>
      </c>
      <c r="Q93" s="25">
        <v>0</v>
      </c>
      <c r="R93" s="37">
        <f t="shared" si="12"/>
        <v>0</v>
      </c>
      <c r="S93" s="79">
        <f t="shared" si="11"/>
        <v>6907.4973785899347</v>
      </c>
      <c r="T93" s="36">
        <f t="shared" si="10"/>
        <v>514136.12156180741</v>
      </c>
    </row>
    <row r="94" spans="1:20">
      <c r="A94" s="25">
        <v>92</v>
      </c>
      <c r="B94" s="25">
        <v>32</v>
      </c>
      <c r="C94" s="77">
        <v>8</v>
      </c>
      <c r="D94" s="36">
        <f>(1+Mastersheet!$C$39)*D82</f>
        <v>14758.486385098444</v>
      </c>
      <c r="E94" s="36">
        <f t="shared" si="9"/>
        <v>-885.50918310590657</v>
      </c>
      <c r="F94" s="37">
        <v>0</v>
      </c>
      <c r="G94" s="41">
        <f t="shared" si="8"/>
        <v>-4279.9610516785488</v>
      </c>
      <c r="H94" s="25">
        <v>0</v>
      </c>
      <c r="I94" s="36">
        <f>(1+Mastersheet!$C$39)*I82</f>
        <v>-245.974773084974</v>
      </c>
      <c r="J94" s="25">
        <v>0</v>
      </c>
      <c r="K94" s="25">
        <v>0</v>
      </c>
      <c r="L94" s="25">
        <v>0</v>
      </c>
      <c r="M94" s="36">
        <v>0</v>
      </c>
      <c r="N94" s="36">
        <f>Mastersheet!$C$34</f>
        <v>-1824.6070659266443</v>
      </c>
      <c r="O94" s="93">
        <v>0</v>
      </c>
      <c r="P94" s="37">
        <f>P82*(1+Mastersheet!$C$39)</f>
        <v>-614.93693271243512</v>
      </c>
      <c r="Q94" s="25">
        <v>0</v>
      </c>
      <c r="R94" s="37">
        <f t="shared" si="12"/>
        <v>0</v>
      </c>
      <c r="S94" s="79">
        <f t="shared" si="11"/>
        <v>6907.4973785899347</v>
      </c>
      <c r="T94" s="36">
        <f t="shared" si="10"/>
        <v>521900.51247633371</v>
      </c>
    </row>
    <row r="95" spans="1:20">
      <c r="A95" s="25">
        <v>93</v>
      </c>
      <c r="B95" s="25">
        <v>32</v>
      </c>
      <c r="C95" s="25">
        <v>9</v>
      </c>
      <c r="D95" s="36">
        <f>(1+Mastersheet!$C$39)*D83</f>
        <v>14758.486385098444</v>
      </c>
      <c r="E95" s="36">
        <f t="shared" si="9"/>
        <v>-885.50918310590657</v>
      </c>
      <c r="F95" s="37">
        <v>0</v>
      </c>
      <c r="G95" s="41">
        <f t="shared" si="8"/>
        <v>-4279.9610516785488</v>
      </c>
      <c r="H95" s="25">
        <v>0</v>
      </c>
      <c r="I95" s="36">
        <f>(1+Mastersheet!$C$39)*I83</f>
        <v>-245.974773084974</v>
      </c>
      <c r="J95" s="25">
        <v>0</v>
      </c>
      <c r="K95" s="25">
        <v>0</v>
      </c>
      <c r="L95" s="25">
        <v>0</v>
      </c>
      <c r="M95" s="36">
        <v>0</v>
      </c>
      <c r="N95" s="36">
        <f>Mastersheet!$C$34</f>
        <v>-1824.6070659266443</v>
      </c>
      <c r="O95" s="93">
        <v>0</v>
      </c>
      <c r="P95" s="37">
        <f>P83*(1+Mastersheet!$C$39)</f>
        <v>-614.93693271243512</v>
      </c>
      <c r="Q95" s="25">
        <v>0</v>
      </c>
      <c r="R95" s="37">
        <f t="shared" si="12"/>
        <v>0</v>
      </c>
      <c r="S95" s="79">
        <f t="shared" si="11"/>
        <v>6907.4973785899347</v>
      </c>
      <c r="T95" s="36">
        <f t="shared" si="10"/>
        <v>529677.8440423843</v>
      </c>
    </row>
    <row r="96" spans="1:20">
      <c r="A96" s="25">
        <v>94</v>
      </c>
      <c r="B96" s="25">
        <v>32</v>
      </c>
      <c r="C96" s="77">
        <v>10</v>
      </c>
      <c r="D96" s="36">
        <f>(1+Mastersheet!$C$39)*D84</f>
        <v>14758.486385098444</v>
      </c>
      <c r="E96" s="36">
        <f t="shared" si="9"/>
        <v>-885.50918310590657</v>
      </c>
      <c r="F96" s="37">
        <v>0</v>
      </c>
      <c r="G96" s="41">
        <f t="shared" si="8"/>
        <v>-4279.9610516785488</v>
      </c>
      <c r="H96" s="25">
        <v>0</v>
      </c>
      <c r="I96" s="36">
        <f>(1+Mastersheet!$C$39)*I84</f>
        <v>-245.974773084974</v>
      </c>
      <c r="J96" s="25">
        <v>0</v>
      </c>
      <c r="K96" s="25">
        <v>0</v>
      </c>
      <c r="L96" s="25">
        <v>0</v>
      </c>
      <c r="M96" s="36">
        <v>0</v>
      </c>
      <c r="N96" s="36">
        <f>Mastersheet!$C$34</f>
        <v>-1824.6070659266443</v>
      </c>
      <c r="O96" s="93">
        <v>0</v>
      </c>
      <c r="P96" s="37">
        <f>P84*(1+Mastersheet!$C$39)</f>
        <v>-614.93693271243512</v>
      </c>
      <c r="Q96" s="25">
        <v>0</v>
      </c>
      <c r="R96" s="37">
        <f t="shared" si="12"/>
        <v>0</v>
      </c>
      <c r="S96" s="79">
        <f t="shared" si="11"/>
        <v>6907.4973785899347</v>
      </c>
      <c r="T96" s="36">
        <f t="shared" si="10"/>
        <v>537468.13782771153</v>
      </c>
    </row>
    <row r="97" spans="1:20">
      <c r="A97" s="25">
        <v>95</v>
      </c>
      <c r="B97" s="25">
        <v>32</v>
      </c>
      <c r="C97" s="25">
        <v>11</v>
      </c>
      <c r="D97" s="36">
        <f>(1+Mastersheet!$C$39)*D85</f>
        <v>14758.486385098444</v>
      </c>
      <c r="E97" s="36">
        <f t="shared" si="9"/>
        <v>-885.50918310590657</v>
      </c>
      <c r="F97" s="37">
        <v>0</v>
      </c>
      <c r="G97" s="41">
        <f t="shared" si="8"/>
        <v>-4279.9610516785488</v>
      </c>
      <c r="H97" s="25">
        <v>0</v>
      </c>
      <c r="I97" s="36">
        <f>(1+Mastersheet!$C$39)*I85</f>
        <v>-245.974773084974</v>
      </c>
      <c r="J97" s="25">
        <v>0</v>
      </c>
      <c r="K97" s="25">
        <v>0</v>
      </c>
      <c r="L97" s="25">
        <v>0</v>
      </c>
      <c r="M97" s="36">
        <v>0</v>
      </c>
      <c r="N97" s="36">
        <f>Mastersheet!$C$34</f>
        <v>-1824.6070659266443</v>
      </c>
      <c r="O97" s="93">
        <v>0</v>
      </c>
      <c r="P97" s="37">
        <f>P85*(1+Mastersheet!$C$39)</f>
        <v>-614.93693271243512</v>
      </c>
      <c r="Q97" s="25">
        <v>0</v>
      </c>
      <c r="R97" s="37">
        <f t="shared" si="12"/>
        <v>0</v>
      </c>
      <c r="S97" s="79">
        <f t="shared" si="11"/>
        <v>6907.4973785899347</v>
      </c>
      <c r="T97" s="36">
        <f t="shared" si="10"/>
        <v>545271.4154360143</v>
      </c>
    </row>
    <row r="98" spans="1:20">
      <c r="A98" s="25">
        <v>96</v>
      </c>
      <c r="B98" s="25">
        <v>32</v>
      </c>
      <c r="C98" s="77">
        <v>0</v>
      </c>
      <c r="D98" s="36">
        <f>(1+Mastersheet!$C$39)*D86</f>
        <v>14758.486385098444</v>
      </c>
      <c r="E98" s="36">
        <f t="shared" si="9"/>
        <v>-885.50918310590657</v>
      </c>
      <c r="F98" s="37">
        <v>0</v>
      </c>
      <c r="G98" s="41">
        <f t="shared" si="8"/>
        <v>-4279.9610516785488</v>
      </c>
      <c r="H98" s="25">
        <v>0</v>
      </c>
      <c r="I98" s="36">
        <f>(1+Mastersheet!$C$39)*I86</f>
        <v>-245.974773084974</v>
      </c>
      <c r="J98" s="25">
        <v>0</v>
      </c>
      <c r="K98" s="25">
        <v>0</v>
      </c>
      <c r="L98" s="25">
        <v>0</v>
      </c>
      <c r="M98" s="36">
        <v>0</v>
      </c>
      <c r="N98" s="36">
        <f>Mastersheet!$C$34</f>
        <v>-1824.6070659266443</v>
      </c>
      <c r="O98" s="93">
        <v>0</v>
      </c>
      <c r="P98" s="37">
        <f>P86*(1+Mastersheet!$C$39)</f>
        <v>-614.93693271243512</v>
      </c>
      <c r="Q98" s="25">
        <v>0</v>
      </c>
      <c r="R98" s="37">
        <f t="shared" si="12"/>
        <v>0</v>
      </c>
      <c r="S98" s="79">
        <f t="shared" si="11"/>
        <v>6907.4973785899347</v>
      </c>
      <c r="T98" s="36">
        <f t="shared" si="10"/>
        <v>553087.69850699767</v>
      </c>
    </row>
    <row r="99" spans="1:20">
      <c r="A99" s="25">
        <v>97</v>
      </c>
      <c r="B99" s="25">
        <v>32</v>
      </c>
      <c r="C99" s="25">
        <v>1</v>
      </c>
      <c r="D99" s="36">
        <f>(1+Mastersheet!$C$39)*D87</f>
        <v>15201.240976651397</v>
      </c>
      <c r="E99" s="36">
        <f t="shared" si="9"/>
        <v>-912.07445859908387</v>
      </c>
      <c r="F99" s="37">
        <v>0</v>
      </c>
      <c r="G99" s="41">
        <f t="shared" si="8"/>
        <v>-4408.3598832289053</v>
      </c>
      <c r="H99" s="25">
        <v>0</v>
      </c>
      <c r="I99" s="36">
        <f>(1+Mastersheet!$C$39)*I87</f>
        <v>-253.35401627752324</v>
      </c>
      <c r="J99" s="25">
        <v>0</v>
      </c>
      <c r="K99" s="25">
        <v>0</v>
      </c>
      <c r="L99" s="25">
        <v>0</v>
      </c>
      <c r="M99" s="36">
        <v>0</v>
      </c>
      <c r="N99" s="36">
        <f>Mastersheet!$C$34</f>
        <v>-1824.6070659266443</v>
      </c>
      <c r="O99" s="93">
        <v>0</v>
      </c>
      <c r="P99" s="37">
        <f>P87*(1+Mastersheet!$C$39)</f>
        <v>-633.38504069380815</v>
      </c>
      <c r="Q99" s="25">
        <v>0</v>
      </c>
      <c r="R99" s="37">
        <f t="shared" si="12"/>
        <v>0</v>
      </c>
      <c r="S99" s="79">
        <f t="shared" si="11"/>
        <v>7169.4605119254347</v>
      </c>
      <c r="T99" s="36">
        <f t="shared" si="10"/>
        <v>561178.97184976807</v>
      </c>
    </row>
    <row r="100" spans="1:20">
      <c r="A100" s="25">
        <v>98</v>
      </c>
      <c r="B100" s="25">
        <v>33</v>
      </c>
      <c r="C100" s="25">
        <v>2</v>
      </c>
      <c r="D100" s="36">
        <f>(1+Mastersheet!$C$39)*D88</f>
        <v>15201.240976651397</v>
      </c>
      <c r="E100" s="36">
        <f t="shared" si="9"/>
        <v>-912.07445859908387</v>
      </c>
      <c r="F100" s="37">
        <v>0</v>
      </c>
      <c r="G100" s="41">
        <f t="shared" si="8"/>
        <v>-4408.3598832289053</v>
      </c>
      <c r="H100" s="25">
        <v>0</v>
      </c>
      <c r="I100" s="36">
        <f>(1+Mastersheet!$C$39)*I88</f>
        <v>-253.35401627752324</v>
      </c>
      <c r="J100" s="25">
        <v>0</v>
      </c>
      <c r="K100" s="25">
        <v>0</v>
      </c>
      <c r="L100" s="25">
        <v>0</v>
      </c>
      <c r="M100" s="36">
        <v>0</v>
      </c>
      <c r="N100" s="36">
        <f>Mastersheet!$C$34</f>
        <v>-1824.6070659266443</v>
      </c>
      <c r="O100" s="93">
        <v>0</v>
      </c>
      <c r="P100" s="37">
        <f>P88*(1+Mastersheet!$C$39)</f>
        <v>-633.38504069380815</v>
      </c>
      <c r="Q100" s="25">
        <v>0</v>
      </c>
      <c r="R100" s="37">
        <f t="shared" si="12"/>
        <v>0</v>
      </c>
      <c r="S100" s="79">
        <f t="shared" si="11"/>
        <v>7169.4605119254347</v>
      </c>
      <c r="T100" s="36">
        <f t="shared" si="10"/>
        <v>569283.73064810981</v>
      </c>
    </row>
    <row r="101" spans="1:20">
      <c r="A101" s="25">
        <v>99</v>
      </c>
      <c r="B101" s="25">
        <v>33</v>
      </c>
      <c r="C101" s="25">
        <v>3</v>
      </c>
      <c r="D101" s="36">
        <f>(1+Mastersheet!$C$39)*D89</f>
        <v>15201.240976651397</v>
      </c>
      <c r="E101" s="36">
        <f t="shared" si="9"/>
        <v>-912.07445859908387</v>
      </c>
      <c r="F101" s="37">
        <v>0</v>
      </c>
      <c r="G101" s="41">
        <f t="shared" si="8"/>
        <v>-4408.3598832289053</v>
      </c>
      <c r="H101" s="25">
        <v>0</v>
      </c>
      <c r="I101" s="36">
        <f>(1+Mastersheet!$C$39)*I89</f>
        <v>-253.35401627752324</v>
      </c>
      <c r="J101" s="25">
        <v>0</v>
      </c>
      <c r="K101" s="25">
        <v>0</v>
      </c>
      <c r="L101" s="25">
        <v>0</v>
      </c>
      <c r="M101" s="36">
        <v>0</v>
      </c>
      <c r="N101" s="36">
        <f>Mastersheet!$C$34</f>
        <v>-1824.6070659266443</v>
      </c>
      <c r="O101" s="93">
        <v>0</v>
      </c>
      <c r="P101" s="37">
        <f>P89*(1+Mastersheet!$C$39)</f>
        <v>-633.38504069380815</v>
      </c>
      <c r="Q101" s="25">
        <v>0</v>
      </c>
      <c r="R101" s="37">
        <f t="shared" si="12"/>
        <v>0</v>
      </c>
      <c r="S101" s="79">
        <f t="shared" si="11"/>
        <v>7169.4605119254347</v>
      </c>
      <c r="T101" s="36">
        <f t="shared" si="10"/>
        <v>577401.99737778213</v>
      </c>
    </row>
    <row r="102" spans="1:20">
      <c r="A102" s="25">
        <v>100</v>
      </c>
      <c r="B102" s="25">
        <v>33</v>
      </c>
      <c r="C102" s="77">
        <v>4</v>
      </c>
      <c r="D102" s="36">
        <f>(1+Mastersheet!$C$39)*D90</f>
        <v>15201.240976651397</v>
      </c>
      <c r="E102" s="36">
        <f t="shared" si="9"/>
        <v>-912.07445859908387</v>
      </c>
      <c r="F102" s="37">
        <v>0</v>
      </c>
      <c r="G102" s="41">
        <f t="shared" si="8"/>
        <v>-4408.3598832289053</v>
      </c>
      <c r="H102" s="25">
        <v>0</v>
      </c>
      <c r="I102" s="36">
        <f>(1+Mastersheet!$C$39)*I90</f>
        <v>-253.35401627752324</v>
      </c>
      <c r="J102" s="25">
        <v>0</v>
      </c>
      <c r="K102" s="25">
        <v>0</v>
      </c>
      <c r="L102" s="25">
        <v>0</v>
      </c>
      <c r="M102" s="36">
        <v>0</v>
      </c>
      <c r="N102" s="36">
        <f>Mastersheet!$C$34</f>
        <v>-1824.6070659266443</v>
      </c>
      <c r="O102" s="93">
        <v>0</v>
      </c>
      <c r="P102" s="37">
        <f>P90*(1+Mastersheet!$C$39)</f>
        <v>-633.38504069380815</v>
      </c>
      <c r="Q102" s="25">
        <v>0</v>
      </c>
      <c r="R102" s="37">
        <f t="shared" si="12"/>
        <v>0</v>
      </c>
      <c r="S102" s="79">
        <f t="shared" si="11"/>
        <v>7169.4605119254347</v>
      </c>
      <c r="T102" s="36">
        <f t="shared" si="10"/>
        <v>585533.79455200385</v>
      </c>
    </row>
    <row r="103" spans="1:20">
      <c r="A103" s="25">
        <v>101</v>
      </c>
      <c r="B103" s="25">
        <v>33</v>
      </c>
      <c r="C103" s="25">
        <v>5</v>
      </c>
      <c r="D103" s="36">
        <f>(1+Mastersheet!$C$39)*D91</f>
        <v>15201.240976651397</v>
      </c>
      <c r="E103" s="36">
        <f t="shared" si="9"/>
        <v>-912.07445859908387</v>
      </c>
      <c r="F103" s="37">
        <v>0</v>
      </c>
      <c r="G103" s="41">
        <f t="shared" si="8"/>
        <v>-4408.3598832289053</v>
      </c>
      <c r="H103" s="25">
        <v>0</v>
      </c>
      <c r="I103" s="36">
        <f>(1+Mastersheet!$C$39)*I91</f>
        <v>-253.35401627752324</v>
      </c>
      <c r="J103" s="25">
        <v>0</v>
      </c>
      <c r="K103" s="25">
        <v>0</v>
      </c>
      <c r="L103" s="25">
        <v>0</v>
      </c>
      <c r="M103" s="36">
        <v>0</v>
      </c>
      <c r="N103" s="36">
        <f>Mastersheet!$C$34</f>
        <v>-1824.6070659266443</v>
      </c>
      <c r="O103" s="93">
        <v>0</v>
      </c>
      <c r="P103" s="37">
        <f>P91*(1+Mastersheet!$C$39)</f>
        <v>-633.38504069380815</v>
      </c>
      <c r="Q103" s="25">
        <v>0</v>
      </c>
      <c r="R103" s="37">
        <f t="shared" si="12"/>
        <v>0</v>
      </c>
      <c r="S103" s="79">
        <f t="shared" si="11"/>
        <v>7169.4605119254347</v>
      </c>
      <c r="T103" s="36">
        <f t="shared" si="10"/>
        <v>593679.14472151594</v>
      </c>
    </row>
    <row r="104" spans="1:20">
      <c r="A104" s="25">
        <v>102</v>
      </c>
      <c r="B104" s="25">
        <v>33</v>
      </c>
      <c r="C104" s="25">
        <v>6</v>
      </c>
      <c r="D104" s="36">
        <f>(1+Mastersheet!$C$39)*D92</f>
        <v>15201.240976651397</v>
      </c>
      <c r="E104" s="36">
        <f t="shared" si="9"/>
        <v>-912.07445859908387</v>
      </c>
      <c r="F104" s="37">
        <v>0</v>
      </c>
      <c r="G104" s="41">
        <f t="shared" si="8"/>
        <v>-4408.3598832289053</v>
      </c>
      <c r="H104" s="25">
        <v>0</v>
      </c>
      <c r="I104" s="36">
        <f>(1+Mastersheet!$C$39)*I92</f>
        <v>-253.35401627752324</v>
      </c>
      <c r="J104" s="25">
        <v>0</v>
      </c>
      <c r="K104" s="25">
        <v>0</v>
      </c>
      <c r="L104" s="25">
        <v>0</v>
      </c>
      <c r="M104" s="36">
        <v>0</v>
      </c>
      <c r="N104" s="36">
        <f>Mastersheet!$C$34</f>
        <v>-1824.6070659266443</v>
      </c>
      <c r="O104" s="93">
        <v>0</v>
      </c>
      <c r="P104" s="37">
        <f>P92*(1+Mastersheet!$C$39)</f>
        <v>-633.38504069380815</v>
      </c>
      <c r="Q104" s="25">
        <v>0</v>
      </c>
      <c r="R104" s="37">
        <f t="shared" si="12"/>
        <v>0</v>
      </c>
      <c r="S104" s="79">
        <f t="shared" si="11"/>
        <v>7169.4605119254347</v>
      </c>
      <c r="T104" s="36">
        <f t="shared" si="10"/>
        <v>601838.07047464384</v>
      </c>
    </row>
    <row r="105" spans="1:20">
      <c r="A105" s="25">
        <v>103</v>
      </c>
      <c r="B105" s="25">
        <v>33</v>
      </c>
      <c r="C105" s="25">
        <v>7</v>
      </c>
      <c r="D105" s="36">
        <f>(1+Mastersheet!$C$39)*D93</f>
        <v>15201.240976651397</v>
      </c>
      <c r="E105" s="36">
        <f t="shared" si="9"/>
        <v>-912.07445859908387</v>
      </c>
      <c r="F105" s="37">
        <v>0</v>
      </c>
      <c r="G105" s="41">
        <f t="shared" si="8"/>
        <v>-4408.3598832289053</v>
      </c>
      <c r="H105" s="25">
        <v>0</v>
      </c>
      <c r="I105" s="36">
        <f>(1+Mastersheet!$C$39)*I93</f>
        <v>-253.35401627752324</v>
      </c>
      <c r="J105" s="25">
        <v>0</v>
      </c>
      <c r="K105" s="25">
        <v>0</v>
      </c>
      <c r="L105" s="25">
        <v>0</v>
      </c>
      <c r="M105" s="36">
        <v>0</v>
      </c>
      <c r="N105" s="36">
        <f>Mastersheet!$C$34</f>
        <v>-1824.6070659266443</v>
      </c>
      <c r="O105" s="93">
        <v>0</v>
      </c>
      <c r="P105" s="37">
        <f>P93*(1+Mastersheet!$C$39)</f>
        <v>-633.38504069380815</v>
      </c>
      <c r="Q105" s="25">
        <v>0</v>
      </c>
      <c r="R105" s="37">
        <f t="shared" si="12"/>
        <v>0</v>
      </c>
      <c r="S105" s="79">
        <f t="shared" si="11"/>
        <v>7169.4605119254347</v>
      </c>
      <c r="T105" s="36">
        <f t="shared" si="10"/>
        <v>610010.5944373603</v>
      </c>
    </row>
    <row r="106" spans="1:20">
      <c r="A106" s="25">
        <v>104</v>
      </c>
      <c r="B106" s="25">
        <v>33</v>
      </c>
      <c r="C106" s="77">
        <v>8</v>
      </c>
      <c r="D106" s="36">
        <f>(1+Mastersheet!$C$39)*D94</f>
        <v>15201.240976651397</v>
      </c>
      <c r="E106" s="36">
        <f t="shared" si="9"/>
        <v>-912.07445859908387</v>
      </c>
      <c r="F106" s="37">
        <v>0</v>
      </c>
      <c r="G106" s="41">
        <f t="shared" si="8"/>
        <v>-4408.3598832289053</v>
      </c>
      <c r="H106" s="25">
        <v>0</v>
      </c>
      <c r="I106" s="36">
        <f>(1+Mastersheet!$C$39)*I94</f>
        <v>-253.35401627752324</v>
      </c>
      <c r="J106" s="25">
        <v>0</v>
      </c>
      <c r="K106" s="25">
        <v>0</v>
      </c>
      <c r="L106" s="25">
        <v>0</v>
      </c>
      <c r="M106" s="36">
        <v>0</v>
      </c>
      <c r="N106" s="36">
        <f>Mastersheet!$C$34</f>
        <v>-1824.6070659266443</v>
      </c>
      <c r="O106" s="93">
        <v>0</v>
      </c>
      <c r="P106" s="37">
        <f>P94*(1+Mastersheet!$C$39)</f>
        <v>-633.38504069380815</v>
      </c>
      <c r="Q106" s="25">
        <v>0</v>
      </c>
      <c r="R106" s="37">
        <f t="shared" si="12"/>
        <v>0</v>
      </c>
      <c r="S106" s="79">
        <f t="shared" si="11"/>
        <v>7169.4605119254347</v>
      </c>
      <c r="T106" s="36">
        <f t="shared" si="10"/>
        <v>618196.73927334801</v>
      </c>
    </row>
    <row r="107" spans="1:20">
      <c r="A107" s="25">
        <v>105</v>
      </c>
      <c r="B107" s="25">
        <v>33</v>
      </c>
      <c r="C107" s="25">
        <v>9</v>
      </c>
      <c r="D107" s="36">
        <f>(1+Mastersheet!$C$39)*D95</f>
        <v>15201.240976651397</v>
      </c>
      <c r="E107" s="36">
        <f t="shared" si="9"/>
        <v>-912.07445859908387</v>
      </c>
      <c r="F107" s="37">
        <v>0</v>
      </c>
      <c r="G107" s="41">
        <f t="shared" si="8"/>
        <v>-4408.3598832289053</v>
      </c>
      <c r="H107" s="25">
        <v>0</v>
      </c>
      <c r="I107" s="36">
        <f>(1+Mastersheet!$C$39)*I95</f>
        <v>-253.35401627752324</v>
      </c>
      <c r="J107" s="25">
        <v>0</v>
      </c>
      <c r="K107" s="25">
        <v>0</v>
      </c>
      <c r="L107" s="25">
        <v>0</v>
      </c>
      <c r="M107" s="36">
        <v>0</v>
      </c>
      <c r="N107" s="36">
        <f>Mastersheet!$C$34</f>
        <v>-1824.6070659266443</v>
      </c>
      <c r="O107" s="93">
        <v>0</v>
      </c>
      <c r="P107" s="37">
        <f>P95*(1+Mastersheet!$C$39)</f>
        <v>-633.38504069380815</v>
      </c>
      <c r="Q107" s="25">
        <v>0</v>
      </c>
      <c r="R107" s="37">
        <f t="shared" si="12"/>
        <v>0</v>
      </c>
      <c r="S107" s="79">
        <f t="shared" si="11"/>
        <v>7169.4605119254347</v>
      </c>
      <c r="T107" s="36">
        <f t="shared" si="10"/>
        <v>626396.52768406237</v>
      </c>
    </row>
    <row r="108" spans="1:20">
      <c r="A108" s="25">
        <v>106</v>
      </c>
      <c r="B108" s="25">
        <v>33</v>
      </c>
      <c r="C108" s="77">
        <v>10</v>
      </c>
      <c r="D108" s="36">
        <f>(1+Mastersheet!$C$39)*D96</f>
        <v>15201.240976651397</v>
      </c>
      <c r="E108" s="36">
        <f t="shared" si="9"/>
        <v>-912.07445859908387</v>
      </c>
      <c r="F108" s="37">
        <v>0</v>
      </c>
      <c r="G108" s="41">
        <f t="shared" si="8"/>
        <v>-4408.3598832289053</v>
      </c>
      <c r="H108" s="25">
        <v>0</v>
      </c>
      <c r="I108" s="36">
        <f>(1+Mastersheet!$C$39)*I96</f>
        <v>-253.35401627752324</v>
      </c>
      <c r="J108" s="25">
        <v>0</v>
      </c>
      <c r="K108" s="25">
        <v>0</v>
      </c>
      <c r="L108" s="25">
        <v>0</v>
      </c>
      <c r="M108" s="36">
        <v>0</v>
      </c>
      <c r="N108" s="36">
        <f>Mastersheet!$C$34</f>
        <v>-1824.6070659266443</v>
      </c>
      <c r="O108" s="93">
        <v>0</v>
      </c>
      <c r="P108" s="37">
        <f>P96*(1+Mastersheet!$C$39)</f>
        <v>-633.38504069380815</v>
      </c>
      <c r="Q108" s="25">
        <v>0</v>
      </c>
      <c r="R108" s="37">
        <f t="shared" si="12"/>
        <v>0</v>
      </c>
      <c r="S108" s="79">
        <f t="shared" si="11"/>
        <v>7169.4605119254347</v>
      </c>
      <c r="T108" s="36">
        <f t="shared" si="10"/>
        <v>634609.98240879457</v>
      </c>
    </row>
    <row r="109" spans="1:20">
      <c r="A109" s="25">
        <v>107</v>
      </c>
      <c r="B109" s="25">
        <v>33</v>
      </c>
      <c r="C109" s="25">
        <v>11</v>
      </c>
      <c r="D109" s="36">
        <f>(1+Mastersheet!$C$39)*D97</f>
        <v>15201.240976651397</v>
      </c>
      <c r="E109" s="36">
        <f t="shared" si="9"/>
        <v>-912.07445859908387</v>
      </c>
      <c r="F109" s="37">
        <v>0</v>
      </c>
      <c r="G109" s="41">
        <f t="shared" si="8"/>
        <v>-4408.3598832289053</v>
      </c>
      <c r="H109" s="25">
        <v>0</v>
      </c>
      <c r="I109" s="36">
        <f>(1+Mastersheet!$C$39)*I97</f>
        <v>-253.35401627752324</v>
      </c>
      <c r="J109" s="25">
        <v>0</v>
      </c>
      <c r="K109" s="25">
        <v>0</v>
      </c>
      <c r="L109" s="25">
        <v>0</v>
      </c>
      <c r="M109" s="36">
        <v>0</v>
      </c>
      <c r="N109" s="36">
        <f>Mastersheet!$C$34</f>
        <v>-1824.6070659266443</v>
      </c>
      <c r="O109" s="93">
        <v>0</v>
      </c>
      <c r="P109" s="37">
        <f>P97*(1+Mastersheet!$C$39)</f>
        <v>-633.38504069380815</v>
      </c>
      <c r="Q109" s="25">
        <v>0</v>
      </c>
      <c r="R109" s="37">
        <f t="shared" si="12"/>
        <v>0</v>
      </c>
      <c r="S109" s="79">
        <f t="shared" si="11"/>
        <v>7169.4605119254347</v>
      </c>
      <c r="T109" s="36">
        <f t="shared" si="10"/>
        <v>642837.1262247347</v>
      </c>
    </row>
    <row r="110" spans="1:20">
      <c r="A110" s="25">
        <v>108</v>
      </c>
      <c r="B110" s="25">
        <v>33</v>
      </c>
      <c r="C110" s="77">
        <v>0</v>
      </c>
      <c r="D110" s="36">
        <f>(1+Mastersheet!$C$39)*D98</f>
        <v>15201.240976651397</v>
      </c>
      <c r="E110" s="36">
        <f t="shared" si="9"/>
        <v>-912.07445859908387</v>
      </c>
      <c r="F110" s="37">
        <v>0</v>
      </c>
      <c r="G110" s="41">
        <f t="shared" si="8"/>
        <v>-4408.3598832289053</v>
      </c>
      <c r="H110" s="25">
        <v>0</v>
      </c>
      <c r="I110" s="36">
        <f>(1+Mastersheet!$C$39)*I98</f>
        <v>-253.35401627752324</v>
      </c>
      <c r="J110" s="25">
        <v>0</v>
      </c>
      <c r="K110" s="25">
        <v>0</v>
      </c>
      <c r="L110" s="25">
        <v>0</v>
      </c>
      <c r="M110" s="36">
        <v>0</v>
      </c>
      <c r="N110" s="36">
        <f>Mastersheet!$C$34</f>
        <v>-1824.6070659266443</v>
      </c>
      <c r="O110" s="93">
        <v>0</v>
      </c>
      <c r="P110" s="37">
        <f>P98*(1+Mastersheet!$C$39)</f>
        <v>-633.38504069380815</v>
      </c>
      <c r="Q110" s="25">
        <v>0</v>
      </c>
      <c r="R110" s="37">
        <f t="shared" si="12"/>
        <v>0</v>
      </c>
      <c r="S110" s="79">
        <f t="shared" si="11"/>
        <v>7169.4605119254347</v>
      </c>
      <c r="T110" s="36">
        <f t="shared" si="10"/>
        <v>651077.98194703471</v>
      </c>
    </row>
    <row r="111" spans="1:20">
      <c r="A111" s="25">
        <v>109</v>
      </c>
      <c r="B111" s="25">
        <v>33</v>
      </c>
      <c r="C111" s="25">
        <v>1</v>
      </c>
      <c r="D111" s="36">
        <f>(1+Mastersheet!$C$39)*D99</f>
        <v>15657.278205950939</v>
      </c>
      <c r="E111" s="36">
        <f t="shared" si="9"/>
        <v>-939.43669235705636</v>
      </c>
      <c r="F111" s="37">
        <v>0</v>
      </c>
      <c r="G111" s="41">
        <f t="shared" si="8"/>
        <v>-4540.6106797257717</v>
      </c>
      <c r="H111" s="25">
        <v>0</v>
      </c>
      <c r="I111" s="36">
        <f>(1+Mastersheet!$C$39)*I99</f>
        <v>-260.95463676584893</v>
      </c>
      <c r="J111" s="25">
        <v>0</v>
      </c>
      <c r="K111" s="25">
        <v>0</v>
      </c>
      <c r="L111" s="25">
        <v>0</v>
      </c>
      <c r="M111" s="36">
        <v>0</v>
      </c>
      <c r="N111" s="36">
        <f>Mastersheet!$C$34</f>
        <v>-1824.6070659266443</v>
      </c>
      <c r="O111" s="93">
        <v>0</v>
      </c>
      <c r="P111" s="37">
        <f>P99*(1+Mastersheet!$C$39)</f>
        <v>-652.38659191462239</v>
      </c>
      <c r="Q111" s="25">
        <v>0</v>
      </c>
      <c r="R111" s="37">
        <f t="shared" si="12"/>
        <v>0</v>
      </c>
      <c r="S111" s="79">
        <f t="shared" si="11"/>
        <v>7439.2825392609939</v>
      </c>
      <c r="T111" s="36">
        <f t="shared" si="10"/>
        <v>659602.39445620752</v>
      </c>
    </row>
    <row r="112" spans="1:20">
      <c r="A112" s="25">
        <v>110</v>
      </c>
      <c r="B112" s="25">
        <v>34</v>
      </c>
      <c r="C112" s="25">
        <v>2</v>
      </c>
      <c r="D112" s="36">
        <f>(1+Mastersheet!$C$39)*D100</f>
        <v>15657.278205950939</v>
      </c>
      <c r="E112" s="36">
        <f t="shared" si="9"/>
        <v>-939.43669235705636</v>
      </c>
      <c r="F112" s="37">
        <v>0</v>
      </c>
      <c r="G112" s="41">
        <f t="shared" si="8"/>
        <v>-4540.6106797257717</v>
      </c>
      <c r="H112" s="25">
        <v>0</v>
      </c>
      <c r="I112" s="36">
        <f>(1+Mastersheet!$C$39)*I100</f>
        <v>-260.95463676584893</v>
      </c>
      <c r="J112" s="25">
        <v>0</v>
      </c>
      <c r="K112" s="25">
        <v>0</v>
      </c>
      <c r="L112" s="25">
        <v>0</v>
      </c>
      <c r="M112" s="36">
        <v>0</v>
      </c>
      <c r="N112" s="36">
        <f>Mastersheet!$C$34</f>
        <v>-1824.6070659266443</v>
      </c>
      <c r="O112" s="93">
        <v>0</v>
      </c>
      <c r="P112" s="37">
        <f>P100*(1+Mastersheet!$C$39)</f>
        <v>-652.38659191462239</v>
      </c>
      <c r="Q112" s="25">
        <v>0</v>
      </c>
      <c r="R112" s="37">
        <f t="shared" si="12"/>
        <v>0</v>
      </c>
      <c r="S112" s="79">
        <f t="shared" si="11"/>
        <v>7439.2825392609939</v>
      </c>
      <c r="T112" s="36">
        <f t="shared" si="10"/>
        <v>668141.01431956224</v>
      </c>
    </row>
    <row r="113" spans="1:20">
      <c r="A113" s="25">
        <v>111</v>
      </c>
      <c r="B113" s="25">
        <v>34</v>
      </c>
      <c r="C113" s="25">
        <v>3</v>
      </c>
      <c r="D113" s="36">
        <f>(1+Mastersheet!$C$39)*D101</f>
        <v>15657.278205950939</v>
      </c>
      <c r="E113" s="36">
        <f t="shared" si="9"/>
        <v>-939.43669235705636</v>
      </c>
      <c r="F113" s="37">
        <v>0</v>
      </c>
      <c r="G113" s="41">
        <f t="shared" si="8"/>
        <v>-4540.6106797257717</v>
      </c>
      <c r="H113" s="25">
        <v>0</v>
      </c>
      <c r="I113" s="36">
        <f>(1+Mastersheet!$C$39)*I101</f>
        <v>-260.95463676584893</v>
      </c>
      <c r="J113" s="25">
        <v>0</v>
      </c>
      <c r="K113" s="25">
        <v>0</v>
      </c>
      <c r="L113" s="25">
        <v>0</v>
      </c>
      <c r="M113" s="36">
        <v>0</v>
      </c>
      <c r="N113" s="36">
        <f>Mastersheet!$C$34</f>
        <v>-1824.6070659266443</v>
      </c>
      <c r="O113" s="93">
        <v>0</v>
      </c>
      <c r="P113" s="37">
        <f>P101*(1+Mastersheet!$C$39)</f>
        <v>-652.38659191462239</v>
      </c>
      <c r="Q113" s="25">
        <v>0</v>
      </c>
      <c r="R113" s="37">
        <f t="shared" si="12"/>
        <v>0</v>
      </c>
      <c r="S113" s="79">
        <f t="shared" si="11"/>
        <v>7439.2825392609939</v>
      </c>
      <c r="T113" s="36">
        <f t="shared" si="10"/>
        <v>676693.86521602259</v>
      </c>
    </row>
    <row r="114" spans="1:20">
      <c r="A114" s="25">
        <v>112</v>
      </c>
      <c r="B114" s="25">
        <v>34</v>
      </c>
      <c r="C114" s="77">
        <v>4</v>
      </c>
      <c r="D114" s="36">
        <f>(1+Mastersheet!$C$39)*D102</f>
        <v>15657.278205950939</v>
      </c>
      <c r="E114" s="36">
        <f t="shared" si="9"/>
        <v>-939.43669235705636</v>
      </c>
      <c r="F114" s="37">
        <v>0</v>
      </c>
      <c r="G114" s="41">
        <f t="shared" si="8"/>
        <v>-4540.6106797257717</v>
      </c>
      <c r="H114" s="25">
        <v>0</v>
      </c>
      <c r="I114" s="36">
        <f>(1+Mastersheet!$C$39)*I102</f>
        <v>-260.95463676584893</v>
      </c>
      <c r="J114" s="25">
        <v>0</v>
      </c>
      <c r="K114" s="25">
        <v>0</v>
      </c>
      <c r="L114" s="25">
        <v>0</v>
      </c>
      <c r="M114" s="36">
        <v>0</v>
      </c>
      <c r="N114" s="36">
        <f>Mastersheet!$C$34</f>
        <v>-1824.6070659266443</v>
      </c>
      <c r="O114" s="93">
        <v>0</v>
      </c>
      <c r="P114" s="37">
        <f>P102*(1+Mastersheet!$C$39)</f>
        <v>-652.38659191462239</v>
      </c>
      <c r="Q114" s="25">
        <v>0</v>
      </c>
      <c r="R114" s="37">
        <f t="shared" si="12"/>
        <v>0</v>
      </c>
      <c r="S114" s="79">
        <f t="shared" si="11"/>
        <v>7439.2825392609939</v>
      </c>
      <c r="T114" s="36">
        <f t="shared" si="10"/>
        <v>685260.97086397698</v>
      </c>
    </row>
    <row r="115" spans="1:20">
      <c r="A115" s="25">
        <v>113</v>
      </c>
      <c r="B115" s="25">
        <v>34</v>
      </c>
      <c r="C115" s="25">
        <v>5</v>
      </c>
      <c r="D115" s="36">
        <f>(1+Mastersheet!$C$39)*D103</f>
        <v>15657.278205950939</v>
      </c>
      <c r="E115" s="36">
        <f t="shared" si="9"/>
        <v>-939.43669235705636</v>
      </c>
      <c r="F115" s="37">
        <v>0</v>
      </c>
      <c r="G115" s="41">
        <f t="shared" si="8"/>
        <v>-4540.6106797257717</v>
      </c>
      <c r="H115" s="25">
        <v>0</v>
      </c>
      <c r="I115" s="36">
        <f>(1+Mastersheet!$C$39)*I103</f>
        <v>-260.95463676584893</v>
      </c>
      <c r="J115" s="25">
        <v>0</v>
      </c>
      <c r="K115" s="25">
        <v>0</v>
      </c>
      <c r="L115" s="25">
        <v>0</v>
      </c>
      <c r="M115" s="36">
        <v>0</v>
      </c>
      <c r="N115" s="36">
        <f>Mastersheet!$C$34</f>
        <v>-1824.6070659266443</v>
      </c>
      <c r="O115" s="93">
        <v>0</v>
      </c>
      <c r="P115" s="37">
        <f>P103*(1+Mastersheet!$C$39)</f>
        <v>-652.38659191462239</v>
      </c>
      <c r="Q115" s="25">
        <v>0</v>
      </c>
      <c r="R115" s="37">
        <f t="shared" si="12"/>
        <v>0</v>
      </c>
      <c r="S115" s="79">
        <f t="shared" si="11"/>
        <v>7439.2825392609939</v>
      </c>
      <c r="T115" s="36">
        <f t="shared" si="10"/>
        <v>693842.35502134473</v>
      </c>
    </row>
    <row r="116" spans="1:20">
      <c r="A116" s="25">
        <v>114</v>
      </c>
      <c r="B116" s="25">
        <v>34</v>
      </c>
      <c r="C116" s="25">
        <v>6</v>
      </c>
      <c r="D116" s="36">
        <f>(1+Mastersheet!$C$39)*D104</f>
        <v>15657.278205950939</v>
      </c>
      <c r="E116" s="36">
        <f t="shared" si="9"/>
        <v>-939.43669235705636</v>
      </c>
      <c r="F116" s="37">
        <v>0</v>
      </c>
      <c r="G116" s="41">
        <f t="shared" si="8"/>
        <v>-4540.6106797257717</v>
      </c>
      <c r="H116" s="25">
        <v>0</v>
      </c>
      <c r="I116" s="36">
        <f>(1+Mastersheet!$C$39)*I104</f>
        <v>-260.95463676584893</v>
      </c>
      <c r="J116" s="25">
        <v>0</v>
      </c>
      <c r="K116" s="25">
        <v>0</v>
      </c>
      <c r="L116" s="25">
        <v>0</v>
      </c>
      <c r="M116" s="36">
        <v>0</v>
      </c>
      <c r="N116" s="36">
        <f>Mastersheet!$C$34</f>
        <v>-1824.6070659266443</v>
      </c>
      <c r="O116" s="93">
        <v>0</v>
      </c>
      <c r="P116" s="37">
        <f>P104*(1+Mastersheet!$C$39)</f>
        <v>-652.38659191462239</v>
      </c>
      <c r="Q116" s="25">
        <v>0</v>
      </c>
      <c r="R116" s="37">
        <f t="shared" si="12"/>
        <v>0</v>
      </c>
      <c r="S116" s="79">
        <f t="shared" si="11"/>
        <v>7439.2825392609939</v>
      </c>
      <c r="T116" s="36">
        <f t="shared" si="10"/>
        <v>702438.04148564138</v>
      </c>
    </row>
    <row r="117" spans="1:20">
      <c r="A117" s="25">
        <v>115</v>
      </c>
      <c r="B117" s="25">
        <v>34</v>
      </c>
      <c r="C117" s="25">
        <v>7</v>
      </c>
      <c r="D117" s="36">
        <f>(1+Mastersheet!$C$39)*D105</f>
        <v>15657.278205950939</v>
      </c>
      <c r="E117" s="36">
        <f t="shared" si="9"/>
        <v>-939.43669235705636</v>
      </c>
      <c r="F117" s="37">
        <v>0</v>
      </c>
      <c r="G117" s="41">
        <f t="shared" si="8"/>
        <v>-4540.6106797257717</v>
      </c>
      <c r="H117" s="25">
        <v>0</v>
      </c>
      <c r="I117" s="36">
        <f>(1+Mastersheet!$C$39)*I105</f>
        <v>-260.95463676584893</v>
      </c>
      <c r="J117" s="25">
        <v>0</v>
      </c>
      <c r="K117" s="25">
        <v>0</v>
      </c>
      <c r="L117" s="25">
        <v>0</v>
      </c>
      <c r="M117" s="36">
        <v>0</v>
      </c>
      <c r="N117" s="36">
        <f>Mastersheet!$C$34</f>
        <v>-1824.6070659266443</v>
      </c>
      <c r="O117" s="93">
        <v>0</v>
      </c>
      <c r="P117" s="37">
        <f>P105*(1+Mastersheet!$C$39)</f>
        <v>-652.38659191462239</v>
      </c>
      <c r="Q117" s="25">
        <v>0</v>
      </c>
      <c r="R117" s="37">
        <f t="shared" si="12"/>
        <v>0</v>
      </c>
      <c r="S117" s="79">
        <f t="shared" si="11"/>
        <v>7439.2825392609939</v>
      </c>
      <c r="T117" s="36">
        <f t="shared" si="10"/>
        <v>711048.05409404519</v>
      </c>
    </row>
    <row r="118" spans="1:20">
      <c r="A118" s="25">
        <v>116</v>
      </c>
      <c r="B118" s="25">
        <v>34</v>
      </c>
      <c r="C118" s="77">
        <v>8</v>
      </c>
      <c r="D118" s="36">
        <f>(1+Mastersheet!$C$39)*D106</f>
        <v>15657.278205950939</v>
      </c>
      <c r="E118" s="36">
        <f t="shared" si="9"/>
        <v>-939.43669235705636</v>
      </c>
      <c r="F118" s="37">
        <v>0</v>
      </c>
      <c r="G118" s="41">
        <f t="shared" si="8"/>
        <v>-4540.6106797257717</v>
      </c>
      <c r="H118" s="25">
        <v>0</v>
      </c>
      <c r="I118" s="36">
        <f>(1+Mastersheet!$C$39)*I106</f>
        <v>-260.95463676584893</v>
      </c>
      <c r="J118" s="25">
        <v>0</v>
      </c>
      <c r="K118" s="25">
        <v>0</v>
      </c>
      <c r="L118" s="25">
        <v>0</v>
      </c>
      <c r="M118" s="36">
        <v>0</v>
      </c>
      <c r="N118" s="36">
        <f>Mastersheet!$C$34</f>
        <v>-1824.6070659266443</v>
      </c>
      <c r="O118" s="93">
        <v>0</v>
      </c>
      <c r="P118" s="37">
        <f>P106*(1+Mastersheet!$C$39)</f>
        <v>-652.38659191462239</v>
      </c>
      <c r="Q118" s="25">
        <v>0</v>
      </c>
      <c r="R118" s="37">
        <f t="shared" si="12"/>
        <v>0</v>
      </c>
      <c r="S118" s="79">
        <f t="shared" si="11"/>
        <v>7439.2825392609939</v>
      </c>
      <c r="T118" s="36">
        <f t="shared" si="10"/>
        <v>719672.41672346299</v>
      </c>
    </row>
    <row r="119" spans="1:20">
      <c r="A119" s="25">
        <v>117</v>
      </c>
      <c r="B119" s="25">
        <v>34</v>
      </c>
      <c r="C119" s="25">
        <v>9</v>
      </c>
      <c r="D119" s="36">
        <f>(1+Mastersheet!$C$39)*D107</f>
        <v>15657.278205950939</v>
      </c>
      <c r="E119" s="36">
        <f t="shared" si="9"/>
        <v>-939.43669235705636</v>
      </c>
      <c r="F119" s="37">
        <v>0</v>
      </c>
      <c r="G119" s="41">
        <f t="shared" si="8"/>
        <v>-4540.6106797257717</v>
      </c>
      <c r="H119" s="25">
        <v>0</v>
      </c>
      <c r="I119" s="36">
        <f>(1+Mastersheet!$C$39)*I107</f>
        <v>-260.95463676584893</v>
      </c>
      <c r="J119" s="25">
        <v>0</v>
      </c>
      <c r="K119" s="25">
        <v>0</v>
      </c>
      <c r="L119" s="25">
        <v>0</v>
      </c>
      <c r="M119" s="36">
        <v>0</v>
      </c>
      <c r="N119" s="36">
        <f>Mastersheet!$C$34</f>
        <v>-1824.6070659266443</v>
      </c>
      <c r="O119" s="93">
        <v>0</v>
      </c>
      <c r="P119" s="37">
        <f>P107*(1+Mastersheet!$C$39)</f>
        <v>-652.38659191462239</v>
      </c>
      <c r="Q119" s="25">
        <v>0</v>
      </c>
      <c r="R119" s="37">
        <f t="shared" si="12"/>
        <v>0</v>
      </c>
      <c r="S119" s="79">
        <f t="shared" si="11"/>
        <v>7439.2825392609939</v>
      </c>
      <c r="T119" s="36">
        <f t="shared" si="10"/>
        <v>728311.15329059644</v>
      </c>
    </row>
    <row r="120" spans="1:20">
      <c r="A120" s="25">
        <v>118</v>
      </c>
      <c r="B120" s="25">
        <v>34</v>
      </c>
      <c r="C120" s="77">
        <v>10</v>
      </c>
      <c r="D120" s="36">
        <f>(1+Mastersheet!$C$39)*D108</f>
        <v>15657.278205950939</v>
      </c>
      <c r="E120" s="36">
        <f t="shared" si="9"/>
        <v>-939.43669235705636</v>
      </c>
      <c r="F120" s="37">
        <v>0</v>
      </c>
      <c r="G120" s="41">
        <f t="shared" si="8"/>
        <v>-4540.6106797257717</v>
      </c>
      <c r="H120" s="25">
        <v>0</v>
      </c>
      <c r="I120" s="36">
        <f>(1+Mastersheet!$C$39)*I108</f>
        <v>-260.95463676584893</v>
      </c>
      <c r="J120" s="25">
        <v>0</v>
      </c>
      <c r="K120" s="25">
        <v>0</v>
      </c>
      <c r="L120" s="25">
        <v>0</v>
      </c>
      <c r="M120" s="36">
        <v>0</v>
      </c>
      <c r="N120" s="36">
        <f>Mastersheet!$C$34</f>
        <v>-1824.6070659266443</v>
      </c>
      <c r="O120" s="93">
        <v>0</v>
      </c>
      <c r="P120" s="37">
        <f>P108*(1+Mastersheet!$C$39)</f>
        <v>-652.38659191462239</v>
      </c>
      <c r="Q120" s="25">
        <v>0</v>
      </c>
      <c r="R120" s="37">
        <f t="shared" si="12"/>
        <v>0</v>
      </c>
      <c r="S120" s="79">
        <f t="shared" si="11"/>
        <v>7439.2825392609939</v>
      </c>
      <c r="T120" s="36">
        <f t="shared" si="10"/>
        <v>736964.28775200853</v>
      </c>
    </row>
    <row r="121" spans="1:20">
      <c r="A121" s="25">
        <v>119</v>
      </c>
      <c r="B121" s="25">
        <v>34</v>
      </c>
      <c r="C121" s="25">
        <v>11</v>
      </c>
      <c r="D121" s="36">
        <f>(1+Mastersheet!$C$39)*D109</f>
        <v>15657.278205950939</v>
      </c>
      <c r="E121" s="36">
        <f t="shared" si="9"/>
        <v>-939.43669235705636</v>
      </c>
      <c r="F121" s="37">
        <v>0</v>
      </c>
      <c r="G121" s="41">
        <f t="shared" si="8"/>
        <v>-4540.6106797257717</v>
      </c>
      <c r="H121" s="25">
        <v>0</v>
      </c>
      <c r="I121" s="36">
        <f>(1+Mastersheet!$C$39)*I109</f>
        <v>-260.95463676584893</v>
      </c>
      <c r="J121" s="25">
        <v>0</v>
      </c>
      <c r="K121" s="25">
        <v>0</v>
      </c>
      <c r="L121" s="25">
        <v>0</v>
      </c>
      <c r="M121" s="36">
        <v>0</v>
      </c>
      <c r="N121" s="36">
        <f>Mastersheet!$C$34</f>
        <v>-1824.6070659266443</v>
      </c>
      <c r="O121" s="93">
        <v>0</v>
      </c>
      <c r="P121" s="37">
        <f>P109*(1+Mastersheet!$C$39)</f>
        <v>-652.38659191462239</v>
      </c>
      <c r="Q121" s="25">
        <v>0</v>
      </c>
      <c r="R121" s="37">
        <f t="shared" si="12"/>
        <v>0</v>
      </c>
      <c r="S121" s="79">
        <f t="shared" si="11"/>
        <v>7439.2825392609939</v>
      </c>
      <c r="T121" s="36">
        <f t="shared" si="10"/>
        <v>745631.84410418966</v>
      </c>
    </row>
    <row r="122" spans="1:20">
      <c r="A122" s="25">
        <v>120</v>
      </c>
      <c r="B122" s="25">
        <v>34</v>
      </c>
      <c r="C122" s="77">
        <v>0</v>
      </c>
      <c r="D122" s="36">
        <f>(1+Mastersheet!$C$39)*D110</f>
        <v>15657.278205950939</v>
      </c>
      <c r="E122" s="36">
        <f t="shared" si="9"/>
        <v>-939.43669235705636</v>
      </c>
      <c r="F122" s="37">
        <v>0</v>
      </c>
      <c r="G122" s="41">
        <f t="shared" si="8"/>
        <v>-4540.6106797257717</v>
      </c>
      <c r="H122" s="25">
        <v>0</v>
      </c>
      <c r="I122" s="36">
        <f>(1+Mastersheet!$C$39)*I110</f>
        <v>-260.95463676584893</v>
      </c>
      <c r="J122" s="25">
        <v>0</v>
      </c>
      <c r="K122" s="25">
        <v>0</v>
      </c>
      <c r="L122" s="25">
        <v>0</v>
      </c>
      <c r="M122" s="36">
        <v>0</v>
      </c>
      <c r="N122" s="36">
        <f>Mastersheet!$C$34</f>
        <v>-1824.6070659266443</v>
      </c>
      <c r="O122" s="93">
        <v>0</v>
      </c>
      <c r="P122" s="37">
        <f>P110*(1+Mastersheet!$C$39)</f>
        <v>-652.38659191462239</v>
      </c>
      <c r="Q122" s="25">
        <v>0</v>
      </c>
      <c r="R122" s="37">
        <f t="shared" si="12"/>
        <v>0</v>
      </c>
      <c r="S122" s="79">
        <f t="shared" si="11"/>
        <v>7439.2825392609939</v>
      </c>
      <c r="T122" s="36">
        <f t="shared" si="10"/>
        <v>754313.84638362436</v>
      </c>
    </row>
    <row r="123" spans="1:20">
      <c r="A123" s="25">
        <v>121</v>
      </c>
      <c r="B123" s="25">
        <v>34</v>
      </c>
      <c r="C123" s="25">
        <v>1</v>
      </c>
      <c r="D123" s="36">
        <f>(1+Mastersheet!$C$39)*D111</f>
        <v>16126.996552129467</v>
      </c>
      <c r="E123" s="36">
        <f t="shared" si="9"/>
        <v>-967.61979312776793</v>
      </c>
      <c r="F123" s="37">
        <v>0</v>
      </c>
      <c r="G123" s="41">
        <f t="shared" si="8"/>
        <v>-4676.8290001175455</v>
      </c>
      <c r="H123" s="25">
        <v>0</v>
      </c>
      <c r="I123" s="36">
        <f>(1+Mastersheet!$C$39)*I111</f>
        <v>-268.78327586882443</v>
      </c>
      <c r="J123" s="25">
        <v>0</v>
      </c>
      <c r="K123" s="25">
        <v>0</v>
      </c>
      <c r="L123" s="25">
        <v>0</v>
      </c>
      <c r="M123" s="36">
        <v>0</v>
      </c>
      <c r="N123" s="36">
        <f>Mastersheet!$C$34</f>
        <v>-1824.6070659266443</v>
      </c>
      <c r="O123" s="93">
        <v>0</v>
      </c>
      <c r="P123" s="37">
        <f>P111*(1+Mastersheet!$C$39)</f>
        <v>-671.95818967206105</v>
      </c>
      <c r="Q123" s="25">
        <v>0</v>
      </c>
      <c r="R123" s="37">
        <f t="shared" si="12"/>
        <v>0</v>
      </c>
      <c r="S123" s="79">
        <f t="shared" si="11"/>
        <v>7717.1992274166241</v>
      </c>
      <c r="T123" s="36">
        <f t="shared" si="10"/>
        <v>763288.23535501375</v>
      </c>
    </row>
    <row r="124" spans="1:20">
      <c r="A124" s="25">
        <v>122</v>
      </c>
      <c r="B124" s="25">
        <v>35</v>
      </c>
      <c r="C124" s="25">
        <v>2</v>
      </c>
      <c r="D124" s="36">
        <f>(1+Mastersheet!$C$39)*D112</f>
        <v>16126.996552129467</v>
      </c>
      <c r="E124" s="36">
        <f t="shared" si="9"/>
        <v>-967.61979312776793</v>
      </c>
      <c r="F124" s="37">
        <v>0</v>
      </c>
      <c r="G124" s="41">
        <f t="shared" si="8"/>
        <v>-4676.8290001175455</v>
      </c>
      <c r="H124" s="25">
        <v>0</v>
      </c>
      <c r="I124" s="36">
        <f>(1+Mastersheet!$C$39)*I112</f>
        <v>-268.78327586882443</v>
      </c>
      <c r="J124" s="25">
        <v>0</v>
      </c>
      <c r="K124" s="25">
        <v>0</v>
      </c>
      <c r="L124" s="25">
        <v>0</v>
      </c>
      <c r="M124" s="36">
        <v>0</v>
      </c>
      <c r="N124" s="36">
        <f>Mastersheet!$C$34</f>
        <v>-1824.6070659266443</v>
      </c>
      <c r="O124" s="93">
        <v>0</v>
      </c>
      <c r="P124" s="37">
        <f>P112*(1+Mastersheet!$C$39)</f>
        <v>-671.95818967206105</v>
      </c>
      <c r="Q124" s="25">
        <v>0</v>
      </c>
      <c r="R124" s="37">
        <f t="shared" si="12"/>
        <v>0</v>
      </c>
      <c r="S124" s="79">
        <f t="shared" si="11"/>
        <v>7717.1992274166241</v>
      </c>
      <c r="T124" s="36">
        <f t="shared" si="10"/>
        <v>772277.58164135541</v>
      </c>
    </row>
    <row r="125" spans="1:20">
      <c r="A125" s="25">
        <v>123</v>
      </c>
      <c r="B125" s="25">
        <v>35</v>
      </c>
      <c r="C125" s="25">
        <v>3</v>
      </c>
      <c r="D125" s="36">
        <f>(1+Mastersheet!$C$39)*D113</f>
        <v>16126.996552129467</v>
      </c>
      <c r="E125" s="36">
        <f t="shared" si="9"/>
        <v>-967.61979312776793</v>
      </c>
      <c r="F125" s="37">
        <v>0</v>
      </c>
      <c r="G125" s="41">
        <f t="shared" si="8"/>
        <v>-4676.8290001175455</v>
      </c>
      <c r="H125" s="25">
        <v>0</v>
      </c>
      <c r="I125" s="36">
        <f>(1+Mastersheet!$C$39)*I113</f>
        <v>-268.78327586882443</v>
      </c>
      <c r="J125" s="25">
        <v>0</v>
      </c>
      <c r="K125" s="25">
        <v>0</v>
      </c>
      <c r="L125" s="25">
        <v>0</v>
      </c>
      <c r="M125" s="36">
        <v>0</v>
      </c>
      <c r="N125" s="36">
        <f>Mastersheet!$C$34</f>
        <v>-1824.6070659266443</v>
      </c>
      <c r="O125" s="93">
        <v>0</v>
      </c>
      <c r="P125" s="37">
        <f>P113*(1+Mastersheet!$C$39)</f>
        <v>-671.95818967206105</v>
      </c>
      <c r="Q125" s="25">
        <v>0</v>
      </c>
      <c r="R125" s="37">
        <f t="shared" si="12"/>
        <v>0</v>
      </c>
      <c r="S125" s="79">
        <f t="shared" si="11"/>
        <v>7717.1992274166241</v>
      </c>
      <c r="T125" s="36">
        <f t="shared" si="10"/>
        <v>781281.91017150774</v>
      </c>
    </row>
    <row r="126" spans="1:20">
      <c r="A126" s="25">
        <v>124</v>
      </c>
      <c r="B126" s="25">
        <v>35</v>
      </c>
      <c r="C126" s="77">
        <v>4</v>
      </c>
      <c r="D126" s="36">
        <f>(1+Mastersheet!$C$39)*D114</f>
        <v>16126.996552129467</v>
      </c>
      <c r="E126" s="36">
        <f t="shared" si="9"/>
        <v>-967.61979312776793</v>
      </c>
      <c r="F126" s="37">
        <v>0</v>
      </c>
      <c r="G126" s="41">
        <f t="shared" si="8"/>
        <v>-4676.8290001175455</v>
      </c>
      <c r="H126" s="25">
        <v>0</v>
      </c>
      <c r="I126" s="36">
        <f>(1+Mastersheet!$C$39)*I114</f>
        <v>-268.78327586882443</v>
      </c>
      <c r="J126" s="25">
        <v>0</v>
      </c>
      <c r="K126" s="25">
        <v>0</v>
      </c>
      <c r="L126" s="25">
        <v>0</v>
      </c>
      <c r="M126" s="36">
        <v>0</v>
      </c>
      <c r="N126" s="36">
        <f>Mastersheet!$C$34</f>
        <v>-1824.6070659266443</v>
      </c>
      <c r="O126" s="93">
        <v>0</v>
      </c>
      <c r="P126" s="37">
        <f>P114*(1+Mastersheet!$C$39)</f>
        <v>-671.95818967206105</v>
      </c>
      <c r="Q126" s="25">
        <v>0</v>
      </c>
      <c r="R126" s="37">
        <f t="shared" si="12"/>
        <v>0</v>
      </c>
      <c r="S126" s="79">
        <f t="shared" si="11"/>
        <v>7717.1992274166241</v>
      </c>
      <c r="T126" s="36">
        <f t="shared" si="10"/>
        <v>790301.24591587693</v>
      </c>
    </row>
    <row r="127" spans="1:20">
      <c r="A127" s="25">
        <v>125</v>
      </c>
      <c r="B127" s="25">
        <v>35</v>
      </c>
      <c r="C127" s="25">
        <v>5</v>
      </c>
      <c r="D127" s="36">
        <f>(1+Mastersheet!$C$39)*D115</f>
        <v>16126.996552129467</v>
      </c>
      <c r="E127" s="36">
        <f t="shared" si="9"/>
        <v>-967.61979312776793</v>
      </c>
      <c r="F127" s="37">
        <v>0</v>
      </c>
      <c r="G127" s="41">
        <f t="shared" si="8"/>
        <v>-4676.8290001175455</v>
      </c>
      <c r="H127" s="25">
        <v>0</v>
      </c>
      <c r="I127" s="36">
        <f>(1+Mastersheet!$C$39)*I115</f>
        <v>-268.78327586882443</v>
      </c>
      <c r="J127" s="25">
        <v>0</v>
      </c>
      <c r="K127" s="25">
        <v>0</v>
      </c>
      <c r="L127" s="25">
        <v>0</v>
      </c>
      <c r="M127" s="36">
        <v>0</v>
      </c>
      <c r="N127" s="36">
        <f>Mastersheet!$C$34</f>
        <v>-1824.6070659266443</v>
      </c>
      <c r="O127" s="93">
        <v>0</v>
      </c>
      <c r="P127" s="37">
        <f>P115*(1+Mastersheet!$C$39)</f>
        <v>-671.95818967206105</v>
      </c>
      <c r="Q127" s="25">
        <v>0</v>
      </c>
      <c r="R127" s="37">
        <f t="shared" si="12"/>
        <v>0</v>
      </c>
      <c r="S127" s="79">
        <f t="shared" si="11"/>
        <v>7717.1992274166241</v>
      </c>
      <c r="T127" s="36">
        <f t="shared" si="10"/>
        <v>799335.61388648674</v>
      </c>
    </row>
    <row r="128" spans="1:20">
      <c r="A128" s="25">
        <v>126</v>
      </c>
      <c r="B128" s="25">
        <v>35</v>
      </c>
      <c r="C128" s="25">
        <v>6</v>
      </c>
      <c r="D128" s="36">
        <f>(1+Mastersheet!$C$39)*D116</f>
        <v>16126.996552129467</v>
      </c>
      <c r="E128" s="36">
        <f t="shared" si="9"/>
        <v>-967.61979312776793</v>
      </c>
      <c r="F128" s="37">
        <v>0</v>
      </c>
      <c r="G128" s="41">
        <f t="shared" si="8"/>
        <v>-4676.8290001175455</v>
      </c>
      <c r="H128" s="25">
        <v>0</v>
      </c>
      <c r="I128" s="36">
        <f>(1+Mastersheet!$C$39)*I116</f>
        <v>-268.78327586882443</v>
      </c>
      <c r="J128" s="25">
        <v>0</v>
      </c>
      <c r="K128" s="25">
        <v>0</v>
      </c>
      <c r="L128" s="25">
        <v>0</v>
      </c>
      <c r="M128" s="36">
        <v>0</v>
      </c>
      <c r="N128" s="36">
        <f>Mastersheet!$C$34</f>
        <v>-1824.6070659266443</v>
      </c>
      <c r="O128" s="93">
        <v>0</v>
      </c>
      <c r="P128" s="37">
        <f>P116*(1+Mastersheet!$C$39)</f>
        <v>-671.95818967206105</v>
      </c>
      <c r="Q128" s="25">
        <v>0</v>
      </c>
      <c r="R128" s="37">
        <f t="shared" si="12"/>
        <v>0</v>
      </c>
      <c r="S128" s="79">
        <f t="shared" si="11"/>
        <v>7717.1992274166241</v>
      </c>
      <c r="T128" s="36">
        <f t="shared" si="10"/>
        <v>808385.0391370476</v>
      </c>
    </row>
    <row r="129" spans="1:20">
      <c r="A129" s="25">
        <v>127</v>
      </c>
      <c r="B129" s="25">
        <v>35</v>
      </c>
      <c r="C129" s="25">
        <v>7</v>
      </c>
      <c r="D129" s="36">
        <f>(1+Mastersheet!$C$39)*D117</f>
        <v>16126.996552129467</v>
      </c>
      <c r="E129" s="36">
        <f t="shared" si="9"/>
        <v>-967.61979312776793</v>
      </c>
      <c r="F129" s="37">
        <v>0</v>
      </c>
      <c r="G129" s="41">
        <f t="shared" si="8"/>
        <v>-4676.8290001175455</v>
      </c>
      <c r="H129" s="25">
        <v>0</v>
      </c>
      <c r="I129" s="36">
        <f>(1+Mastersheet!$C$39)*I117</f>
        <v>-268.78327586882443</v>
      </c>
      <c r="J129" s="25">
        <v>0</v>
      </c>
      <c r="K129" s="25">
        <v>0</v>
      </c>
      <c r="L129" s="25">
        <v>0</v>
      </c>
      <c r="M129" s="36">
        <v>0</v>
      </c>
      <c r="N129" s="36">
        <f>Mastersheet!$C$34</f>
        <v>-1824.6070659266443</v>
      </c>
      <c r="O129" s="93">
        <v>0</v>
      </c>
      <c r="P129" s="37">
        <f>P117*(1+Mastersheet!$C$39)</f>
        <v>-671.95818967206105</v>
      </c>
      <c r="Q129" s="25">
        <v>0</v>
      </c>
      <c r="R129" s="37">
        <f t="shared" si="12"/>
        <v>0</v>
      </c>
      <c r="S129" s="79">
        <f t="shared" si="11"/>
        <v>7717.1992274166241</v>
      </c>
      <c r="T129" s="36">
        <f t="shared" si="10"/>
        <v>817449.54676302604</v>
      </c>
    </row>
    <row r="130" spans="1:20">
      <c r="A130" s="25">
        <v>128</v>
      </c>
      <c r="B130" s="25">
        <v>35</v>
      </c>
      <c r="C130" s="77">
        <v>8</v>
      </c>
      <c r="D130" s="36">
        <f>(1+Mastersheet!$C$39)*D118</f>
        <v>16126.996552129467</v>
      </c>
      <c r="E130" s="36">
        <f t="shared" si="9"/>
        <v>-967.61979312776793</v>
      </c>
      <c r="F130" s="37">
        <v>0</v>
      </c>
      <c r="G130" s="41">
        <f t="shared" ref="G130:G193" si="13">-0.29*($D130)</f>
        <v>-4676.8290001175455</v>
      </c>
      <c r="H130" s="25">
        <v>0</v>
      </c>
      <c r="I130" s="36">
        <f>(1+Mastersheet!$C$39)*I118</f>
        <v>-268.78327586882443</v>
      </c>
      <c r="J130" s="25">
        <v>0</v>
      </c>
      <c r="K130" s="25">
        <v>0</v>
      </c>
      <c r="L130" s="25">
        <v>0</v>
      </c>
      <c r="M130" s="36">
        <v>0</v>
      </c>
      <c r="N130" s="36">
        <f>Mastersheet!$C$34</f>
        <v>-1824.6070659266443</v>
      </c>
      <c r="O130" s="93">
        <v>0</v>
      </c>
      <c r="P130" s="37">
        <f>P118*(1+Mastersheet!$C$39)</f>
        <v>-671.95818967206105</v>
      </c>
      <c r="Q130" s="25">
        <v>0</v>
      </c>
      <c r="R130" s="37">
        <f t="shared" si="12"/>
        <v>0</v>
      </c>
      <c r="S130" s="79">
        <f t="shared" si="11"/>
        <v>7717.1992274166241</v>
      </c>
      <c r="T130" s="36">
        <f t="shared" si="10"/>
        <v>826529.1619017144</v>
      </c>
    </row>
    <row r="131" spans="1:20">
      <c r="A131" s="25">
        <v>129</v>
      </c>
      <c r="B131" s="25">
        <v>35</v>
      </c>
      <c r="C131" s="25">
        <v>9</v>
      </c>
      <c r="D131" s="36">
        <f>(1+Mastersheet!$C$39)*D119</f>
        <v>16126.996552129467</v>
      </c>
      <c r="E131" s="36">
        <f t="shared" ref="E131:E194" si="14">-0.06*D131</f>
        <v>-967.61979312776793</v>
      </c>
      <c r="F131" s="37">
        <v>0</v>
      </c>
      <c r="G131" s="41">
        <f t="shared" si="13"/>
        <v>-4676.8290001175455</v>
      </c>
      <c r="H131" s="25">
        <v>0</v>
      </c>
      <c r="I131" s="36">
        <f>(1+Mastersheet!$C$39)*I119</f>
        <v>-268.78327586882443</v>
      </c>
      <c r="J131" s="25">
        <v>0</v>
      </c>
      <c r="K131" s="25">
        <v>0</v>
      </c>
      <c r="L131" s="25">
        <v>0</v>
      </c>
      <c r="M131" s="36">
        <v>0</v>
      </c>
      <c r="N131" s="36">
        <f>Mastersheet!$C$34</f>
        <v>-1824.6070659266443</v>
      </c>
      <c r="O131" s="93">
        <v>0</v>
      </c>
      <c r="P131" s="37">
        <f>P119*(1+Mastersheet!$C$39)</f>
        <v>-671.95818967206105</v>
      </c>
      <c r="Q131" s="25">
        <v>0</v>
      </c>
      <c r="R131" s="37">
        <f t="shared" si="12"/>
        <v>0</v>
      </c>
      <c r="S131" s="79">
        <f t="shared" si="11"/>
        <v>7717.1992274166241</v>
      </c>
      <c r="T131" s="36">
        <f t="shared" ref="T131:T194" si="15" xml:space="preserve"> S131 + T130 * (1+($W$8)/12)</f>
        <v>835623.90973230056</v>
      </c>
    </row>
    <row r="132" spans="1:20">
      <c r="A132" s="25">
        <v>130</v>
      </c>
      <c r="B132" s="25">
        <v>35</v>
      </c>
      <c r="C132" s="77">
        <v>10</v>
      </c>
      <c r="D132" s="36">
        <f>(1+Mastersheet!$C$39)*D120</f>
        <v>16126.996552129467</v>
      </c>
      <c r="E132" s="36">
        <f t="shared" si="14"/>
        <v>-967.61979312776793</v>
      </c>
      <c r="F132" s="37">
        <v>0</v>
      </c>
      <c r="G132" s="41">
        <f t="shared" si="13"/>
        <v>-4676.8290001175455</v>
      </c>
      <c r="H132" s="25">
        <v>0</v>
      </c>
      <c r="I132" s="36">
        <f>(1+Mastersheet!$C$39)*I120</f>
        <v>-268.78327586882443</v>
      </c>
      <c r="J132" s="25">
        <v>0</v>
      </c>
      <c r="K132" s="25">
        <v>0</v>
      </c>
      <c r="L132" s="25">
        <v>0</v>
      </c>
      <c r="M132" s="36">
        <v>0</v>
      </c>
      <c r="N132" s="36">
        <f>Mastersheet!$C$34</f>
        <v>-1824.6070659266443</v>
      </c>
      <c r="O132" s="93">
        <v>0</v>
      </c>
      <c r="P132" s="37">
        <f>P120*(1+Mastersheet!$C$39)</f>
        <v>-671.95818967206105</v>
      </c>
      <c r="Q132" s="25">
        <v>0</v>
      </c>
      <c r="R132" s="37">
        <f t="shared" si="12"/>
        <v>0</v>
      </c>
      <c r="S132" s="79">
        <f t="shared" ref="S132:S195" si="16">SUM(D132,E132,F132,G132,H132,I132,J132,K132,L132,M132,N132,O132,P132,Q132,R132)</f>
        <v>7717.1992274166241</v>
      </c>
      <c r="T132" s="36">
        <f t="shared" si="15"/>
        <v>844733.81547593779</v>
      </c>
    </row>
    <row r="133" spans="1:20">
      <c r="A133" s="25">
        <v>131</v>
      </c>
      <c r="B133" s="25">
        <v>35</v>
      </c>
      <c r="C133" s="25">
        <v>11</v>
      </c>
      <c r="D133" s="36">
        <f>(1+Mastersheet!$C$39)*D121</f>
        <v>16126.996552129467</v>
      </c>
      <c r="E133" s="36">
        <f t="shared" si="14"/>
        <v>-967.61979312776793</v>
      </c>
      <c r="F133" s="37">
        <v>0</v>
      </c>
      <c r="G133" s="41">
        <f t="shared" si="13"/>
        <v>-4676.8290001175455</v>
      </c>
      <c r="H133" s="25">
        <v>0</v>
      </c>
      <c r="I133" s="36">
        <f>(1+Mastersheet!$C$39)*I121</f>
        <v>-268.78327586882443</v>
      </c>
      <c r="J133" s="25">
        <v>0</v>
      </c>
      <c r="K133" s="25">
        <v>0</v>
      </c>
      <c r="L133" s="25">
        <v>0</v>
      </c>
      <c r="M133" s="36">
        <v>0</v>
      </c>
      <c r="N133" s="36">
        <f>Mastersheet!$C$34</f>
        <v>-1824.6070659266443</v>
      </c>
      <c r="O133" s="93">
        <v>0</v>
      </c>
      <c r="P133" s="37">
        <f>P121*(1+Mastersheet!$C$39)</f>
        <v>-671.95818967206105</v>
      </c>
      <c r="Q133" s="25">
        <v>0</v>
      </c>
      <c r="R133" s="37">
        <f t="shared" si="12"/>
        <v>0</v>
      </c>
      <c r="S133" s="79">
        <f t="shared" si="16"/>
        <v>7717.1992274166241</v>
      </c>
      <c r="T133" s="36">
        <f t="shared" si="15"/>
        <v>853858.9043958144</v>
      </c>
    </row>
    <row r="134" spans="1:20">
      <c r="A134" s="25">
        <v>132</v>
      </c>
      <c r="B134" s="25">
        <v>35</v>
      </c>
      <c r="C134" s="77">
        <v>0</v>
      </c>
      <c r="D134" s="36">
        <f>(1+Mastersheet!$C$39)*D122</f>
        <v>16126.996552129467</v>
      </c>
      <c r="E134" s="36">
        <f t="shared" si="14"/>
        <v>-967.61979312776793</v>
      </c>
      <c r="F134" s="37">
        <v>0</v>
      </c>
      <c r="G134" s="41">
        <f t="shared" si="13"/>
        <v>-4676.8290001175455</v>
      </c>
      <c r="H134" s="25">
        <v>0</v>
      </c>
      <c r="I134" s="36">
        <f>(1+Mastersheet!$C$39)*I122</f>
        <v>-268.78327586882443</v>
      </c>
      <c r="J134" s="25">
        <v>0</v>
      </c>
      <c r="K134" s="25">
        <v>0</v>
      </c>
      <c r="L134" s="25">
        <v>0</v>
      </c>
      <c r="M134" s="36">
        <v>0</v>
      </c>
      <c r="N134" s="36">
        <f>Mastersheet!$C$34</f>
        <v>-1824.6070659266443</v>
      </c>
      <c r="O134" s="93">
        <v>0</v>
      </c>
      <c r="P134" s="37">
        <f>P122*(1+Mastersheet!$C$39)</f>
        <v>-671.95818967206105</v>
      </c>
      <c r="Q134" s="25">
        <v>0</v>
      </c>
      <c r="R134" s="37">
        <f t="shared" si="12"/>
        <v>0</v>
      </c>
      <c r="S134" s="79">
        <f t="shared" si="16"/>
        <v>7717.1992274166241</v>
      </c>
      <c r="T134" s="36">
        <f t="shared" si="15"/>
        <v>862999.20179722412</v>
      </c>
    </row>
    <row r="135" spans="1:20">
      <c r="A135" s="25">
        <v>133</v>
      </c>
      <c r="B135" s="25">
        <v>35</v>
      </c>
      <c r="C135" s="25">
        <v>1</v>
      </c>
      <c r="D135" s="36">
        <f>(1+Mastersheet!$C$39)*D123</f>
        <v>16610.806448693351</v>
      </c>
      <c r="E135" s="36">
        <f t="shared" si="14"/>
        <v>-996.64838692160106</v>
      </c>
      <c r="F135" s="37">
        <v>0</v>
      </c>
      <c r="G135" s="41">
        <f t="shared" si="13"/>
        <v>-4817.1338701210716</v>
      </c>
      <c r="H135" s="25">
        <v>0</v>
      </c>
      <c r="I135" s="36">
        <f>(1+Mastersheet!$C$39)*I123</f>
        <v>-276.8467741448892</v>
      </c>
      <c r="J135" s="25">
        <v>0</v>
      </c>
      <c r="K135" s="25">
        <v>0</v>
      </c>
      <c r="L135" s="25">
        <v>0</v>
      </c>
      <c r="M135" s="36">
        <v>0</v>
      </c>
      <c r="N135" s="36">
        <f>Mastersheet!$C$34</f>
        <v>-1824.6070659266443</v>
      </c>
      <c r="O135" s="93">
        <v>0</v>
      </c>
      <c r="P135" s="37">
        <f>P123*(1+Mastersheet!$C$39)</f>
        <v>-692.11693536222288</v>
      </c>
      <c r="Q135" s="25">
        <v>0</v>
      </c>
      <c r="R135" s="37">
        <f t="shared" si="12"/>
        <v>0</v>
      </c>
      <c r="S135" s="79">
        <f t="shared" si="16"/>
        <v>8003.4534162169221</v>
      </c>
      <c r="T135" s="36">
        <f t="shared" si="15"/>
        <v>872440.98721643642</v>
      </c>
    </row>
    <row r="136" spans="1:20">
      <c r="A136" s="25">
        <v>134</v>
      </c>
      <c r="B136" s="25">
        <v>36</v>
      </c>
      <c r="C136" s="25">
        <v>2</v>
      </c>
      <c r="D136" s="36">
        <f>(1+Mastersheet!$C$39)*D124</f>
        <v>16610.806448693351</v>
      </c>
      <c r="E136" s="36">
        <f t="shared" si="14"/>
        <v>-996.64838692160106</v>
      </c>
      <c r="F136" s="37">
        <v>0</v>
      </c>
      <c r="G136" s="41">
        <f t="shared" si="13"/>
        <v>-4817.1338701210716</v>
      </c>
      <c r="H136" s="25">
        <v>0</v>
      </c>
      <c r="I136" s="36">
        <f>(1+Mastersheet!$C$39)*I124</f>
        <v>-276.8467741448892</v>
      </c>
      <c r="J136" s="25">
        <v>0</v>
      </c>
      <c r="K136" s="25">
        <v>0</v>
      </c>
      <c r="L136" s="25">
        <v>0</v>
      </c>
      <c r="M136" s="36">
        <v>0</v>
      </c>
      <c r="N136" s="36">
        <f>Mastersheet!$C$34</f>
        <v>-1824.6070659266443</v>
      </c>
      <c r="O136" s="93">
        <v>0</v>
      </c>
      <c r="P136" s="37">
        <f>P124*(1+Mastersheet!$C$39)</f>
        <v>-692.11693536222288</v>
      </c>
      <c r="Q136" s="25">
        <v>0</v>
      </c>
      <c r="R136" s="37">
        <f t="shared" ref="R136:R199" si="17">FV(0.00666,1,0,-R135)</f>
        <v>0</v>
      </c>
      <c r="S136" s="79">
        <f t="shared" si="16"/>
        <v>8003.4534162169221</v>
      </c>
      <c r="T136" s="36">
        <f t="shared" si="15"/>
        <v>881898.50894468068</v>
      </c>
    </row>
    <row r="137" spans="1:20">
      <c r="A137" s="25">
        <v>135</v>
      </c>
      <c r="B137" s="25">
        <v>36</v>
      </c>
      <c r="C137" s="25">
        <v>3</v>
      </c>
      <c r="D137" s="36">
        <f>(1+Mastersheet!$C$39)*D125</f>
        <v>16610.806448693351</v>
      </c>
      <c r="E137" s="36">
        <f t="shared" si="14"/>
        <v>-996.64838692160106</v>
      </c>
      <c r="F137" s="37">
        <v>0</v>
      </c>
      <c r="G137" s="41">
        <f t="shared" si="13"/>
        <v>-4817.1338701210716</v>
      </c>
      <c r="H137" s="25">
        <v>0</v>
      </c>
      <c r="I137" s="36">
        <f>(1+Mastersheet!$C$39)*I125</f>
        <v>-276.8467741448892</v>
      </c>
      <c r="J137" s="25">
        <v>0</v>
      </c>
      <c r="K137" s="25">
        <v>0</v>
      </c>
      <c r="L137" s="25">
        <v>0</v>
      </c>
      <c r="M137" s="36">
        <v>0</v>
      </c>
      <c r="N137" s="36">
        <f>Mastersheet!$C$34</f>
        <v>-1824.6070659266443</v>
      </c>
      <c r="O137" s="93">
        <v>0</v>
      </c>
      <c r="P137" s="37">
        <f>P125*(1+Mastersheet!$C$39)</f>
        <v>-692.11693536222288</v>
      </c>
      <c r="Q137" s="25">
        <v>0</v>
      </c>
      <c r="R137" s="37">
        <f t="shared" si="17"/>
        <v>0</v>
      </c>
      <c r="S137" s="79">
        <f t="shared" si="16"/>
        <v>8003.4534162169221</v>
      </c>
      <c r="T137" s="36">
        <f t="shared" si="15"/>
        <v>891371.79320913879</v>
      </c>
    </row>
    <row r="138" spans="1:20">
      <c r="A138" s="25">
        <v>136</v>
      </c>
      <c r="B138" s="25">
        <v>36</v>
      </c>
      <c r="C138" s="77">
        <v>4</v>
      </c>
      <c r="D138" s="36">
        <f>(1+Mastersheet!$C$39)*D126</f>
        <v>16610.806448693351</v>
      </c>
      <c r="E138" s="36">
        <f t="shared" si="14"/>
        <v>-996.64838692160106</v>
      </c>
      <c r="F138" s="37">
        <v>0</v>
      </c>
      <c r="G138" s="41">
        <f t="shared" si="13"/>
        <v>-4817.1338701210716</v>
      </c>
      <c r="H138" s="25">
        <v>0</v>
      </c>
      <c r="I138" s="36">
        <f>(1+Mastersheet!$C$39)*I126</f>
        <v>-276.8467741448892</v>
      </c>
      <c r="J138" s="25">
        <v>0</v>
      </c>
      <c r="K138" s="25">
        <v>0</v>
      </c>
      <c r="L138" s="25">
        <v>0</v>
      </c>
      <c r="M138" s="36">
        <v>0</v>
      </c>
      <c r="N138" s="36">
        <f>Mastersheet!$C$34</f>
        <v>-1824.6070659266443</v>
      </c>
      <c r="O138" s="93">
        <v>0</v>
      </c>
      <c r="P138" s="37">
        <f>P126*(1+Mastersheet!$C$39)</f>
        <v>-692.11693536222288</v>
      </c>
      <c r="Q138" s="25">
        <v>0</v>
      </c>
      <c r="R138" s="37">
        <f t="shared" si="17"/>
        <v>0</v>
      </c>
      <c r="S138" s="79">
        <f t="shared" si="16"/>
        <v>8003.4534162169221</v>
      </c>
      <c r="T138" s="36">
        <f t="shared" si="15"/>
        <v>900860.86628070427</v>
      </c>
    </row>
    <row r="139" spans="1:20">
      <c r="A139" s="25">
        <v>137</v>
      </c>
      <c r="B139" s="25">
        <v>36</v>
      </c>
      <c r="C139" s="25">
        <v>5</v>
      </c>
      <c r="D139" s="36">
        <f>(1+Mastersheet!$C$39)*D127</f>
        <v>16610.806448693351</v>
      </c>
      <c r="E139" s="36">
        <f t="shared" si="14"/>
        <v>-996.64838692160106</v>
      </c>
      <c r="F139" s="37">
        <v>0</v>
      </c>
      <c r="G139" s="41">
        <f t="shared" si="13"/>
        <v>-4817.1338701210716</v>
      </c>
      <c r="H139" s="25">
        <v>0</v>
      </c>
      <c r="I139" s="36">
        <f>(1+Mastersheet!$C$39)*I127</f>
        <v>-276.8467741448892</v>
      </c>
      <c r="J139" s="25">
        <v>0</v>
      </c>
      <c r="K139" s="25">
        <v>0</v>
      </c>
      <c r="L139" s="25">
        <v>0</v>
      </c>
      <c r="M139" s="36">
        <v>0</v>
      </c>
      <c r="N139" s="36">
        <f>Mastersheet!$C$34</f>
        <v>-1824.6070659266443</v>
      </c>
      <c r="O139" s="93">
        <v>0</v>
      </c>
      <c r="P139" s="37">
        <f>P127*(1+Mastersheet!$C$39)</f>
        <v>-692.11693536222288</v>
      </c>
      <c r="Q139" s="25">
        <v>0</v>
      </c>
      <c r="R139" s="37">
        <f t="shared" si="17"/>
        <v>0</v>
      </c>
      <c r="S139" s="79">
        <f t="shared" si="16"/>
        <v>8003.4534162169221</v>
      </c>
      <c r="T139" s="36">
        <f t="shared" si="15"/>
        <v>910365.75447405572</v>
      </c>
    </row>
    <row r="140" spans="1:20">
      <c r="A140" s="25">
        <v>138</v>
      </c>
      <c r="B140" s="25">
        <v>36</v>
      </c>
      <c r="C140" s="25">
        <v>6</v>
      </c>
      <c r="D140" s="36">
        <f>(1+Mastersheet!$C$39)*D128</f>
        <v>16610.806448693351</v>
      </c>
      <c r="E140" s="36">
        <f t="shared" si="14"/>
        <v>-996.64838692160106</v>
      </c>
      <c r="F140" s="37">
        <v>0</v>
      </c>
      <c r="G140" s="41">
        <f t="shared" si="13"/>
        <v>-4817.1338701210716</v>
      </c>
      <c r="H140" s="25">
        <v>0</v>
      </c>
      <c r="I140" s="36">
        <f>(1+Mastersheet!$C$39)*I128</f>
        <v>-276.8467741448892</v>
      </c>
      <c r="J140" s="25">
        <v>0</v>
      </c>
      <c r="K140" s="25">
        <v>0</v>
      </c>
      <c r="L140" s="25">
        <v>0</v>
      </c>
      <c r="M140" s="36">
        <v>0</v>
      </c>
      <c r="N140" s="36">
        <f>Mastersheet!$C$34</f>
        <v>-1824.6070659266443</v>
      </c>
      <c r="O140" s="93">
        <v>0</v>
      </c>
      <c r="P140" s="37">
        <f>P128*(1+Mastersheet!$C$39)</f>
        <v>-692.11693536222288</v>
      </c>
      <c r="Q140" s="25">
        <v>0</v>
      </c>
      <c r="R140" s="37">
        <f t="shared" si="17"/>
        <v>0</v>
      </c>
      <c r="S140" s="79">
        <f t="shared" si="16"/>
        <v>8003.4534162169221</v>
      </c>
      <c r="T140" s="36">
        <f t="shared" si="15"/>
        <v>919886.48414772935</v>
      </c>
    </row>
    <row r="141" spans="1:20">
      <c r="A141" s="25">
        <v>139</v>
      </c>
      <c r="B141" s="25">
        <v>36</v>
      </c>
      <c r="C141" s="25">
        <v>7</v>
      </c>
      <c r="D141" s="36">
        <f>(1+Mastersheet!$C$39)*D129</f>
        <v>16610.806448693351</v>
      </c>
      <c r="E141" s="36">
        <f t="shared" si="14"/>
        <v>-996.64838692160106</v>
      </c>
      <c r="F141" s="37">
        <v>0</v>
      </c>
      <c r="G141" s="41">
        <f t="shared" si="13"/>
        <v>-4817.1338701210716</v>
      </c>
      <c r="H141" s="25">
        <v>0</v>
      </c>
      <c r="I141" s="36">
        <f>(1+Mastersheet!$C$39)*I129</f>
        <v>-276.8467741448892</v>
      </c>
      <c r="J141" s="25">
        <v>0</v>
      </c>
      <c r="K141" s="25">
        <v>0</v>
      </c>
      <c r="L141" s="25">
        <v>0</v>
      </c>
      <c r="M141" s="36">
        <v>0</v>
      </c>
      <c r="N141" s="36">
        <f>Mastersheet!$C$34</f>
        <v>-1824.6070659266443</v>
      </c>
      <c r="O141" s="93">
        <v>0</v>
      </c>
      <c r="P141" s="37">
        <f>P129*(1+Mastersheet!$C$39)</f>
        <v>-692.11693536222288</v>
      </c>
      <c r="Q141" s="25">
        <v>0</v>
      </c>
      <c r="R141" s="37">
        <f t="shared" si="17"/>
        <v>0</v>
      </c>
      <c r="S141" s="79">
        <f t="shared" si="16"/>
        <v>8003.4534162169221</v>
      </c>
      <c r="T141" s="36">
        <f t="shared" si="15"/>
        <v>929423.08170419245</v>
      </c>
    </row>
    <row r="142" spans="1:20">
      <c r="A142" s="25">
        <v>140</v>
      </c>
      <c r="B142" s="25">
        <v>36</v>
      </c>
      <c r="C142" s="77">
        <v>8</v>
      </c>
      <c r="D142" s="36">
        <f>(1+Mastersheet!$C$39)*D130</f>
        <v>16610.806448693351</v>
      </c>
      <c r="E142" s="36">
        <f t="shared" si="14"/>
        <v>-996.64838692160106</v>
      </c>
      <c r="F142" s="37">
        <v>0</v>
      </c>
      <c r="G142" s="41">
        <f t="shared" si="13"/>
        <v>-4817.1338701210716</v>
      </c>
      <c r="H142" s="25">
        <v>0</v>
      </c>
      <c r="I142" s="36">
        <f>(1+Mastersheet!$C$39)*I130</f>
        <v>-276.8467741448892</v>
      </c>
      <c r="J142" s="25">
        <v>0</v>
      </c>
      <c r="K142" s="25">
        <v>0</v>
      </c>
      <c r="L142" s="25">
        <v>0</v>
      </c>
      <c r="M142" s="36">
        <v>0</v>
      </c>
      <c r="N142" s="36">
        <f>Mastersheet!$C$34</f>
        <v>-1824.6070659266443</v>
      </c>
      <c r="O142" s="93">
        <v>0</v>
      </c>
      <c r="P142" s="37">
        <f>P130*(1+Mastersheet!$C$39)</f>
        <v>-692.11693536222288</v>
      </c>
      <c r="Q142" s="25">
        <v>0</v>
      </c>
      <c r="R142" s="37">
        <f t="shared" si="17"/>
        <v>0</v>
      </c>
      <c r="S142" s="79">
        <f t="shared" si="16"/>
        <v>8003.4534162169221</v>
      </c>
      <c r="T142" s="36">
        <f t="shared" si="15"/>
        <v>938975.57358991634</v>
      </c>
    </row>
    <row r="143" spans="1:20">
      <c r="A143" s="25">
        <v>141</v>
      </c>
      <c r="B143" s="25">
        <v>36</v>
      </c>
      <c r="C143" s="25">
        <v>9</v>
      </c>
      <c r="D143" s="36">
        <f>(1+Mastersheet!$C$39)*D131</f>
        <v>16610.806448693351</v>
      </c>
      <c r="E143" s="36">
        <f t="shared" si="14"/>
        <v>-996.64838692160106</v>
      </c>
      <c r="F143" s="37">
        <v>0</v>
      </c>
      <c r="G143" s="41">
        <f t="shared" si="13"/>
        <v>-4817.1338701210716</v>
      </c>
      <c r="H143" s="25">
        <v>0</v>
      </c>
      <c r="I143" s="36">
        <f>(1+Mastersheet!$C$39)*I131</f>
        <v>-276.8467741448892</v>
      </c>
      <c r="J143" s="25">
        <v>0</v>
      </c>
      <c r="K143" s="25">
        <v>0</v>
      </c>
      <c r="L143" s="25">
        <v>0</v>
      </c>
      <c r="M143" s="36">
        <v>0</v>
      </c>
      <c r="N143" s="36">
        <f>Mastersheet!$C$34</f>
        <v>-1824.6070659266443</v>
      </c>
      <c r="O143" s="93">
        <v>0</v>
      </c>
      <c r="P143" s="37">
        <f>P131*(1+Mastersheet!$C$39)</f>
        <v>-692.11693536222288</v>
      </c>
      <c r="Q143" s="25">
        <v>0</v>
      </c>
      <c r="R143" s="37">
        <f t="shared" si="17"/>
        <v>0</v>
      </c>
      <c r="S143" s="79">
        <f t="shared" si="16"/>
        <v>8003.4534162169221</v>
      </c>
      <c r="T143" s="36">
        <f t="shared" si="15"/>
        <v>948543.98629544978</v>
      </c>
    </row>
    <row r="144" spans="1:20">
      <c r="A144" s="25">
        <v>142</v>
      </c>
      <c r="B144" s="25">
        <v>36</v>
      </c>
      <c r="C144" s="77">
        <v>10</v>
      </c>
      <c r="D144" s="36">
        <f>(1+Mastersheet!$C$39)*D132</f>
        <v>16610.806448693351</v>
      </c>
      <c r="E144" s="36">
        <f t="shared" si="14"/>
        <v>-996.64838692160106</v>
      </c>
      <c r="F144" s="37">
        <v>0</v>
      </c>
      <c r="G144" s="41">
        <f t="shared" si="13"/>
        <v>-4817.1338701210716</v>
      </c>
      <c r="H144" s="25">
        <v>0</v>
      </c>
      <c r="I144" s="36">
        <f>(1+Mastersheet!$C$39)*I132</f>
        <v>-276.8467741448892</v>
      </c>
      <c r="J144" s="25">
        <v>0</v>
      </c>
      <c r="K144" s="25">
        <v>0</v>
      </c>
      <c r="L144" s="25">
        <v>0</v>
      </c>
      <c r="M144" s="36">
        <v>0</v>
      </c>
      <c r="N144" s="36">
        <f>Mastersheet!$C$34</f>
        <v>-1824.6070659266443</v>
      </c>
      <c r="O144" s="93">
        <v>0</v>
      </c>
      <c r="P144" s="37">
        <f>P132*(1+Mastersheet!$C$39)</f>
        <v>-692.11693536222288</v>
      </c>
      <c r="Q144" s="25">
        <v>0</v>
      </c>
      <c r="R144" s="37">
        <f t="shared" si="17"/>
        <v>0</v>
      </c>
      <c r="S144" s="79">
        <f t="shared" si="16"/>
        <v>8003.4534162169221</v>
      </c>
      <c r="T144" s="36">
        <f t="shared" si="15"/>
        <v>958128.34635549248</v>
      </c>
    </row>
    <row r="145" spans="1:20">
      <c r="A145" s="25">
        <v>143</v>
      </c>
      <c r="B145" s="25">
        <v>36</v>
      </c>
      <c r="C145" s="25">
        <v>11</v>
      </c>
      <c r="D145" s="36">
        <f>(1+Mastersheet!$C$39)*D133</f>
        <v>16610.806448693351</v>
      </c>
      <c r="E145" s="36">
        <f t="shared" si="14"/>
        <v>-996.64838692160106</v>
      </c>
      <c r="F145" s="37">
        <v>0</v>
      </c>
      <c r="G145" s="41">
        <f t="shared" si="13"/>
        <v>-4817.1338701210716</v>
      </c>
      <c r="H145" s="25">
        <v>0</v>
      </c>
      <c r="I145" s="36">
        <f>(1+Mastersheet!$C$39)*I133</f>
        <v>-276.8467741448892</v>
      </c>
      <c r="J145" s="25">
        <v>0</v>
      </c>
      <c r="K145" s="25">
        <v>0</v>
      </c>
      <c r="L145" s="25">
        <v>0</v>
      </c>
      <c r="M145" s="36">
        <v>0</v>
      </c>
      <c r="N145" s="36">
        <f>Mastersheet!$C$34</f>
        <v>-1824.6070659266443</v>
      </c>
      <c r="O145" s="93">
        <v>0</v>
      </c>
      <c r="P145" s="37">
        <f>P133*(1+Mastersheet!$C$39)</f>
        <v>-692.11693536222288</v>
      </c>
      <c r="Q145" s="25">
        <v>0</v>
      </c>
      <c r="R145" s="37">
        <f t="shared" si="17"/>
        <v>0</v>
      </c>
      <c r="S145" s="79">
        <f t="shared" si="16"/>
        <v>8003.4534162169221</v>
      </c>
      <c r="T145" s="36">
        <f t="shared" si="15"/>
        <v>967728.6803489686</v>
      </c>
    </row>
    <row r="146" spans="1:20">
      <c r="A146" s="25">
        <v>144</v>
      </c>
      <c r="B146" s="25">
        <v>36</v>
      </c>
      <c r="C146" s="77">
        <v>0</v>
      </c>
      <c r="D146" s="36">
        <f>(1+Mastersheet!$C$39)*D134</f>
        <v>16610.806448693351</v>
      </c>
      <c r="E146" s="36">
        <f t="shared" si="14"/>
        <v>-996.64838692160106</v>
      </c>
      <c r="F146" s="37">
        <v>0</v>
      </c>
      <c r="G146" s="41">
        <f t="shared" si="13"/>
        <v>-4817.1338701210716</v>
      </c>
      <c r="H146" s="25">
        <v>0</v>
      </c>
      <c r="I146" s="36">
        <f>(1+Mastersheet!$C$39)*I134</f>
        <v>-276.8467741448892</v>
      </c>
      <c r="J146" s="25">
        <v>0</v>
      </c>
      <c r="K146" s="25">
        <v>0</v>
      </c>
      <c r="L146" s="25">
        <v>0</v>
      </c>
      <c r="M146" s="36">
        <v>0</v>
      </c>
      <c r="N146" s="36">
        <f>Mastersheet!$C$34</f>
        <v>-1824.6070659266443</v>
      </c>
      <c r="O146" s="93">
        <v>0</v>
      </c>
      <c r="P146" s="37">
        <f>P134*(1+Mastersheet!$C$39)</f>
        <v>-692.11693536222288</v>
      </c>
      <c r="Q146" s="25">
        <v>0</v>
      </c>
      <c r="R146" s="37">
        <f t="shared" si="17"/>
        <v>0</v>
      </c>
      <c r="S146" s="79">
        <f t="shared" si="16"/>
        <v>8003.4534162169221</v>
      </c>
      <c r="T146" s="36">
        <f t="shared" si="15"/>
        <v>977345.01489910053</v>
      </c>
    </row>
    <row r="147" spans="1:20">
      <c r="A147" s="25">
        <v>145</v>
      </c>
      <c r="B147" s="25">
        <v>36</v>
      </c>
      <c r="C147" s="25">
        <v>1</v>
      </c>
      <c r="D147" s="36">
        <f>(1+Mastersheet!$C$39)*D135</f>
        <v>17109.130642154152</v>
      </c>
      <c r="E147" s="36">
        <f t="shared" si="14"/>
        <v>-1026.547838529249</v>
      </c>
      <c r="F147" s="37">
        <v>0</v>
      </c>
      <c r="G147" s="41">
        <f t="shared" si="13"/>
        <v>-4961.6478862247041</v>
      </c>
      <c r="H147" s="25">
        <v>0</v>
      </c>
      <c r="I147" s="36">
        <f>(1+Mastersheet!$C$39)*I135</f>
        <v>-285.15217736923586</v>
      </c>
      <c r="J147" s="25">
        <v>0</v>
      </c>
      <c r="K147" s="25">
        <v>0</v>
      </c>
      <c r="L147" s="25">
        <v>0</v>
      </c>
      <c r="M147" s="36">
        <v>0</v>
      </c>
      <c r="N147" s="36">
        <f>Mastersheet!$C$34</f>
        <v>-1824.6070659266443</v>
      </c>
      <c r="O147" s="93">
        <v>0</v>
      </c>
      <c r="P147" s="37">
        <f>P135*(1+Mastersheet!$C$39)</f>
        <v>-712.88044342308956</v>
      </c>
      <c r="Q147" s="25">
        <v>0</v>
      </c>
      <c r="R147" s="37">
        <f t="shared" si="17"/>
        <v>0</v>
      </c>
      <c r="S147" s="79">
        <f t="shared" si="16"/>
        <v>8298.2952306812294</v>
      </c>
      <c r="T147" s="36">
        <f t="shared" si="15"/>
        <v>987272.2184879469</v>
      </c>
    </row>
    <row r="148" spans="1:20">
      <c r="A148" s="25">
        <v>146</v>
      </c>
      <c r="B148" s="25">
        <v>37</v>
      </c>
      <c r="C148" s="25">
        <v>2</v>
      </c>
      <c r="D148" s="36">
        <f>(1+Mastersheet!$C$39)*D136</f>
        <v>17109.130642154152</v>
      </c>
      <c r="E148" s="36">
        <f t="shared" si="14"/>
        <v>-1026.547838529249</v>
      </c>
      <c r="F148" s="37">
        <v>0</v>
      </c>
      <c r="G148" s="41">
        <f t="shared" si="13"/>
        <v>-4961.6478862247041</v>
      </c>
      <c r="H148" s="25">
        <v>0</v>
      </c>
      <c r="I148" s="36">
        <f>(1+Mastersheet!$C$39)*I136</f>
        <v>-285.15217736923586</v>
      </c>
      <c r="J148" s="25">
        <v>0</v>
      </c>
      <c r="K148" s="25">
        <v>0</v>
      </c>
      <c r="L148" s="25">
        <v>0</v>
      </c>
      <c r="M148" s="36">
        <v>0</v>
      </c>
      <c r="N148" s="36">
        <f>Mastersheet!$C$34</f>
        <v>-1824.6070659266443</v>
      </c>
      <c r="O148" s="93">
        <v>0</v>
      </c>
      <c r="P148" s="37">
        <f>P136*(1+Mastersheet!$C$39)</f>
        <v>-712.88044342308956</v>
      </c>
      <c r="Q148" s="25">
        <v>0</v>
      </c>
      <c r="R148" s="37">
        <f t="shared" si="17"/>
        <v>0</v>
      </c>
      <c r="S148" s="79">
        <f t="shared" si="16"/>
        <v>8298.2952306812294</v>
      </c>
      <c r="T148" s="36">
        <f t="shared" si="15"/>
        <v>997215.967416108</v>
      </c>
    </row>
    <row r="149" spans="1:20">
      <c r="A149" s="25">
        <v>147</v>
      </c>
      <c r="B149" s="25">
        <v>37</v>
      </c>
      <c r="C149" s="25">
        <v>3</v>
      </c>
      <c r="D149" s="36">
        <f>(1+Mastersheet!$C$39)*D137</f>
        <v>17109.130642154152</v>
      </c>
      <c r="E149" s="36">
        <f t="shared" si="14"/>
        <v>-1026.547838529249</v>
      </c>
      <c r="F149" s="37">
        <v>0</v>
      </c>
      <c r="G149" s="41">
        <f t="shared" si="13"/>
        <v>-4961.6478862247041</v>
      </c>
      <c r="H149" s="25">
        <v>0</v>
      </c>
      <c r="I149" s="36">
        <f>(1+Mastersheet!$C$39)*I137</f>
        <v>-285.15217736923586</v>
      </c>
      <c r="J149" s="25">
        <v>0</v>
      </c>
      <c r="K149" s="25">
        <v>0</v>
      </c>
      <c r="L149" s="25">
        <v>0</v>
      </c>
      <c r="M149" s="36">
        <v>0</v>
      </c>
      <c r="N149" s="36">
        <f>Mastersheet!$C$34</f>
        <v>-1824.6070659266443</v>
      </c>
      <c r="O149" s="93">
        <v>0</v>
      </c>
      <c r="P149" s="37">
        <f>P137*(1+Mastersheet!$C$39)</f>
        <v>-712.88044342308956</v>
      </c>
      <c r="Q149" s="25">
        <v>0</v>
      </c>
      <c r="R149" s="37">
        <f t="shared" si="17"/>
        <v>0</v>
      </c>
      <c r="S149" s="79">
        <f t="shared" si="16"/>
        <v>8298.2952306812294</v>
      </c>
      <c r="T149" s="36">
        <f t="shared" si="15"/>
        <v>1007176.2892591495</v>
      </c>
    </row>
    <row r="150" spans="1:20">
      <c r="A150" s="25">
        <v>148</v>
      </c>
      <c r="B150" s="25">
        <v>37</v>
      </c>
      <c r="C150" s="77">
        <v>4</v>
      </c>
      <c r="D150" s="36">
        <f>(1+Mastersheet!$C$39)*D138</f>
        <v>17109.130642154152</v>
      </c>
      <c r="E150" s="36">
        <f t="shared" si="14"/>
        <v>-1026.547838529249</v>
      </c>
      <c r="F150" s="37">
        <v>0</v>
      </c>
      <c r="G150" s="41">
        <f t="shared" si="13"/>
        <v>-4961.6478862247041</v>
      </c>
      <c r="H150" s="25">
        <v>0</v>
      </c>
      <c r="I150" s="36">
        <f>(1+Mastersheet!$C$39)*I138</f>
        <v>-285.15217736923586</v>
      </c>
      <c r="J150" s="25">
        <v>0</v>
      </c>
      <c r="K150" s="25">
        <v>0</v>
      </c>
      <c r="L150" s="25">
        <v>0</v>
      </c>
      <c r="M150" s="36">
        <v>0</v>
      </c>
      <c r="N150" s="36">
        <f>Mastersheet!$C$34</f>
        <v>-1824.6070659266443</v>
      </c>
      <c r="O150" s="93">
        <v>0</v>
      </c>
      <c r="P150" s="37">
        <f>P138*(1+Mastersheet!$C$39)</f>
        <v>-712.88044342308956</v>
      </c>
      <c r="Q150" s="25">
        <v>0</v>
      </c>
      <c r="R150" s="37">
        <f t="shared" si="17"/>
        <v>0</v>
      </c>
      <c r="S150" s="79">
        <f t="shared" si="16"/>
        <v>8298.2952306812294</v>
      </c>
      <c r="T150" s="36">
        <f t="shared" si="15"/>
        <v>1017153.2116385959</v>
      </c>
    </row>
    <row r="151" spans="1:20">
      <c r="A151" s="25">
        <v>149</v>
      </c>
      <c r="B151" s="25">
        <v>37</v>
      </c>
      <c r="C151" s="25">
        <v>5</v>
      </c>
      <c r="D151" s="36">
        <f>(1+Mastersheet!$C$39)*D139</f>
        <v>17109.130642154152</v>
      </c>
      <c r="E151" s="36">
        <f t="shared" si="14"/>
        <v>-1026.547838529249</v>
      </c>
      <c r="F151" s="37">
        <v>0</v>
      </c>
      <c r="G151" s="41">
        <f t="shared" si="13"/>
        <v>-4961.6478862247041</v>
      </c>
      <c r="H151" s="25">
        <v>0</v>
      </c>
      <c r="I151" s="36">
        <f>(1+Mastersheet!$C$39)*I139</f>
        <v>-285.15217736923586</v>
      </c>
      <c r="J151" s="25">
        <v>0</v>
      </c>
      <c r="K151" s="25">
        <v>0</v>
      </c>
      <c r="L151" s="25">
        <v>0</v>
      </c>
      <c r="M151" s="36">
        <v>0</v>
      </c>
      <c r="N151" s="36">
        <f>Mastersheet!$C$34</f>
        <v>-1824.6070659266443</v>
      </c>
      <c r="O151" s="93">
        <v>0</v>
      </c>
      <c r="P151" s="37">
        <f>P139*(1+Mastersheet!$C$39)</f>
        <v>-712.88044342308956</v>
      </c>
      <c r="Q151" s="25">
        <v>0</v>
      </c>
      <c r="R151" s="37">
        <f t="shared" si="17"/>
        <v>0</v>
      </c>
      <c r="S151" s="79">
        <f t="shared" si="16"/>
        <v>8298.2952306812294</v>
      </c>
      <c r="T151" s="36">
        <f t="shared" si="15"/>
        <v>1027146.7622220081</v>
      </c>
    </row>
    <row r="152" spans="1:20">
      <c r="A152" s="25">
        <v>150</v>
      </c>
      <c r="B152" s="25">
        <v>37</v>
      </c>
      <c r="C152" s="25">
        <v>6</v>
      </c>
      <c r="D152" s="36">
        <f>(1+Mastersheet!$C$39)*D140</f>
        <v>17109.130642154152</v>
      </c>
      <c r="E152" s="36">
        <f t="shared" si="14"/>
        <v>-1026.547838529249</v>
      </c>
      <c r="F152" s="37">
        <v>0</v>
      </c>
      <c r="G152" s="41">
        <f t="shared" si="13"/>
        <v>-4961.6478862247041</v>
      </c>
      <c r="H152" s="25">
        <v>0</v>
      </c>
      <c r="I152" s="36">
        <f>(1+Mastersheet!$C$39)*I140</f>
        <v>-285.15217736923586</v>
      </c>
      <c r="J152" s="25">
        <v>0</v>
      </c>
      <c r="K152" s="25">
        <v>0</v>
      </c>
      <c r="L152" s="25">
        <v>0</v>
      </c>
      <c r="M152" s="36">
        <v>0</v>
      </c>
      <c r="N152" s="36">
        <f>Mastersheet!$C$34</f>
        <v>-1824.6070659266443</v>
      </c>
      <c r="O152" s="93">
        <v>0</v>
      </c>
      <c r="P152" s="37">
        <f>P140*(1+Mastersheet!$C$39)</f>
        <v>-712.88044342308956</v>
      </c>
      <c r="Q152" s="25">
        <v>0</v>
      </c>
      <c r="R152" s="37">
        <f t="shared" si="17"/>
        <v>0</v>
      </c>
      <c r="S152" s="79">
        <f t="shared" si="16"/>
        <v>8298.2952306812294</v>
      </c>
      <c r="T152" s="36">
        <f t="shared" si="15"/>
        <v>1037156.9687230593</v>
      </c>
    </row>
    <row r="153" spans="1:20">
      <c r="A153" s="25">
        <v>151</v>
      </c>
      <c r="B153" s="25">
        <v>37</v>
      </c>
      <c r="C153" s="25">
        <v>7</v>
      </c>
      <c r="D153" s="36">
        <f>(1+Mastersheet!$C$39)*D141</f>
        <v>17109.130642154152</v>
      </c>
      <c r="E153" s="36">
        <f t="shared" si="14"/>
        <v>-1026.547838529249</v>
      </c>
      <c r="F153" s="37">
        <v>0</v>
      </c>
      <c r="G153" s="41">
        <f t="shared" si="13"/>
        <v>-4961.6478862247041</v>
      </c>
      <c r="H153" s="25">
        <v>0</v>
      </c>
      <c r="I153" s="36">
        <f>(1+Mastersheet!$C$39)*I141</f>
        <v>-285.15217736923586</v>
      </c>
      <c r="J153" s="25">
        <v>0</v>
      </c>
      <c r="K153" s="25">
        <v>0</v>
      </c>
      <c r="L153" s="25">
        <v>0</v>
      </c>
      <c r="M153" s="36">
        <v>0</v>
      </c>
      <c r="N153" s="36">
        <f>Mastersheet!$C$34</f>
        <v>-1824.6070659266443</v>
      </c>
      <c r="O153" s="93">
        <v>0</v>
      </c>
      <c r="P153" s="37">
        <f>P141*(1+Mastersheet!$C$39)</f>
        <v>-712.88044342308956</v>
      </c>
      <c r="Q153" s="25">
        <v>0</v>
      </c>
      <c r="R153" s="37">
        <f t="shared" si="17"/>
        <v>0</v>
      </c>
      <c r="S153" s="79">
        <f t="shared" si="16"/>
        <v>8298.2952306812294</v>
      </c>
      <c r="T153" s="36">
        <f t="shared" si="15"/>
        <v>1047183.8589016122</v>
      </c>
    </row>
    <row r="154" spans="1:20">
      <c r="A154" s="25">
        <v>152</v>
      </c>
      <c r="B154" s="25">
        <v>37</v>
      </c>
      <c r="C154" s="77">
        <v>8</v>
      </c>
      <c r="D154" s="36">
        <f>(1+Mastersheet!$C$39)*D142</f>
        <v>17109.130642154152</v>
      </c>
      <c r="E154" s="36">
        <f t="shared" si="14"/>
        <v>-1026.547838529249</v>
      </c>
      <c r="F154" s="37">
        <v>0</v>
      </c>
      <c r="G154" s="41">
        <f t="shared" si="13"/>
        <v>-4961.6478862247041</v>
      </c>
      <c r="H154" s="25">
        <v>0</v>
      </c>
      <c r="I154" s="36">
        <f>(1+Mastersheet!$C$39)*I142</f>
        <v>-285.15217736923586</v>
      </c>
      <c r="J154" s="25">
        <v>0</v>
      </c>
      <c r="K154" s="25">
        <v>0</v>
      </c>
      <c r="L154" s="25">
        <v>0</v>
      </c>
      <c r="M154" s="36">
        <v>0</v>
      </c>
      <c r="N154" s="36">
        <f>Mastersheet!$C$34</f>
        <v>-1824.6070659266443</v>
      </c>
      <c r="O154" s="93">
        <v>0</v>
      </c>
      <c r="P154" s="37">
        <f>P142*(1+Mastersheet!$C$39)</f>
        <v>-712.88044342308956</v>
      </c>
      <c r="Q154" s="25">
        <v>0</v>
      </c>
      <c r="R154" s="37">
        <f t="shared" si="17"/>
        <v>0</v>
      </c>
      <c r="S154" s="79">
        <f t="shared" si="16"/>
        <v>8298.2952306812294</v>
      </c>
      <c r="T154" s="36">
        <f t="shared" si="15"/>
        <v>1057227.4605637963</v>
      </c>
    </row>
    <row r="155" spans="1:20">
      <c r="A155" s="25">
        <v>153</v>
      </c>
      <c r="B155" s="25">
        <v>37</v>
      </c>
      <c r="C155" s="25">
        <v>9</v>
      </c>
      <c r="D155" s="36">
        <f>(1+Mastersheet!$C$39)*D143</f>
        <v>17109.130642154152</v>
      </c>
      <c r="E155" s="36">
        <f t="shared" si="14"/>
        <v>-1026.547838529249</v>
      </c>
      <c r="F155" s="37">
        <v>0</v>
      </c>
      <c r="G155" s="41">
        <f t="shared" si="13"/>
        <v>-4961.6478862247041</v>
      </c>
      <c r="H155" s="25">
        <v>0</v>
      </c>
      <c r="I155" s="36">
        <f>(1+Mastersheet!$C$39)*I143</f>
        <v>-285.15217736923586</v>
      </c>
      <c r="J155" s="25">
        <v>0</v>
      </c>
      <c r="K155" s="25">
        <v>0</v>
      </c>
      <c r="L155" s="25">
        <v>0</v>
      </c>
      <c r="M155" s="36">
        <v>0</v>
      </c>
      <c r="N155" s="36">
        <f>Mastersheet!$C$34</f>
        <v>-1824.6070659266443</v>
      </c>
      <c r="O155" s="93">
        <v>0</v>
      </c>
      <c r="P155" s="37">
        <f>P143*(1+Mastersheet!$C$39)</f>
        <v>-712.88044342308956</v>
      </c>
      <c r="Q155" s="25">
        <v>0</v>
      </c>
      <c r="R155" s="37">
        <f t="shared" si="17"/>
        <v>0</v>
      </c>
      <c r="S155" s="79">
        <f t="shared" si="16"/>
        <v>8298.2952306812294</v>
      </c>
      <c r="T155" s="36">
        <f t="shared" si="15"/>
        <v>1067287.8015620841</v>
      </c>
    </row>
    <row r="156" spans="1:20">
      <c r="A156" s="25">
        <v>154</v>
      </c>
      <c r="B156" s="25">
        <v>37</v>
      </c>
      <c r="C156" s="77">
        <v>10</v>
      </c>
      <c r="D156" s="36">
        <f>(1+Mastersheet!$C$39)*D144</f>
        <v>17109.130642154152</v>
      </c>
      <c r="E156" s="36">
        <f t="shared" si="14"/>
        <v>-1026.547838529249</v>
      </c>
      <c r="F156" s="37">
        <v>0</v>
      </c>
      <c r="G156" s="41">
        <f t="shared" si="13"/>
        <v>-4961.6478862247041</v>
      </c>
      <c r="H156" s="25">
        <v>0</v>
      </c>
      <c r="I156" s="36">
        <f>(1+Mastersheet!$C$39)*I144</f>
        <v>-285.15217736923586</v>
      </c>
      <c r="J156" s="25">
        <v>0</v>
      </c>
      <c r="K156" s="25">
        <v>0</v>
      </c>
      <c r="L156" s="25">
        <v>0</v>
      </c>
      <c r="M156" s="36">
        <v>0</v>
      </c>
      <c r="N156" s="36">
        <f>Mastersheet!$C$34</f>
        <v>-1824.6070659266443</v>
      </c>
      <c r="O156" s="93">
        <v>0</v>
      </c>
      <c r="P156" s="37">
        <f>P144*(1+Mastersheet!$C$39)</f>
        <v>-712.88044342308956</v>
      </c>
      <c r="Q156" s="25">
        <v>0</v>
      </c>
      <c r="R156" s="37">
        <f t="shared" si="17"/>
        <v>0</v>
      </c>
      <c r="S156" s="79">
        <f t="shared" si="16"/>
        <v>8298.2952306812294</v>
      </c>
      <c r="T156" s="36">
        <f t="shared" si="15"/>
        <v>1077364.909795369</v>
      </c>
    </row>
    <row r="157" spans="1:20">
      <c r="A157" s="25">
        <v>155</v>
      </c>
      <c r="B157" s="25">
        <v>37</v>
      </c>
      <c r="C157" s="25">
        <v>11</v>
      </c>
      <c r="D157" s="36">
        <f>(1+Mastersheet!$C$39)*D145</f>
        <v>17109.130642154152</v>
      </c>
      <c r="E157" s="36">
        <f t="shared" si="14"/>
        <v>-1026.547838529249</v>
      </c>
      <c r="F157" s="37">
        <v>0</v>
      </c>
      <c r="G157" s="41">
        <f t="shared" si="13"/>
        <v>-4961.6478862247041</v>
      </c>
      <c r="H157" s="25">
        <v>0</v>
      </c>
      <c r="I157" s="36">
        <f>(1+Mastersheet!$C$39)*I145</f>
        <v>-285.15217736923586</v>
      </c>
      <c r="J157" s="25">
        <v>0</v>
      </c>
      <c r="K157" s="25">
        <v>0</v>
      </c>
      <c r="L157" s="25">
        <v>0</v>
      </c>
      <c r="M157" s="36">
        <v>0</v>
      </c>
      <c r="N157" s="36">
        <f>Mastersheet!$C$34</f>
        <v>-1824.6070659266443</v>
      </c>
      <c r="O157" s="93">
        <v>0</v>
      </c>
      <c r="P157" s="37">
        <f>P145*(1+Mastersheet!$C$39)</f>
        <v>-712.88044342308956</v>
      </c>
      <c r="Q157" s="25">
        <v>0</v>
      </c>
      <c r="R157" s="37">
        <f t="shared" si="17"/>
        <v>0</v>
      </c>
      <c r="S157" s="79">
        <f t="shared" si="16"/>
        <v>8298.2952306812294</v>
      </c>
      <c r="T157" s="36">
        <f t="shared" si="15"/>
        <v>1087458.8132090427</v>
      </c>
    </row>
    <row r="158" spans="1:20">
      <c r="A158" s="25">
        <v>156</v>
      </c>
      <c r="B158" s="25">
        <v>37</v>
      </c>
      <c r="C158" s="77">
        <v>0</v>
      </c>
      <c r="D158" s="36">
        <f>(1+Mastersheet!$C$39)*D146</f>
        <v>17109.130642154152</v>
      </c>
      <c r="E158" s="36">
        <f t="shared" si="14"/>
        <v>-1026.547838529249</v>
      </c>
      <c r="F158" s="37">
        <v>0</v>
      </c>
      <c r="G158" s="41">
        <f t="shared" si="13"/>
        <v>-4961.6478862247041</v>
      </c>
      <c r="H158" s="25">
        <v>0</v>
      </c>
      <c r="I158" s="36">
        <f>(1+Mastersheet!$C$39)*I146</f>
        <v>-285.15217736923586</v>
      </c>
      <c r="J158" s="25">
        <v>0</v>
      </c>
      <c r="K158" s="25">
        <v>0</v>
      </c>
      <c r="L158" s="25">
        <v>0</v>
      </c>
      <c r="M158" s="36">
        <v>0</v>
      </c>
      <c r="N158" s="36">
        <f>Mastersheet!$C$34</f>
        <v>-1824.6070659266443</v>
      </c>
      <c r="O158" s="93">
        <v>0</v>
      </c>
      <c r="P158" s="37">
        <f>P146*(1+Mastersheet!$C$39)</f>
        <v>-712.88044342308956</v>
      </c>
      <c r="Q158" s="25">
        <v>0</v>
      </c>
      <c r="R158" s="37">
        <f t="shared" si="17"/>
        <v>0</v>
      </c>
      <c r="S158" s="79">
        <f t="shared" si="16"/>
        <v>8298.2952306812294</v>
      </c>
      <c r="T158" s="36">
        <f t="shared" si="15"/>
        <v>1097569.5397950725</v>
      </c>
    </row>
    <row r="159" spans="1:20">
      <c r="A159" s="25">
        <v>157</v>
      </c>
      <c r="B159" s="25">
        <v>37</v>
      </c>
      <c r="C159" s="25">
        <v>1</v>
      </c>
      <c r="D159" s="36">
        <f>(1+Mastersheet!$C$39)*D147</f>
        <v>17622.404561418778</v>
      </c>
      <c r="E159" s="36">
        <f t="shared" si="14"/>
        <v>-1057.3442736851266</v>
      </c>
      <c r="F159" s="37">
        <v>0</v>
      </c>
      <c r="G159" s="41">
        <f t="shared" si="13"/>
        <v>-5110.497322811445</v>
      </c>
      <c r="H159" s="25">
        <v>0</v>
      </c>
      <c r="I159" s="36">
        <f>(1+Mastersheet!$C$39)*I147</f>
        <v>-293.70674269031292</v>
      </c>
      <c r="J159" s="25">
        <v>0</v>
      </c>
      <c r="K159" s="25">
        <v>0</v>
      </c>
      <c r="L159" s="25">
        <v>0</v>
      </c>
      <c r="M159" s="36">
        <v>0</v>
      </c>
      <c r="N159" s="36">
        <f>Mastersheet!$C$34</f>
        <v>-1824.6070659266443</v>
      </c>
      <c r="O159" s="93">
        <v>0</v>
      </c>
      <c r="P159" s="37">
        <f>P147*(1+Mastersheet!$C$39)</f>
        <v>-734.2668567257823</v>
      </c>
      <c r="Q159" s="25">
        <v>0</v>
      </c>
      <c r="R159" s="37">
        <f t="shared" si="17"/>
        <v>0</v>
      </c>
      <c r="S159" s="79">
        <f t="shared" si="16"/>
        <v>8601.9822995794657</v>
      </c>
      <c r="T159" s="36">
        <f t="shared" si="15"/>
        <v>1108000.8046609773</v>
      </c>
    </row>
    <row r="160" spans="1:20">
      <c r="A160" s="25">
        <v>158</v>
      </c>
      <c r="B160" s="25">
        <v>38</v>
      </c>
      <c r="C160" s="25">
        <v>2</v>
      </c>
      <c r="D160" s="36">
        <f>(1+Mastersheet!$C$39)*D148</f>
        <v>17622.404561418778</v>
      </c>
      <c r="E160" s="36">
        <f t="shared" si="14"/>
        <v>-1057.3442736851266</v>
      </c>
      <c r="F160" s="37">
        <v>0</v>
      </c>
      <c r="G160" s="41">
        <f t="shared" si="13"/>
        <v>-5110.497322811445</v>
      </c>
      <c r="H160" s="25">
        <v>0</v>
      </c>
      <c r="I160" s="36">
        <f>(1+Mastersheet!$C$39)*I148</f>
        <v>-293.70674269031292</v>
      </c>
      <c r="J160" s="25">
        <v>0</v>
      </c>
      <c r="K160" s="25">
        <v>0</v>
      </c>
      <c r="L160" s="25">
        <v>0</v>
      </c>
      <c r="M160" s="36">
        <v>0</v>
      </c>
      <c r="N160" s="36">
        <f>Mastersheet!$C$34</f>
        <v>-1824.6070659266443</v>
      </c>
      <c r="O160" s="93">
        <v>0</v>
      </c>
      <c r="P160" s="37">
        <f>P148*(1+Mastersheet!$C$39)</f>
        <v>-734.2668567257823</v>
      </c>
      <c r="Q160" s="25">
        <v>0</v>
      </c>
      <c r="R160" s="37">
        <f t="shared" si="17"/>
        <v>0</v>
      </c>
      <c r="S160" s="79">
        <f t="shared" si="16"/>
        <v>8601.9822995794657</v>
      </c>
      <c r="T160" s="36">
        <f t="shared" si="15"/>
        <v>1118449.4549683251</v>
      </c>
    </row>
    <row r="161" spans="1:20">
      <c r="A161" s="25">
        <v>159</v>
      </c>
      <c r="B161" s="25">
        <v>38</v>
      </c>
      <c r="C161" s="25">
        <v>3</v>
      </c>
      <c r="D161" s="36">
        <f>(1+Mastersheet!$C$39)*D149</f>
        <v>17622.404561418778</v>
      </c>
      <c r="E161" s="36">
        <f t="shared" si="14"/>
        <v>-1057.3442736851266</v>
      </c>
      <c r="F161" s="37">
        <v>0</v>
      </c>
      <c r="G161" s="41">
        <f t="shared" si="13"/>
        <v>-5110.497322811445</v>
      </c>
      <c r="H161" s="25">
        <v>0</v>
      </c>
      <c r="I161" s="36">
        <f>(1+Mastersheet!$C$39)*I149</f>
        <v>-293.70674269031292</v>
      </c>
      <c r="J161" s="25">
        <v>0</v>
      </c>
      <c r="K161" s="25">
        <v>0</v>
      </c>
      <c r="L161" s="25">
        <v>0</v>
      </c>
      <c r="M161" s="36">
        <v>0</v>
      </c>
      <c r="N161" s="36">
        <f>Mastersheet!$C$34</f>
        <v>-1824.6070659266443</v>
      </c>
      <c r="O161" s="93">
        <v>0</v>
      </c>
      <c r="P161" s="37">
        <f>P149*(1+Mastersheet!$C$39)</f>
        <v>-734.2668567257823</v>
      </c>
      <c r="Q161" s="25">
        <v>0</v>
      </c>
      <c r="R161" s="37">
        <f t="shared" si="17"/>
        <v>0</v>
      </c>
      <c r="S161" s="79">
        <f t="shared" si="16"/>
        <v>8601.9822995794657</v>
      </c>
      <c r="T161" s="36">
        <f t="shared" si="15"/>
        <v>1128915.5196928519</v>
      </c>
    </row>
    <row r="162" spans="1:20">
      <c r="A162" s="25">
        <v>160</v>
      </c>
      <c r="B162" s="25">
        <v>38</v>
      </c>
      <c r="C162" s="77">
        <v>4</v>
      </c>
      <c r="D162" s="36">
        <f>(1+Mastersheet!$C$39)*D150</f>
        <v>17622.404561418778</v>
      </c>
      <c r="E162" s="36">
        <f t="shared" si="14"/>
        <v>-1057.3442736851266</v>
      </c>
      <c r="F162" s="37">
        <v>0</v>
      </c>
      <c r="G162" s="41">
        <f t="shared" si="13"/>
        <v>-5110.497322811445</v>
      </c>
      <c r="H162" s="25">
        <v>0</v>
      </c>
      <c r="I162" s="36">
        <f>(1+Mastersheet!$C$39)*I150</f>
        <v>-293.70674269031292</v>
      </c>
      <c r="J162" s="25">
        <v>0</v>
      </c>
      <c r="K162" s="25">
        <v>0</v>
      </c>
      <c r="L162" s="25">
        <v>0</v>
      </c>
      <c r="M162" s="36">
        <v>0</v>
      </c>
      <c r="N162" s="36">
        <f>Mastersheet!$C$34</f>
        <v>-1824.6070659266443</v>
      </c>
      <c r="O162" s="93">
        <v>0</v>
      </c>
      <c r="P162" s="37">
        <f>P150*(1+Mastersheet!$C$39)</f>
        <v>-734.2668567257823</v>
      </c>
      <c r="Q162" s="25">
        <v>0</v>
      </c>
      <c r="R162" s="37">
        <f t="shared" si="17"/>
        <v>0</v>
      </c>
      <c r="S162" s="79">
        <f t="shared" si="16"/>
        <v>8601.9822995794657</v>
      </c>
      <c r="T162" s="36">
        <f t="shared" si="15"/>
        <v>1139399.0278585863</v>
      </c>
    </row>
    <row r="163" spans="1:20">
      <c r="A163" s="25">
        <v>161</v>
      </c>
      <c r="B163" s="25">
        <v>38</v>
      </c>
      <c r="C163" s="25">
        <v>5</v>
      </c>
      <c r="D163" s="36">
        <f>(1+Mastersheet!$C$39)*D151</f>
        <v>17622.404561418778</v>
      </c>
      <c r="E163" s="36">
        <f t="shared" si="14"/>
        <v>-1057.3442736851266</v>
      </c>
      <c r="F163" s="37">
        <v>0</v>
      </c>
      <c r="G163" s="41">
        <f t="shared" si="13"/>
        <v>-5110.497322811445</v>
      </c>
      <c r="H163" s="25">
        <v>0</v>
      </c>
      <c r="I163" s="36">
        <f>(1+Mastersheet!$C$39)*I151</f>
        <v>-293.70674269031292</v>
      </c>
      <c r="J163" s="25">
        <v>0</v>
      </c>
      <c r="K163" s="25">
        <v>0</v>
      </c>
      <c r="L163" s="25">
        <v>0</v>
      </c>
      <c r="M163" s="36">
        <v>0</v>
      </c>
      <c r="N163" s="36">
        <f>Mastersheet!$C$34</f>
        <v>-1824.6070659266443</v>
      </c>
      <c r="O163" s="93">
        <v>0</v>
      </c>
      <c r="P163" s="37">
        <f>P151*(1+Mastersheet!$C$39)</f>
        <v>-734.2668567257823</v>
      </c>
      <c r="Q163" s="25">
        <v>0</v>
      </c>
      <c r="R163" s="37">
        <f t="shared" si="17"/>
        <v>0</v>
      </c>
      <c r="S163" s="79">
        <f t="shared" si="16"/>
        <v>8601.9822995794657</v>
      </c>
      <c r="T163" s="36">
        <f t="shared" si="15"/>
        <v>1149900.0085379302</v>
      </c>
    </row>
    <row r="164" spans="1:20">
      <c r="A164" s="25">
        <v>162</v>
      </c>
      <c r="B164" s="25">
        <v>38</v>
      </c>
      <c r="C164" s="25">
        <v>6</v>
      </c>
      <c r="D164" s="36">
        <f>(1+Mastersheet!$C$39)*D152</f>
        <v>17622.404561418778</v>
      </c>
      <c r="E164" s="36">
        <f t="shared" si="14"/>
        <v>-1057.3442736851266</v>
      </c>
      <c r="F164" s="37">
        <v>0</v>
      </c>
      <c r="G164" s="41">
        <f t="shared" si="13"/>
        <v>-5110.497322811445</v>
      </c>
      <c r="H164" s="25">
        <v>0</v>
      </c>
      <c r="I164" s="36">
        <f>(1+Mastersheet!$C$39)*I152</f>
        <v>-293.70674269031292</v>
      </c>
      <c r="J164" s="25">
        <v>0</v>
      </c>
      <c r="K164" s="25">
        <v>0</v>
      </c>
      <c r="L164" s="25">
        <v>0</v>
      </c>
      <c r="M164" s="36">
        <v>0</v>
      </c>
      <c r="N164" s="36">
        <f>Mastersheet!$C$34</f>
        <v>-1824.6070659266443</v>
      </c>
      <c r="O164" s="93">
        <v>0</v>
      </c>
      <c r="P164" s="37">
        <f>P152*(1+Mastersheet!$C$39)</f>
        <v>-734.2668567257823</v>
      </c>
      <c r="Q164" s="25">
        <v>0</v>
      </c>
      <c r="R164" s="37">
        <f t="shared" si="17"/>
        <v>0</v>
      </c>
      <c r="S164" s="79">
        <f t="shared" si="16"/>
        <v>8601.9822995794657</v>
      </c>
      <c r="T164" s="36">
        <f t="shared" si="15"/>
        <v>1160418.4908517397</v>
      </c>
    </row>
    <row r="165" spans="1:20">
      <c r="A165" s="25">
        <v>163</v>
      </c>
      <c r="B165" s="25">
        <v>38</v>
      </c>
      <c r="C165" s="25">
        <v>7</v>
      </c>
      <c r="D165" s="36">
        <f>(1+Mastersheet!$C$39)*D153</f>
        <v>17622.404561418778</v>
      </c>
      <c r="E165" s="36">
        <f t="shared" si="14"/>
        <v>-1057.3442736851266</v>
      </c>
      <c r="F165" s="37">
        <v>0</v>
      </c>
      <c r="G165" s="41">
        <f t="shared" si="13"/>
        <v>-5110.497322811445</v>
      </c>
      <c r="H165" s="25">
        <v>0</v>
      </c>
      <c r="I165" s="36">
        <f>(1+Mastersheet!$C$39)*I153</f>
        <v>-293.70674269031292</v>
      </c>
      <c r="J165" s="25">
        <v>0</v>
      </c>
      <c r="K165" s="25">
        <v>0</v>
      </c>
      <c r="L165" s="25">
        <v>0</v>
      </c>
      <c r="M165" s="36">
        <v>0</v>
      </c>
      <c r="N165" s="36">
        <f>Mastersheet!$C$34</f>
        <v>-1824.6070659266443</v>
      </c>
      <c r="O165" s="93">
        <v>0</v>
      </c>
      <c r="P165" s="37">
        <f>P153*(1+Mastersheet!$C$39)</f>
        <v>-734.2668567257823</v>
      </c>
      <c r="Q165" s="25">
        <v>0</v>
      </c>
      <c r="R165" s="37">
        <f t="shared" si="17"/>
        <v>0</v>
      </c>
      <c r="S165" s="79">
        <f t="shared" si="16"/>
        <v>8601.9822995794657</v>
      </c>
      <c r="T165" s="36">
        <f t="shared" si="15"/>
        <v>1170954.5039694055</v>
      </c>
    </row>
    <row r="166" spans="1:20">
      <c r="A166" s="25">
        <v>164</v>
      </c>
      <c r="B166" s="25">
        <v>38</v>
      </c>
      <c r="C166" s="77">
        <v>8</v>
      </c>
      <c r="D166" s="36">
        <f>(1+Mastersheet!$C$39)*D154</f>
        <v>17622.404561418778</v>
      </c>
      <c r="E166" s="36">
        <f t="shared" si="14"/>
        <v>-1057.3442736851266</v>
      </c>
      <c r="F166" s="37">
        <v>0</v>
      </c>
      <c r="G166" s="41">
        <f t="shared" si="13"/>
        <v>-5110.497322811445</v>
      </c>
      <c r="H166" s="25">
        <v>0</v>
      </c>
      <c r="I166" s="36">
        <f>(1+Mastersheet!$C$39)*I154</f>
        <v>-293.70674269031292</v>
      </c>
      <c r="J166" s="25">
        <v>0</v>
      </c>
      <c r="K166" s="25">
        <v>0</v>
      </c>
      <c r="L166" s="25">
        <v>0</v>
      </c>
      <c r="M166" s="36">
        <v>0</v>
      </c>
      <c r="N166" s="36">
        <f>Mastersheet!$C$34</f>
        <v>-1824.6070659266443</v>
      </c>
      <c r="O166" s="93">
        <v>0</v>
      </c>
      <c r="P166" s="37">
        <f>P154*(1+Mastersheet!$C$39)</f>
        <v>-734.2668567257823</v>
      </c>
      <c r="Q166" s="25">
        <v>0</v>
      </c>
      <c r="R166" s="37">
        <f t="shared" si="17"/>
        <v>0</v>
      </c>
      <c r="S166" s="79">
        <f t="shared" si="16"/>
        <v>8601.9822995794657</v>
      </c>
      <c r="T166" s="36">
        <f t="shared" si="15"/>
        <v>1181508.0771089341</v>
      </c>
    </row>
    <row r="167" spans="1:20">
      <c r="A167" s="25">
        <v>165</v>
      </c>
      <c r="B167" s="25">
        <v>38</v>
      </c>
      <c r="C167" s="25">
        <v>9</v>
      </c>
      <c r="D167" s="36">
        <f>(1+Mastersheet!$C$39)*D155</f>
        <v>17622.404561418778</v>
      </c>
      <c r="E167" s="36">
        <f t="shared" si="14"/>
        <v>-1057.3442736851266</v>
      </c>
      <c r="F167" s="37">
        <v>0</v>
      </c>
      <c r="G167" s="41">
        <f t="shared" si="13"/>
        <v>-5110.497322811445</v>
      </c>
      <c r="H167" s="25">
        <v>0</v>
      </c>
      <c r="I167" s="36">
        <f>(1+Mastersheet!$C$39)*I155</f>
        <v>-293.70674269031292</v>
      </c>
      <c r="J167" s="25">
        <v>0</v>
      </c>
      <c r="K167" s="25">
        <v>0</v>
      </c>
      <c r="L167" s="25">
        <v>0</v>
      </c>
      <c r="M167" s="36">
        <v>0</v>
      </c>
      <c r="N167" s="36">
        <f>Mastersheet!$C$34</f>
        <v>-1824.6070659266443</v>
      </c>
      <c r="O167" s="93">
        <v>0</v>
      </c>
      <c r="P167" s="37">
        <f>P155*(1+Mastersheet!$C$39)</f>
        <v>-734.2668567257823</v>
      </c>
      <c r="Q167" s="25">
        <v>0</v>
      </c>
      <c r="R167" s="37">
        <f t="shared" si="17"/>
        <v>0</v>
      </c>
      <c r="S167" s="79">
        <f t="shared" si="16"/>
        <v>8601.9822995794657</v>
      </c>
      <c r="T167" s="36">
        <f t="shared" si="15"/>
        <v>1192079.2395370286</v>
      </c>
    </row>
    <row r="168" spans="1:20">
      <c r="A168" s="25">
        <v>166</v>
      </c>
      <c r="B168" s="25">
        <v>38</v>
      </c>
      <c r="C168" s="77">
        <v>10</v>
      </c>
      <c r="D168" s="36">
        <f>(1+Mastersheet!$C$39)*D156</f>
        <v>17622.404561418778</v>
      </c>
      <c r="E168" s="36">
        <f t="shared" si="14"/>
        <v>-1057.3442736851266</v>
      </c>
      <c r="F168" s="37">
        <v>0</v>
      </c>
      <c r="G168" s="41">
        <f t="shared" si="13"/>
        <v>-5110.497322811445</v>
      </c>
      <c r="H168" s="25">
        <v>0</v>
      </c>
      <c r="I168" s="36">
        <f>(1+Mastersheet!$C$39)*I156</f>
        <v>-293.70674269031292</v>
      </c>
      <c r="J168" s="25">
        <v>0</v>
      </c>
      <c r="K168" s="25">
        <v>0</v>
      </c>
      <c r="L168" s="25">
        <v>0</v>
      </c>
      <c r="M168" s="36">
        <v>0</v>
      </c>
      <c r="N168" s="36">
        <f>Mastersheet!$C$34</f>
        <v>-1824.6070659266443</v>
      </c>
      <c r="O168" s="93">
        <v>0</v>
      </c>
      <c r="P168" s="37">
        <f>P156*(1+Mastersheet!$C$39)</f>
        <v>-734.2668567257823</v>
      </c>
      <c r="Q168" s="25">
        <v>0</v>
      </c>
      <c r="R168" s="37">
        <f t="shared" si="17"/>
        <v>0</v>
      </c>
      <c r="S168" s="79">
        <f t="shared" si="16"/>
        <v>8601.9822995794657</v>
      </c>
      <c r="T168" s="36">
        <f t="shared" si="15"/>
        <v>1202668.0205691699</v>
      </c>
    </row>
    <row r="169" spans="1:20">
      <c r="A169" s="25">
        <v>167</v>
      </c>
      <c r="B169" s="25">
        <v>38</v>
      </c>
      <c r="C169" s="25">
        <v>11</v>
      </c>
      <c r="D169" s="36">
        <f>(1+Mastersheet!$C$39)*D157</f>
        <v>17622.404561418778</v>
      </c>
      <c r="E169" s="36">
        <f t="shared" si="14"/>
        <v>-1057.3442736851266</v>
      </c>
      <c r="F169" s="37">
        <v>0</v>
      </c>
      <c r="G169" s="41">
        <f t="shared" si="13"/>
        <v>-5110.497322811445</v>
      </c>
      <c r="H169" s="25">
        <v>0</v>
      </c>
      <c r="I169" s="36">
        <f>(1+Mastersheet!$C$39)*I157</f>
        <v>-293.70674269031292</v>
      </c>
      <c r="J169" s="25">
        <v>0</v>
      </c>
      <c r="K169" s="25">
        <v>0</v>
      </c>
      <c r="L169" s="25">
        <v>0</v>
      </c>
      <c r="M169" s="36">
        <v>0</v>
      </c>
      <c r="N169" s="36">
        <f>Mastersheet!$C$34</f>
        <v>-1824.6070659266443</v>
      </c>
      <c r="O169" s="93">
        <v>0</v>
      </c>
      <c r="P169" s="37">
        <f>P157*(1+Mastersheet!$C$39)</f>
        <v>-734.2668567257823</v>
      </c>
      <c r="Q169" s="25">
        <v>0</v>
      </c>
      <c r="R169" s="37">
        <f t="shared" si="17"/>
        <v>0</v>
      </c>
      <c r="S169" s="79">
        <f t="shared" si="16"/>
        <v>8601.9822995794657</v>
      </c>
      <c r="T169" s="36">
        <f t="shared" si="15"/>
        <v>1213274.4495696982</v>
      </c>
    </row>
    <row r="170" spans="1:20">
      <c r="A170" s="25">
        <v>168</v>
      </c>
      <c r="B170" s="25">
        <v>38</v>
      </c>
      <c r="C170" s="77">
        <v>0</v>
      </c>
      <c r="D170" s="36">
        <f>(1+Mastersheet!$C$39)*D158</f>
        <v>17622.404561418778</v>
      </c>
      <c r="E170" s="36">
        <f t="shared" si="14"/>
        <v>-1057.3442736851266</v>
      </c>
      <c r="F170" s="37">
        <v>0</v>
      </c>
      <c r="G170" s="41">
        <f t="shared" si="13"/>
        <v>-5110.497322811445</v>
      </c>
      <c r="H170" s="25">
        <v>0</v>
      </c>
      <c r="I170" s="36">
        <f>(1+Mastersheet!$C$39)*I158</f>
        <v>-293.70674269031292</v>
      </c>
      <c r="J170" s="25">
        <v>0</v>
      </c>
      <c r="K170" s="25">
        <v>0</v>
      </c>
      <c r="L170" s="25">
        <v>0</v>
      </c>
      <c r="M170" s="36">
        <v>0</v>
      </c>
      <c r="N170" s="36">
        <f>Mastersheet!$C$34</f>
        <v>-1824.6070659266443</v>
      </c>
      <c r="O170" s="93">
        <v>0</v>
      </c>
      <c r="P170" s="37">
        <f>P158*(1+Mastersheet!$C$39)</f>
        <v>-734.2668567257823</v>
      </c>
      <c r="Q170" s="25">
        <v>0</v>
      </c>
      <c r="R170" s="37">
        <f t="shared" si="17"/>
        <v>0</v>
      </c>
      <c r="S170" s="79">
        <f t="shared" si="16"/>
        <v>8601.9822995794657</v>
      </c>
      <c r="T170" s="36">
        <f t="shared" si="15"/>
        <v>1223898.555951894</v>
      </c>
    </row>
    <row r="171" spans="1:20">
      <c r="A171" s="25">
        <v>169</v>
      </c>
      <c r="B171" s="25">
        <v>38</v>
      </c>
      <c r="C171" s="25">
        <v>1</v>
      </c>
      <c r="D171" s="36">
        <f>(1+Mastersheet!$C$39)*D159</f>
        <v>18151.076698261342</v>
      </c>
      <c r="E171" s="36">
        <f t="shared" si="14"/>
        <v>-1089.0646018956804</v>
      </c>
      <c r="F171" s="37">
        <v>0</v>
      </c>
      <c r="G171" s="41">
        <f t="shared" si="13"/>
        <v>-5263.8122424957892</v>
      </c>
      <c r="H171" s="25">
        <v>0</v>
      </c>
      <c r="I171" s="36">
        <f>(1+Mastersheet!$C$39)*I159</f>
        <v>-302.5179449710223</v>
      </c>
      <c r="J171" s="25">
        <v>0</v>
      </c>
      <c r="K171" s="25">
        <v>0</v>
      </c>
      <c r="L171" s="25">
        <v>0</v>
      </c>
      <c r="M171" s="36">
        <v>0</v>
      </c>
      <c r="N171" s="36">
        <f>Mastersheet!$C$34</f>
        <v>-1824.6070659266443</v>
      </c>
      <c r="O171" s="93">
        <v>0</v>
      </c>
      <c r="P171" s="37">
        <f>P159*(1+Mastersheet!$C$39)</f>
        <v>-756.29486242755581</v>
      </c>
      <c r="Q171" s="25">
        <v>0</v>
      </c>
      <c r="R171" s="37">
        <f t="shared" si="17"/>
        <v>0</v>
      </c>
      <c r="S171" s="79">
        <f t="shared" si="16"/>
        <v>8914.7799805446502</v>
      </c>
      <c r="T171" s="36">
        <f t="shared" si="15"/>
        <v>1234853.1668590254</v>
      </c>
    </row>
    <row r="172" spans="1:20">
      <c r="A172" s="25">
        <v>170</v>
      </c>
      <c r="B172" s="25">
        <v>39</v>
      </c>
      <c r="C172" s="25">
        <v>2</v>
      </c>
      <c r="D172" s="36">
        <f>(1+Mastersheet!$C$39)*D160</f>
        <v>18151.076698261342</v>
      </c>
      <c r="E172" s="36">
        <f t="shared" si="14"/>
        <v>-1089.0646018956804</v>
      </c>
      <c r="F172" s="37">
        <v>0</v>
      </c>
      <c r="G172" s="41">
        <f t="shared" si="13"/>
        <v>-5263.8122424957892</v>
      </c>
      <c r="H172" s="25">
        <v>0</v>
      </c>
      <c r="I172" s="36">
        <f>(1+Mastersheet!$C$39)*I160</f>
        <v>-302.5179449710223</v>
      </c>
      <c r="J172" s="25">
        <v>0</v>
      </c>
      <c r="K172" s="25">
        <v>0</v>
      </c>
      <c r="L172" s="25">
        <v>0</v>
      </c>
      <c r="M172" s="36">
        <v>0</v>
      </c>
      <c r="N172" s="36">
        <f>Mastersheet!$C$34</f>
        <v>-1824.6070659266443</v>
      </c>
      <c r="O172" s="93">
        <v>0</v>
      </c>
      <c r="P172" s="37">
        <f>P160*(1+Mastersheet!$C$39)</f>
        <v>-756.29486242755581</v>
      </c>
      <c r="Q172" s="25">
        <v>0</v>
      </c>
      <c r="R172" s="37">
        <f t="shared" si="17"/>
        <v>0</v>
      </c>
      <c r="S172" s="79">
        <f t="shared" si="16"/>
        <v>8914.7799805446502</v>
      </c>
      <c r="T172" s="36">
        <f t="shared" si="15"/>
        <v>1245826.0354510017</v>
      </c>
    </row>
    <row r="173" spans="1:20">
      <c r="A173" s="25">
        <v>171</v>
      </c>
      <c r="B173" s="25">
        <v>39</v>
      </c>
      <c r="C173" s="25">
        <v>3</v>
      </c>
      <c r="D173" s="36">
        <f>(1+Mastersheet!$C$39)*D161</f>
        <v>18151.076698261342</v>
      </c>
      <c r="E173" s="36">
        <f t="shared" si="14"/>
        <v>-1089.0646018956804</v>
      </c>
      <c r="F173" s="37">
        <v>0</v>
      </c>
      <c r="G173" s="41">
        <f t="shared" si="13"/>
        <v>-5263.8122424957892</v>
      </c>
      <c r="H173" s="25">
        <v>0</v>
      </c>
      <c r="I173" s="36">
        <f>(1+Mastersheet!$C$39)*I161</f>
        <v>-302.5179449710223</v>
      </c>
      <c r="J173" s="25">
        <v>0</v>
      </c>
      <c r="K173" s="25">
        <v>0</v>
      </c>
      <c r="L173" s="25">
        <v>0</v>
      </c>
      <c r="M173" s="36">
        <v>0</v>
      </c>
      <c r="N173" s="36">
        <f>Mastersheet!$C$34</f>
        <v>-1824.6070659266443</v>
      </c>
      <c r="O173" s="93">
        <v>0</v>
      </c>
      <c r="P173" s="37">
        <f>P161*(1+Mastersheet!$C$39)</f>
        <v>-756.29486242755581</v>
      </c>
      <c r="Q173" s="25">
        <v>0</v>
      </c>
      <c r="R173" s="37">
        <f t="shared" si="17"/>
        <v>0</v>
      </c>
      <c r="S173" s="79">
        <f t="shared" si="16"/>
        <v>8914.7799805446502</v>
      </c>
      <c r="T173" s="36">
        <f t="shared" si="15"/>
        <v>1256817.1921572981</v>
      </c>
    </row>
    <row r="174" spans="1:20">
      <c r="A174" s="25">
        <v>172</v>
      </c>
      <c r="B174" s="25">
        <v>39</v>
      </c>
      <c r="C174" s="77">
        <v>4</v>
      </c>
      <c r="D174" s="36">
        <f>(1+Mastersheet!$C$39)*D162</f>
        <v>18151.076698261342</v>
      </c>
      <c r="E174" s="36">
        <f t="shared" si="14"/>
        <v>-1089.0646018956804</v>
      </c>
      <c r="F174" s="37">
        <v>0</v>
      </c>
      <c r="G174" s="41">
        <f t="shared" si="13"/>
        <v>-5263.8122424957892</v>
      </c>
      <c r="H174" s="25">
        <v>0</v>
      </c>
      <c r="I174" s="36">
        <f>(1+Mastersheet!$C$39)*I162</f>
        <v>-302.5179449710223</v>
      </c>
      <c r="J174" s="25">
        <v>0</v>
      </c>
      <c r="K174" s="25">
        <v>0</v>
      </c>
      <c r="L174" s="25">
        <v>0</v>
      </c>
      <c r="M174" s="36">
        <v>0</v>
      </c>
      <c r="N174" s="36">
        <f>Mastersheet!$C$34</f>
        <v>-1824.6070659266443</v>
      </c>
      <c r="O174" s="93">
        <v>0</v>
      </c>
      <c r="P174" s="37">
        <f>P162*(1+Mastersheet!$C$39)</f>
        <v>-756.29486242755581</v>
      </c>
      <c r="Q174" s="25">
        <v>0</v>
      </c>
      <c r="R174" s="37">
        <f t="shared" si="17"/>
        <v>0</v>
      </c>
      <c r="S174" s="79">
        <f t="shared" si="16"/>
        <v>8914.7799805446502</v>
      </c>
      <c r="T174" s="36">
        <f t="shared" si="15"/>
        <v>1267826.6674581049</v>
      </c>
    </row>
    <row r="175" spans="1:20">
      <c r="A175" s="25">
        <v>173</v>
      </c>
      <c r="B175" s="25">
        <v>39</v>
      </c>
      <c r="C175" s="25">
        <v>5</v>
      </c>
      <c r="D175" s="36">
        <f>(1+Mastersheet!$C$39)*D163</f>
        <v>18151.076698261342</v>
      </c>
      <c r="E175" s="36">
        <f t="shared" si="14"/>
        <v>-1089.0646018956804</v>
      </c>
      <c r="F175" s="37">
        <v>0</v>
      </c>
      <c r="G175" s="41">
        <f t="shared" si="13"/>
        <v>-5263.8122424957892</v>
      </c>
      <c r="H175" s="25">
        <v>0</v>
      </c>
      <c r="I175" s="36">
        <f>(1+Mastersheet!$C$39)*I163</f>
        <v>-302.5179449710223</v>
      </c>
      <c r="J175" s="25">
        <v>0</v>
      </c>
      <c r="K175" s="25">
        <v>0</v>
      </c>
      <c r="L175" s="25">
        <v>0</v>
      </c>
      <c r="M175" s="36">
        <v>0</v>
      </c>
      <c r="N175" s="36">
        <f>Mastersheet!$C$34</f>
        <v>-1824.6070659266443</v>
      </c>
      <c r="O175" s="93">
        <v>0</v>
      </c>
      <c r="P175" s="37">
        <f>P163*(1+Mastersheet!$C$39)</f>
        <v>-756.29486242755581</v>
      </c>
      <c r="Q175" s="25">
        <v>0</v>
      </c>
      <c r="R175" s="37">
        <f t="shared" si="17"/>
        <v>0</v>
      </c>
      <c r="S175" s="79">
        <f t="shared" si="16"/>
        <v>8914.7799805446502</v>
      </c>
      <c r="T175" s="36">
        <f t="shared" si="15"/>
        <v>1278854.4918844132</v>
      </c>
    </row>
    <row r="176" spans="1:20">
      <c r="A176" s="25">
        <v>174</v>
      </c>
      <c r="B176" s="25">
        <v>39</v>
      </c>
      <c r="C176" s="25">
        <v>6</v>
      </c>
      <c r="D176" s="36">
        <f>(1+Mastersheet!$C$39)*D164</f>
        <v>18151.076698261342</v>
      </c>
      <c r="E176" s="36">
        <f t="shared" si="14"/>
        <v>-1089.0646018956804</v>
      </c>
      <c r="F176" s="37">
        <v>0</v>
      </c>
      <c r="G176" s="41">
        <f t="shared" si="13"/>
        <v>-5263.8122424957892</v>
      </c>
      <c r="H176" s="25">
        <v>0</v>
      </c>
      <c r="I176" s="36">
        <f>(1+Mastersheet!$C$39)*I164</f>
        <v>-302.5179449710223</v>
      </c>
      <c r="J176" s="25">
        <v>0</v>
      </c>
      <c r="K176" s="25">
        <v>0</v>
      </c>
      <c r="L176" s="25">
        <v>0</v>
      </c>
      <c r="M176" s="36">
        <v>0</v>
      </c>
      <c r="N176" s="36">
        <f>Mastersheet!$C$34</f>
        <v>-1824.6070659266443</v>
      </c>
      <c r="O176" s="93">
        <v>0</v>
      </c>
      <c r="P176" s="37">
        <f>P164*(1+Mastersheet!$C$39)</f>
        <v>-756.29486242755581</v>
      </c>
      <c r="Q176" s="25">
        <v>0</v>
      </c>
      <c r="R176" s="37">
        <f t="shared" si="17"/>
        <v>0</v>
      </c>
      <c r="S176" s="79">
        <f t="shared" si="16"/>
        <v>8914.7799805446502</v>
      </c>
      <c r="T176" s="36">
        <f t="shared" si="15"/>
        <v>1289900.6960180986</v>
      </c>
    </row>
    <row r="177" spans="1:20">
      <c r="A177" s="25">
        <v>175</v>
      </c>
      <c r="B177" s="25">
        <v>39</v>
      </c>
      <c r="C177" s="25">
        <v>7</v>
      </c>
      <c r="D177" s="36">
        <f>(1+Mastersheet!$C$39)*D165</f>
        <v>18151.076698261342</v>
      </c>
      <c r="E177" s="36">
        <f t="shared" si="14"/>
        <v>-1089.0646018956804</v>
      </c>
      <c r="F177" s="37">
        <v>0</v>
      </c>
      <c r="G177" s="41">
        <f t="shared" si="13"/>
        <v>-5263.8122424957892</v>
      </c>
      <c r="H177" s="25">
        <v>0</v>
      </c>
      <c r="I177" s="36">
        <f>(1+Mastersheet!$C$39)*I165</f>
        <v>-302.5179449710223</v>
      </c>
      <c r="J177" s="25">
        <v>0</v>
      </c>
      <c r="K177" s="25">
        <v>0</v>
      </c>
      <c r="L177" s="25">
        <v>0</v>
      </c>
      <c r="M177" s="36">
        <v>0</v>
      </c>
      <c r="N177" s="36">
        <f>Mastersheet!$C$34</f>
        <v>-1824.6070659266443</v>
      </c>
      <c r="O177" s="93">
        <v>0</v>
      </c>
      <c r="P177" s="37">
        <f>P165*(1+Mastersheet!$C$39)</f>
        <v>-756.29486242755581</v>
      </c>
      <c r="Q177" s="25">
        <v>0</v>
      </c>
      <c r="R177" s="37">
        <f t="shared" si="17"/>
        <v>0</v>
      </c>
      <c r="S177" s="79">
        <f t="shared" si="16"/>
        <v>8914.7799805446502</v>
      </c>
      <c r="T177" s="36">
        <f t="shared" si="15"/>
        <v>1300965.3104920068</v>
      </c>
    </row>
    <row r="178" spans="1:20">
      <c r="A178" s="25">
        <v>176</v>
      </c>
      <c r="B178" s="25">
        <v>39</v>
      </c>
      <c r="C178" s="77">
        <v>8</v>
      </c>
      <c r="D178" s="36">
        <f>(1+Mastersheet!$C$39)*D166</f>
        <v>18151.076698261342</v>
      </c>
      <c r="E178" s="36">
        <f t="shared" si="14"/>
        <v>-1089.0646018956804</v>
      </c>
      <c r="F178" s="37">
        <v>0</v>
      </c>
      <c r="G178" s="41">
        <f t="shared" si="13"/>
        <v>-5263.8122424957892</v>
      </c>
      <c r="H178" s="25">
        <v>0</v>
      </c>
      <c r="I178" s="36">
        <f>(1+Mastersheet!$C$39)*I166</f>
        <v>-302.5179449710223</v>
      </c>
      <c r="J178" s="25">
        <v>0</v>
      </c>
      <c r="K178" s="25">
        <v>0</v>
      </c>
      <c r="L178" s="25">
        <v>0</v>
      </c>
      <c r="M178" s="36">
        <v>0</v>
      </c>
      <c r="N178" s="36">
        <f>Mastersheet!$C$34</f>
        <v>-1824.6070659266443</v>
      </c>
      <c r="O178" s="93">
        <v>0</v>
      </c>
      <c r="P178" s="37">
        <f>P166*(1+Mastersheet!$C$39)</f>
        <v>-756.29486242755581</v>
      </c>
      <c r="Q178" s="25">
        <v>0</v>
      </c>
      <c r="R178" s="37">
        <f t="shared" si="17"/>
        <v>0</v>
      </c>
      <c r="S178" s="79">
        <f t="shared" si="16"/>
        <v>8914.7799805446502</v>
      </c>
      <c r="T178" s="36">
        <f t="shared" si="15"/>
        <v>1312048.3659900383</v>
      </c>
    </row>
    <row r="179" spans="1:20">
      <c r="A179" s="25">
        <v>177</v>
      </c>
      <c r="B179" s="25">
        <v>39</v>
      </c>
      <c r="C179" s="25">
        <v>9</v>
      </c>
      <c r="D179" s="36">
        <f>(1+Mastersheet!$C$39)*D167</f>
        <v>18151.076698261342</v>
      </c>
      <c r="E179" s="36">
        <f t="shared" si="14"/>
        <v>-1089.0646018956804</v>
      </c>
      <c r="F179" s="37">
        <v>0</v>
      </c>
      <c r="G179" s="41">
        <f t="shared" si="13"/>
        <v>-5263.8122424957892</v>
      </c>
      <c r="H179" s="25">
        <v>0</v>
      </c>
      <c r="I179" s="36">
        <f>(1+Mastersheet!$C$39)*I167</f>
        <v>-302.5179449710223</v>
      </c>
      <c r="J179" s="25">
        <v>0</v>
      </c>
      <c r="K179" s="25">
        <v>0</v>
      </c>
      <c r="L179" s="25">
        <v>0</v>
      </c>
      <c r="M179" s="36">
        <v>0</v>
      </c>
      <c r="N179" s="36">
        <f>Mastersheet!$C$34</f>
        <v>-1824.6070659266443</v>
      </c>
      <c r="O179" s="93">
        <v>0</v>
      </c>
      <c r="P179" s="37">
        <f>P167*(1+Mastersheet!$C$39)</f>
        <v>-756.29486242755581</v>
      </c>
      <c r="Q179" s="25">
        <v>0</v>
      </c>
      <c r="R179" s="37">
        <f t="shared" si="17"/>
        <v>0</v>
      </c>
      <c r="S179" s="79">
        <f t="shared" si="16"/>
        <v>8914.7799805446502</v>
      </c>
      <c r="T179" s="36">
        <f t="shared" si="15"/>
        <v>1323149.893247233</v>
      </c>
    </row>
    <row r="180" spans="1:20">
      <c r="A180" s="25">
        <v>178</v>
      </c>
      <c r="B180" s="25">
        <v>39</v>
      </c>
      <c r="C180" s="77">
        <v>10</v>
      </c>
      <c r="D180" s="36">
        <f>(1+Mastersheet!$C$39)*D168</f>
        <v>18151.076698261342</v>
      </c>
      <c r="E180" s="36">
        <f t="shared" si="14"/>
        <v>-1089.0646018956804</v>
      </c>
      <c r="F180" s="37">
        <v>0</v>
      </c>
      <c r="G180" s="41">
        <f t="shared" si="13"/>
        <v>-5263.8122424957892</v>
      </c>
      <c r="H180" s="25">
        <v>0</v>
      </c>
      <c r="I180" s="36">
        <f>(1+Mastersheet!$C$39)*I168</f>
        <v>-302.5179449710223</v>
      </c>
      <c r="J180" s="25">
        <v>0</v>
      </c>
      <c r="K180" s="25">
        <v>0</v>
      </c>
      <c r="L180" s="25">
        <v>0</v>
      </c>
      <c r="M180" s="36">
        <v>0</v>
      </c>
      <c r="N180" s="36">
        <f>Mastersheet!$C$34</f>
        <v>-1824.6070659266443</v>
      </c>
      <c r="O180" s="93">
        <v>0</v>
      </c>
      <c r="P180" s="37">
        <f>P168*(1+Mastersheet!$C$39)</f>
        <v>-756.29486242755581</v>
      </c>
      <c r="Q180" s="25">
        <v>0</v>
      </c>
      <c r="R180" s="37">
        <f t="shared" si="17"/>
        <v>0</v>
      </c>
      <c r="S180" s="79">
        <f t="shared" si="16"/>
        <v>8914.7799805446502</v>
      </c>
      <c r="T180" s="36">
        <f t="shared" si="15"/>
        <v>1334269.9230498564</v>
      </c>
    </row>
    <row r="181" spans="1:20">
      <c r="A181" s="25">
        <v>179</v>
      </c>
      <c r="B181" s="25">
        <v>39</v>
      </c>
      <c r="C181" s="25">
        <v>11</v>
      </c>
      <c r="D181" s="36">
        <f>(1+Mastersheet!$C$39)*D169</f>
        <v>18151.076698261342</v>
      </c>
      <c r="E181" s="36">
        <f t="shared" si="14"/>
        <v>-1089.0646018956804</v>
      </c>
      <c r="F181" s="37">
        <v>0</v>
      </c>
      <c r="G181" s="41">
        <f t="shared" si="13"/>
        <v>-5263.8122424957892</v>
      </c>
      <c r="H181" s="25">
        <v>0</v>
      </c>
      <c r="I181" s="36">
        <f>(1+Mastersheet!$C$39)*I169</f>
        <v>-302.5179449710223</v>
      </c>
      <c r="J181" s="25">
        <v>0</v>
      </c>
      <c r="K181" s="25">
        <v>0</v>
      </c>
      <c r="L181" s="25">
        <v>0</v>
      </c>
      <c r="M181" s="36">
        <v>0</v>
      </c>
      <c r="N181" s="36">
        <f>Mastersheet!$C$34</f>
        <v>-1824.6070659266443</v>
      </c>
      <c r="O181" s="93">
        <v>0</v>
      </c>
      <c r="P181" s="37">
        <f>P169*(1+Mastersheet!$C$39)</f>
        <v>-756.29486242755581</v>
      </c>
      <c r="Q181" s="25">
        <v>0</v>
      </c>
      <c r="R181" s="37">
        <f t="shared" si="17"/>
        <v>0</v>
      </c>
      <c r="S181" s="79">
        <f t="shared" si="16"/>
        <v>8914.7799805446502</v>
      </c>
      <c r="T181" s="36">
        <f t="shared" si="15"/>
        <v>1345408.4862354842</v>
      </c>
    </row>
    <row r="182" spans="1:20">
      <c r="A182" s="25">
        <v>180</v>
      </c>
      <c r="B182" s="25">
        <v>39</v>
      </c>
      <c r="C182" s="77">
        <v>0</v>
      </c>
      <c r="D182" s="36">
        <f>(1+Mastersheet!$C$39)*D170</f>
        <v>18151.076698261342</v>
      </c>
      <c r="E182" s="36">
        <f t="shared" si="14"/>
        <v>-1089.0646018956804</v>
      </c>
      <c r="F182" s="37">
        <v>0</v>
      </c>
      <c r="G182" s="41">
        <f t="shared" si="13"/>
        <v>-5263.8122424957892</v>
      </c>
      <c r="H182" s="25">
        <v>0</v>
      </c>
      <c r="I182" s="36">
        <f>(1+Mastersheet!$C$39)*I170</f>
        <v>-302.5179449710223</v>
      </c>
      <c r="J182" s="25">
        <v>0</v>
      </c>
      <c r="K182" s="25">
        <v>0</v>
      </c>
      <c r="L182" s="25">
        <v>0</v>
      </c>
      <c r="M182" s="36">
        <v>0</v>
      </c>
      <c r="N182" s="36">
        <f>Mastersheet!$C$34</f>
        <v>-1824.6070659266443</v>
      </c>
      <c r="O182" s="93">
        <v>0</v>
      </c>
      <c r="P182" s="37">
        <f>P170*(1+Mastersheet!$C$39)</f>
        <v>-756.29486242755581</v>
      </c>
      <c r="Q182" s="25">
        <v>0</v>
      </c>
      <c r="R182" s="37">
        <f t="shared" si="17"/>
        <v>0</v>
      </c>
      <c r="S182" s="79">
        <f t="shared" si="16"/>
        <v>8914.7799805446502</v>
      </c>
      <c r="T182" s="36">
        <f t="shared" si="15"/>
        <v>1356565.6136930881</v>
      </c>
    </row>
    <row r="183" spans="1:20">
      <c r="A183" s="25">
        <v>181</v>
      </c>
      <c r="B183" s="25">
        <v>39</v>
      </c>
      <c r="C183" s="25">
        <v>1</v>
      </c>
      <c r="D183" s="36">
        <f>(1+Mastersheet!$C$39)*D171</f>
        <v>18695.608999209184</v>
      </c>
      <c r="E183" s="36">
        <f t="shared" si="14"/>
        <v>-1121.7365399525511</v>
      </c>
      <c r="F183" s="37">
        <v>0</v>
      </c>
      <c r="G183" s="41">
        <f t="shared" si="13"/>
        <v>-5421.7266097706633</v>
      </c>
      <c r="H183" s="25">
        <v>0</v>
      </c>
      <c r="I183" s="36">
        <f>(1+Mastersheet!$C$39)*I171</f>
        <v>-311.59348332015298</v>
      </c>
      <c r="J183" s="25">
        <v>0</v>
      </c>
      <c r="K183" s="25">
        <v>0</v>
      </c>
      <c r="L183" s="25">
        <v>0</v>
      </c>
      <c r="M183" s="36">
        <v>0</v>
      </c>
      <c r="N183" s="36">
        <f>Mastersheet!$C$34</f>
        <v>-1824.6070659266443</v>
      </c>
      <c r="O183" s="93">
        <v>0</v>
      </c>
      <c r="P183" s="37">
        <f>P171*(1+Mastersheet!$C$39)</f>
        <v>-778.98370830038255</v>
      </c>
      <c r="Q183" s="25">
        <v>0</v>
      </c>
      <c r="R183" s="37">
        <f t="shared" si="17"/>
        <v>0</v>
      </c>
      <c r="S183" s="79">
        <f t="shared" si="16"/>
        <v>9236.9615919387888</v>
      </c>
      <c r="T183" s="36">
        <f t="shared" si="15"/>
        <v>1368063.5179745154</v>
      </c>
    </row>
    <row r="184" spans="1:20">
      <c r="A184" s="25">
        <v>182</v>
      </c>
      <c r="B184" s="25">
        <v>40</v>
      </c>
      <c r="C184" s="25">
        <v>2</v>
      </c>
      <c r="D184" s="36">
        <f>(1+Mastersheet!$C$39)*D172</f>
        <v>18695.608999209184</v>
      </c>
      <c r="E184" s="36">
        <f t="shared" si="14"/>
        <v>-1121.7365399525511</v>
      </c>
      <c r="F184" s="37">
        <v>0</v>
      </c>
      <c r="G184" s="41">
        <f t="shared" si="13"/>
        <v>-5421.7266097706633</v>
      </c>
      <c r="H184" s="25">
        <v>0</v>
      </c>
      <c r="I184" s="36">
        <f>(1+Mastersheet!$C$39)*I172</f>
        <v>-311.59348332015298</v>
      </c>
      <c r="J184" s="25">
        <v>0</v>
      </c>
      <c r="K184" s="25">
        <v>0</v>
      </c>
      <c r="L184" s="25">
        <v>0</v>
      </c>
      <c r="M184" s="36">
        <v>0</v>
      </c>
      <c r="N184" s="36">
        <f>Mastersheet!$C$34</f>
        <v>-1824.6070659266443</v>
      </c>
      <c r="O184" s="93">
        <v>0</v>
      </c>
      <c r="P184" s="37">
        <f>P172*(1+Mastersheet!$C$39)</f>
        <v>-778.98370830038255</v>
      </c>
      <c r="Q184" s="25">
        <v>0</v>
      </c>
      <c r="R184" s="37">
        <f t="shared" si="17"/>
        <v>0</v>
      </c>
      <c r="S184" s="79">
        <f t="shared" si="16"/>
        <v>9236.9615919387888</v>
      </c>
      <c r="T184" s="36">
        <f t="shared" si="15"/>
        <v>1379580.585429745</v>
      </c>
    </row>
    <row r="185" spans="1:20">
      <c r="A185" s="25">
        <v>183</v>
      </c>
      <c r="B185" s="25">
        <v>40</v>
      </c>
      <c r="C185" s="25">
        <v>3</v>
      </c>
      <c r="D185" s="36">
        <f>(1+Mastersheet!$C$39)*D173</f>
        <v>18695.608999209184</v>
      </c>
      <c r="E185" s="36">
        <f t="shared" si="14"/>
        <v>-1121.7365399525511</v>
      </c>
      <c r="F185" s="37">
        <v>0</v>
      </c>
      <c r="G185" s="41">
        <f t="shared" si="13"/>
        <v>-5421.7266097706633</v>
      </c>
      <c r="H185" s="25">
        <v>0</v>
      </c>
      <c r="I185" s="36">
        <f>(1+Mastersheet!$C$39)*I173</f>
        <v>-311.59348332015298</v>
      </c>
      <c r="J185" s="25">
        <v>0</v>
      </c>
      <c r="K185" s="25">
        <v>0</v>
      </c>
      <c r="L185" s="25">
        <v>0</v>
      </c>
      <c r="M185" s="36">
        <v>0</v>
      </c>
      <c r="N185" s="36">
        <f>Mastersheet!$C$34</f>
        <v>-1824.6070659266443</v>
      </c>
      <c r="O185" s="93">
        <v>0</v>
      </c>
      <c r="P185" s="37">
        <f>P173*(1+Mastersheet!$C$39)</f>
        <v>-778.98370830038255</v>
      </c>
      <c r="Q185" s="25">
        <v>0</v>
      </c>
      <c r="R185" s="37">
        <f t="shared" si="17"/>
        <v>0</v>
      </c>
      <c r="S185" s="79">
        <f t="shared" si="16"/>
        <v>9236.9615919387888</v>
      </c>
      <c r="T185" s="36">
        <f t="shared" si="15"/>
        <v>1391116.8479974</v>
      </c>
    </row>
    <row r="186" spans="1:20">
      <c r="A186" s="25">
        <v>184</v>
      </c>
      <c r="B186" s="25">
        <v>40</v>
      </c>
      <c r="C186" s="77">
        <v>4</v>
      </c>
      <c r="D186" s="36">
        <f>(1+Mastersheet!$C$39)*D174</f>
        <v>18695.608999209184</v>
      </c>
      <c r="E186" s="36">
        <f t="shared" si="14"/>
        <v>-1121.7365399525511</v>
      </c>
      <c r="F186" s="37">
        <v>0</v>
      </c>
      <c r="G186" s="41">
        <f t="shared" si="13"/>
        <v>-5421.7266097706633</v>
      </c>
      <c r="H186" s="25">
        <v>0</v>
      </c>
      <c r="I186" s="36">
        <f>(1+Mastersheet!$C$39)*I174</f>
        <v>-311.59348332015298</v>
      </c>
      <c r="J186" s="25">
        <v>0</v>
      </c>
      <c r="K186" s="25">
        <v>0</v>
      </c>
      <c r="L186" s="25">
        <v>0</v>
      </c>
      <c r="M186" s="36">
        <v>0</v>
      </c>
      <c r="N186" s="36">
        <f>Mastersheet!$C$34</f>
        <v>-1824.6070659266443</v>
      </c>
      <c r="O186" s="93">
        <v>0</v>
      </c>
      <c r="P186" s="37">
        <f>P174*(1+Mastersheet!$C$39)</f>
        <v>-778.98370830038255</v>
      </c>
      <c r="Q186" s="25">
        <v>0</v>
      </c>
      <c r="R186" s="37">
        <f t="shared" si="17"/>
        <v>0</v>
      </c>
      <c r="S186" s="79">
        <f t="shared" si="16"/>
        <v>9236.9615919387888</v>
      </c>
      <c r="T186" s="36">
        <f t="shared" si="15"/>
        <v>1402672.3376693344</v>
      </c>
    </row>
    <row r="187" spans="1:20">
      <c r="A187" s="25">
        <v>185</v>
      </c>
      <c r="B187" s="25">
        <v>40</v>
      </c>
      <c r="C187" s="25">
        <v>5</v>
      </c>
      <c r="D187" s="36">
        <f>(1+Mastersheet!$C$39)*D175</f>
        <v>18695.608999209184</v>
      </c>
      <c r="E187" s="36">
        <f t="shared" si="14"/>
        <v>-1121.7365399525511</v>
      </c>
      <c r="F187" s="37">
        <v>0</v>
      </c>
      <c r="G187" s="41">
        <f t="shared" si="13"/>
        <v>-5421.7266097706633</v>
      </c>
      <c r="H187" s="25">
        <v>0</v>
      </c>
      <c r="I187" s="36">
        <f>(1+Mastersheet!$C$39)*I175</f>
        <v>-311.59348332015298</v>
      </c>
      <c r="J187" s="25">
        <v>0</v>
      </c>
      <c r="K187" s="25">
        <v>0</v>
      </c>
      <c r="L187" s="25">
        <v>0</v>
      </c>
      <c r="M187" s="36">
        <v>0</v>
      </c>
      <c r="N187" s="36">
        <f>Mastersheet!$C$34</f>
        <v>-1824.6070659266443</v>
      </c>
      <c r="O187" s="93">
        <v>0</v>
      </c>
      <c r="P187" s="37">
        <f>P175*(1+Mastersheet!$C$39)</f>
        <v>-778.98370830038255</v>
      </c>
      <c r="Q187" s="25">
        <v>0</v>
      </c>
      <c r="R187" s="37">
        <f t="shared" si="17"/>
        <v>0</v>
      </c>
      <c r="S187" s="79">
        <f t="shared" si="16"/>
        <v>9236.9615919387888</v>
      </c>
      <c r="T187" s="36">
        <f t="shared" si="15"/>
        <v>1414247.0864907221</v>
      </c>
    </row>
    <row r="188" spans="1:20">
      <c r="A188" s="25">
        <v>186</v>
      </c>
      <c r="B188" s="25">
        <v>40</v>
      </c>
      <c r="C188" s="25">
        <v>6</v>
      </c>
      <c r="D188" s="36">
        <f>(1+Mastersheet!$C$39)*D176</f>
        <v>18695.608999209184</v>
      </c>
      <c r="E188" s="36">
        <f t="shared" si="14"/>
        <v>-1121.7365399525511</v>
      </c>
      <c r="F188" s="37">
        <v>0</v>
      </c>
      <c r="G188" s="41">
        <f t="shared" si="13"/>
        <v>-5421.7266097706633</v>
      </c>
      <c r="H188" s="25">
        <v>0</v>
      </c>
      <c r="I188" s="36">
        <f>(1+Mastersheet!$C$39)*I176</f>
        <v>-311.59348332015298</v>
      </c>
      <c r="J188" s="25">
        <v>0</v>
      </c>
      <c r="K188" s="25">
        <v>0</v>
      </c>
      <c r="L188" s="25">
        <v>0</v>
      </c>
      <c r="M188" s="36">
        <v>0</v>
      </c>
      <c r="N188" s="36">
        <f>Mastersheet!$C$34</f>
        <v>-1824.6070659266443</v>
      </c>
      <c r="O188" s="93">
        <v>0</v>
      </c>
      <c r="P188" s="37">
        <f>P176*(1+Mastersheet!$C$39)</f>
        <v>-778.98370830038255</v>
      </c>
      <c r="Q188" s="25">
        <v>0</v>
      </c>
      <c r="R188" s="37">
        <f t="shared" si="17"/>
        <v>0</v>
      </c>
      <c r="S188" s="79">
        <f t="shared" si="16"/>
        <v>9236.9615919387888</v>
      </c>
      <c r="T188" s="36">
        <f t="shared" si="15"/>
        <v>1425841.1265601455</v>
      </c>
    </row>
    <row r="189" spans="1:20">
      <c r="A189" s="25">
        <v>187</v>
      </c>
      <c r="B189" s="25">
        <v>40</v>
      </c>
      <c r="C189" s="25">
        <v>7</v>
      </c>
      <c r="D189" s="36">
        <f>(1+Mastersheet!$C$39)*D177</f>
        <v>18695.608999209184</v>
      </c>
      <c r="E189" s="36">
        <f t="shared" si="14"/>
        <v>-1121.7365399525511</v>
      </c>
      <c r="F189" s="37">
        <v>0</v>
      </c>
      <c r="G189" s="41">
        <f t="shared" si="13"/>
        <v>-5421.7266097706633</v>
      </c>
      <c r="H189" s="25">
        <v>0</v>
      </c>
      <c r="I189" s="36">
        <f>(1+Mastersheet!$C$39)*I177</f>
        <v>-311.59348332015298</v>
      </c>
      <c r="J189" s="25">
        <v>0</v>
      </c>
      <c r="K189" s="25">
        <v>0</v>
      </c>
      <c r="L189" s="25">
        <v>0</v>
      </c>
      <c r="M189" s="36">
        <v>0</v>
      </c>
      <c r="N189" s="36">
        <f>Mastersheet!$C$34</f>
        <v>-1824.6070659266443</v>
      </c>
      <c r="O189" s="93">
        <v>0</v>
      </c>
      <c r="P189" s="37">
        <f>P177*(1+Mastersheet!$C$39)</f>
        <v>-778.98370830038255</v>
      </c>
      <c r="Q189" s="25">
        <v>0</v>
      </c>
      <c r="R189" s="37">
        <f t="shared" si="17"/>
        <v>0</v>
      </c>
      <c r="S189" s="79">
        <f t="shared" si="16"/>
        <v>9236.9615919387888</v>
      </c>
      <c r="T189" s="36">
        <f t="shared" si="15"/>
        <v>1437454.4900296845</v>
      </c>
    </row>
    <row r="190" spans="1:20">
      <c r="A190" s="25">
        <v>188</v>
      </c>
      <c r="B190" s="25">
        <v>40</v>
      </c>
      <c r="C190" s="77">
        <v>8</v>
      </c>
      <c r="D190" s="36">
        <f>(1+Mastersheet!$C$39)*D178</f>
        <v>18695.608999209184</v>
      </c>
      <c r="E190" s="36">
        <f t="shared" si="14"/>
        <v>-1121.7365399525511</v>
      </c>
      <c r="F190" s="37">
        <v>0</v>
      </c>
      <c r="G190" s="41">
        <f t="shared" si="13"/>
        <v>-5421.7266097706633</v>
      </c>
      <c r="H190" s="25">
        <v>0</v>
      </c>
      <c r="I190" s="36">
        <f>(1+Mastersheet!$C$39)*I178</f>
        <v>-311.59348332015298</v>
      </c>
      <c r="J190" s="25">
        <v>0</v>
      </c>
      <c r="K190" s="25">
        <v>0</v>
      </c>
      <c r="L190" s="25">
        <v>0</v>
      </c>
      <c r="M190" s="36">
        <v>0</v>
      </c>
      <c r="N190" s="36">
        <f>Mastersheet!$C$34</f>
        <v>-1824.6070659266443</v>
      </c>
      <c r="O190" s="93">
        <v>0</v>
      </c>
      <c r="P190" s="37">
        <f>P178*(1+Mastersheet!$C$39)</f>
        <v>-778.98370830038255</v>
      </c>
      <c r="Q190" s="25">
        <v>0</v>
      </c>
      <c r="R190" s="37">
        <f t="shared" si="17"/>
        <v>0</v>
      </c>
      <c r="S190" s="79">
        <f t="shared" si="16"/>
        <v>9236.9615919387888</v>
      </c>
      <c r="T190" s="36">
        <f t="shared" si="15"/>
        <v>1449087.2091050062</v>
      </c>
    </row>
    <row r="191" spans="1:20">
      <c r="A191" s="25">
        <v>189</v>
      </c>
      <c r="B191" s="25">
        <v>40</v>
      </c>
      <c r="C191" s="25">
        <v>9</v>
      </c>
      <c r="D191" s="36">
        <f>(1+Mastersheet!$C$39)*D179</f>
        <v>18695.608999209184</v>
      </c>
      <c r="E191" s="36">
        <f t="shared" si="14"/>
        <v>-1121.7365399525511</v>
      </c>
      <c r="F191" s="37">
        <v>0</v>
      </c>
      <c r="G191" s="41">
        <f t="shared" si="13"/>
        <v>-5421.7266097706633</v>
      </c>
      <c r="H191" s="25">
        <v>0</v>
      </c>
      <c r="I191" s="36">
        <f>(1+Mastersheet!$C$39)*I179</f>
        <v>-311.59348332015298</v>
      </c>
      <c r="J191" s="25">
        <v>0</v>
      </c>
      <c r="K191" s="25">
        <v>0</v>
      </c>
      <c r="L191" s="25">
        <v>0</v>
      </c>
      <c r="M191" s="36">
        <v>0</v>
      </c>
      <c r="N191" s="36">
        <f>Mastersheet!$C$34</f>
        <v>-1824.6070659266443</v>
      </c>
      <c r="O191" s="93">
        <v>0</v>
      </c>
      <c r="P191" s="37">
        <f>P179*(1+Mastersheet!$C$39)</f>
        <v>-778.98370830038255</v>
      </c>
      <c r="Q191" s="25">
        <v>0</v>
      </c>
      <c r="R191" s="37">
        <f t="shared" si="17"/>
        <v>0</v>
      </c>
      <c r="S191" s="79">
        <f t="shared" si="16"/>
        <v>9236.9615919387888</v>
      </c>
      <c r="T191" s="36">
        <f t="shared" si="15"/>
        <v>1460739.3160454533</v>
      </c>
    </row>
    <row r="192" spans="1:20">
      <c r="A192" s="25">
        <v>190</v>
      </c>
      <c r="B192" s="25">
        <v>40</v>
      </c>
      <c r="C192" s="77">
        <v>10</v>
      </c>
      <c r="D192" s="36">
        <f>(1+Mastersheet!$C$39)*D180</f>
        <v>18695.608999209184</v>
      </c>
      <c r="E192" s="36">
        <f t="shared" si="14"/>
        <v>-1121.7365399525511</v>
      </c>
      <c r="F192" s="37">
        <v>0</v>
      </c>
      <c r="G192" s="41">
        <f t="shared" si="13"/>
        <v>-5421.7266097706633</v>
      </c>
      <c r="H192" s="25">
        <v>0</v>
      </c>
      <c r="I192" s="36">
        <f>(1+Mastersheet!$C$39)*I180</f>
        <v>-311.59348332015298</v>
      </c>
      <c r="J192" s="25">
        <v>0</v>
      </c>
      <c r="K192" s="25">
        <v>0</v>
      </c>
      <c r="L192" s="25">
        <v>0</v>
      </c>
      <c r="M192" s="36">
        <v>0</v>
      </c>
      <c r="N192" s="36">
        <f>Mastersheet!$C$34</f>
        <v>-1824.6070659266443</v>
      </c>
      <c r="O192" s="93">
        <v>0</v>
      </c>
      <c r="P192" s="37">
        <f>P180*(1+Mastersheet!$C$39)</f>
        <v>-778.98370830038255</v>
      </c>
      <c r="Q192" s="25">
        <v>0</v>
      </c>
      <c r="R192" s="37">
        <f t="shared" si="17"/>
        <v>0</v>
      </c>
      <c r="S192" s="79">
        <f t="shared" si="16"/>
        <v>9236.9615919387888</v>
      </c>
      <c r="T192" s="36">
        <f t="shared" si="15"/>
        <v>1472410.8431641345</v>
      </c>
    </row>
    <row r="193" spans="1:20">
      <c r="A193" s="25">
        <v>191</v>
      </c>
      <c r="B193" s="25">
        <v>40</v>
      </c>
      <c r="C193" s="25">
        <v>11</v>
      </c>
      <c r="D193" s="36">
        <f>(1+Mastersheet!$C$39)*D181</f>
        <v>18695.608999209184</v>
      </c>
      <c r="E193" s="36">
        <f t="shared" si="14"/>
        <v>-1121.7365399525511</v>
      </c>
      <c r="F193" s="37">
        <v>0</v>
      </c>
      <c r="G193" s="41">
        <f t="shared" si="13"/>
        <v>-5421.7266097706633</v>
      </c>
      <c r="H193" s="25">
        <v>0</v>
      </c>
      <c r="I193" s="36">
        <f>(1+Mastersheet!$C$39)*I181</f>
        <v>-311.59348332015298</v>
      </c>
      <c r="J193" s="25">
        <v>0</v>
      </c>
      <c r="K193" s="25">
        <v>0</v>
      </c>
      <c r="L193" s="25">
        <v>0</v>
      </c>
      <c r="M193" s="36">
        <v>0</v>
      </c>
      <c r="N193" s="36">
        <f>Mastersheet!$C$34</f>
        <v>-1824.6070659266443</v>
      </c>
      <c r="O193" s="93">
        <v>0</v>
      </c>
      <c r="P193" s="37">
        <f>P181*(1+Mastersheet!$C$39)</f>
        <v>-778.98370830038255</v>
      </c>
      <c r="Q193" s="25">
        <v>0</v>
      </c>
      <c r="R193" s="37">
        <f t="shared" si="17"/>
        <v>0</v>
      </c>
      <c r="S193" s="79">
        <f t="shared" si="16"/>
        <v>9236.9615919387888</v>
      </c>
      <c r="T193" s="36">
        <f t="shared" si="15"/>
        <v>1484101.8228280134</v>
      </c>
    </row>
    <row r="194" spans="1:20">
      <c r="A194" s="25">
        <v>192</v>
      </c>
      <c r="B194" s="25">
        <v>40</v>
      </c>
      <c r="C194" s="77">
        <v>0</v>
      </c>
      <c r="D194" s="36">
        <f>(1+Mastersheet!$C$39)*D182</f>
        <v>18695.608999209184</v>
      </c>
      <c r="E194" s="36">
        <f t="shared" si="14"/>
        <v>-1121.7365399525511</v>
      </c>
      <c r="F194" s="37">
        <v>0</v>
      </c>
      <c r="G194" s="41">
        <f t="shared" ref="G194:G257" si="18">-0.29*($D194)</f>
        <v>-5421.7266097706633</v>
      </c>
      <c r="H194" s="25">
        <v>0</v>
      </c>
      <c r="I194" s="36">
        <f>(1+Mastersheet!$C$39)*I182</f>
        <v>-311.59348332015298</v>
      </c>
      <c r="J194" s="25">
        <v>0</v>
      </c>
      <c r="K194" s="25">
        <v>0</v>
      </c>
      <c r="L194" s="25">
        <v>0</v>
      </c>
      <c r="M194" s="36">
        <v>0</v>
      </c>
      <c r="N194" s="36">
        <f>Mastersheet!$C$34</f>
        <v>-1824.6070659266443</v>
      </c>
      <c r="O194" s="93">
        <v>0</v>
      </c>
      <c r="P194" s="37">
        <f>P182*(1+Mastersheet!$C$39)</f>
        <v>-778.98370830038255</v>
      </c>
      <c r="Q194" s="25">
        <v>0</v>
      </c>
      <c r="R194" s="37">
        <f t="shared" si="17"/>
        <v>0</v>
      </c>
      <c r="S194" s="79">
        <f t="shared" si="16"/>
        <v>9236.9615919387888</v>
      </c>
      <c r="T194" s="36">
        <f t="shared" si="15"/>
        <v>1495812.2874579988</v>
      </c>
    </row>
    <row r="195" spans="1:20">
      <c r="A195" s="25">
        <v>193</v>
      </c>
      <c r="B195" s="25">
        <v>40</v>
      </c>
      <c r="C195" s="25">
        <v>1</v>
      </c>
      <c r="D195" s="36">
        <f>(1+Mastersheet!$C$39)*D183</f>
        <v>19256.47726918546</v>
      </c>
      <c r="E195" s="36">
        <f t="shared" ref="E195:E258" si="19">-0.06*D195</f>
        <v>-1155.3886361511275</v>
      </c>
      <c r="F195" s="37">
        <v>0</v>
      </c>
      <c r="G195" s="41">
        <f t="shared" si="18"/>
        <v>-5584.3784080637824</v>
      </c>
      <c r="H195" s="25">
        <v>0</v>
      </c>
      <c r="I195" s="36">
        <f>(1+Mastersheet!$C$39)*I183</f>
        <v>-320.94128781975758</v>
      </c>
      <c r="J195" s="25">
        <v>0</v>
      </c>
      <c r="K195" s="25">
        <v>0</v>
      </c>
      <c r="L195" s="25">
        <v>0</v>
      </c>
      <c r="M195" s="36">
        <v>0</v>
      </c>
      <c r="N195" s="36">
        <f>Mastersheet!$C$34</f>
        <v>-1824.6070659266443</v>
      </c>
      <c r="O195" s="93">
        <v>0</v>
      </c>
      <c r="P195" s="37">
        <f>P183*(1+Mastersheet!$C$39)</f>
        <v>-802.353219549394</v>
      </c>
      <c r="Q195" s="25">
        <v>0</v>
      </c>
      <c r="R195" s="37">
        <f t="shared" si="17"/>
        <v>0</v>
      </c>
      <c r="S195" s="79">
        <f t="shared" si="16"/>
        <v>9568.8086516747535</v>
      </c>
      <c r="T195" s="36">
        <f t="shared" ref="T195:T258" si="20" xml:space="preserve"> S195 + T194 * (1+($W$8)/12)</f>
        <v>1507874.1165887704</v>
      </c>
    </row>
    <row r="196" spans="1:20">
      <c r="A196" s="25">
        <v>194</v>
      </c>
      <c r="B196" s="25">
        <v>41</v>
      </c>
      <c r="C196" s="25">
        <v>2</v>
      </c>
      <c r="D196" s="36">
        <f>(1+Mastersheet!$C$39)*D184</f>
        <v>19256.47726918546</v>
      </c>
      <c r="E196" s="36">
        <f t="shared" si="19"/>
        <v>-1155.3886361511275</v>
      </c>
      <c r="F196" s="37">
        <v>0</v>
      </c>
      <c r="G196" s="41">
        <f t="shared" si="18"/>
        <v>-5584.3784080637824</v>
      </c>
      <c r="H196" s="25">
        <v>0</v>
      </c>
      <c r="I196" s="36">
        <f>(1+Mastersheet!$C$39)*I184</f>
        <v>-320.94128781975758</v>
      </c>
      <c r="J196" s="25">
        <v>0</v>
      </c>
      <c r="K196" s="25">
        <v>0</v>
      </c>
      <c r="L196" s="25">
        <v>0</v>
      </c>
      <c r="M196" s="36">
        <v>0</v>
      </c>
      <c r="N196" s="36">
        <f>Mastersheet!$C$34</f>
        <v>-1824.6070659266443</v>
      </c>
      <c r="O196" s="93">
        <v>0</v>
      </c>
      <c r="P196" s="37">
        <f>P184*(1+Mastersheet!$C$39)</f>
        <v>-802.353219549394</v>
      </c>
      <c r="Q196" s="25">
        <v>0</v>
      </c>
      <c r="R196" s="37">
        <f t="shared" si="17"/>
        <v>0</v>
      </c>
      <c r="S196" s="79">
        <f t="shared" ref="S196:S259" si="21">SUM(D196,E196,F196,G196,H196,I196,J196,K196,L196,M196,N196,O196,P196,Q196,R196)</f>
        <v>9568.8086516747535</v>
      </c>
      <c r="T196" s="36">
        <f t="shared" si="20"/>
        <v>1519956.0487680931</v>
      </c>
    </row>
    <row r="197" spans="1:20">
      <c r="A197" s="25">
        <v>195</v>
      </c>
      <c r="B197" s="25">
        <v>41</v>
      </c>
      <c r="C197" s="25">
        <v>3</v>
      </c>
      <c r="D197" s="36">
        <f>(1+Mastersheet!$C$39)*D185</f>
        <v>19256.47726918546</v>
      </c>
      <c r="E197" s="36">
        <f t="shared" si="19"/>
        <v>-1155.3886361511275</v>
      </c>
      <c r="F197" s="37">
        <v>0</v>
      </c>
      <c r="G197" s="41">
        <f t="shared" si="18"/>
        <v>-5584.3784080637824</v>
      </c>
      <c r="H197" s="25">
        <v>0</v>
      </c>
      <c r="I197" s="36">
        <f>(1+Mastersheet!$C$39)*I185</f>
        <v>-320.94128781975758</v>
      </c>
      <c r="J197" s="25">
        <v>0</v>
      </c>
      <c r="K197" s="25">
        <v>0</v>
      </c>
      <c r="L197" s="25">
        <v>0</v>
      </c>
      <c r="M197" s="36">
        <v>0</v>
      </c>
      <c r="N197" s="36">
        <f>Mastersheet!$C$34</f>
        <v>-1824.6070659266443</v>
      </c>
      <c r="O197" s="93">
        <v>0</v>
      </c>
      <c r="P197" s="37">
        <f>P185*(1+Mastersheet!$C$39)</f>
        <v>-802.353219549394</v>
      </c>
      <c r="Q197" s="25">
        <v>0</v>
      </c>
      <c r="R197" s="37">
        <f t="shared" si="17"/>
        <v>0</v>
      </c>
      <c r="S197" s="79">
        <f t="shared" si="21"/>
        <v>9568.8086516747535</v>
      </c>
      <c r="T197" s="36">
        <f t="shared" si="20"/>
        <v>1532058.1175010481</v>
      </c>
    </row>
    <row r="198" spans="1:20">
      <c r="A198" s="25">
        <v>196</v>
      </c>
      <c r="B198" s="25">
        <v>41</v>
      </c>
      <c r="C198" s="77">
        <v>4</v>
      </c>
      <c r="D198" s="36">
        <f>(1+Mastersheet!$C$39)*D186</f>
        <v>19256.47726918546</v>
      </c>
      <c r="E198" s="36">
        <f t="shared" si="19"/>
        <v>-1155.3886361511275</v>
      </c>
      <c r="F198" s="37">
        <v>0</v>
      </c>
      <c r="G198" s="41">
        <f t="shared" si="18"/>
        <v>-5584.3784080637824</v>
      </c>
      <c r="H198" s="25">
        <v>0</v>
      </c>
      <c r="I198" s="36">
        <f>(1+Mastersheet!$C$39)*I186</f>
        <v>-320.94128781975758</v>
      </c>
      <c r="J198" s="25">
        <v>0</v>
      </c>
      <c r="K198" s="25">
        <v>0</v>
      </c>
      <c r="L198" s="25">
        <v>0</v>
      </c>
      <c r="M198" s="36">
        <v>0</v>
      </c>
      <c r="N198" s="36">
        <f>Mastersheet!$C$34</f>
        <v>-1824.6070659266443</v>
      </c>
      <c r="O198" s="93">
        <v>0</v>
      </c>
      <c r="P198" s="37">
        <f>P186*(1+Mastersheet!$C$39)</f>
        <v>-802.353219549394</v>
      </c>
      <c r="Q198" s="25">
        <v>0</v>
      </c>
      <c r="R198" s="37">
        <f t="shared" si="17"/>
        <v>0</v>
      </c>
      <c r="S198" s="79">
        <f t="shared" si="21"/>
        <v>9568.8086516747535</v>
      </c>
      <c r="T198" s="36">
        <f t="shared" si="20"/>
        <v>1544180.3563485581</v>
      </c>
    </row>
    <row r="199" spans="1:20">
      <c r="A199" s="25">
        <v>197</v>
      </c>
      <c r="B199" s="25">
        <v>41</v>
      </c>
      <c r="C199" s="25">
        <v>5</v>
      </c>
      <c r="D199" s="36">
        <f>(1+Mastersheet!$C$39)*D187</f>
        <v>19256.47726918546</v>
      </c>
      <c r="E199" s="36">
        <f t="shared" si="19"/>
        <v>-1155.3886361511275</v>
      </c>
      <c r="F199" s="37">
        <v>0</v>
      </c>
      <c r="G199" s="41">
        <f t="shared" si="18"/>
        <v>-5584.3784080637824</v>
      </c>
      <c r="H199" s="25">
        <v>0</v>
      </c>
      <c r="I199" s="36">
        <f>(1+Mastersheet!$C$39)*I187</f>
        <v>-320.94128781975758</v>
      </c>
      <c r="J199" s="25">
        <v>0</v>
      </c>
      <c r="K199" s="25">
        <v>0</v>
      </c>
      <c r="L199" s="25">
        <v>0</v>
      </c>
      <c r="M199" s="36">
        <v>0</v>
      </c>
      <c r="N199" s="36">
        <f>Mastersheet!$C$34</f>
        <v>-1824.6070659266443</v>
      </c>
      <c r="O199" s="93">
        <v>0</v>
      </c>
      <c r="P199" s="37">
        <f>P187*(1+Mastersheet!$C$39)</f>
        <v>-802.353219549394</v>
      </c>
      <c r="Q199" s="25">
        <v>0</v>
      </c>
      <c r="R199" s="37">
        <f t="shared" si="17"/>
        <v>0</v>
      </c>
      <c r="S199" s="79">
        <f t="shared" si="21"/>
        <v>9568.8086516747535</v>
      </c>
      <c r="T199" s="36">
        <f t="shared" si="20"/>
        <v>1556322.7989274806</v>
      </c>
    </row>
    <row r="200" spans="1:20">
      <c r="A200" s="25">
        <v>198</v>
      </c>
      <c r="B200" s="25">
        <v>41</v>
      </c>
      <c r="C200" s="25">
        <v>6</v>
      </c>
      <c r="D200" s="36">
        <f>(1+Mastersheet!$C$39)*D188</f>
        <v>19256.47726918546</v>
      </c>
      <c r="E200" s="36">
        <f t="shared" si="19"/>
        <v>-1155.3886361511275</v>
      </c>
      <c r="F200" s="37">
        <v>0</v>
      </c>
      <c r="G200" s="41">
        <f t="shared" si="18"/>
        <v>-5584.3784080637824</v>
      </c>
      <c r="H200" s="25">
        <v>0</v>
      </c>
      <c r="I200" s="36">
        <f>(1+Mastersheet!$C$39)*I188</f>
        <v>-320.94128781975758</v>
      </c>
      <c r="J200" s="25">
        <v>0</v>
      </c>
      <c r="K200" s="25">
        <v>0</v>
      </c>
      <c r="L200" s="25">
        <v>0</v>
      </c>
      <c r="M200" s="36">
        <v>0</v>
      </c>
      <c r="N200" s="36">
        <f>Mastersheet!$C$34</f>
        <v>-1824.6070659266443</v>
      </c>
      <c r="O200" s="93">
        <v>0</v>
      </c>
      <c r="P200" s="37">
        <f>P188*(1+Mastersheet!$C$39)</f>
        <v>-802.353219549394</v>
      </c>
      <c r="Q200" s="25">
        <v>0</v>
      </c>
      <c r="R200" s="37">
        <f t="shared" ref="R200:R263" si="22">FV(0.00666,1,0,-R199)</f>
        <v>0</v>
      </c>
      <c r="S200" s="79">
        <f t="shared" si="21"/>
        <v>9568.8086516747535</v>
      </c>
      <c r="T200" s="36">
        <f t="shared" si="20"/>
        <v>1568485.4789107011</v>
      </c>
    </row>
    <row r="201" spans="1:20">
      <c r="A201" s="25">
        <v>199</v>
      </c>
      <c r="B201" s="25">
        <v>41</v>
      </c>
      <c r="C201" s="25">
        <v>7</v>
      </c>
      <c r="D201" s="36">
        <f>(1+Mastersheet!$C$39)*D189</f>
        <v>19256.47726918546</v>
      </c>
      <c r="E201" s="36">
        <f t="shared" si="19"/>
        <v>-1155.3886361511275</v>
      </c>
      <c r="F201" s="37">
        <v>0</v>
      </c>
      <c r="G201" s="41">
        <f t="shared" si="18"/>
        <v>-5584.3784080637824</v>
      </c>
      <c r="H201" s="25">
        <v>0</v>
      </c>
      <c r="I201" s="36">
        <f>(1+Mastersheet!$C$39)*I189</f>
        <v>-320.94128781975758</v>
      </c>
      <c r="J201" s="25">
        <v>0</v>
      </c>
      <c r="K201" s="25">
        <v>0</v>
      </c>
      <c r="L201" s="25">
        <v>0</v>
      </c>
      <c r="M201" s="36">
        <v>0</v>
      </c>
      <c r="N201" s="36">
        <f>Mastersheet!$C$34</f>
        <v>-1824.6070659266443</v>
      </c>
      <c r="O201" s="93">
        <v>0</v>
      </c>
      <c r="P201" s="37">
        <f>P189*(1+Mastersheet!$C$39)</f>
        <v>-802.353219549394</v>
      </c>
      <c r="Q201" s="25">
        <v>0</v>
      </c>
      <c r="R201" s="37">
        <f t="shared" si="22"/>
        <v>0</v>
      </c>
      <c r="S201" s="79">
        <f t="shared" si="21"/>
        <v>9568.8086516747535</v>
      </c>
      <c r="T201" s="36">
        <f t="shared" si="20"/>
        <v>1580668.4300272272</v>
      </c>
    </row>
    <row r="202" spans="1:20">
      <c r="A202" s="25">
        <v>200</v>
      </c>
      <c r="B202" s="25">
        <v>41</v>
      </c>
      <c r="C202" s="77">
        <v>8</v>
      </c>
      <c r="D202" s="36">
        <f>(1+Mastersheet!$C$39)*D190</f>
        <v>19256.47726918546</v>
      </c>
      <c r="E202" s="36">
        <f t="shared" si="19"/>
        <v>-1155.3886361511275</v>
      </c>
      <c r="F202" s="37">
        <v>0</v>
      </c>
      <c r="G202" s="41">
        <f t="shared" si="18"/>
        <v>-5584.3784080637824</v>
      </c>
      <c r="H202" s="25">
        <v>0</v>
      </c>
      <c r="I202" s="36">
        <f>(1+Mastersheet!$C$39)*I190</f>
        <v>-320.94128781975758</v>
      </c>
      <c r="J202" s="25">
        <v>0</v>
      </c>
      <c r="K202" s="25">
        <v>0</v>
      </c>
      <c r="L202" s="25">
        <v>0</v>
      </c>
      <c r="M202" s="36">
        <v>0</v>
      </c>
      <c r="N202" s="36">
        <f>Mastersheet!$C$34</f>
        <v>-1824.6070659266443</v>
      </c>
      <c r="O202" s="93">
        <v>0</v>
      </c>
      <c r="P202" s="37">
        <f>P190*(1+Mastersheet!$C$39)</f>
        <v>-802.353219549394</v>
      </c>
      <c r="Q202" s="25">
        <v>0</v>
      </c>
      <c r="R202" s="37">
        <f t="shared" si="22"/>
        <v>0</v>
      </c>
      <c r="S202" s="79">
        <f t="shared" si="21"/>
        <v>9568.8086516747535</v>
      </c>
      <c r="T202" s="36">
        <f t="shared" si="20"/>
        <v>1592871.6860622808</v>
      </c>
    </row>
    <row r="203" spans="1:20">
      <c r="A203" s="25">
        <v>201</v>
      </c>
      <c r="B203" s="25">
        <v>41</v>
      </c>
      <c r="C203" s="25">
        <v>9</v>
      </c>
      <c r="D203" s="36">
        <f>(1+Mastersheet!$C$39)*D191</f>
        <v>19256.47726918546</v>
      </c>
      <c r="E203" s="36">
        <f t="shared" si="19"/>
        <v>-1155.3886361511275</v>
      </c>
      <c r="F203" s="37">
        <v>0</v>
      </c>
      <c r="G203" s="41">
        <f t="shared" si="18"/>
        <v>-5584.3784080637824</v>
      </c>
      <c r="H203" s="25">
        <v>0</v>
      </c>
      <c r="I203" s="36">
        <f>(1+Mastersheet!$C$39)*I191</f>
        <v>-320.94128781975758</v>
      </c>
      <c r="J203" s="25">
        <v>0</v>
      </c>
      <c r="K203" s="25">
        <v>0</v>
      </c>
      <c r="L203" s="25">
        <v>0</v>
      </c>
      <c r="M203" s="36">
        <v>0</v>
      </c>
      <c r="N203" s="36">
        <f>Mastersheet!$C$34</f>
        <v>-1824.6070659266443</v>
      </c>
      <c r="O203" s="93">
        <v>0</v>
      </c>
      <c r="P203" s="37">
        <f>P191*(1+Mastersheet!$C$39)</f>
        <v>-802.353219549394</v>
      </c>
      <c r="Q203" s="25">
        <v>0</v>
      </c>
      <c r="R203" s="37">
        <f t="shared" si="22"/>
        <v>0</v>
      </c>
      <c r="S203" s="79">
        <f t="shared" si="21"/>
        <v>9568.8086516747535</v>
      </c>
      <c r="T203" s="36">
        <f t="shared" si="20"/>
        <v>1605095.2808573928</v>
      </c>
    </row>
    <row r="204" spans="1:20">
      <c r="A204" s="25">
        <v>202</v>
      </c>
      <c r="B204" s="25">
        <v>41</v>
      </c>
      <c r="C204" s="77">
        <v>10</v>
      </c>
      <c r="D204" s="36">
        <f>(1+Mastersheet!$C$39)*D192</f>
        <v>19256.47726918546</v>
      </c>
      <c r="E204" s="36">
        <f t="shared" si="19"/>
        <v>-1155.3886361511275</v>
      </c>
      <c r="F204" s="37">
        <v>0</v>
      </c>
      <c r="G204" s="41">
        <f t="shared" si="18"/>
        <v>-5584.3784080637824</v>
      </c>
      <c r="H204" s="25">
        <v>0</v>
      </c>
      <c r="I204" s="36">
        <f>(1+Mastersheet!$C$39)*I192</f>
        <v>-320.94128781975758</v>
      </c>
      <c r="J204" s="25">
        <v>0</v>
      </c>
      <c r="K204" s="25">
        <v>0</v>
      </c>
      <c r="L204" s="25">
        <v>0</v>
      </c>
      <c r="M204" s="36">
        <v>0</v>
      </c>
      <c r="N204" s="36">
        <f>Mastersheet!$C$34</f>
        <v>-1824.6070659266443</v>
      </c>
      <c r="O204" s="93">
        <v>0</v>
      </c>
      <c r="P204" s="37">
        <f>P192*(1+Mastersheet!$C$39)</f>
        <v>-802.353219549394</v>
      </c>
      <c r="Q204" s="25">
        <v>0</v>
      </c>
      <c r="R204" s="37">
        <f t="shared" si="22"/>
        <v>0</v>
      </c>
      <c r="S204" s="79">
        <f t="shared" si="21"/>
        <v>9568.8086516747535</v>
      </c>
      <c r="T204" s="36">
        <f t="shared" si="20"/>
        <v>1617339.2483104966</v>
      </c>
    </row>
    <row r="205" spans="1:20">
      <c r="A205" s="25">
        <v>203</v>
      </c>
      <c r="B205" s="25">
        <v>41</v>
      </c>
      <c r="C205" s="25">
        <v>11</v>
      </c>
      <c r="D205" s="36">
        <f>(1+Mastersheet!$C$39)*D193</f>
        <v>19256.47726918546</v>
      </c>
      <c r="E205" s="36">
        <f t="shared" si="19"/>
        <v>-1155.3886361511275</v>
      </c>
      <c r="F205" s="37">
        <v>0</v>
      </c>
      <c r="G205" s="41">
        <f t="shared" si="18"/>
        <v>-5584.3784080637824</v>
      </c>
      <c r="H205" s="25">
        <v>0</v>
      </c>
      <c r="I205" s="36">
        <f>(1+Mastersheet!$C$39)*I193</f>
        <v>-320.94128781975758</v>
      </c>
      <c r="J205" s="25">
        <v>0</v>
      </c>
      <c r="K205" s="25">
        <v>0</v>
      </c>
      <c r="L205" s="25">
        <v>0</v>
      </c>
      <c r="M205" s="36">
        <v>0</v>
      </c>
      <c r="N205" s="36">
        <f>Mastersheet!$C$34</f>
        <v>-1824.6070659266443</v>
      </c>
      <c r="O205" s="93">
        <v>0</v>
      </c>
      <c r="P205" s="37">
        <f>P193*(1+Mastersheet!$C$39)</f>
        <v>-802.353219549394</v>
      </c>
      <c r="Q205" s="25">
        <v>0</v>
      </c>
      <c r="R205" s="37">
        <f t="shared" si="22"/>
        <v>0</v>
      </c>
      <c r="S205" s="79">
        <f t="shared" si="21"/>
        <v>9568.8086516747535</v>
      </c>
      <c r="T205" s="36">
        <f t="shared" si="20"/>
        <v>1629603.6223760222</v>
      </c>
    </row>
    <row r="206" spans="1:20">
      <c r="A206" s="25">
        <v>204</v>
      </c>
      <c r="B206" s="25">
        <v>41</v>
      </c>
      <c r="C206" s="77">
        <v>0</v>
      </c>
      <c r="D206" s="36">
        <f>(1+Mastersheet!$C$39)*D194</f>
        <v>19256.47726918546</v>
      </c>
      <c r="E206" s="36">
        <f t="shared" si="19"/>
        <v>-1155.3886361511275</v>
      </c>
      <c r="F206" s="37">
        <v>0</v>
      </c>
      <c r="G206" s="41">
        <f t="shared" si="18"/>
        <v>-5584.3784080637824</v>
      </c>
      <c r="H206" s="25">
        <v>0</v>
      </c>
      <c r="I206" s="36">
        <f>(1+Mastersheet!$C$39)*I194</f>
        <v>-320.94128781975758</v>
      </c>
      <c r="J206" s="25">
        <v>0</v>
      </c>
      <c r="K206" s="25">
        <v>0</v>
      </c>
      <c r="L206" s="25">
        <v>0</v>
      </c>
      <c r="M206" s="36">
        <v>0</v>
      </c>
      <c r="N206" s="36">
        <f>Mastersheet!$C$34</f>
        <v>-1824.6070659266443</v>
      </c>
      <c r="O206" s="93">
        <v>0</v>
      </c>
      <c r="P206" s="37">
        <f>P194*(1+Mastersheet!$C$39)</f>
        <v>-802.353219549394</v>
      </c>
      <c r="Q206" s="25">
        <v>0</v>
      </c>
      <c r="R206" s="37">
        <f t="shared" si="22"/>
        <v>0</v>
      </c>
      <c r="S206" s="79">
        <f t="shared" si="21"/>
        <v>9568.8086516747535</v>
      </c>
      <c r="T206" s="36">
        <f t="shared" si="20"/>
        <v>1641888.4370649904</v>
      </c>
    </row>
    <row r="207" spans="1:20">
      <c r="A207" s="25">
        <v>205</v>
      </c>
      <c r="B207" s="25">
        <v>41</v>
      </c>
      <c r="C207" s="25">
        <v>1</v>
      </c>
      <c r="D207" s="36">
        <f>(1+Mastersheet!$C$39)*D195</f>
        <v>19834.171587261026</v>
      </c>
      <c r="E207" s="36">
        <f t="shared" si="19"/>
        <v>-1190.0502952356615</v>
      </c>
      <c r="F207" s="37">
        <v>0</v>
      </c>
      <c r="G207" s="41">
        <f t="shared" si="18"/>
        <v>-5751.9097603056971</v>
      </c>
      <c r="H207" s="25">
        <v>0</v>
      </c>
      <c r="I207" s="36">
        <f>(1+Mastersheet!$C$39)*I195</f>
        <v>-330.5695264543503</v>
      </c>
      <c r="J207" s="25">
        <v>0</v>
      </c>
      <c r="K207" s="25">
        <v>0</v>
      </c>
      <c r="L207" s="25">
        <v>0</v>
      </c>
      <c r="M207" s="36">
        <v>0</v>
      </c>
      <c r="N207" s="36">
        <f>Mastersheet!$C$34</f>
        <v>-1824.6070659266443</v>
      </c>
      <c r="O207" s="93">
        <v>0</v>
      </c>
      <c r="P207" s="37">
        <f>P195*(1+Mastersheet!$C$39)</f>
        <v>-826.42381613587588</v>
      </c>
      <c r="Q207" s="25">
        <v>0</v>
      </c>
      <c r="R207" s="37">
        <f t="shared" si="22"/>
        <v>0</v>
      </c>
      <c r="S207" s="79">
        <f t="shared" si="21"/>
        <v>9910.6111232027961</v>
      </c>
      <c r="T207" s="36">
        <f t="shared" si="20"/>
        <v>1654535.5289166349</v>
      </c>
    </row>
    <row r="208" spans="1:20">
      <c r="A208" s="25">
        <v>206</v>
      </c>
      <c r="B208" s="25">
        <v>42</v>
      </c>
      <c r="C208" s="25">
        <v>2</v>
      </c>
      <c r="D208" s="36">
        <f>(1+Mastersheet!$C$39)*D196</f>
        <v>19834.171587261026</v>
      </c>
      <c r="E208" s="36">
        <f t="shared" si="19"/>
        <v>-1190.0502952356615</v>
      </c>
      <c r="F208" s="37">
        <v>0</v>
      </c>
      <c r="G208" s="41">
        <f t="shared" si="18"/>
        <v>-5751.9097603056971</v>
      </c>
      <c r="H208" s="25">
        <v>0</v>
      </c>
      <c r="I208" s="36">
        <f>(1+Mastersheet!$C$39)*I196</f>
        <v>-330.5695264543503</v>
      </c>
      <c r="J208" s="25">
        <v>0</v>
      </c>
      <c r="K208" s="25">
        <v>0</v>
      </c>
      <c r="L208" s="25">
        <v>0</v>
      </c>
      <c r="M208" s="36">
        <v>0</v>
      </c>
      <c r="N208" s="36">
        <f>Mastersheet!$C$34</f>
        <v>-1824.6070659266443</v>
      </c>
      <c r="O208" s="93">
        <v>0</v>
      </c>
      <c r="P208" s="37">
        <f>P196*(1+Mastersheet!$C$39)</f>
        <v>-826.42381613587588</v>
      </c>
      <c r="Q208" s="25">
        <v>0</v>
      </c>
      <c r="R208" s="37">
        <f t="shared" si="22"/>
        <v>0</v>
      </c>
      <c r="S208" s="79">
        <f t="shared" si="21"/>
        <v>9910.6111232027961</v>
      </c>
      <c r="T208" s="36">
        <f t="shared" si="20"/>
        <v>1667203.6992546988</v>
      </c>
    </row>
    <row r="209" spans="1:20">
      <c r="A209" s="25">
        <v>207</v>
      </c>
      <c r="B209" s="25">
        <v>42</v>
      </c>
      <c r="C209" s="25">
        <v>3</v>
      </c>
      <c r="D209" s="36">
        <f>(1+Mastersheet!$C$39)*D197</f>
        <v>19834.171587261026</v>
      </c>
      <c r="E209" s="36">
        <f t="shared" si="19"/>
        <v>-1190.0502952356615</v>
      </c>
      <c r="F209" s="37">
        <v>0</v>
      </c>
      <c r="G209" s="41">
        <f t="shared" si="18"/>
        <v>-5751.9097603056971</v>
      </c>
      <c r="H209" s="25">
        <v>0</v>
      </c>
      <c r="I209" s="36">
        <f>(1+Mastersheet!$C$39)*I197</f>
        <v>-330.5695264543503</v>
      </c>
      <c r="J209" s="25">
        <v>0</v>
      </c>
      <c r="K209" s="25">
        <v>0</v>
      </c>
      <c r="L209" s="25">
        <v>0</v>
      </c>
      <c r="M209" s="36">
        <v>0</v>
      </c>
      <c r="N209" s="36">
        <f>Mastersheet!$C$34</f>
        <v>-1824.6070659266443</v>
      </c>
      <c r="O209" s="93">
        <v>0</v>
      </c>
      <c r="P209" s="37">
        <f>P197*(1+Mastersheet!$C$39)</f>
        <v>-826.42381613587588</v>
      </c>
      <c r="Q209" s="25">
        <v>0</v>
      </c>
      <c r="R209" s="37">
        <f t="shared" si="22"/>
        <v>0</v>
      </c>
      <c r="S209" s="79">
        <f t="shared" si="21"/>
        <v>9910.6111232027961</v>
      </c>
      <c r="T209" s="36">
        <f t="shared" si="20"/>
        <v>1679892.983209993</v>
      </c>
    </row>
    <row r="210" spans="1:20">
      <c r="A210" s="25">
        <v>208</v>
      </c>
      <c r="B210" s="25">
        <v>42</v>
      </c>
      <c r="C210" s="77">
        <v>4</v>
      </c>
      <c r="D210" s="36">
        <f>(1+Mastersheet!$C$39)*D198</f>
        <v>19834.171587261026</v>
      </c>
      <c r="E210" s="36">
        <f t="shared" si="19"/>
        <v>-1190.0502952356615</v>
      </c>
      <c r="F210" s="37">
        <v>0</v>
      </c>
      <c r="G210" s="41">
        <f t="shared" si="18"/>
        <v>-5751.9097603056971</v>
      </c>
      <c r="H210" s="25">
        <v>0</v>
      </c>
      <c r="I210" s="36">
        <f>(1+Mastersheet!$C$39)*I198</f>
        <v>-330.5695264543503</v>
      </c>
      <c r="J210" s="25">
        <v>0</v>
      </c>
      <c r="K210" s="25">
        <v>0</v>
      </c>
      <c r="L210" s="25">
        <v>0</v>
      </c>
      <c r="M210" s="36">
        <v>0</v>
      </c>
      <c r="N210" s="36">
        <f>Mastersheet!$C$34</f>
        <v>-1824.6070659266443</v>
      </c>
      <c r="O210" s="93">
        <v>0</v>
      </c>
      <c r="P210" s="37">
        <f>P198*(1+Mastersheet!$C$39)</f>
        <v>-826.42381613587588</v>
      </c>
      <c r="Q210" s="25">
        <v>0</v>
      </c>
      <c r="R210" s="37">
        <f t="shared" si="22"/>
        <v>0</v>
      </c>
      <c r="S210" s="79">
        <f t="shared" si="21"/>
        <v>9910.6111232027961</v>
      </c>
      <c r="T210" s="36">
        <f t="shared" si="20"/>
        <v>1692603.4159718791</v>
      </c>
    </row>
    <row r="211" spans="1:20">
      <c r="A211" s="25">
        <v>209</v>
      </c>
      <c r="B211" s="25">
        <v>42</v>
      </c>
      <c r="C211" s="25">
        <v>5</v>
      </c>
      <c r="D211" s="36">
        <f>(1+Mastersheet!$C$39)*D199</f>
        <v>19834.171587261026</v>
      </c>
      <c r="E211" s="36">
        <f t="shared" si="19"/>
        <v>-1190.0502952356615</v>
      </c>
      <c r="F211" s="37">
        <v>0</v>
      </c>
      <c r="G211" s="41">
        <f t="shared" si="18"/>
        <v>-5751.9097603056971</v>
      </c>
      <c r="H211" s="25">
        <v>0</v>
      </c>
      <c r="I211" s="36">
        <f>(1+Mastersheet!$C$39)*I199</f>
        <v>-330.5695264543503</v>
      </c>
      <c r="J211" s="25">
        <v>0</v>
      </c>
      <c r="K211" s="25">
        <v>0</v>
      </c>
      <c r="L211" s="25">
        <v>0</v>
      </c>
      <c r="M211" s="36">
        <v>0</v>
      </c>
      <c r="N211" s="36">
        <f>Mastersheet!$C$34</f>
        <v>-1824.6070659266443</v>
      </c>
      <c r="O211" s="93">
        <v>0</v>
      </c>
      <c r="P211" s="37">
        <f>P199*(1+Mastersheet!$C$39)</f>
        <v>-826.42381613587588</v>
      </c>
      <c r="Q211" s="25">
        <v>0</v>
      </c>
      <c r="R211" s="37">
        <f t="shared" si="22"/>
        <v>0</v>
      </c>
      <c r="S211" s="79">
        <f t="shared" si="21"/>
        <v>9910.6111232027961</v>
      </c>
      <c r="T211" s="36">
        <f t="shared" si="20"/>
        <v>1705335.0327883684</v>
      </c>
    </row>
    <row r="212" spans="1:20">
      <c r="A212" s="25">
        <v>210</v>
      </c>
      <c r="B212" s="25">
        <v>42</v>
      </c>
      <c r="C212" s="25">
        <v>6</v>
      </c>
      <c r="D212" s="36">
        <f>(1+Mastersheet!$C$39)*D200</f>
        <v>19834.171587261026</v>
      </c>
      <c r="E212" s="36">
        <f t="shared" si="19"/>
        <v>-1190.0502952356615</v>
      </c>
      <c r="F212" s="37">
        <v>0</v>
      </c>
      <c r="G212" s="41">
        <f t="shared" si="18"/>
        <v>-5751.9097603056971</v>
      </c>
      <c r="H212" s="25">
        <v>0</v>
      </c>
      <c r="I212" s="36">
        <f>(1+Mastersheet!$C$39)*I200</f>
        <v>-330.5695264543503</v>
      </c>
      <c r="J212" s="25">
        <v>0</v>
      </c>
      <c r="K212" s="25">
        <v>0</v>
      </c>
      <c r="L212" s="25">
        <v>0</v>
      </c>
      <c r="M212" s="36">
        <v>0</v>
      </c>
      <c r="N212" s="36">
        <f>Mastersheet!$C$34</f>
        <v>-1824.6070659266443</v>
      </c>
      <c r="O212" s="93">
        <v>0</v>
      </c>
      <c r="P212" s="37">
        <f>P200*(1+Mastersheet!$C$39)</f>
        <v>-826.42381613587588</v>
      </c>
      <c r="Q212" s="25">
        <v>0</v>
      </c>
      <c r="R212" s="37">
        <f t="shared" si="22"/>
        <v>0</v>
      </c>
      <c r="S212" s="79">
        <f t="shared" si="21"/>
        <v>9910.6111232027961</v>
      </c>
      <c r="T212" s="36">
        <f t="shared" si="20"/>
        <v>1718087.8689662185</v>
      </c>
    </row>
    <row r="213" spans="1:20">
      <c r="A213" s="25">
        <v>211</v>
      </c>
      <c r="B213" s="25">
        <v>42</v>
      </c>
      <c r="C213" s="25">
        <v>7</v>
      </c>
      <c r="D213" s="36">
        <f>(1+Mastersheet!$C$39)*D201</f>
        <v>19834.171587261026</v>
      </c>
      <c r="E213" s="36">
        <f t="shared" si="19"/>
        <v>-1190.0502952356615</v>
      </c>
      <c r="F213" s="37">
        <v>0</v>
      </c>
      <c r="G213" s="41">
        <f t="shared" si="18"/>
        <v>-5751.9097603056971</v>
      </c>
      <c r="H213" s="25">
        <v>0</v>
      </c>
      <c r="I213" s="36">
        <f>(1+Mastersheet!$C$39)*I201</f>
        <v>-330.5695264543503</v>
      </c>
      <c r="J213" s="25">
        <v>0</v>
      </c>
      <c r="K213" s="25">
        <v>0</v>
      </c>
      <c r="L213" s="25">
        <v>0</v>
      </c>
      <c r="M213" s="36">
        <v>0</v>
      </c>
      <c r="N213" s="36">
        <f>Mastersheet!$C$34</f>
        <v>-1824.6070659266443</v>
      </c>
      <c r="O213" s="93">
        <v>0</v>
      </c>
      <c r="P213" s="37">
        <f>P201*(1+Mastersheet!$C$39)</f>
        <v>-826.42381613587588</v>
      </c>
      <c r="Q213" s="25">
        <v>0</v>
      </c>
      <c r="R213" s="37">
        <f t="shared" si="22"/>
        <v>0</v>
      </c>
      <c r="S213" s="79">
        <f t="shared" si="21"/>
        <v>9910.6111232027961</v>
      </c>
      <c r="T213" s="36">
        <f t="shared" si="20"/>
        <v>1730861.9598710318</v>
      </c>
    </row>
    <row r="214" spans="1:20">
      <c r="A214" s="25">
        <v>212</v>
      </c>
      <c r="B214" s="25">
        <v>42</v>
      </c>
      <c r="C214" s="77">
        <v>8</v>
      </c>
      <c r="D214" s="36">
        <f>(1+Mastersheet!$C$39)*D202</f>
        <v>19834.171587261026</v>
      </c>
      <c r="E214" s="36">
        <f t="shared" si="19"/>
        <v>-1190.0502952356615</v>
      </c>
      <c r="F214" s="37">
        <v>0</v>
      </c>
      <c r="G214" s="41">
        <f t="shared" si="18"/>
        <v>-5751.9097603056971</v>
      </c>
      <c r="H214" s="25">
        <v>0</v>
      </c>
      <c r="I214" s="36">
        <f>(1+Mastersheet!$C$39)*I202</f>
        <v>-330.5695264543503</v>
      </c>
      <c r="J214" s="25">
        <v>0</v>
      </c>
      <c r="K214" s="25">
        <v>0</v>
      </c>
      <c r="L214" s="25">
        <v>0</v>
      </c>
      <c r="M214" s="36">
        <v>0</v>
      </c>
      <c r="N214" s="36">
        <f>Mastersheet!$C$34</f>
        <v>-1824.6070659266443</v>
      </c>
      <c r="O214" s="93">
        <v>0</v>
      </c>
      <c r="P214" s="37">
        <f>P202*(1+Mastersheet!$C$39)</f>
        <v>-826.42381613587588</v>
      </c>
      <c r="Q214" s="25">
        <v>0</v>
      </c>
      <c r="R214" s="37">
        <f t="shared" si="22"/>
        <v>0</v>
      </c>
      <c r="S214" s="79">
        <f t="shared" si="21"/>
        <v>9910.6111232027961</v>
      </c>
      <c r="T214" s="36">
        <f t="shared" si="20"/>
        <v>1743657.3409273531</v>
      </c>
    </row>
    <row r="215" spans="1:20">
      <c r="A215" s="25">
        <v>213</v>
      </c>
      <c r="B215" s="25">
        <v>42</v>
      </c>
      <c r="C215" s="25">
        <v>9</v>
      </c>
      <c r="D215" s="36">
        <f>(1+Mastersheet!$C$39)*D203</f>
        <v>19834.171587261026</v>
      </c>
      <c r="E215" s="36">
        <f t="shared" si="19"/>
        <v>-1190.0502952356615</v>
      </c>
      <c r="F215" s="37">
        <v>0</v>
      </c>
      <c r="G215" s="41">
        <f t="shared" si="18"/>
        <v>-5751.9097603056971</v>
      </c>
      <c r="H215" s="25">
        <v>0</v>
      </c>
      <c r="I215" s="36">
        <f>(1+Mastersheet!$C$39)*I203</f>
        <v>-330.5695264543503</v>
      </c>
      <c r="J215" s="25">
        <v>0</v>
      </c>
      <c r="K215" s="25">
        <v>0</v>
      </c>
      <c r="L215" s="25">
        <v>0</v>
      </c>
      <c r="M215" s="36">
        <v>0</v>
      </c>
      <c r="N215" s="36">
        <f>Mastersheet!$C$34</f>
        <v>-1824.6070659266443</v>
      </c>
      <c r="O215" s="93">
        <v>0</v>
      </c>
      <c r="P215" s="37">
        <f>P203*(1+Mastersheet!$C$39)</f>
        <v>-826.42381613587588</v>
      </c>
      <c r="Q215" s="25">
        <v>0</v>
      </c>
      <c r="R215" s="37">
        <f t="shared" si="22"/>
        <v>0</v>
      </c>
      <c r="S215" s="79">
        <f t="shared" si="21"/>
        <v>9910.6111232027961</v>
      </c>
      <c r="T215" s="36">
        <f t="shared" si="20"/>
        <v>1756474.0476187682</v>
      </c>
    </row>
    <row r="216" spans="1:20">
      <c r="A216" s="25">
        <v>214</v>
      </c>
      <c r="B216" s="25">
        <v>42</v>
      </c>
      <c r="C216" s="77">
        <v>10</v>
      </c>
      <c r="D216" s="36">
        <f>(1+Mastersheet!$C$39)*D204</f>
        <v>19834.171587261026</v>
      </c>
      <c r="E216" s="36">
        <f t="shared" si="19"/>
        <v>-1190.0502952356615</v>
      </c>
      <c r="F216" s="37">
        <v>0</v>
      </c>
      <c r="G216" s="41">
        <f t="shared" si="18"/>
        <v>-5751.9097603056971</v>
      </c>
      <c r="H216" s="25">
        <v>0</v>
      </c>
      <c r="I216" s="36">
        <f>(1+Mastersheet!$C$39)*I204</f>
        <v>-330.5695264543503</v>
      </c>
      <c r="J216" s="25">
        <v>0</v>
      </c>
      <c r="K216" s="25">
        <v>0</v>
      </c>
      <c r="L216" s="25">
        <v>0</v>
      </c>
      <c r="M216" s="36">
        <v>0</v>
      </c>
      <c r="N216" s="36">
        <f>Mastersheet!$C$34</f>
        <v>-1824.6070659266443</v>
      </c>
      <c r="O216" s="93">
        <v>0</v>
      </c>
      <c r="P216" s="37">
        <f>P204*(1+Mastersheet!$C$39)</f>
        <v>-826.42381613587588</v>
      </c>
      <c r="Q216" s="25">
        <v>0</v>
      </c>
      <c r="R216" s="37">
        <f t="shared" si="22"/>
        <v>0</v>
      </c>
      <c r="S216" s="79">
        <f t="shared" si="21"/>
        <v>9910.6111232027961</v>
      </c>
      <c r="T216" s="36">
        <f t="shared" si="20"/>
        <v>1769312.1154880023</v>
      </c>
    </row>
    <row r="217" spans="1:20">
      <c r="A217" s="25">
        <v>215</v>
      </c>
      <c r="B217" s="25">
        <v>42</v>
      </c>
      <c r="C217" s="25">
        <v>11</v>
      </c>
      <c r="D217" s="36">
        <f>(1+Mastersheet!$C$39)*D205</f>
        <v>19834.171587261026</v>
      </c>
      <c r="E217" s="36">
        <f t="shared" si="19"/>
        <v>-1190.0502952356615</v>
      </c>
      <c r="F217" s="37">
        <v>0</v>
      </c>
      <c r="G217" s="41">
        <f t="shared" si="18"/>
        <v>-5751.9097603056971</v>
      </c>
      <c r="H217" s="25">
        <v>0</v>
      </c>
      <c r="I217" s="36">
        <f>(1+Mastersheet!$C$39)*I205</f>
        <v>-330.5695264543503</v>
      </c>
      <c r="J217" s="25">
        <v>0</v>
      </c>
      <c r="K217" s="25">
        <v>0</v>
      </c>
      <c r="L217" s="25">
        <v>0</v>
      </c>
      <c r="M217" s="36">
        <v>0</v>
      </c>
      <c r="N217" s="36">
        <f>Mastersheet!$C$34</f>
        <v>-1824.6070659266443</v>
      </c>
      <c r="O217" s="93">
        <v>0</v>
      </c>
      <c r="P217" s="37">
        <f>P205*(1+Mastersheet!$C$39)</f>
        <v>-826.42381613587588</v>
      </c>
      <c r="Q217" s="25">
        <v>0</v>
      </c>
      <c r="R217" s="37">
        <f t="shared" si="22"/>
        <v>0</v>
      </c>
      <c r="S217" s="79">
        <f t="shared" si="21"/>
        <v>9910.6111232027961</v>
      </c>
      <c r="T217" s="36">
        <f t="shared" si="20"/>
        <v>1782171.5801370186</v>
      </c>
    </row>
    <row r="218" spans="1:20">
      <c r="A218" s="25">
        <v>216</v>
      </c>
      <c r="B218" s="25">
        <v>42</v>
      </c>
      <c r="C218" s="77">
        <v>0</v>
      </c>
      <c r="D218" s="36">
        <f>(1+Mastersheet!$C$39)*D206</f>
        <v>19834.171587261026</v>
      </c>
      <c r="E218" s="36">
        <f t="shared" si="19"/>
        <v>-1190.0502952356615</v>
      </c>
      <c r="F218" s="37">
        <v>0</v>
      </c>
      <c r="G218" s="41">
        <f t="shared" si="18"/>
        <v>-5751.9097603056971</v>
      </c>
      <c r="H218" s="25">
        <v>0</v>
      </c>
      <c r="I218" s="36">
        <f>(1+Mastersheet!$C$39)*I206</f>
        <v>-330.5695264543503</v>
      </c>
      <c r="J218" s="25">
        <v>0</v>
      </c>
      <c r="K218" s="25">
        <v>0</v>
      </c>
      <c r="L218" s="25">
        <v>0</v>
      </c>
      <c r="M218" s="36">
        <v>0</v>
      </c>
      <c r="N218" s="36">
        <f>Mastersheet!$C$34</f>
        <v>-1824.6070659266443</v>
      </c>
      <c r="O218" s="93">
        <v>0</v>
      </c>
      <c r="P218" s="37">
        <f>P206*(1+Mastersheet!$C$39)</f>
        <v>-826.42381613587588</v>
      </c>
      <c r="Q218" s="25">
        <v>0</v>
      </c>
      <c r="R218" s="37">
        <f t="shared" si="22"/>
        <v>0</v>
      </c>
      <c r="S218" s="79">
        <f t="shared" si="21"/>
        <v>9910.6111232027961</v>
      </c>
      <c r="T218" s="36">
        <f t="shared" si="20"/>
        <v>1795052.4772271165</v>
      </c>
    </row>
    <row r="219" spans="1:20">
      <c r="A219" s="25">
        <v>217</v>
      </c>
      <c r="B219" s="25">
        <v>42</v>
      </c>
      <c r="C219" s="25">
        <v>1</v>
      </c>
      <c r="D219" s="36">
        <f>(1+Mastersheet!$C$39)*D207</f>
        <v>20429.196734878857</v>
      </c>
      <c r="E219" s="36">
        <f t="shared" si="19"/>
        <v>-1225.7518040927314</v>
      </c>
      <c r="F219" s="37">
        <v>0</v>
      </c>
      <c r="G219" s="41">
        <f t="shared" si="18"/>
        <v>-5924.4670531148677</v>
      </c>
      <c r="H219" s="25">
        <v>0</v>
      </c>
      <c r="I219" s="36">
        <f>(1+Mastersheet!$C$39)*I207</f>
        <v>-340.48661224798082</v>
      </c>
      <c r="J219" s="25">
        <v>0</v>
      </c>
      <c r="K219" s="25">
        <v>0</v>
      </c>
      <c r="L219" s="25">
        <v>0</v>
      </c>
      <c r="M219" s="36">
        <v>0</v>
      </c>
      <c r="N219" s="36">
        <f>Mastersheet!$C$34</f>
        <v>-1824.6070659266443</v>
      </c>
      <c r="O219" s="93">
        <v>0</v>
      </c>
      <c r="P219" s="37">
        <f>P207*(1+Mastersheet!$C$39)</f>
        <v>-851.21653061995221</v>
      </c>
      <c r="Q219" s="25">
        <v>0</v>
      </c>
      <c r="R219" s="37">
        <f t="shared" si="22"/>
        <v>0</v>
      </c>
      <c r="S219" s="79">
        <f t="shared" si="21"/>
        <v>10262.667668876678</v>
      </c>
      <c r="T219" s="36">
        <f t="shared" si="20"/>
        <v>1808306.8990247052</v>
      </c>
    </row>
    <row r="220" spans="1:20">
      <c r="A220" s="25">
        <v>218</v>
      </c>
      <c r="B220" s="25">
        <v>43</v>
      </c>
      <c r="C220" s="25">
        <v>2</v>
      </c>
      <c r="D220" s="36">
        <f>(1+Mastersheet!$C$39)*D208</f>
        <v>20429.196734878857</v>
      </c>
      <c r="E220" s="36">
        <f t="shared" si="19"/>
        <v>-1225.7518040927314</v>
      </c>
      <c r="F220" s="37">
        <v>0</v>
      </c>
      <c r="G220" s="41">
        <f t="shared" si="18"/>
        <v>-5924.4670531148677</v>
      </c>
      <c r="H220" s="25">
        <v>0</v>
      </c>
      <c r="I220" s="36">
        <f>(1+Mastersheet!$C$39)*I208</f>
        <v>-340.48661224798082</v>
      </c>
      <c r="J220" s="25">
        <v>0</v>
      </c>
      <c r="K220" s="25">
        <v>0</v>
      </c>
      <c r="L220" s="25">
        <v>0</v>
      </c>
      <c r="M220" s="36">
        <v>0</v>
      </c>
      <c r="N220" s="36">
        <f>Mastersheet!$C$34</f>
        <v>-1824.6070659266443</v>
      </c>
      <c r="O220" s="93">
        <v>0</v>
      </c>
      <c r="P220" s="37">
        <f>P208*(1+Mastersheet!$C$39)</f>
        <v>-851.21653061995221</v>
      </c>
      <c r="Q220" s="25">
        <v>0</v>
      </c>
      <c r="R220" s="37">
        <f t="shared" si="22"/>
        <v>0</v>
      </c>
      <c r="S220" s="79">
        <f t="shared" si="21"/>
        <v>10262.667668876678</v>
      </c>
      <c r="T220" s="36">
        <f t="shared" si="20"/>
        <v>1821583.4115252898</v>
      </c>
    </row>
    <row r="221" spans="1:20">
      <c r="A221" s="25">
        <v>219</v>
      </c>
      <c r="B221" s="25">
        <v>43</v>
      </c>
      <c r="C221" s="25">
        <v>3</v>
      </c>
      <c r="D221" s="36">
        <f>(1+Mastersheet!$C$39)*D209</f>
        <v>20429.196734878857</v>
      </c>
      <c r="E221" s="36">
        <f t="shared" si="19"/>
        <v>-1225.7518040927314</v>
      </c>
      <c r="F221" s="37">
        <v>0</v>
      </c>
      <c r="G221" s="41">
        <f t="shared" si="18"/>
        <v>-5924.4670531148677</v>
      </c>
      <c r="H221" s="25">
        <v>0</v>
      </c>
      <c r="I221" s="36">
        <f>(1+Mastersheet!$C$39)*I209</f>
        <v>-340.48661224798082</v>
      </c>
      <c r="J221" s="25">
        <v>0</v>
      </c>
      <c r="K221" s="25">
        <v>0</v>
      </c>
      <c r="L221" s="25">
        <v>0</v>
      </c>
      <c r="M221" s="36">
        <v>0</v>
      </c>
      <c r="N221" s="36">
        <f>Mastersheet!$C$34</f>
        <v>-1824.6070659266443</v>
      </c>
      <c r="O221" s="93">
        <v>0</v>
      </c>
      <c r="P221" s="37">
        <f>P209*(1+Mastersheet!$C$39)</f>
        <v>-851.21653061995221</v>
      </c>
      <c r="Q221" s="25">
        <v>0</v>
      </c>
      <c r="R221" s="37">
        <f t="shared" si="22"/>
        <v>0</v>
      </c>
      <c r="S221" s="79">
        <f t="shared" si="21"/>
        <v>10262.667668876678</v>
      </c>
      <c r="T221" s="36">
        <f t="shared" si="20"/>
        <v>1834882.0515467087</v>
      </c>
    </row>
    <row r="222" spans="1:20">
      <c r="A222" s="25">
        <v>220</v>
      </c>
      <c r="B222" s="25">
        <v>43</v>
      </c>
      <c r="C222" s="77">
        <v>4</v>
      </c>
      <c r="D222" s="36">
        <f>(1+Mastersheet!$C$39)*D210</f>
        <v>20429.196734878857</v>
      </c>
      <c r="E222" s="36">
        <f t="shared" si="19"/>
        <v>-1225.7518040927314</v>
      </c>
      <c r="F222" s="37">
        <v>0</v>
      </c>
      <c r="G222" s="41">
        <f t="shared" si="18"/>
        <v>-5924.4670531148677</v>
      </c>
      <c r="H222" s="25">
        <v>0</v>
      </c>
      <c r="I222" s="36">
        <f>(1+Mastersheet!$C$39)*I210</f>
        <v>-340.48661224798082</v>
      </c>
      <c r="J222" s="25">
        <v>0</v>
      </c>
      <c r="K222" s="25">
        <v>0</v>
      </c>
      <c r="L222" s="25">
        <v>0</v>
      </c>
      <c r="M222" s="36">
        <v>0</v>
      </c>
      <c r="N222" s="36">
        <f>Mastersheet!$C$34</f>
        <v>-1824.6070659266443</v>
      </c>
      <c r="O222" s="93">
        <v>0</v>
      </c>
      <c r="P222" s="37">
        <f>P210*(1+Mastersheet!$C$39)</f>
        <v>-851.21653061995221</v>
      </c>
      <c r="Q222" s="25">
        <v>0</v>
      </c>
      <c r="R222" s="37">
        <f t="shared" si="22"/>
        <v>0</v>
      </c>
      <c r="S222" s="79">
        <f t="shared" si="21"/>
        <v>10262.667668876678</v>
      </c>
      <c r="T222" s="36">
        <f t="shared" si="20"/>
        <v>1848202.8559681633</v>
      </c>
    </row>
    <row r="223" spans="1:20">
      <c r="A223" s="25">
        <v>221</v>
      </c>
      <c r="B223" s="25">
        <v>43</v>
      </c>
      <c r="C223" s="25">
        <v>5</v>
      </c>
      <c r="D223" s="36">
        <f>(1+Mastersheet!$C$39)*D211</f>
        <v>20429.196734878857</v>
      </c>
      <c r="E223" s="36">
        <f t="shared" si="19"/>
        <v>-1225.7518040927314</v>
      </c>
      <c r="F223" s="37">
        <v>0</v>
      </c>
      <c r="G223" s="41">
        <f t="shared" si="18"/>
        <v>-5924.4670531148677</v>
      </c>
      <c r="H223" s="25">
        <v>0</v>
      </c>
      <c r="I223" s="36">
        <f>(1+Mastersheet!$C$39)*I211</f>
        <v>-340.48661224798082</v>
      </c>
      <c r="J223" s="25">
        <v>0</v>
      </c>
      <c r="K223" s="25">
        <v>0</v>
      </c>
      <c r="L223" s="25">
        <v>0</v>
      </c>
      <c r="M223" s="36">
        <v>0</v>
      </c>
      <c r="N223" s="36">
        <f>Mastersheet!$C$34</f>
        <v>-1824.6070659266443</v>
      </c>
      <c r="O223" s="93">
        <v>0</v>
      </c>
      <c r="P223" s="37">
        <f>P211*(1+Mastersheet!$C$39)</f>
        <v>-851.21653061995221</v>
      </c>
      <c r="Q223" s="25">
        <v>0</v>
      </c>
      <c r="R223" s="37">
        <f t="shared" si="22"/>
        <v>0</v>
      </c>
      <c r="S223" s="79">
        <f t="shared" si="21"/>
        <v>10262.667668876678</v>
      </c>
      <c r="T223" s="36">
        <f t="shared" si="20"/>
        <v>1861545.8617303204</v>
      </c>
    </row>
    <row r="224" spans="1:20">
      <c r="A224" s="25">
        <v>222</v>
      </c>
      <c r="B224" s="25">
        <v>43</v>
      </c>
      <c r="C224" s="25">
        <v>6</v>
      </c>
      <c r="D224" s="36">
        <f>(1+Mastersheet!$C$39)*D212</f>
        <v>20429.196734878857</v>
      </c>
      <c r="E224" s="36">
        <f t="shared" si="19"/>
        <v>-1225.7518040927314</v>
      </c>
      <c r="F224" s="37">
        <v>0</v>
      </c>
      <c r="G224" s="41">
        <f t="shared" si="18"/>
        <v>-5924.4670531148677</v>
      </c>
      <c r="H224" s="25">
        <v>0</v>
      </c>
      <c r="I224" s="36">
        <f>(1+Mastersheet!$C$39)*I212</f>
        <v>-340.48661224798082</v>
      </c>
      <c r="J224" s="25">
        <v>0</v>
      </c>
      <c r="K224" s="25">
        <v>0</v>
      </c>
      <c r="L224" s="25">
        <v>0</v>
      </c>
      <c r="M224" s="36">
        <v>0</v>
      </c>
      <c r="N224" s="36">
        <f>Mastersheet!$C$34</f>
        <v>-1824.6070659266443</v>
      </c>
      <c r="O224" s="93">
        <v>0</v>
      </c>
      <c r="P224" s="37">
        <f>P212*(1+Mastersheet!$C$39)</f>
        <v>-851.21653061995221</v>
      </c>
      <c r="Q224" s="25">
        <v>0</v>
      </c>
      <c r="R224" s="37">
        <f t="shared" si="22"/>
        <v>0</v>
      </c>
      <c r="S224" s="79">
        <f t="shared" si="21"/>
        <v>10262.667668876678</v>
      </c>
      <c r="T224" s="36">
        <f t="shared" si="20"/>
        <v>1874911.1058354143</v>
      </c>
    </row>
    <row r="225" spans="1:20">
      <c r="A225" s="25">
        <v>223</v>
      </c>
      <c r="B225" s="25">
        <v>43</v>
      </c>
      <c r="C225" s="25">
        <v>7</v>
      </c>
      <c r="D225" s="36">
        <f>(1+Mastersheet!$C$39)*D213</f>
        <v>20429.196734878857</v>
      </c>
      <c r="E225" s="36">
        <f t="shared" si="19"/>
        <v>-1225.7518040927314</v>
      </c>
      <c r="F225" s="37">
        <v>0</v>
      </c>
      <c r="G225" s="41">
        <f t="shared" si="18"/>
        <v>-5924.4670531148677</v>
      </c>
      <c r="H225" s="25">
        <v>0</v>
      </c>
      <c r="I225" s="36">
        <f>(1+Mastersheet!$C$39)*I213</f>
        <v>-340.48661224798082</v>
      </c>
      <c r="J225" s="25">
        <v>0</v>
      </c>
      <c r="K225" s="25">
        <v>0</v>
      </c>
      <c r="L225" s="25">
        <v>0</v>
      </c>
      <c r="M225" s="36">
        <v>0</v>
      </c>
      <c r="N225" s="36">
        <f>Mastersheet!$C$34</f>
        <v>-1824.6070659266443</v>
      </c>
      <c r="O225" s="93">
        <v>0</v>
      </c>
      <c r="P225" s="37">
        <f>P213*(1+Mastersheet!$C$39)</f>
        <v>-851.21653061995221</v>
      </c>
      <c r="Q225" s="25">
        <v>0</v>
      </c>
      <c r="R225" s="37">
        <f t="shared" si="22"/>
        <v>0</v>
      </c>
      <c r="S225" s="79">
        <f t="shared" si="21"/>
        <v>10262.667668876678</v>
      </c>
      <c r="T225" s="36">
        <f t="shared" si="20"/>
        <v>1888298.62534735</v>
      </c>
    </row>
    <row r="226" spans="1:20">
      <c r="A226" s="25">
        <v>224</v>
      </c>
      <c r="B226" s="25">
        <v>43</v>
      </c>
      <c r="C226" s="77">
        <v>8</v>
      </c>
      <c r="D226" s="36">
        <f>(1+Mastersheet!$C$39)*D214</f>
        <v>20429.196734878857</v>
      </c>
      <c r="E226" s="36">
        <f t="shared" si="19"/>
        <v>-1225.7518040927314</v>
      </c>
      <c r="F226" s="37">
        <v>0</v>
      </c>
      <c r="G226" s="41">
        <f t="shared" si="18"/>
        <v>-5924.4670531148677</v>
      </c>
      <c r="H226" s="25">
        <v>0</v>
      </c>
      <c r="I226" s="36">
        <f>(1+Mastersheet!$C$39)*I214</f>
        <v>-340.48661224798082</v>
      </c>
      <c r="J226" s="25">
        <v>0</v>
      </c>
      <c r="K226" s="25">
        <v>0</v>
      </c>
      <c r="L226" s="25">
        <v>0</v>
      </c>
      <c r="M226" s="36">
        <v>0</v>
      </c>
      <c r="N226" s="36">
        <f>Mastersheet!$C$34</f>
        <v>-1824.6070659266443</v>
      </c>
      <c r="O226" s="93">
        <v>0</v>
      </c>
      <c r="P226" s="37">
        <f>P214*(1+Mastersheet!$C$39)</f>
        <v>-851.21653061995221</v>
      </c>
      <c r="Q226" s="25">
        <v>0</v>
      </c>
      <c r="R226" s="37">
        <f t="shared" si="22"/>
        <v>0</v>
      </c>
      <c r="S226" s="79">
        <f t="shared" si="21"/>
        <v>10262.667668876678</v>
      </c>
      <c r="T226" s="36">
        <f t="shared" si="20"/>
        <v>1901708.4573918057</v>
      </c>
    </row>
    <row r="227" spans="1:20">
      <c r="A227" s="25">
        <v>225</v>
      </c>
      <c r="B227" s="25">
        <v>43</v>
      </c>
      <c r="C227" s="25">
        <v>9</v>
      </c>
      <c r="D227" s="36">
        <f>(1+Mastersheet!$C$39)*D215</f>
        <v>20429.196734878857</v>
      </c>
      <c r="E227" s="36">
        <f t="shared" si="19"/>
        <v>-1225.7518040927314</v>
      </c>
      <c r="F227" s="37">
        <v>0</v>
      </c>
      <c r="G227" s="41">
        <f t="shared" si="18"/>
        <v>-5924.4670531148677</v>
      </c>
      <c r="H227" s="25">
        <v>0</v>
      </c>
      <c r="I227" s="36">
        <f>(1+Mastersheet!$C$39)*I215</f>
        <v>-340.48661224798082</v>
      </c>
      <c r="J227" s="25">
        <v>0</v>
      </c>
      <c r="K227" s="25">
        <v>0</v>
      </c>
      <c r="L227" s="25">
        <v>0</v>
      </c>
      <c r="M227" s="36">
        <v>0</v>
      </c>
      <c r="N227" s="36">
        <f>Mastersheet!$C$34</f>
        <v>-1824.6070659266443</v>
      </c>
      <c r="O227" s="93">
        <v>0</v>
      </c>
      <c r="P227" s="37">
        <f>P215*(1+Mastersheet!$C$39)</f>
        <v>-851.21653061995221</v>
      </c>
      <c r="Q227" s="25">
        <v>0</v>
      </c>
      <c r="R227" s="37">
        <f t="shared" si="22"/>
        <v>0</v>
      </c>
      <c r="S227" s="79">
        <f t="shared" si="21"/>
        <v>10262.667668876678</v>
      </c>
      <c r="T227" s="36">
        <f t="shared" si="20"/>
        <v>1915140.6391563355</v>
      </c>
    </row>
    <row r="228" spans="1:20">
      <c r="A228" s="25">
        <v>226</v>
      </c>
      <c r="B228" s="25">
        <v>43</v>
      </c>
      <c r="C228" s="77">
        <v>10</v>
      </c>
      <c r="D228" s="36">
        <f>(1+Mastersheet!$C$39)*D216</f>
        <v>20429.196734878857</v>
      </c>
      <c r="E228" s="36">
        <f t="shared" si="19"/>
        <v>-1225.7518040927314</v>
      </c>
      <c r="F228" s="37">
        <v>0</v>
      </c>
      <c r="G228" s="41">
        <f t="shared" si="18"/>
        <v>-5924.4670531148677</v>
      </c>
      <c r="H228" s="25">
        <v>0</v>
      </c>
      <c r="I228" s="36">
        <f>(1+Mastersheet!$C$39)*I216</f>
        <v>-340.48661224798082</v>
      </c>
      <c r="J228" s="25">
        <v>0</v>
      </c>
      <c r="K228" s="25">
        <v>0</v>
      </c>
      <c r="L228" s="25">
        <v>0</v>
      </c>
      <c r="M228" s="36">
        <v>0</v>
      </c>
      <c r="N228" s="36">
        <f>Mastersheet!$C$34</f>
        <v>-1824.6070659266443</v>
      </c>
      <c r="O228" s="93">
        <v>0</v>
      </c>
      <c r="P228" s="37">
        <f>P216*(1+Mastersheet!$C$39)</f>
        <v>-851.21653061995221</v>
      </c>
      <c r="Q228" s="25">
        <v>0</v>
      </c>
      <c r="R228" s="37">
        <f t="shared" si="22"/>
        <v>0</v>
      </c>
      <c r="S228" s="79">
        <f t="shared" si="21"/>
        <v>10262.667668876678</v>
      </c>
      <c r="T228" s="36">
        <f t="shared" si="20"/>
        <v>1928595.2078904728</v>
      </c>
    </row>
    <row r="229" spans="1:20">
      <c r="A229" s="25">
        <v>227</v>
      </c>
      <c r="B229" s="25">
        <v>43</v>
      </c>
      <c r="C229" s="25">
        <v>11</v>
      </c>
      <c r="D229" s="36">
        <f>(1+Mastersheet!$C$39)*D217</f>
        <v>20429.196734878857</v>
      </c>
      <c r="E229" s="36">
        <f t="shared" si="19"/>
        <v>-1225.7518040927314</v>
      </c>
      <c r="F229" s="37">
        <v>0</v>
      </c>
      <c r="G229" s="41">
        <f t="shared" si="18"/>
        <v>-5924.4670531148677</v>
      </c>
      <c r="H229" s="25">
        <v>0</v>
      </c>
      <c r="I229" s="36">
        <f>(1+Mastersheet!$C$39)*I217</f>
        <v>-340.48661224798082</v>
      </c>
      <c r="J229" s="25">
        <v>0</v>
      </c>
      <c r="K229" s="25">
        <v>0</v>
      </c>
      <c r="L229" s="25">
        <v>0</v>
      </c>
      <c r="M229" s="36">
        <v>0</v>
      </c>
      <c r="N229" s="36">
        <f>Mastersheet!$C$34</f>
        <v>-1824.6070659266443</v>
      </c>
      <c r="O229" s="93">
        <v>0</v>
      </c>
      <c r="P229" s="37">
        <f>P217*(1+Mastersheet!$C$39)</f>
        <v>-851.21653061995221</v>
      </c>
      <c r="Q229" s="25">
        <v>0</v>
      </c>
      <c r="R229" s="37">
        <f t="shared" si="22"/>
        <v>0</v>
      </c>
      <c r="S229" s="79">
        <f t="shared" si="21"/>
        <v>10262.667668876678</v>
      </c>
      <c r="T229" s="36">
        <f t="shared" si="20"/>
        <v>1942072.2009058336</v>
      </c>
    </row>
    <row r="230" spans="1:20">
      <c r="A230" s="25">
        <v>228</v>
      </c>
      <c r="B230" s="25">
        <v>43</v>
      </c>
      <c r="C230" s="77">
        <v>0</v>
      </c>
      <c r="D230" s="36">
        <f>(1+Mastersheet!$C$39)*D218</f>
        <v>20429.196734878857</v>
      </c>
      <c r="E230" s="36">
        <f t="shared" si="19"/>
        <v>-1225.7518040927314</v>
      </c>
      <c r="F230" s="37">
        <v>0</v>
      </c>
      <c r="G230" s="41">
        <f t="shared" si="18"/>
        <v>-5924.4670531148677</v>
      </c>
      <c r="H230" s="25">
        <v>0</v>
      </c>
      <c r="I230" s="36">
        <f>(1+Mastersheet!$C$39)*I218</f>
        <v>-340.48661224798082</v>
      </c>
      <c r="J230" s="25">
        <v>0</v>
      </c>
      <c r="K230" s="25">
        <v>0</v>
      </c>
      <c r="L230" s="25">
        <v>0</v>
      </c>
      <c r="M230" s="36">
        <v>0</v>
      </c>
      <c r="N230" s="36">
        <f>Mastersheet!$C$34</f>
        <v>-1824.6070659266443</v>
      </c>
      <c r="O230" s="93">
        <v>0</v>
      </c>
      <c r="P230" s="37">
        <f>P218*(1+Mastersheet!$C$39)</f>
        <v>-851.21653061995221</v>
      </c>
      <c r="Q230" s="25">
        <v>0</v>
      </c>
      <c r="R230" s="37">
        <f t="shared" si="22"/>
        <v>0</v>
      </c>
      <c r="S230" s="79">
        <f t="shared" si="21"/>
        <v>10262.667668876678</v>
      </c>
      <c r="T230" s="36">
        <f t="shared" si="20"/>
        <v>1955571.65557622</v>
      </c>
    </row>
    <row r="231" spans="1:20">
      <c r="A231" s="25">
        <v>229</v>
      </c>
      <c r="B231" s="25">
        <v>43</v>
      </c>
      <c r="C231" s="25">
        <v>1</v>
      </c>
      <c r="D231" s="36">
        <f>(1+Mastersheet!$C$39)*D219</f>
        <v>21042.072636925222</v>
      </c>
      <c r="E231" s="36">
        <f t="shared" si="19"/>
        <v>-1262.5243582155133</v>
      </c>
      <c r="F231" s="37">
        <v>0</v>
      </c>
      <c r="G231" s="41">
        <f t="shared" si="18"/>
        <v>-6102.2010647083143</v>
      </c>
      <c r="H231" s="25">
        <v>0</v>
      </c>
      <c r="I231" s="36">
        <f>(1+Mastersheet!$C$39)*I219</f>
        <v>-350.70121061542022</v>
      </c>
      <c r="J231" s="25">
        <v>0</v>
      </c>
      <c r="K231" s="25">
        <v>0</v>
      </c>
      <c r="L231" s="25">
        <v>0</v>
      </c>
      <c r="M231" s="36">
        <v>0</v>
      </c>
      <c r="N231" s="36">
        <f>Mastersheet!$C$34</f>
        <v>-1824.6070659266443</v>
      </c>
      <c r="O231" s="93">
        <v>0</v>
      </c>
      <c r="P231" s="37">
        <f>P219*(1+Mastersheet!$C$39)</f>
        <v>-876.75302653855078</v>
      </c>
      <c r="Q231" s="25">
        <v>0</v>
      </c>
      <c r="R231" s="37">
        <f t="shared" si="22"/>
        <v>0</v>
      </c>
      <c r="S231" s="79">
        <f t="shared" si="21"/>
        <v>10625.28591092078</v>
      </c>
      <c r="T231" s="36">
        <f t="shared" si="20"/>
        <v>1969456.2275797678</v>
      </c>
    </row>
    <row r="232" spans="1:20">
      <c r="A232" s="25">
        <v>230</v>
      </c>
      <c r="B232" s="25">
        <v>44</v>
      </c>
      <c r="C232" s="25">
        <v>2</v>
      </c>
      <c r="D232" s="36">
        <f>(1+Mastersheet!$C$39)*D220</f>
        <v>21042.072636925222</v>
      </c>
      <c r="E232" s="36">
        <f t="shared" si="19"/>
        <v>-1262.5243582155133</v>
      </c>
      <c r="F232" s="37">
        <v>0</v>
      </c>
      <c r="G232" s="41">
        <f t="shared" si="18"/>
        <v>-6102.2010647083143</v>
      </c>
      <c r="H232" s="25">
        <v>0</v>
      </c>
      <c r="I232" s="36">
        <f>(1+Mastersheet!$C$39)*I220</f>
        <v>-350.70121061542022</v>
      </c>
      <c r="J232" s="25">
        <v>0</v>
      </c>
      <c r="K232" s="25">
        <v>0</v>
      </c>
      <c r="L232" s="25">
        <v>0</v>
      </c>
      <c r="M232" s="36">
        <v>0</v>
      </c>
      <c r="N232" s="36">
        <f>Mastersheet!$C$34</f>
        <v>-1824.6070659266443</v>
      </c>
      <c r="O232" s="93">
        <v>0</v>
      </c>
      <c r="P232" s="37">
        <f>P220*(1+Mastersheet!$C$39)</f>
        <v>-876.75302653855078</v>
      </c>
      <c r="Q232" s="25">
        <v>0</v>
      </c>
      <c r="R232" s="37">
        <f t="shared" si="22"/>
        <v>0</v>
      </c>
      <c r="S232" s="79">
        <f t="shared" si="21"/>
        <v>10625.28591092078</v>
      </c>
      <c r="T232" s="36">
        <f t="shared" si="20"/>
        <v>1983363.9405366548</v>
      </c>
    </row>
    <row r="233" spans="1:20">
      <c r="A233" s="25">
        <v>231</v>
      </c>
      <c r="B233" s="25">
        <v>44</v>
      </c>
      <c r="C233" s="25">
        <v>3</v>
      </c>
      <c r="D233" s="36">
        <f>(1+Mastersheet!$C$39)*D221</f>
        <v>21042.072636925222</v>
      </c>
      <c r="E233" s="36">
        <f t="shared" si="19"/>
        <v>-1262.5243582155133</v>
      </c>
      <c r="F233" s="37">
        <v>0</v>
      </c>
      <c r="G233" s="41">
        <f t="shared" si="18"/>
        <v>-6102.2010647083143</v>
      </c>
      <c r="H233" s="25">
        <v>0</v>
      </c>
      <c r="I233" s="36">
        <f>(1+Mastersheet!$C$39)*I221</f>
        <v>-350.70121061542022</v>
      </c>
      <c r="J233" s="25">
        <v>0</v>
      </c>
      <c r="K233" s="25">
        <v>0</v>
      </c>
      <c r="L233" s="25">
        <v>0</v>
      </c>
      <c r="M233" s="36">
        <v>0</v>
      </c>
      <c r="N233" s="36">
        <f>Mastersheet!$C$34</f>
        <v>-1824.6070659266443</v>
      </c>
      <c r="O233" s="93">
        <v>0</v>
      </c>
      <c r="P233" s="37">
        <f>P221*(1+Mastersheet!$C$39)</f>
        <v>-876.75302653855078</v>
      </c>
      <c r="Q233" s="25">
        <v>0</v>
      </c>
      <c r="R233" s="37">
        <f t="shared" si="22"/>
        <v>0</v>
      </c>
      <c r="S233" s="79">
        <f t="shared" si="21"/>
        <v>10625.28591092078</v>
      </c>
      <c r="T233" s="36">
        <f t="shared" si="20"/>
        <v>1997294.8330151367</v>
      </c>
    </row>
    <row r="234" spans="1:20">
      <c r="A234" s="25">
        <v>232</v>
      </c>
      <c r="B234" s="25">
        <v>44</v>
      </c>
      <c r="C234" s="77">
        <v>4</v>
      </c>
      <c r="D234" s="36">
        <f>(1+Mastersheet!$C$39)*D222</f>
        <v>21042.072636925222</v>
      </c>
      <c r="E234" s="36">
        <f t="shared" si="19"/>
        <v>-1262.5243582155133</v>
      </c>
      <c r="F234" s="37">
        <v>0</v>
      </c>
      <c r="G234" s="41">
        <f t="shared" si="18"/>
        <v>-6102.2010647083143</v>
      </c>
      <c r="H234" s="25">
        <v>0</v>
      </c>
      <c r="I234" s="36">
        <f>(1+Mastersheet!$C$39)*I222</f>
        <v>-350.70121061542022</v>
      </c>
      <c r="J234" s="25">
        <v>0</v>
      </c>
      <c r="K234" s="25">
        <v>0</v>
      </c>
      <c r="L234" s="25">
        <v>0</v>
      </c>
      <c r="M234" s="36">
        <v>0</v>
      </c>
      <c r="N234" s="36">
        <f>Mastersheet!$C$34</f>
        <v>-1824.6070659266443</v>
      </c>
      <c r="O234" s="93">
        <v>0</v>
      </c>
      <c r="P234" s="37">
        <f>P222*(1+Mastersheet!$C$39)</f>
        <v>-876.75302653855078</v>
      </c>
      <c r="Q234" s="25">
        <v>0</v>
      </c>
      <c r="R234" s="37">
        <f t="shared" si="22"/>
        <v>0</v>
      </c>
      <c r="S234" s="79">
        <f t="shared" si="21"/>
        <v>10625.28591092078</v>
      </c>
      <c r="T234" s="36">
        <f t="shared" si="20"/>
        <v>2011248.9436477493</v>
      </c>
    </row>
    <row r="235" spans="1:20">
      <c r="A235" s="25">
        <v>233</v>
      </c>
      <c r="B235" s="25">
        <v>44</v>
      </c>
      <c r="C235" s="25">
        <v>5</v>
      </c>
      <c r="D235" s="36">
        <f>(1+Mastersheet!$C$39)*D223</f>
        <v>21042.072636925222</v>
      </c>
      <c r="E235" s="36">
        <f t="shared" si="19"/>
        <v>-1262.5243582155133</v>
      </c>
      <c r="F235" s="37">
        <v>0</v>
      </c>
      <c r="G235" s="41">
        <f t="shared" si="18"/>
        <v>-6102.2010647083143</v>
      </c>
      <c r="H235" s="25">
        <v>0</v>
      </c>
      <c r="I235" s="36">
        <f>(1+Mastersheet!$C$39)*I223</f>
        <v>-350.70121061542022</v>
      </c>
      <c r="J235" s="25">
        <v>0</v>
      </c>
      <c r="K235" s="25">
        <v>0</v>
      </c>
      <c r="L235" s="25">
        <v>0</v>
      </c>
      <c r="M235" s="36">
        <v>0</v>
      </c>
      <c r="N235" s="36">
        <f>Mastersheet!$C$34</f>
        <v>-1824.6070659266443</v>
      </c>
      <c r="O235" s="93">
        <v>0</v>
      </c>
      <c r="P235" s="37">
        <f>P223*(1+Mastersheet!$C$39)</f>
        <v>-876.75302653855078</v>
      </c>
      <c r="Q235" s="25">
        <v>0</v>
      </c>
      <c r="R235" s="37">
        <f t="shared" si="22"/>
        <v>0</v>
      </c>
      <c r="S235" s="79">
        <f t="shared" si="21"/>
        <v>10625.28591092078</v>
      </c>
      <c r="T235" s="36">
        <f t="shared" si="20"/>
        <v>2025226.3111314164</v>
      </c>
    </row>
    <row r="236" spans="1:20">
      <c r="A236" s="25">
        <v>234</v>
      </c>
      <c r="B236" s="25">
        <v>44</v>
      </c>
      <c r="C236" s="25">
        <v>6</v>
      </c>
      <c r="D236" s="36">
        <f>(1+Mastersheet!$C$39)*D224</f>
        <v>21042.072636925222</v>
      </c>
      <c r="E236" s="36">
        <f t="shared" si="19"/>
        <v>-1262.5243582155133</v>
      </c>
      <c r="F236" s="37">
        <v>0</v>
      </c>
      <c r="G236" s="41">
        <f t="shared" si="18"/>
        <v>-6102.2010647083143</v>
      </c>
      <c r="H236" s="25">
        <v>0</v>
      </c>
      <c r="I236" s="36">
        <f>(1+Mastersheet!$C$39)*I224</f>
        <v>-350.70121061542022</v>
      </c>
      <c r="J236" s="25">
        <v>0</v>
      </c>
      <c r="K236" s="25">
        <v>0</v>
      </c>
      <c r="L236" s="25">
        <v>0</v>
      </c>
      <c r="M236" s="36">
        <v>0</v>
      </c>
      <c r="N236" s="36">
        <f>Mastersheet!$C$34</f>
        <v>-1824.6070659266443</v>
      </c>
      <c r="O236" s="93">
        <v>0</v>
      </c>
      <c r="P236" s="37">
        <f>P224*(1+Mastersheet!$C$39)</f>
        <v>-876.75302653855078</v>
      </c>
      <c r="Q236" s="25">
        <v>0</v>
      </c>
      <c r="R236" s="37">
        <f t="shared" si="22"/>
        <v>0</v>
      </c>
      <c r="S236" s="79">
        <f t="shared" si="21"/>
        <v>10625.28591092078</v>
      </c>
      <c r="T236" s="36">
        <f t="shared" si="20"/>
        <v>2039226.9742275563</v>
      </c>
    </row>
    <row r="237" spans="1:20">
      <c r="A237" s="25">
        <v>235</v>
      </c>
      <c r="B237" s="25">
        <v>44</v>
      </c>
      <c r="C237" s="25">
        <v>7</v>
      </c>
      <c r="D237" s="36">
        <f>(1+Mastersheet!$C$39)*D225</f>
        <v>21042.072636925222</v>
      </c>
      <c r="E237" s="36">
        <f t="shared" si="19"/>
        <v>-1262.5243582155133</v>
      </c>
      <c r="F237" s="37">
        <v>0</v>
      </c>
      <c r="G237" s="41">
        <f t="shared" si="18"/>
        <v>-6102.2010647083143</v>
      </c>
      <c r="H237" s="25">
        <v>0</v>
      </c>
      <c r="I237" s="36">
        <f>(1+Mastersheet!$C$39)*I225</f>
        <v>-350.70121061542022</v>
      </c>
      <c r="J237" s="25">
        <v>0</v>
      </c>
      <c r="K237" s="25">
        <v>0</v>
      </c>
      <c r="L237" s="25">
        <v>0</v>
      </c>
      <c r="M237" s="36">
        <v>0</v>
      </c>
      <c r="N237" s="36">
        <f>Mastersheet!$C$34</f>
        <v>-1824.6070659266443</v>
      </c>
      <c r="O237" s="93">
        <v>0</v>
      </c>
      <c r="P237" s="37">
        <f>P225*(1+Mastersheet!$C$39)</f>
        <v>-876.75302653855078</v>
      </c>
      <c r="Q237" s="25">
        <v>0</v>
      </c>
      <c r="R237" s="37">
        <f t="shared" si="22"/>
        <v>0</v>
      </c>
      <c r="S237" s="79">
        <f t="shared" si="21"/>
        <v>10625.28591092078</v>
      </c>
      <c r="T237" s="36">
        <f t="shared" si="20"/>
        <v>2053250.9717621896</v>
      </c>
    </row>
    <row r="238" spans="1:20">
      <c r="A238" s="25">
        <v>236</v>
      </c>
      <c r="B238" s="25">
        <v>44</v>
      </c>
      <c r="C238" s="77">
        <v>8</v>
      </c>
      <c r="D238" s="36">
        <f>(1+Mastersheet!$C$39)*D226</f>
        <v>21042.072636925222</v>
      </c>
      <c r="E238" s="36">
        <f t="shared" si="19"/>
        <v>-1262.5243582155133</v>
      </c>
      <c r="F238" s="37">
        <v>0</v>
      </c>
      <c r="G238" s="41">
        <f t="shared" si="18"/>
        <v>-6102.2010647083143</v>
      </c>
      <c r="H238" s="25">
        <v>0</v>
      </c>
      <c r="I238" s="36">
        <f>(1+Mastersheet!$C$39)*I226</f>
        <v>-350.70121061542022</v>
      </c>
      <c r="J238" s="25">
        <v>0</v>
      </c>
      <c r="K238" s="25">
        <v>0</v>
      </c>
      <c r="L238" s="25">
        <v>0</v>
      </c>
      <c r="M238" s="36">
        <v>0</v>
      </c>
      <c r="N238" s="36">
        <f>Mastersheet!$C$34</f>
        <v>-1824.6070659266443</v>
      </c>
      <c r="O238" s="93">
        <v>0</v>
      </c>
      <c r="P238" s="37">
        <f>P226*(1+Mastersheet!$C$39)</f>
        <v>-876.75302653855078</v>
      </c>
      <c r="Q238" s="25">
        <v>0</v>
      </c>
      <c r="R238" s="37">
        <f t="shared" si="22"/>
        <v>0</v>
      </c>
      <c r="S238" s="79">
        <f t="shared" si="21"/>
        <v>10625.28591092078</v>
      </c>
      <c r="T238" s="36">
        <f t="shared" si="20"/>
        <v>2067298.3426260473</v>
      </c>
    </row>
    <row r="239" spans="1:20">
      <c r="A239" s="25">
        <v>237</v>
      </c>
      <c r="B239" s="25">
        <v>44</v>
      </c>
      <c r="C239" s="25">
        <v>9</v>
      </c>
      <c r="D239" s="36">
        <f>(1+Mastersheet!$C$39)*D227</f>
        <v>21042.072636925222</v>
      </c>
      <c r="E239" s="36">
        <f t="shared" si="19"/>
        <v>-1262.5243582155133</v>
      </c>
      <c r="F239" s="37">
        <v>0</v>
      </c>
      <c r="G239" s="41">
        <f t="shared" si="18"/>
        <v>-6102.2010647083143</v>
      </c>
      <c r="H239" s="25">
        <v>0</v>
      </c>
      <c r="I239" s="36">
        <f>(1+Mastersheet!$C$39)*I227</f>
        <v>-350.70121061542022</v>
      </c>
      <c r="J239" s="25">
        <v>0</v>
      </c>
      <c r="K239" s="25">
        <v>0</v>
      </c>
      <c r="L239" s="25">
        <v>0</v>
      </c>
      <c r="M239" s="36">
        <v>0</v>
      </c>
      <c r="N239" s="36">
        <f>Mastersheet!$C$34</f>
        <v>-1824.6070659266443</v>
      </c>
      <c r="O239" s="93">
        <v>0</v>
      </c>
      <c r="P239" s="37">
        <f>P227*(1+Mastersheet!$C$39)</f>
        <v>-876.75302653855078</v>
      </c>
      <c r="Q239" s="25">
        <v>0</v>
      </c>
      <c r="R239" s="37">
        <f t="shared" si="22"/>
        <v>0</v>
      </c>
      <c r="S239" s="79">
        <f t="shared" si="21"/>
        <v>10625.28591092078</v>
      </c>
      <c r="T239" s="36">
        <f t="shared" si="20"/>
        <v>2081369.1257746781</v>
      </c>
    </row>
    <row r="240" spans="1:20">
      <c r="A240" s="25">
        <v>238</v>
      </c>
      <c r="B240" s="25">
        <v>44</v>
      </c>
      <c r="C240" s="77">
        <v>10</v>
      </c>
      <c r="D240" s="36">
        <f>(1+Mastersheet!$C$39)*D228</f>
        <v>21042.072636925222</v>
      </c>
      <c r="E240" s="36">
        <f t="shared" si="19"/>
        <v>-1262.5243582155133</v>
      </c>
      <c r="F240" s="37">
        <v>0</v>
      </c>
      <c r="G240" s="41">
        <f t="shared" si="18"/>
        <v>-6102.2010647083143</v>
      </c>
      <c r="H240" s="25">
        <v>0</v>
      </c>
      <c r="I240" s="36">
        <f>(1+Mastersheet!$C$39)*I228</f>
        <v>-350.70121061542022</v>
      </c>
      <c r="J240" s="25">
        <v>0</v>
      </c>
      <c r="K240" s="25">
        <v>0</v>
      </c>
      <c r="L240" s="25">
        <v>0</v>
      </c>
      <c r="M240" s="36">
        <v>0</v>
      </c>
      <c r="N240" s="36">
        <f>Mastersheet!$C$34</f>
        <v>-1824.6070659266443</v>
      </c>
      <c r="O240" s="93">
        <v>0</v>
      </c>
      <c r="P240" s="37">
        <f>P228*(1+Mastersheet!$C$39)</f>
        <v>-876.75302653855078</v>
      </c>
      <c r="Q240" s="25">
        <v>0</v>
      </c>
      <c r="R240" s="37">
        <f t="shared" si="22"/>
        <v>0</v>
      </c>
      <c r="S240" s="79">
        <f t="shared" si="21"/>
        <v>10625.28591092078</v>
      </c>
      <c r="T240" s="36">
        <f t="shared" si="20"/>
        <v>2095463.3602285567</v>
      </c>
    </row>
    <row r="241" spans="1:20">
      <c r="A241" s="25">
        <v>239</v>
      </c>
      <c r="B241" s="25">
        <v>44</v>
      </c>
      <c r="C241" s="25">
        <v>11</v>
      </c>
      <c r="D241" s="36">
        <f>(1+Mastersheet!$C$39)*D229</f>
        <v>21042.072636925222</v>
      </c>
      <c r="E241" s="36">
        <f t="shared" si="19"/>
        <v>-1262.5243582155133</v>
      </c>
      <c r="F241" s="37">
        <v>0</v>
      </c>
      <c r="G241" s="41">
        <f t="shared" si="18"/>
        <v>-6102.2010647083143</v>
      </c>
      <c r="H241" s="25">
        <v>0</v>
      </c>
      <c r="I241" s="36">
        <f>(1+Mastersheet!$C$39)*I229</f>
        <v>-350.70121061542022</v>
      </c>
      <c r="J241" s="25">
        <v>0</v>
      </c>
      <c r="K241" s="25">
        <v>0</v>
      </c>
      <c r="L241" s="25">
        <v>0</v>
      </c>
      <c r="M241" s="36">
        <v>0</v>
      </c>
      <c r="N241" s="36">
        <f>Mastersheet!$C$34</f>
        <v>-1824.6070659266443</v>
      </c>
      <c r="O241" s="93">
        <v>0</v>
      </c>
      <c r="P241" s="37">
        <f>P229*(1+Mastersheet!$C$39)</f>
        <v>-876.75302653855078</v>
      </c>
      <c r="Q241" s="25">
        <v>0</v>
      </c>
      <c r="R241" s="37">
        <f t="shared" si="22"/>
        <v>0</v>
      </c>
      <c r="S241" s="79">
        <f t="shared" si="21"/>
        <v>10625.28591092078</v>
      </c>
      <c r="T241" s="36">
        <f t="shared" si="20"/>
        <v>2109581.0850731917</v>
      </c>
    </row>
    <row r="242" spans="1:20">
      <c r="A242" s="25">
        <v>240</v>
      </c>
      <c r="B242" s="25">
        <v>44</v>
      </c>
      <c r="C242" s="77">
        <v>0</v>
      </c>
      <c r="D242" s="36">
        <f>(1+Mastersheet!$C$39)*D230</f>
        <v>21042.072636925222</v>
      </c>
      <c r="E242" s="36">
        <f t="shared" si="19"/>
        <v>-1262.5243582155133</v>
      </c>
      <c r="F242" s="37">
        <v>0</v>
      </c>
      <c r="G242" s="41">
        <f t="shared" si="18"/>
        <v>-6102.2010647083143</v>
      </c>
      <c r="H242" s="25">
        <v>0</v>
      </c>
      <c r="I242" s="36">
        <f>(1+Mastersheet!$C$39)*I230</f>
        <v>-350.70121061542022</v>
      </c>
      <c r="J242" s="25">
        <v>0</v>
      </c>
      <c r="K242" s="25">
        <v>0</v>
      </c>
      <c r="L242" s="25">
        <v>0</v>
      </c>
      <c r="M242" s="36">
        <v>0</v>
      </c>
      <c r="N242" s="36">
        <f>Mastersheet!$C$34</f>
        <v>-1824.6070659266443</v>
      </c>
      <c r="O242" s="93">
        <v>0</v>
      </c>
      <c r="P242" s="37">
        <f>P230*(1+Mastersheet!$C$39)</f>
        <v>-876.75302653855078</v>
      </c>
      <c r="Q242" s="25">
        <v>0</v>
      </c>
      <c r="R242" s="37">
        <f t="shared" si="22"/>
        <v>0</v>
      </c>
      <c r="S242" s="79">
        <f t="shared" si="21"/>
        <v>10625.28591092078</v>
      </c>
      <c r="T242" s="36">
        <f t="shared" si="20"/>
        <v>2123722.3394592344</v>
      </c>
    </row>
    <row r="243" spans="1:20">
      <c r="A243" s="25">
        <v>241</v>
      </c>
      <c r="B243" s="25">
        <v>44</v>
      </c>
      <c r="C243" s="25">
        <v>1</v>
      </c>
      <c r="D243" s="36">
        <f>(1+Mastersheet!$C$39)*D231</f>
        <v>21673.334816032981</v>
      </c>
      <c r="E243" s="36">
        <f t="shared" si="19"/>
        <v>-1300.4000889619788</v>
      </c>
      <c r="F243" s="37">
        <v>0</v>
      </c>
      <c r="G243" s="41">
        <f t="shared" si="18"/>
        <v>-6285.2670966495643</v>
      </c>
      <c r="H243" s="25">
        <v>0</v>
      </c>
      <c r="I243" s="36">
        <f>(1+Mastersheet!$C$39)*I231</f>
        <v>-361.22224693388284</v>
      </c>
      <c r="J243" s="25">
        <v>0</v>
      </c>
      <c r="K243" s="25">
        <v>0</v>
      </c>
      <c r="L243" s="25">
        <v>0</v>
      </c>
      <c r="M243" s="36">
        <v>0</v>
      </c>
      <c r="N243" s="36">
        <f>Mastersheet!$C$34</f>
        <v>-1824.6070659266443</v>
      </c>
      <c r="O243" s="93">
        <v>0</v>
      </c>
      <c r="P243" s="37">
        <f>P231*(1+Mastersheet!$C$39)</f>
        <v>-903.05561733470734</v>
      </c>
      <c r="Q243" s="25">
        <v>0</v>
      </c>
      <c r="R243" s="37">
        <f t="shared" si="22"/>
        <v>0</v>
      </c>
      <c r="S243" s="79">
        <f t="shared" si="21"/>
        <v>10998.782700226204</v>
      </c>
      <c r="T243" s="36">
        <f t="shared" si="20"/>
        <v>2138260.6593918926</v>
      </c>
    </row>
    <row r="244" spans="1:20">
      <c r="A244" s="25">
        <v>242</v>
      </c>
      <c r="B244" s="25">
        <v>45</v>
      </c>
      <c r="C244" s="25">
        <v>2</v>
      </c>
      <c r="D244" s="36">
        <f>(1+Mastersheet!$C$39)*D232</f>
        <v>21673.334816032981</v>
      </c>
      <c r="E244" s="36">
        <f t="shared" si="19"/>
        <v>-1300.4000889619788</v>
      </c>
      <c r="F244" s="37">
        <v>0</v>
      </c>
      <c r="G244" s="41">
        <f t="shared" si="18"/>
        <v>-6285.2670966495643</v>
      </c>
      <c r="H244" s="25">
        <v>0</v>
      </c>
      <c r="I244" s="36">
        <f>(1+Mastersheet!$C$39)*I232</f>
        <v>-361.22224693388284</v>
      </c>
      <c r="J244" s="25">
        <v>0</v>
      </c>
      <c r="K244" s="25">
        <v>0</v>
      </c>
      <c r="L244" s="25">
        <v>0</v>
      </c>
      <c r="M244" s="36">
        <v>0</v>
      </c>
      <c r="N244" s="36">
        <f>Mastersheet!$C$34</f>
        <v>-1824.6070659266443</v>
      </c>
      <c r="O244" s="93">
        <v>0</v>
      </c>
      <c r="P244" s="37">
        <f>P232*(1+Mastersheet!$C$39)</f>
        <v>-903.05561733470734</v>
      </c>
      <c r="Q244" s="25">
        <v>0</v>
      </c>
      <c r="R244" s="37">
        <f t="shared" si="22"/>
        <v>0</v>
      </c>
      <c r="S244" s="79">
        <f t="shared" si="21"/>
        <v>10998.782700226204</v>
      </c>
      <c r="T244" s="36">
        <f t="shared" si="20"/>
        <v>2152823.2098577721</v>
      </c>
    </row>
    <row r="245" spans="1:20">
      <c r="A245" s="25">
        <v>243</v>
      </c>
      <c r="B245" s="25">
        <v>45</v>
      </c>
      <c r="C245" s="25">
        <v>3</v>
      </c>
      <c r="D245" s="36">
        <f>(1+Mastersheet!$C$39)*D233</f>
        <v>21673.334816032981</v>
      </c>
      <c r="E245" s="36">
        <f t="shared" si="19"/>
        <v>-1300.4000889619788</v>
      </c>
      <c r="F245" s="37">
        <v>0</v>
      </c>
      <c r="G245" s="41">
        <f t="shared" si="18"/>
        <v>-6285.2670966495643</v>
      </c>
      <c r="H245" s="25">
        <v>0</v>
      </c>
      <c r="I245" s="36">
        <f>(1+Mastersheet!$C$39)*I233</f>
        <v>-361.22224693388284</v>
      </c>
      <c r="J245" s="25">
        <v>0</v>
      </c>
      <c r="K245" s="25">
        <v>0</v>
      </c>
      <c r="L245" s="25">
        <v>0</v>
      </c>
      <c r="M245" s="36">
        <v>0</v>
      </c>
      <c r="N245" s="36">
        <f>Mastersheet!$C$34</f>
        <v>-1824.6070659266443</v>
      </c>
      <c r="O245" s="93">
        <v>0</v>
      </c>
      <c r="P245" s="37">
        <f>P233*(1+Mastersheet!$C$39)</f>
        <v>-903.05561733470734</v>
      </c>
      <c r="Q245" s="25">
        <v>0</v>
      </c>
      <c r="R245" s="37">
        <f t="shared" si="22"/>
        <v>0</v>
      </c>
      <c r="S245" s="79">
        <f t="shared" si="21"/>
        <v>10998.782700226204</v>
      </c>
      <c r="T245" s="36">
        <f t="shared" si="20"/>
        <v>2167410.0312410947</v>
      </c>
    </row>
    <row r="246" spans="1:20">
      <c r="A246" s="25">
        <v>244</v>
      </c>
      <c r="B246" s="25">
        <v>45</v>
      </c>
      <c r="C246" s="77">
        <v>4</v>
      </c>
      <c r="D246" s="36">
        <f>(1+Mastersheet!$C$39)*D234</f>
        <v>21673.334816032981</v>
      </c>
      <c r="E246" s="36">
        <f t="shared" si="19"/>
        <v>-1300.4000889619788</v>
      </c>
      <c r="F246" s="37">
        <v>0</v>
      </c>
      <c r="G246" s="41">
        <f t="shared" si="18"/>
        <v>-6285.2670966495643</v>
      </c>
      <c r="H246" s="25">
        <v>0</v>
      </c>
      <c r="I246" s="36">
        <f>(1+Mastersheet!$C$39)*I234</f>
        <v>-361.22224693388284</v>
      </c>
      <c r="J246" s="25">
        <v>0</v>
      </c>
      <c r="K246" s="25">
        <v>0</v>
      </c>
      <c r="L246" s="25">
        <v>0</v>
      </c>
      <c r="M246" s="36">
        <v>0</v>
      </c>
      <c r="N246" s="36">
        <f>Mastersheet!$C$34</f>
        <v>-1824.6070659266443</v>
      </c>
      <c r="O246" s="93">
        <v>0</v>
      </c>
      <c r="P246" s="37">
        <f>P234*(1+Mastersheet!$C$39)</f>
        <v>-903.05561733470734</v>
      </c>
      <c r="Q246" s="25">
        <v>0</v>
      </c>
      <c r="R246" s="37">
        <f t="shared" si="22"/>
        <v>0</v>
      </c>
      <c r="S246" s="79">
        <f t="shared" si="21"/>
        <v>10998.782700226204</v>
      </c>
      <c r="T246" s="36">
        <f t="shared" si="20"/>
        <v>2182021.1639933893</v>
      </c>
    </row>
    <row r="247" spans="1:20">
      <c r="A247" s="25">
        <v>245</v>
      </c>
      <c r="B247" s="25">
        <v>45</v>
      </c>
      <c r="C247" s="25">
        <v>5</v>
      </c>
      <c r="D247" s="36">
        <f>(1+Mastersheet!$C$39)*D235</f>
        <v>21673.334816032981</v>
      </c>
      <c r="E247" s="36">
        <f t="shared" si="19"/>
        <v>-1300.4000889619788</v>
      </c>
      <c r="F247" s="37">
        <v>0</v>
      </c>
      <c r="G247" s="41">
        <f t="shared" si="18"/>
        <v>-6285.2670966495643</v>
      </c>
      <c r="H247" s="25">
        <v>0</v>
      </c>
      <c r="I247" s="36">
        <f>(1+Mastersheet!$C$39)*I235</f>
        <v>-361.22224693388284</v>
      </c>
      <c r="J247" s="25">
        <v>0</v>
      </c>
      <c r="K247" s="25">
        <v>0</v>
      </c>
      <c r="L247" s="25">
        <v>0</v>
      </c>
      <c r="M247" s="36">
        <v>0</v>
      </c>
      <c r="N247" s="36">
        <f>Mastersheet!$C$34</f>
        <v>-1824.6070659266443</v>
      </c>
      <c r="O247" s="93">
        <v>0</v>
      </c>
      <c r="P247" s="37">
        <f>P235*(1+Mastersheet!$C$39)</f>
        <v>-903.05561733470734</v>
      </c>
      <c r="Q247" s="25">
        <v>0</v>
      </c>
      <c r="R247" s="37">
        <f t="shared" si="22"/>
        <v>0</v>
      </c>
      <c r="S247" s="79">
        <f t="shared" si="21"/>
        <v>10998.782700226204</v>
      </c>
      <c r="T247" s="36">
        <f t="shared" si="20"/>
        <v>2196656.6486336044</v>
      </c>
    </row>
    <row r="248" spans="1:20">
      <c r="A248" s="25">
        <v>246</v>
      </c>
      <c r="B248" s="25">
        <v>45</v>
      </c>
      <c r="C248" s="25">
        <v>6</v>
      </c>
      <c r="D248" s="36">
        <f>(1+Mastersheet!$C$39)*D236</f>
        <v>21673.334816032981</v>
      </c>
      <c r="E248" s="36">
        <f t="shared" si="19"/>
        <v>-1300.4000889619788</v>
      </c>
      <c r="F248" s="37">
        <v>0</v>
      </c>
      <c r="G248" s="41">
        <f t="shared" si="18"/>
        <v>-6285.2670966495643</v>
      </c>
      <c r="H248" s="25">
        <v>0</v>
      </c>
      <c r="I248" s="36">
        <f>(1+Mastersheet!$C$39)*I236</f>
        <v>-361.22224693388284</v>
      </c>
      <c r="J248" s="25">
        <v>0</v>
      </c>
      <c r="K248" s="25">
        <v>0</v>
      </c>
      <c r="L248" s="25">
        <v>0</v>
      </c>
      <c r="M248" s="36">
        <v>0</v>
      </c>
      <c r="N248" s="36">
        <f>Mastersheet!$C$34</f>
        <v>-1824.6070659266443</v>
      </c>
      <c r="O248" s="93">
        <v>0</v>
      </c>
      <c r="P248" s="37">
        <f>P236*(1+Mastersheet!$C$39)</f>
        <v>-903.05561733470734</v>
      </c>
      <c r="Q248" s="25">
        <v>0</v>
      </c>
      <c r="R248" s="37">
        <f t="shared" si="22"/>
        <v>0</v>
      </c>
      <c r="S248" s="79">
        <f t="shared" si="21"/>
        <v>10998.782700226204</v>
      </c>
      <c r="T248" s="36">
        <f t="shared" si="20"/>
        <v>2211316.5257482198</v>
      </c>
    </row>
    <row r="249" spans="1:20">
      <c r="A249" s="25">
        <v>247</v>
      </c>
      <c r="B249" s="25">
        <v>45</v>
      </c>
      <c r="C249" s="25">
        <v>7</v>
      </c>
      <c r="D249" s="36">
        <f>(1+Mastersheet!$C$39)*D237</f>
        <v>21673.334816032981</v>
      </c>
      <c r="E249" s="36">
        <f t="shared" si="19"/>
        <v>-1300.4000889619788</v>
      </c>
      <c r="F249" s="37">
        <v>0</v>
      </c>
      <c r="G249" s="41">
        <f t="shared" si="18"/>
        <v>-6285.2670966495643</v>
      </c>
      <c r="H249" s="25">
        <v>0</v>
      </c>
      <c r="I249" s="36">
        <f>(1+Mastersheet!$C$39)*I237</f>
        <v>-361.22224693388284</v>
      </c>
      <c r="J249" s="25">
        <v>0</v>
      </c>
      <c r="K249" s="25">
        <v>0</v>
      </c>
      <c r="L249" s="25">
        <v>0</v>
      </c>
      <c r="M249" s="36">
        <v>0</v>
      </c>
      <c r="N249" s="36">
        <f>Mastersheet!$C$34</f>
        <v>-1824.6070659266443</v>
      </c>
      <c r="O249" s="93">
        <v>0</v>
      </c>
      <c r="P249" s="37">
        <f>P237*(1+Mastersheet!$C$39)</f>
        <v>-903.05561733470734</v>
      </c>
      <c r="Q249" s="25">
        <v>0</v>
      </c>
      <c r="R249" s="37">
        <f t="shared" si="22"/>
        <v>0</v>
      </c>
      <c r="S249" s="79">
        <f t="shared" si="21"/>
        <v>10998.782700226204</v>
      </c>
      <c r="T249" s="36">
        <f t="shared" si="20"/>
        <v>2226000.8359913598</v>
      </c>
    </row>
    <row r="250" spans="1:20">
      <c r="A250" s="25">
        <v>248</v>
      </c>
      <c r="B250" s="25">
        <v>45</v>
      </c>
      <c r="C250" s="77">
        <v>8</v>
      </c>
      <c r="D250" s="36">
        <f>(1+Mastersheet!$C$39)*D238</f>
        <v>21673.334816032981</v>
      </c>
      <c r="E250" s="36">
        <f t="shared" si="19"/>
        <v>-1300.4000889619788</v>
      </c>
      <c r="F250" s="37">
        <v>0</v>
      </c>
      <c r="G250" s="41">
        <f t="shared" si="18"/>
        <v>-6285.2670966495643</v>
      </c>
      <c r="H250" s="25">
        <v>0</v>
      </c>
      <c r="I250" s="36">
        <f>(1+Mastersheet!$C$39)*I238</f>
        <v>-361.22224693388284</v>
      </c>
      <c r="J250" s="25">
        <v>0</v>
      </c>
      <c r="K250" s="25">
        <v>0</v>
      </c>
      <c r="L250" s="25">
        <v>0</v>
      </c>
      <c r="M250" s="36">
        <v>0</v>
      </c>
      <c r="N250" s="36">
        <f>Mastersheet!$C$34</f>
        <v>-1824.6070659266443</v>
      </c>
      <c r="O250" s="93">
        <v>0</v>
      </c>
      <c r="P250" s="37">
        <f>P238*(1+Mastersheet!$C$39)</f>
        <v>-903.05561733470734</v>
      </c>
      <c r="Q250" s="25">
        <v>0</v>
      </c>
      <c r="R250" s="37">
        <f t="shared" si="22"/>
        <v>0</v>
      </c>
      <c r="S250" s="79">
        <f t="shared" si="21"/>
        <v>10998.782700226204</v>
      </c>
      <c r="T250" s="36">
        <f t="shared" si="20"/>
        <v>2240709.6200849051</v>
      </c>
    </row>
    <row r="251" spans="1:20">
      <c r="A251" s="25">
        <v>249</v>
      </c>
      <c r="B251" s="25">
        <v>45</v>
      </c>
      <c r="C251" s="25">
        <v>9</v>
      </c>
      <c r="D251" s="36">
        <f>(1+Mastersheet!$C$39)*D239</f>
        <v>21673.334816032981</v>
      </c>
      <c r="E251" s="36">
        <f t="shared" si="19"/>
        <v>-1300.4000889619788</v>
      </c>
      <c r="F251" s="37">
        <v>0</v>
      </c>
      <c r="G251" s="41">
        <f t="shared" si="18"/>
        <v>-6285.2670966495643</v>
      </c>
      <c r="H251" s="25">
        <v>0</v>
      </c>
      <c r="I251" s="36">
        <f>(1+Mastersheet!$C$39)*I239</f>
        <v>-361.22224693388284</v>
      </c>
      <c r="J251" s="25">
        <v>0</v>
      </c>
      <c r="K251" s="25">
        <v>0</v>
      </c>
      <c r="L251" s="25">
        <v>0</v>
      </c>
      <c r="M251" s="36">
        <v>0</v>
      </c>
      <c r="N251" s="36">
        <f>Mastersheet!$C$34</f>
        <v>-1824.6070659266443</v>
      </c>
      <c r="O251" s="93">
        <v>0</v>
      </c>
      <c r="P251" s="37">
        <f>P239*(1+Mastersheet!$C$39)</f>
        <v>-903.05561733470734</v>
      </c>
      <c r="Q251" s="25">
        <v>0</v>
      </c>
      <c r="R251" s="37">
        <f t="shared" si="22"/>
        <v>0</v>
      </c>
      <c r="S251" s="79">
        <f t="shared" si="21"/>
        <v>10998.782700226204</v>
      </c>
      <c r="T251" s="36">
        <f t="shared" si="20"/>
        <v>2255442.9188186061</v>
      </c>
    </row>
    <row r="252" spans="1:20">
      <c r="A252" s="25">
        <v>250</v>
      </c>
      <c r="B252" s="25">
        <v>45</v>
      </c>
      <c r="C252" s="77">
        <v>10</v>
      </c>
      <c r="D252" s="36">
        <f>(1+Mastersheet!$C$39)*D240</f>
        <v>21673.334816032981</v>
      </c>
      <c r="E252" s="36">
        <f t="shared" si="19"/>
        <v>-1300.4000889619788</v>
      </c>
      <c r="F252" s="37">
        <v>0</v>
      </c>
      <c r="G252" s="41">
        <f t="shared" si="18"/>
        <v>-6285.2670966495643</v>
      </c>
      <c r="H252" s="25">
        <v>0</v>
      </c>
      <c r="I252" s="36">
        <f>(1+Mastersheet!$C$39)*I240</f>
        <v>-361.22224693388284</v>
      </c>
      <c r="J252" s="25">
        <v>0</v>
      </c>
      <c r="K252" s="25">
        <v>0</v>
      </c>
      <c r="L252" s="25">
        <v>0</v>
      </c>
      <c r="M252" s="36">
        <v>0</v>
      </c>
      <c r="N252" s="36">
        <f>Mastersheet!$C$34</f>
        <v>-1824.6070659266443</v>
      </c>
      <c r="O252" s="93">
        <v>0</v>
      </c>
      <c r="P252" s="37">
        <f>P240*(1+Mastersheet!$C$39)</f>
        <v>-903.05561733470734</v>
      </c>
      <c r="Q252" s="25">
        <v>0</v>
      </c>
      <c r="R252" s="37">
        <f t="shared" si="22"/>
        <v>0</v>
      </c>
      <c r="S252" s="79">
        <f t="shared" si="21"/>
        <v>10998.782700226204</v>
      </c>
      <c r="T252" s="36">
        <f t="shared" si="20"/>
        <v>2270200.7730501965</v>
      </c>
    </row>
    <row r="253" spans="1:20">
      <c r="A253" s="25">
        <v>251</v>
      </c>
      <c r="B253" s="25">
        <v>45</v>
      </c>
      <c r="C253" s="25">
        <v>11</v>
      </c>
      <c r="D253" s="36">
        <f>(1+Mastersheet!$C$39)*D241</f>
        <v>21673.334816032981</v>
      </c>
      <c r="E253" s="36">
        <f t="shared" si="19"/>
        <v>-1300.4000889619788</v>
      </c>
      <c r="F253" s="37">
        <v>0</v>
      </c>
      <c r="G253" s="41">
        <f t="shared" si="18"/>
        <v>-6285.2670966495643</v>
      </c>
      <c r="H253" s="25">
        <v>0</v>
      </c>
      <c r="I253" s="36">
        <f>(1+Mastersheet!$C$39)*I241</f>
        <v>-361.22224693388284</v>
      </c>
      <c r="J253" s="25">
        <v>0</v>
      </c>
      <c r="K253" s="25">
        <v>0</v>
      </c>
      <c r="L253" s="25">
        <v>0</v>
      </c>
      <c r="M253" s="36">
        <v>0</v>
      </c>
      <c r="N253" s="36">
        <f>Mastersheet!$C$34</f>
        <v>-1824.6070659266443</v>
      </c>
      <c r="O253" s="93">
        <v>0</v>
      </c>
      <c r="P253" s="37">
        <f>P241*(1+Mastersheet!$C$39)</f>
        <v>-903.05561733470734</v>
      </c>
      <c r="Q253" s="25">
        <v>0</v>
      </c>
      <c r="R253" s="37">
        <f t="shared" si="22"/>
        <v>0</v>
      </c>
      <c r="S253" s="79">
        <f t="shared" si="21"/>
        <v>10998.782700226204</v>
      </c>
      <c r="T253" s="36">
        <f t="shared" si="20"/>
        <v>2284983.2237055064</v>
      </c>
    </row>
    <row r="254" spans="1:20">
      <c r="A254" s="25">
        <v>252</v>
      </c>
      <c r="B254" s="25">
        <v>45</v>
      </c>
      <c r="C254" s="77">
        <v>0</v>
      </c>
      <c r="D254" s="36">
        <f>(1+Mastersheet!$C$39)*D242</f>
        <v>21673.334816032981</v>
      </c>
      <c r="E254" s="36">
        <f t="shared" si="19"/>
        <v>-1300.4000889619788</v>
      </c>
      <c r="F254" s="37">
        <v>0</v>
      </c>
      <c r="G254" s="41">
        <f t="shared" si="18"/>
        <v>-6285.2670966495643</v>
      </c>
      <c r="H254" s="25">
        <v>0</v>
      </c>
      <c r="I254" s="36">
        <f>(1+Mastersheet!$C$39)*I242</f>
        <v>-361.22224693388284</v>
      </c>
      <c r="J254" s="25">
        <v>0</v>
      </c>
      <c r="K254" s="25">
        <v>0</v>
      </c>
      <c r="L254" s="25">
        <v>0</v>
      </c>
      <c r="M254" s="36">
        <v>0</v>
      </c>
      <c r="N254" s="36">
        <f>Mastersheet!$C$34</f>
        <v>-1824.6070659266443</v>
      </c>
      <c r="O254" s="93">
        <v>0</v>
      </c>
      <c r="P254" s="37">
        <f>P242*(1+Mastersheet!$C$39)</f>
        <v>-903.05561733470734</v>
      </c>
      <c r="Q254" s="25">
        <v>0</v>
      </c>
      <c r="R254" s="37">
        <f t="shared" si="22"/>
        <v>0</v>
      </c>
      <c r="S254" s="79">
        <f t="shared" si="21"/>
        <v>10998.782700226204</v>
      </c>
      <c r="T254" s="36">
        <f t="shared" si="20"/>
        <v>2299790.3117785752</v>
      </c>
    </row>
    <row r="255" spans="1:20">
      <c r="A255" s="25">
        <v>253</v>
      </c>
      <c r="B255" s="25">
        <v>45</v>
      </c>
      <c r="C255" s="25">
        <v>1</v>
      </c>
      <c r="D255" s="36">
        <f>(1+Mastersheet!$C$39)*D243</f>
        <v>22323.53486051397</v>
      </c>
      <c r="E255" s="36">
        <f t="shared" si="19"/>
        <v>-1339.4120916308382</v>
      </c>
      <c r="F255" s="37">
        <v>0</v>
      </c>
      <c r="G255" s="41">
        <f t="shared" si="18"/>
        <v>-6473.8251095490505</v>
      </c>
      <c r="H255" s="25">
        <v>0</v>
      </c>
      <c r="I255" s="36">
        <f>(1+Mastersheet!$C$39)*I243</f>
        <v>-372.05891434189931</v>
      </c>
      <c r="J255" s="25">
        <v>0</v>
      </c>
      <c r="K255" s="25">
        <v>0</v>
      </c>
      <c r="L255" s="25">
        <v>0</v>
      </c>
      <c r="M255" s="36">
        <v>0</v>
      </c>
      <c r="N255" s="36">
        <f>Mastersheet!$C$34</f>
        <v>-1824.6070659266443</v>
      </c>
      <c r="O255" s="93">
        <v>0</v>
      </c>
      <c r="P255" s="37">
        <f>P243*(1+Mastersheet!$C$39)</f>
        <v>-930.14728585474859</v>
      </c>
      <c r="Q255" s="25">
        <v>0</v>
      </c>
      <c r="R255" s="37">
        <f t="shared" si="22"/>
        <v>0</v>
      </c>
      <c r="S255" s="79">
        <f t="shared" si="21"/>
        <v>11383.484393210787</v>
      </c>
      <c r="T255" s="36">
        <f t="shared" si="20"/>
        <v>2315006.7800247502</v>
      </c>
    </row>
    <row r="256" spans="1:20">
      <c r="A256" s="25">
        <v>254</v>
      </c>
      <c r="B256" s="25">
        <v>46</v>
      </c>
      <c r="C256" s="25">
        <v>2</v>
      </c>
      <c r="D256" s="36">
        <f>(1+Mastersheet!$C$39)*D244</f>
        <v>22323.53486051397</v>
      </c>
      <c r="E256" s="36">
        <f t="shared" si="19"/>
        <v>-1339.4120916308382</v>
      </c>
      <c r="F256" s="37">
        <v>0</v>
      </c>
      <c r="G256" s="41">
        <f t="shared" si="18"/>
        <v>-6473.8251095490505</v>
      </c>
      <c r="H256" s="25">
        <v>0</v>
      </c>
      <c r="I256" s="36">
        <f>(1+Mastersheet!$C$39)*I244</f>
        <v>-372.05891434189931</v>
      </c>
      <c r="J256" s="25">
        <v>0</v>
      </c>
      <c r="K256" s="25">
        <v>0</v>
      </c>
      <c r="L256" s="25">
        <v>0</v>
      </c>
      <c r="M256" s="36">
        <v>0</v>
      </c>
      <c r="N256" s="36">
        <f>Mastersheet!$C$34</f>
        <v>-1824.6070659266443</v>
      </c>
      <c r="O256" s="93">
        <v>0</v>
      </c>
      <c r="P256" s="37">
        <f>P244*(1+Mastersheet!$C$39)</f>
        <v>-930.14728585474859</v>
      </c>
      <c r="Q256" s="25">
        <v>0</v>
      </c>
      <c r="R256" s="37">
        <f t="shared" si="22"/>
        <v>0</v>
      </c>
      <c r="S256" s="79">
        <f t="shared" si="21"/>
        <v>11383.484393210787</v>
      </c>
      <c r="T256" s="36">
        <f t="shared" si="20"/>
        <v>2330248.6090513356</v>
      </c>
    </row>
    <row r="257" spans="1:20">
      <c r="A257" s="25">
        <v>255</v>
      </c>
      <c r="B257" s="25">
        <v>46</v>
      </c>
      <c r="C257" s="25">
        <v>3</v>
      </c>
      <c r="D257" s="36">
        <f>(1+Mastersheet!$C$39)*D245</f>
        <v>22323.53486051397</v>
      </c>
      <c r="E257" s="36">
        <f t="shared" si="19"/>
        <v>-1339.4120916308382</v>
      </c>
      <c r="F257" s="37">
        <v>0</v>
      </c>
      <c r="G257" s="41">
        <f t="shared" si="18"/>
        <v>-6473.8251095490505</v>
      </c>
      <c r="H257" s="25">
        <v>0</v>
      </c>
      <c r="I257" s="36">
        <f>(1+Mastersheet!$C$39)*I245</f>
        <v>-372.05891434189931</v>
      </c>
      <c r="J257" s="25">
        <v>0</v>
      </c>
      <c r="K257" s="25">
        <v>0</v>
      </c>
      <c r="L257" s="25">
        <v>0</v>
      </c>
      <c r="M257" s="36">
        <v>0</v>
      </c>
      <c r="N257" s="36">
        <f>Mastersheet!$C$34</f>
        <v>-1824.6070659266443</v>
      </c>
      <c r="O257" s="93">
        <v>0</v>
      </c>
      <c r="P257" s="37">
        <f>P245*(1+Mastersheet!$C$39)</f>
        <v>-930.14728585474859</v>
      </c>
      <c r="Q257" s="25">
        <v>0</v>
      </c>
      <c r="R257" s="37">
        <f t="shared" si="22"/>
        <v>0</v>
      </c>
      <c r="S257" s="79">
        <f t="shared" si="21"/>
        <v>11383.484393210787</v>
      </c>
      <c r="T257" s="36">
        <f t="shared" si="20"/>
        <v>2345515.8411262985</v>
      </c>
    </row>
    <row r="258" spans="1:20">
      <c r="A258" s="25">
        <v>256</v>
      </c>
      <c r="B258" s="25">
        <v>46</v>
      </c>
      <c r="C258" s="77">
        <v>4</v>
      </c>
      <c r="D258" s="36">
        <f>(1+Mastersheet!$C$39)*D246</f>
        <v>22323.53486051397</v>
      </c>
      <c r="E258" s="36">
        <f t="shared" si="19"/>
        <v>-1339.4120916308382</v>
      </c>
      <c r="F258" s="37">
        <v>0</v>
      </c>
      <c r="G258" s="41">
        <f t="shared" ref="G258:G321" si="23">-0.29*($D258)</f>
        <v>-6473.8251095490505</v>
      </c>
      <c r="H258" s="25">
        <v>0</v>
      </c>
      <c r="I258" s="36">
        <f>(1+Mastersheet!$C$39)*I246</f>
        <v>-372.05891434189931</v>
      </c>
      <c r="J258" s="25">
        <v>0</v>
      </c>
      <c r="K258" s="25">
        <v>0</v>
      </c>
      <c r="L258" s="25">
        <v>0</v>
      </c>
      <c r="M258" s="36">
        <v>0</v>
      </c>
      <c r="N258" s="36">
        <f>Mastersheet!$C$34</f>
        <v>-1824.6070659266443</v>
      </c>
      <c r="O258" s="93">
        <v>0</v>
      </c>
      <c r="P258" s="37">
        <f>P246*(1+Mastersheet!$C$39)</f>
        <v>-930.14728585474859</v>
      </c>
      <c r="Q258" s="25">
        <v>0</v>
      </c>
      <c r="R258" s="37">
        <f t="shared" si="22"/>
        <v>0</v>
      </c>
      <c r="S258" s="79">
        <f t="shared" si="21"/>
        <v>11383.484393210787</v>
      </c>
      <c r="T258" s="36">
        <f t="shared" si="20"/>
        <v>2360808.5185880531</v>
      </c>
    </row>
    <row r="259" spans="1:20">
      <c r="A259" s="25">
        <v>257</v>
      </c>
      <c r="B259" s="25">
        <v>46</v>
      </c>
      <c r="C259" s="25">
        <v>5</v>
      </c>
      <c r="D259" s="36">
        <f>(1+Mastersheet!$C$39)*D247</f>
        <v>22323.53486051397</v>
      </c>
      <c r="E259" s="36">
        <f t="shared" ref="E259:E322" si="24">-0.06*D259</f>
        <v>-1339.4120916308382</v>
      </c>
      <c r="F259" s="37">
        <v>0</v>
      </c>
      <c r="G259" s="41">
        <f t="shared" si="23"/>
        <v>-6473.8251095490505</v>
      </c>
      <c r="H259" s="25">
        <v>0</v>
      </c>
      <c r="I259" s="36">
        <f>(1+Mastersheet!$C$39)*I247</f>
        <v>-372.05891434189931</v>
      </c>
      <c r="J259" s="25">
        <v>0</v>
      </c>
      <c r="K259" s="25">
        <v>0</v>
      </c>
      <c r="L259" s="25">
        <v>0</v>
      </c>
      <c r="M259" s="36">
        <v>0</v>
      </c>
      <c r="N259" s="36">
        <f>Mastersheet!$C$34</f>
        <v>-1824.6070659266443</v>
      </c>
      <c r="O259" s="93">
        <v>0</v>
      </c>
      <c r="P259" s="37">
        <f>P247*(1+Mastersheet!$C$39)</f>
        <v>-930.14728585474859</v>
      </c>
      <c r="Q259" s="25">
        <v>0</v>
      </c>
      <c r="R259" s="37">
        <f t="shared" si="22"/>
        <v>0</v>
      </c>
      <c r="S259" s="79">
        <f t="shared" si="21"/>
        <v>11383.484393210787</v>
      </c>
      <c r="T259" s="36">
        <f t="shared" ref="T259:T322" si="25" xml:space="preserve"> S259 + T258 * (1+($W$8)/12)</f>
        <v>2376126.6838455773</v>
      </c>
    </row>
    <row r="260" spans="1:20">
      <c r="A260" s="25">
        <v>258</v>
      </c>
      <c r="B260" s="25">
        <v>46</v>
      </c>
      <c r="C260" s="25">
        <v>6</v>
      </c>
      <c r="D260" s="36">
        <f>(1+Mastersheet!$C$39)*D248</f>
        <v>22323.53486051397</v>
      </c>
      <c r="E260" s="36">
        <f t="shared" si="24"/>
        <v>-1339.4120916308382</v>
      </c>
      <c r="F260" s="37">
        <v>0</v>
      </c>
      <c r="G260" s="41">
        <f t="shared" si="23"/>
        <v>-6473.8251095490505</v>
      </c>
      <c r="H260" s="25">
        <v>0</v>
      </c>
      <c r="I260" s="36">
        <f>(1+Mastersheet!$C$39)*I248</f>
        <v>-372.05891434189931</v>
      </c>
      <c r="J260" s="25">
        <v>0</v>
      </c>
      <c r="K260" s="25">
        <v>0</v>
      </c>
      <c r="L260" s="25">
        <v>0</v>
      </c>
      <c r="M260" s="36">
        <v>0</v>
      </c>
      <c r="N260" s="36">
        <f>Mastersheet!$C$34</f>
        <v>-1824.6070659266443</v>
      </c>
      <c r="O260" s="93">
        <v>0</v>
      </c>
      <c r="P260" s="37">
        <f>P248*(1+Mastersheet!$C$39)</f>
        <v>-930.14728585474859</v>
      </c>
      <c r="Q260" s="25">
        <v>0</v>
      </c>
      <c r="R260" s="37">
        <f t="shared" si="22"/>
        <v>0</v>
      </c>
      <c r="S260" s="79">
        <f t="shared" ref="S260:S323" si="26">SUM(D260,E260,F260,G260,H260,I260,J260,K260,L260,M260,N260,O260,P260,Q260,R260)</f>
        <v>11383.484393210787</v>
      </c>
      <c r="T260" s="36">
        <f t="shared" si="25"/>
        <v>2391470.3793785307</v>
      </c>
    </row>
    <row r="261" spans="1:20">
      <c r="A261" s="25">
        <v>259</v>
      </c>
      <c r="B261" s="25">
        <v>46</v>
      </c>
      <c r="C261" s="25">
        <v>7</v>
      </c>
      <c r="D261" s="36">
        <f>(1+Mastersheet!$C$39)*D249</f>
        <v>22323.53486051397</v>
      </c>
      <c r="E261" s="36">
        <f t="shared" si="24"/>
        <v>-1339.4120916308382</v>
      </c>
      <c r="F261" s="37">
        <v>0</v>
      </c>
      <c r="G261" s="41">
        <f t="shared" si="23"/>
        <v>-6473.8251095490505</v>
      </c>
      <c r="H261" s="25">
        <v>0</v>
      </c>
      <c r="I261" s="36">
        <f>(1+Mastersheet!$C$39)*I249</f>
        <v>-372.05891434189931</v>
      </c>
      <c r="J261" s="25">
        <v>0</v>
      </c>
      <c r="K261" s="25">
        <v>0</v>
      </c>
      <c r="L261" s="25">
        <v>0</v>
      </c>
      <c r="M261" s="36">
        <v>0</v>
      </c>
      <c r="N261" s="36">
        <f>Mastersheet!$C$34</f>
        <v>-1824.6070659266443</v>
      </c>
      <c r="O261" s="93">
        <v>0</v>
      </c>
      <c r="P261" s="37">
        <f>P249*(1+Mastersheet!$C$39)</f>
        <v>-930.14728585474859</v>
      </c>
      <c r="Q261" s="25">
        <v>0</v>
      </c>
      <c r="R261" s="37">
        <f t="shared" si="22"/>
        <v>0</v>
      </c>
      <c r="S261" s="79">
        <f t="shared" si="26"/>
        <v>11383.484393210787</v>
      </c>
      <c r="T261" s="36">
        <f t="shared" si="25"/>
        <v>2406839.6477373722</v>
      </c>
    </row>
    <row r="262" spans="1:20">
      <c r="A262" s="25">
        <v>260</v>
      </c>
      <c r="B262" s="25">
        <v>46</v>
      </c>
      <c r="C262" s="77">
        <v>8</v>
      </c>
      <c r="D262" s="36">
        <f>(1+Mastersheet!$C$39)*D250</f>
        <v>22323.53486051397</v>
      </c>
      <c r="E262" s="36">
        <f t="shared" si="24"/>
        <v>-1339.4120916308382</v>
      </c>
      <c r="F262" s="37">
        <v>0</v>
      </c>
      <c r="G262" s="41">
        <f t="shared" si="23"/>
        <v>-6473.8251095490505</v>
      </c>
      <c r="H262" s="25">
        <v>0</v>
      </c>
      <c r="I262" s="36">
        <f>(1+Mastersheet!$C$39)*I250</f>
        <v>-372.05891434189931</v>
      </c>
      <c r="J262" s="25">
        <v>0</v>
      </c>
      <c r="K262" s="25">
        <v>0</v>
      </c>
      <c r="L262" s="25">
        <v>0</v>
      </c>
      <c r="M262" s="36">
        <v>0</v>
      </c>
      <c r="N262" s="36">
        <f>Mastersheet!$C$34</f>
        <v>-1824.6070659266443</v>
      </c>
      <c r="O262" s="93">
        <v>0</v>
      </c>
      <c r="P262" s="37">
        <f>P250*(1+Mastersheet!$C$39)</f>
        <v>-930.14728585474859</v>
      </c>
      <c r="Q262" s="25">
        <v>0</v>
      </c>
      <c r="R262" s="37">
        <f t="shared" si="22"/>
        <v>0</v>
      </c>
      <c r="S262" s="79">
        <f t="shared" si="26"/>
        <v>11383.484393210787</v>
      </c>
      <c r="T262" s="36">
        <f t="shared" si="25"/>
        <v>2422234.5315434784</v>
      </c>
    </row>
    <row r="263" spans="1:20">
      <c r="A263" s="25">
        <v>261</v>
      </c>
      <c r="B263" s="25">
        <v>46</v>
      </c>
      <c r="C263" s="25">
        <v>9</v>
      </c>
      <c r="D263" s="36">
        <f>(1+Mastersheet!$C$39)*D251</f>
        <v>22323.53486051397</v>
      </c>
      <c r="E263" s="36">
        <f t="shared" si="24"/>
        <v>-1339.4120916308382</v>
      </c>
      <c r="F263" s="37">
        <v>0</v>
      </c>
      <c r="G263" s="41">
        <f t="shared" si="23"/>
        <v>-6473.8251095490505</v>
      </c>
      <c r="H263" s="25">
        <v>0</v>
      </c>
      <c r="I263" s="36">
        <f>(1+Mastersheet!$C$39)*I251</f>
        <v>-372.05891434189931</v>
      </c>
      <c r="J263" s="25">
        <v>0</v>
      </c>
      <c r="K263" s="25">
        <v>0</v>
      </c>
      <c r="L263" s="25">
        <v>0</v>
      </c>
      <c r="M263" s="36">
        <v>0</v>
      </c>
      <c r="N263" s="36">
        <f>Mastersheet!$C$34</f>
        <v>-1824.6070659266443</v>
      </c>
      <c r="O263" s="93">
        <v>0</v>
      </c>
      <c r="P263" s="37">
        <f>P251*(1+Mastersheet!$C$39)</f>
        <v>-930.14728585474859</v>
      </c>
      <c r="Q263" s="25">
        <v>0</v>
      </c>
      <c r="R263" s="37">
        <f t="shared" si="22"/>
        <v>0</v>
      </c>
      <c r="S263" s="79">
        <f t="shared" si="26"/>
        <v>11383.484393210787</v>
      </c>
      <c r="T263" s="36">
        <f t="shared" si="25"/>
        <v>2437655.0734892613</v>
      </c>
    </row>
    <row r="264" spans="1:20">
      <c r="A264" s="25">
        <v>262</v>
      </c>
      <c r="B264" s="25">
        <v>46</v>
      </c>
      <c r="C264" s="77">
        <v>10</v>
      </c>
      <c r="D264" s="36">
        <f>(1+Mastersheet!$C$39)*D252</f>
        <v>22323.53486051397</v>
      </c>
      <c r="E264" s="36">
        <f t="shared" si="24"/>
        <v>-1339.4120916308382</v>
      </c>
      <c r="F264" s="37">
        <v>0</v>
      </c>
      <c r="G264" s="41">
        <f t="shared" si="23"/>
        <v>-6473.8251095490505</v>
      </c>
      <c r="H264" s="25">
        <v>0</v>
      </c>
      <c r="I264" s="36">
        <f>(1+Mastersheet!$C$39)*I252</f>
        <v>-372.05891434189931</v>
      </c>
      <c r="J264" s="25">
        <v>0</v>
      </c>
      <c r="K264" s="25">
        <v>0</v>
      </c>
      <c r="L264" s="25">
        <v>0</v>
      </c>
      <c r="M264" s="36">
        <v>0</v>
      </c>
      <c r="N264" s="36">
        <f>Mastersheet!$C$34</f>
        <v>-1824.6070659266443</v>
      </c>
      <c r="O264" s="93">
        <v>0</v>
      </c>
      <c r="P264" s="37">
        <f>P252*(1+Mastersheet!$C$39)</f>
        <v>-930.14728585474859</v>
      </c>
      <c r="Q264" s="25">
        <v>0</v>
      </c>
      <c r="R264" s="37">
        <f t="shared" ref="R264:R327" si="27">FV(0.00666,1,0,-R263)</f>
        <v>0</v>
      </c>
      <c r="S264" s="79">
        <f t="shared" si="26"/>
        <v>11383.484393210787</v>
      </c>
      <c r="T264" s="36">
        <f t="shared" si="25"/>
        <v>2453101.3163382877</v>
      </c>
    </row>
    <row r="265" spans="1:20">
      <c r="A265" s="25">
        <v>263</v>
      </c>
      <c r="B265" s="25">
        <v>46</v>
      </c>
      <c r="C265" s="25">
        <v>11</v>
      </c>
      <c r="D265" s="36">
        <f>(1+Mastersheet!$C$39)*D253</f>
        <v>22323.53486051397</v>
      </c>
      <c r="E265" s="36">
        <f t="shared" si="24"/>
        <v>-1339.4120916308382</v>
      </c>
      <c r="F265" s="37">
        <v>0</v>
      </c>
      <c r="G265" s="41">
        <f t="shared" si="23"/>
        <v>-6473.8251095490505</v>
      </c>
      <c r="H265" s="25">
        <v>0</v>
      </c>
      <c r="I265" s="36">
        <f>(1+Mastersheet!$C$39)*I253</f>
        <v>-372.05891434189931</v>
      </c>
      <c r="J265" s="25">
        <v>0</v>
      </c>
      <c r="K265" s="25">
        <v>0</v>
      </c>
      <c r="L265" s="25">
        <v>0</v>
      </c>
      <c r="M265" s="36">
        <v>0</v>
      </c>
      <c r="N265" s="36">
        <f>Mastersheet!$C$34</f>
        <v>-1824.6070659266443</v>
      </c>
      <c r="O265" s="93">
        <v>0</v>
      </c>
      <c r="P265" s="37">
        <f>P253*(1+Mastersheet!$C$39)</f>
        <v>-930.14728585474859</v>
      </c>
      <c r="Q265" s="25">
        <v>0</v>
      </c>
      <c r="R265" s="37">
        <f t="shared" si="27"/>
        <v>0</v>
      </c>
      <c r="S265" s="79">
        <f t="shared" si="26"/>
        <v>11383.484393210787</v>
      </c>
      <c r="T265" s="36">
        <f t="shared" si="25"/>
        <v>2468573.3029253953</v>
      </c>
    </row>
    <row r="266" spans="1:20">
      <c r="A266" s="25">
        <v>264</v>
      </c>
      <c r="B266" s="25">
        <v>46</v>
      </c>
      <c r="C266" s="77">
        <v>0</v>
      </c>
      <c r="D266" s="36">
        <f>(1+Mastersheet!$C$39)*D254</f>
        <v>22323.53486051397</v>
      </c>
      <c r="E266" s="36">
        <f t="shared" si="24"/>
        <v>-1339.4120916308382</v>
      </c>
      <c r="F266" s="37">
        <v>0</v>
      </c>
      <c r="G266" s="41">
        <f t="shared" si="23"/>
        <v>-6473.8251095490505</v>
      </c>
      <c r="H266" s="25">
        <v>0</v>
      </c>
      <c r="I266" s="36">
        <f>(1+Mastersheet!$C$39)*I254</f>
        <v>-372.05891434189931</v>
      </c>
      <c r="J266" s="25">
        <v>0</v>
      </c>
      <c r="K266" s="25">
        <v>0</v>
      </c>
      <c r="L266" s="25">
        <v>0</v>
      </c>
      <c r="M266" s="36">
        <v>0</v>
      </c>
      <c r="N266" s="36">
        <f>Mastersheet!$C$34</f>
        <v>-1824.6070659266443</v>
      </c>
      <c r="O266" s="93">
        <v>0</v>
      </c>
      <c r="P266" s="37">
        <f>P254*(1+Mastersheet!$C$39)</f>
        <v>-930.14728585474859</v>
      </c>
      <c r="Q266" s="25">
        <v>0</v>
      </c>
      <c r="R266" s="37">
        <f t="shared" si="27"/>
        <v>0</v>
      </c>
      <c r="S266" s="79">
        <f t="shared" si="26"/>
        <v>11383.484393210787</v>
      </c>
      <c r="T266" s="36">
        <f t="shared" si="25"/>
        <v>2484071.076156815</v>
      </c>
    </row>
    <row r="267" spans="1:20">
      <c r="A267" s="25">
        <v>265</v>
      </c>
      <c r="B267" s="25">
        <v>46</v>
      </c>
      <c r="C267" s="25">
        <v>1</v>
      </c>
      <c r="D267" s="36">
        <f>(1+Mastersheet!$C$39)*D255</f>
        <v>22993.240906329389</v>
      </c>
      <c r="E267" s="36">
        <f t="shared" si="24"/>
        <v>-1379.5944543797632</v>
      </c>
      <c r="F267" s="37">
        <v>0</v>
      </c>
      <c r="G267" s="41">
        <f t="shared" si="23"/>
        <v>-6668.0398628355224</v>
      </c>
      <c r="H267" s="25">
        <v>0</v>
      </c>
      <c r="I267" s="36">
        <f>(1+Mastersheet!$C$39)*I255</f>
        <v>-383.2206817721563</v>
      </c>
      <c r="J267" s="25">
        <v>0</v>
      </c>
      <c r="K267" s="25">
        <v>0</v>
      </c>
      <c r="L267" s="25">
        <v>0</v>
      </c>
      <c r="M267" s="36">
        <v>0</v>
      </c>
      <c r="N267" s="36">
        <f>Mastersheet!$C$34</f>
        <v>-1824.6070659266443</v>
      </c>
      <c r="O267" s="93">
        <v>0</v>
      </c>
      <c r="P267" s="37">
        <f>P255*(1+Mastersheet!$C$39)</f>
        <v>-958.05170443039106</v>
      </c>
      <c r="Q267" s="25">
        <v>0</v>
      </c>
      <c r="R267" s="37">
        <f t="shared" si="27"/>
        <v>0</v>
      </c>
      <c r="S267" s="79">
        <f>SUM(D267,E267,F267,G267,H267,I267,J267,K267,L267,M267,N267,O267,P267,Q267,R267)</f>
        <v>11779.727136984913</v>
      </c>
      <c r="T267" s="36">
        <f t="shared" si="25"/>
        <v>2499990.9217540612</v>
      </c>
    </row>
    <row r="268" spans="1:20">
      <c r="A268" s="25">
        <v>266</v>
      </c>
      <c r="B268" s="25">
        <v>47</v>
      </c>
      <c r="C268" s="25">
        <v>2</v>
      </c>
      <c r="D268" s="36">
        <f>(1+Mastersheet!$C$39)*D256</f>
        <v>22993.240906329389</v>
      </c>
      <c r="E268" s="36">
        <f t="shared" si="24"/>
        <v>-1379.5944543797632</v>
      </c>
      <c r="F268" s="37">
        <v>0</v>
      </c>
      <c r="G268" s="41">
        <f t="shared" si="23"/>
        <v>-6668.0398628355224</v>
      </c>
      <c r="H268" s="25">
        <v>0</v>
      </c>
      <c r="I268" s="36">
        <f>(1+Mastersheet!$C$39)*I256</f>
        <v>-383.2206817721563</v>
      </c>
      <c r="J268" s="25">
        <v>0</v>
      </c>
      <c r="K268" s="25">
        <v>0</v>
      </c>
      <c r="L268" s="25">
        <v>0</v>
      </c>
      <c r="M268" s="36">
        <v>0</v>
      </c>
      <c r="N268" s="36">
        <f>Mastersheet!$C$34</f>
        <v>-1824.6070659266443</v>
      </c>
      <c r="O268" s="93">
        <v>0</v>
      </c>
      <c r="P268" s="37">
        <f>P256*(1+Mastersheet!$C$39)</f>
        <v>-958.05170443039106</v>
      </c>
      <c r="Q268" s="25">
        <v>0</v>
      </c>
      <c r="R268" s="37">
        <f t="shared" si="27"/>
        <v>0</v>
      </c>
      <c r="S268" s="79">
        <f t="shared" si="26"/>
        <v>11779.727136984913</v>
      </c>
      <c r="T268" s="36">
        <f t="shared" si="25"/>
        <v>2515937.3004273032</v>
      </c>
    </row>
    <row r="269" spans="1:20">
      <c r="A269" s="25">
        <v>267</v>
      </c>
      <c r="B269" s="25">
        <v>47</v>
      </c>
      <c r="C269" s="25">
        <v>3</v>
      </c>
      <c r="D269" s="36">
        <f>(1+Mastersheet!$C$39)*D257</f>
        <v>22993.240906329389</v>
      </c>
      <c r="E269" s="36">
        <f t="shared" si="24"/>
        <v>-1379.5944543797632</v>
      </c>
      <c r="F269" s="37">
        <v>0</v>
      </c>
      <c r="G269" s="41">
        <f t="shared" si="23"/>
        <v>-6668.0398628355224</v>
      </c>
      <c r="H269" s="25">
        <v>0</v>
      </c>
      <c r="I269" s="36">
        <f>(1+Mastersheet!$C$39)*I257</f>
        <v>-383.2206817721563</v>
      </c>
      <c r="J269" s="25">
        <v>0</v>
      </c>
      <c r="K269" s="25">
        <v>0</v>
      </c>
      <c r="L269" s="25">
        <v>0</v>
      </c>
      <c r="M269" s="36">
        <v>0</v>
      </c>
      <c r="N269" s="36">
        <f>Mastersheet!$C$34</f>
        <v>-1824.6070659266443</v>
      </c>
      <c r="O269" s="93">
        <v>0</v>
      </c>
      <c r="P269" s="37">
        <f>P257*(1+Mastersheet!$C$39)</f>
        <v>-958.05170443039106</v>
      </c>
      <c r="Q269" s="25">
        <v>0</v>
      </c>
      <c r="R269" s="37">
        <f t="shared" si="27"/>
        <v>0</v>
      </c>
      <c r="S269" s="79">
        <f t="shared" si="26"/>
        <v>11779.727136984913</v>
      </c>
      <c r="T269" s="36">
        <f t="shared" si="25"/>
        <v>2531910.2563983337</v>
      </c>
    </row>
    <row r="270" spans="1:20">
      <c r="A270" s="25">
        <v>268</v>
      </c>
      <c r="B270" s="25">
        <v>47</v>
      </c>
      <c r="C270" s="77">
        <v>4</v>
      </c>
      <c r="D270" s="36">
        <f>(1+Mastersheet!$C$39)*D258</f>
        <v>22993.240906329389</v>
      </c>
      <c r="E270" s="36">
        <f t="shared" si="24"/>
        <v>-1379.5944543797632</v>
      </c>
      <c r="F270" s="37">
        <v>0</v>
      </c>
      <c r="G270" s="41">
        <f t="shared" si="23"/>
        <v>-6668.0398628355224</v>
      </c>
      <c r="H270" s="25">
        <v>0</v>
      </c>
      <c r="I270" s="36">
        <f>(1+Mastersheet!$C$39)*I258</f>
        <v>-383.2206817721563</v>
      </c>
      <c r="J270" s="25">
        <v>0</v>
      </c>
      <c r="K270" s="25">
        <v>0</v>
      </c>
      <c r="L270" s="25">
        <v>0</v>
      </c>
      <c r="M270" s="36">
        <v>0</v>
      </c>
      <c r="N270" s="36">
        <f>Mastersheet!$C$34</f>
        <v>-1824.6070659266443</v>
      </c>
      <c r="O270" s="93">
        <v>0</v>
      </c>
      <c r="P270" s="37">
        <f>P258*(1+Mastersheet!$C$39)</f>
        <v>-958.05170443039106</v>
      </c>
      <c r="Q270" s="25">
        <v>0</v>
      </c>
      <c r="R270" s="37">
        <f t="shared" si="27"/>
        <v>0</v>
      </c>
      <c r="S270" s="79">
        <f t="shared" si="26"/>
        <v>11779.727136984913</v>
      </c>
      <c r="T270" s="36">
        <f t="shared" si="25"/>
        <v>2547909.8339626491</v>
      </c>
    </row>
    <row r="271" spans="1:20">
      <c r="A271" s="25">
        <v>269</v>
      </c>
      <c r="B271" s="25">
        <v>47</v>
      </c>
      <c r="C271" s="25">
        <v>5</v>
      </c>
      <c r="D271" s="36">
        <f>(1+Mastersheet!$C$39)*D259</f>
        <v>22993.240906329389</v>
      </c>
      <c r="E271" s="36">
        <f t="shared" si="24"/>
        <v>-1379.5944543797632</v>
      </c>
      <c r="F271" s="37">
        <v>0</v>
      </c>
      <c r="G271" s="41">
        <f t="shared" si="23"/>
        <v>-6668.0398628355224</v>
      </c>
      <c r="H271" s="25">
        <v>0</v>
      </c>
      <c r="I271" s="36">
        <f>(1+Mastersheet!$C$39)*I259</f>
        <v>-383.2206817721563</v>
      </c>
      <c r="J271" s="25">
        <v>0</v>
      </c>
      <c r="K271" s="25">
        <v>0</v>
      </c>
      <c r="L271" s="25">
        <v>0</v>
      </c>
      <c r="M271" s="36">
        <v>0</v>
      </c>
      <c r="N271" s="36">
        <f>Mastersheet!$C$34</f>
        <v>-1824.6070659266443</v>
      </c>
      <c r="O271" s="93">
        <v>0</v>
      </c>
      <c r="P271" s="37">
        <f>P259*(1+Mastersheet!$C$39)</f>
        <v>-958.05170443039106</v>
      </c>
      <c r="Q271" s="25">
        <v>0</v>
      </c>
      <c r="R271" s="37">
        <f t="shared" si="27"/>
        <v>0</v>
      </c>
      <c r="S271" s="79">
        <f t="shared" si="26"/>
        <v>11779.727136984913</v>
      </c>
      <c r="T271" s="36">
        <f t="shared" si="25"/>
        <v>2563936.0774895721</v>
      </c>
    </row>
    <row r="272" spans="1:20">
      <c r="A272" s="25">
        <v>270</v>
      </c>
      <c r="B272" s="25">
        <v>47</v>
      </c>
      <c r="C272" s="25">
        <v>6</v>
      </c>
      <c r="D272" s="36">
        <f>(1+Mastersheet!$C$39)*D260</f>
        <v>22993.240906329389</v>
      </c>
      <c r="E272" s="36">
        <f t="shared" si="24"/>
        <v>-1379.5944543797632</v>
      </c>
      <c r="F272" s="37">
        <v>0</v>
      </c>
      <c r="G272" s="41">
        <f t="shared" si="23"/>
        <v>-6668.0398628355224</v>
      </c>
      <c r="H272" s="25">
        <v>0</v>
      </c>
      <c r="I272" s="36">
        <f>(1+Mastersheet!$C$39)*I260</f>
        <v>-383.2206817721563</v>
      </c>
      <c r="J272" s="25">
        <v>0</v>
      </c>
      <c r="K272" s="25">
        <v>0</v>
      </c>
      <c r="L272" s="25">
        <v>0</v>
      </c>
      <c r="M272" s="36">
        <v>0</v>
      </c>
      <c r="N272" s="36">
        <f>Mastersheet!$C$34</f>
        <v>-1824.6070659266443</v>
      </c>
      <c r="O272" s="93">
        <v>0</v>
      </c>
      <c r="P272" s="37">
        <f>P260*(1+Mastersheet!$C$39)</f>
        <v>-958.05170443039106</v>
      </c>
      <c r="Q272" s="25">
        <v>0</v>
      </c>
      <c r="R272" s="37">
        <f t="shared" si="27"/>
        <v>0</v>
      </c>
      <c r="S272" s="79">
        <f t="shared" si="26"/>
        <v>11779.727136984913</v>
      </c>
      <c r="T272" s="36">
        <f t="shared" si="25"/>
        <v>2579989.0314223729</v>
      </c>
    </row>
    <row r="273" spans="1:20">
      <c r="A273" s="25">
        <v>271</v>
      </c>
      <c r="B273" s="25">
        <v>47</v>
      </c>
      <c r="C273" s="25">
        <v>7</v>
      </c>
      <c r="D273" s="36">
        <f>(1+Mastersheet!$C$39)*D261</f>
        <v>22993.240906329389</v>
      </c>
      <c r="E273" s="36">
        <f t="shared" si="24"/>
        <v>-1379.5944543797632</v>
      </c>
      <c r="F273" s="37">
        <v>0</v>
      </c>
      <c r="G273" s="41">
        <f t="shared" si="23"/>
        <v>-6668.0398628355224</v>
      </c>
      <c r="H273" s="25">
        <v>0</v>
      </c>
      <c r="I273" s="36">
        <f>(1+Mastersheet!$C$39)*I261</f>
        <v>-383.2206817721563</v>
      </c>
      <c r="J273" s="25">
        <v>0</v>
      </c>
      <c r="K273" s="25">
        <v>0</v>
      </c>
      <c r="L273" s="25">
        <v>0</v>
      </c>
      <c r="M273" s="36">
        <v>0</v>
      </c>
      <c r="N273" s="36">
        <f>Mastersheet!$C$34</f>
        <v>-1824.6070659266443</v>
      </c>
      <c r="O273" s="93">
        <v>0</v>
      </c>
      <c r="P273" s="37">
        <f>P261*(1+Mastersheet!$C$39)</f>
        <v>-958.05170443039106</v>
      </c>
      <c r="Q273" s="25">
        <v>0</v>
      </c>
      <c r="R273" s="37">
        <f t="shared" si="27"/>
        <v>0</v>
      </c>
      <c r="S273" s="79">
        <f t="shared" si="26"/>
        <v>11779.727136984913</v>
      </c>
      <c r="T273" s="36">
        <f t="shared" si="25"/>
        <v>2596068.7402783954</v>
      </c>
    </row>
    <row r="274" spans="1:20">
      <c r="A274" s="25">
        <v>272</v>
      </c>
      <c r="B274" s="25">
        <v>47</v>
      </c>
      <c r="C274" s="77">
        <v>8</v>
      </c>
      <c r="D274" s="36">
        <f>(1+Mastersheet!$C$39)*D262</f>
        <v>22993.240906329389</v>
      </c>
      <c r="E274" s="36">
        <f t="shared" si="24"/>
        <v>-1379.5944543797632</v>
      </c>
      <c r="F274" s="37">
        <v>0</v>
      </c>
      <c r="G274" s="41">
        <f t="shared" si="23"/>
        <v>-6668.0398628355224</v>
      </c>
      <c r="H274" s="25">
        <v>0</v>
      </c>
      <c r="I274" s="36">
        <f>(1+Mastersheet!$C$39)*I262</f>
        <v>-383.2206817721563</v>
      </c>
      <c r="J274" s="25">
        <v>0</v>
      </c>
      <c r="K274" s="25">
        <v>0</v>
      </c>
      <c r="L274" s="25">
        <v>0</v>
      </c>
      <c r="M274" s="36">
        <v>0</v>
      </c>
      <c r="N274" s="36">
        <f>Mastersheet!$C$34</f>
        <v>-1824.6070659266443</v>
      </c>
      <c r="O274" s="93">
        <v>0</v>
      </c>
      <c r="P274" s="37">
        <f>P262*(1+Mastersheet!$C$39)</f>
        <v>-958.05170443039106</v>
      </c>
      <c r="Q274" s="25">
        <v>0</v>
      </c>
      <c r="R274" s="37">
        <f t="shared" si="27"/>
        <v>0</v>
      </c>
      <c r="S274" s="79">
        <f t="shared" si="26"/>
        <v>11779.727136984913</v>
      </c>
      <c r="T274" s="36">
        <f t="shared" si="25"/>
        <v>2612175.2486491776</v>
      </c>
    </row>
    <row r="275" spans="1:20">
      <c r="A275" s="25">
        <v>273</v>
      </c>
      <c r="B275" s="25">
        <v>47</v>
      </c>
      <c r="C275" s="25">
        <v>9</v>
      </c>
      <c r="D275" s="36">
        <f>(1+Mastersheet!$C$39)*D263</f>
        <v>22993.240906329389</v>
      </c>
      <c r="E275" s="36">
        <f t="shared" si="24"/>
        <v>-1379.5944543797632</v>
      </c>
      <c r="F275" s="37">
        <v>0</v>
      </c>
      <c r="G275" s="41">
        <f t="shared" si="23"/>
        <v>-6668.0398628355224</v>
      </c>
      <c r="H275" s="25">
        <v>0</v>
      </c>
      <c r="I275" s="36">
        <f>(1+Mastersheet!$C$39)*I263</f>
        <v>-383.2206817721563</v>
      </c>
      <c r="J275" s="25">
        <v>0</v>
      </c>
      <c r="K275" s="25">
        <v>0</v>
      </c>
      <c r="L275" s="25">
        <v>0</v>
      </c>
      <c r="M275" s="36">
        <v>0</v>
      </c>
      <c r="N275" s="36">
        <f>Mastersheet!$C$34</f>
        <v>-1824.6070659266443</v>
      </c>
      <c r="O275" s="93">
        <v>0</v>
      </c>
      <c r="P275" s="37">
        <f>P263*(1+Mastersheet!$C$39)</f>
        <v>-958.05170443039106</v>
      </c>
      <c r="Q275" s="25">
        <v>0</v>
      </c>
      <c r="R275" s="37">
        <f t="shared" si="27"/>
        <v>0</v>
      </c>
      <c r="S275" s="79">
        <f t="shared" si="26"/>
        <v>11779.727136984913</v>
      </c>
      <c r="T275" s="36">
        <f t="shared" si="25"/>
        <v>2628308.6012005778</v>
      </c>
    </row>
    <row r="276" spans="1:20">
      <c r="A276" s="25">
        <v>274</v>
      </c>
      <c r="B276" s="25">
        <v>47</v>
      </c>
      <c r="C276" s="77">
        <v>10</v>
      </c>
      <c r="D276" s="36">
        <f>(1+Mastersheet!$C$39)*D264</f>
        <v>22993.240906329389</v>
      </c>
      <c r="E276" s="36">
        <f t="shared" si="24"/>
        <v>-1379.5944543797632</v>
      </c>
      <c r="F276" s="37">
        <v>0</v>
      </c>
      <c r="G276" s="41">
        <f t="shared" si="23"/>
        <v>-6668.0398628355224</v>
      </c>
      <c r="H276" s="25">
        <v>0</v>
      </c>
      <c r="I276" s="36">
        <f>(1+Mastersheet!$C$39)*I264</f>
        <v>-383.2206817721563</v>
      </c>
      <c r="J276" s="25">
        <v>0</v>
      </c>
      <c r="K276" s="25">
        <v>0</v>
      </c>
      <c r="L276" s="25">
        <v>0</v>
      </c>
      <c r="M276" s="36">
        <v>0</v>
      </c>
      <c r="N276" s="36">
        <f>Mastersheet!$C$34</f>
        <v>-1824.6070659266443</v>
      </c>
      <c r="O276" s="93">
        <v>0</v>
      </c>
      <c r="P276" s="37">
        <f>P264*(1+Mastersheet!$C$39)</f>
        <v>-958.05170443039106</v>
      </c>
      <c r="Q276" s="25">
        <v>0</v>
      </c>
      <c r="R276" s="37">
        <f t="shared" si="27"/>
        <v>0</v>
      </c>
      <c r="S276" s="79">
        <f t="shared" si="26"/>
        <v>11779.727136984913</v>
      </c>
      <c r="T276" s="36">
        <f t="shared" si="25"/>
        <v>2644468.842672897</v>
      </c>
    </row>
    <row r="277" spans="1:20">
      <c r="A277" s="25">
        <v>275</v>
      </c>
      <c r="B277" s="25">
        <v>47</v>
      </c>
      <c r="C277" s="25">
        <v>11</v>
      </c>
      <c r="D277" s="36">
        <f>(1+Mastersheet!$C$39)*D265</f>
        <v>22993.240906329389</v>
      </c>
      <c r="E277" s="36">
        <f t="shared" si="24"/>
        <v>-1379.5944543797632</v>
      </c>
      <c r="F277" s="37">
        <v>0</v>
      </c>
      <c r="G277" s="41">
        <f t="shared" si="23"/>
        <v>-6668.0398628355224</v>
      </c>
      <c r="H277" s="25">
        <v>0</v>
      </c>
      <c r="I277" s="36">
        <f>(1+Mastersheet!$C$39)*I265</f>
        <v>-383.2206817721563</v>
      </c>
      <c r="J277" s="25">
        <v>0</v>
      </c>
      <c r="K277" s="25">
        <v>0</v>
      </c>
      <c r="L277" s="25">
        <v>0</v>
      </c>
      <c r="M277" s="36">
        <v>0</v>
      </c>
      <c r="N277" s="36">
        <f>Mastersheet!$C$34</f>
        <v>-1824.6070659266443</v>
      </c>
      <c r="O277" s="93">
        <v>0</v>
      </c>
      <c r="P277" s="37">
        <f>P265*(1+Mastersheet!$C$39)</f>
        <v>-958.05170443039106</v>
      </c>
      <c r="Q277" s="25">
        <v>0</v>
      </c>
      <c r="R277" s="37">
        <f t="shared" si="27"/>
        <v>0</v>
      </c>
      <c r="S277" s="79">
        <f t="shared" si="26"/>
        <v>11779.727136984913</v>
      </c>
      <c r="T277" s="36">
        <f t="shared" si="25"/>
        <v>2660656.0178810037</v>
      </c>
    </row>
    <row r="278" spans="1:20">
      <c r="A278" s="25">
        <v>276</v>
      </c>
      <c r="B278" s="25">
        <v>47</v>
      </c>
      <c r="C278" s="77">
        <v>0</v>
      </c>
      <c r="D278" s="36">
        <f>(1+Mastersheet!$C$39)*D266</f>
        <v>22993.240906329389</v>
      </c>
      <c r="E278" s="36">
        <f t="shared" si="24"/>
        <v>-1379.5944543797632</v>
      </c>
      <c r="F278" s="37">
        <v>0</v>
      </c>
      <c r="G278" s="41">
        <f t="shared" si="23"/>
        <v>-6668.0398628355224</v>
      </c>
      <c r="H278" s="25">
        <v>0</v>
      </c>
      <c r="I278" s="36">
        <f>(1+Mastersheet!$C$39)*I266</f>
        <v>-383.2206817721563</v>
      </c>
      <c r="J278" s="25">
        <v>0</v>
      </c>
      <c r="K278" s="25">
        <v>0</v>
      </c>
      <c r="L278" s="25">
        <v>0</v>
      </c>
      <c r="M278" s="36">
        <v>0</v>
      </c>
      <c r="N278" s="36">
        <f>Mastersheet!$C$34</f>
        <v>-1824.6070659266443</v>
      </c>
      <c r="O278" s="93">
        <v>0</v>
      </c>
      <c r="P278" s="37">
        <f>P266*(1+Mastersheet!$C$39)</f>
        <v>-958.05170443039106</v>
      </c>
      <c r="Q278" s="25">
        <v>0</v>
      </c>
      <c r="R278" s="37">
        <f t="shared" si="27"/>
        <v>0</v>
      </c>
      <c r="S278" s="79">
        <f t="shared" si="26"/>
        <v>11779.727136984913</v>
      </c>
      <c r="T278" s="36">
        <f t="shared" si="25"/>
        <v>2676870.1717144572</v>
      </c>
    </row>
    <row r="279" spans="1:20">
      <c r="A279" s="25">
        <v>277</v>
      </c>
      <c r="B279" s="25">
        <v>47</v>
      </c>
      <c r="C279" s="25">
        <v>1</v>
      </c>
      <c r="D279" s="36">
        <f>(1+Mastersheet!$C$39)*D267</f>
        <v>23683.038133519272</v>
      </c>
      <c r="E279" s="36">
        <f t="shared" si="24"/>
        <v>-1420.9822880111562</v>
      </c>
      <c r="F279" s="37">
        <v>0</v>
      </c>
      <c r="G279" s="41">
        <f t="shared" si="23"/>
        <v>-6868.0810587205888</v>
      </c>
      <c r="H279" s="25">
        <v>0</v>
      </c>
      <c r="I279" s="36">
        <f>(1+Mastersheet!$C$39)*I267</f>
        <v>-394.71730222532102</v>
      </c>
      <c r="J279" s="25">
        <v>0</v>
      </c>
      <c r="K279" s="25">
        <v>0</v>
      </c>
      <c r="L279" s="25">
        <v>0</v>
      </c>
      <c r="M279" s="36">
        <v>0</v>
      </c>
      <c r="N279" s="36">
        <f>Mastersheet!$C$34</f>
        <v>-1824.6070659266443</v>
      </c>
      <c r="O279" s="93">
        <v>0</v>
      </c>
      <c r="P279" s="37">
        <f>P267*(1+Mastersheet!$C$39)</f>
        <v>-986.79325556330286</v>
      </c>
      <c r="Q279" s="25">
        <v>0</v>
      </c>
      <c r="R279" s="37">
        <f t="shared" si="27"/>
        <v>0</v>
      </c>
      <c r="S279" s="79">
        <f t="shared" si="26"/>
        <v>12187.857163072258</v>
      </c>
      <c r="T279" s="36">
        <f t="shared" si="25"/>
        <v>2693519.4791637203</v>
      </c>
    </row>
    <row r="280" spans="1:20">
      <c r="A280" s="25">
        <v>278</v>
      </c>
      <c r="B280" s="25">
        <v>48</v>
      </c>
      <c r="C280" s="25">
        <v>2</v>
      </c>
      <c r="D280" s="36">
        <f>(1+Mastersheet!$C$39)*D268</f>
        <v>23683.038133519272</v>
      </c>
      <c r="E280" s="36">
        <f t="shared" si="24"/>
        <v>-1420.9822880111562</v>
      </c>
      <c r="F280" s="37">
        <v>0</v>
      </c>
      <c r="G280" s="41">
        <f t="shared" si="23"/>
        <v>-6868.0810587205888</v>
      </c>
      <c r="H280" s="25">
        <v>0</v>
      </c>
      <c r="I280" s="36">
        <f>(1+Mastersheet!$C$39)*I268</f>
        <v>-394.71730222532102</v>
      </c>
      <c r="J280" s="25">
        <v>0</v>
      </c>
      <c r="K280" s="25">
        <v>0</v>
      </c>
      <c r="L280" s="25">
        <v>0</v>
      </c>
      <c r="M280" s="36">
        <v>0</v>
      </c>
      <c r="N280" s="36">
        <f>Mastersheet!$C$34</f>
        <v>-1824.6070659266443</v>
      </c>
      <c r="O280" s="93">
        <v>0</v>
      </c>
      <c r="P280" s="37">
        <f>P268*(1+Mastersheet!$C$39)</f>
        <v>-986.79325556330286</v>
      </c>
      <c r="Q280" s="25">
        <v>0</v>
      </c>
      <c r="R280" s="37">
        <f t="shared" si="27"/>
        <v>0</v>
      </c>
      <c r="S280" s="79">
        <f t="shared" si="26"/>
        <v>12187.857163072258</v>
      </c>
      <c r="T280" s="36">
        <f t="shared" si="25"/>
        <v>2710196.5354587319</v>
      </c>
    </row>
    <row r="281" spans="1:20">
      <c r="A281" s="25">
        <v>279</v>
      </c>
      <c r="B281" s="25">
        <v>48</v>
      </c>
      <c r="C281" s="25">
        <v>3</v>
      </c>
      <c r="D281" s="36">
        <f>(1+Mastersheet!$C$39)*D269</f>
        <v>23683.038133519272</v>
      </c>
      <c r="E281" s="36">
        <f t="shared" si="24"/>
        <v>-1420.9822880111562</v>
      </c>
      <c r="F281" s="37">
        <v>0</v>
      </c>
      <c r="G281" s="41">
        <f t="shared" si="23"/>
        <v>-6868.0810587205888</v>
      </c>
      <c r="H281" s="25">
        <v>0</v>
      </c>
      <c r="I281" s="36">
        <f>(1+Mastersheet!$C$39)*I269</f>
        <v>-394.71730222532102</v>
      </c>
      <c r="J281" s="25">
        <v>0</v>
      </c>
      <c r="K281" s="25">
        <v>0</v>
      </c>
      <c r="L281" s="25">
        <v>0</v>
      </c>
      <c r="M281" s="36">
        <v>0</v>
      </c>
      <c r="N281" s="36">
        <f>Mastersheet!$C$34</f>
        <v>-1824.6070659266443</v>
      </c>
      <c r="O281" s="93">
        <v>0</v>
      </c>
      <c r="P281" s="37">
        <f>P269*(1+Mastersheet!$C$39)</f>
        <v>-986.79325556330286</v>
      </c>
      <c r="Q281" s="25">
        <v>0</v>
      </c>
      <c r="R281" s="37">
        <f t="shared" si="27"/>
        <v>0</v>
      </c>
      <c r="S281" s="79">
        <f t="shared" si="26"/>
        <v>12187.857163072258</v>
      </c>
      <c r="T281" s="36">
        <f t="shared" si="25"/>
        <v>2726901.3868475687</v>
      </c>
    </row>
    <row r="282" spans="1:20">
      <c r="A282" s="25">
        <v>280</v>
      </c>
      <c r="B282" s="25">
        <v>48</v>
      </c>
      <c r="C282" s="77">
        <v>4</v>
      </c>
      <c r="D282" s="36">
        <f>(1+Mastersheet!$C$39)*D270</f>
        <v>23683.038133519272</v>
      </c>
      <c r="E282" s="36">
        <f t="shared" si="24"/>
        <v>-1420.9822880111562</v>
      </c>
      <c r="F282" s="37">
        <v>0</v>
      </c>
      <c r="G282" s="41">
        <f t="shared" si="23"/>
        <v>-6868.0810587205888</v>
      </c>
      <c r="H282" s="25">
        <v>0</v>
      </c>
      <c r="I282" s="36">
        <f>(1+Mastersheet!$C$39)*I270</f>
        <v>-394.71730222532102</v>
      </c>
      <c r="J282" s="25">
        <v>0</v>
      </c>
      <c r="K282" s="25">
        <v>0</v>
      </c>
      <c r="L282" s="25">
        <v>0</v>
      </c>
      <c r="M282" s="36">
        <v>0</v>
      </c>
      <c r="N282" s="36">
        <f>Mastersheet!$C$34</f>
        <v>-1824.6070659266443</v>
      </c>
      <c r="O282" s="93">
        <v>0</v>
      </c>
      <c r="P282" s="37">
        <f>P270*(1+Mastersheet!$C$39)</f>
        <v>-986.79325556330286</v>
      </c>
      <c r="Q282" s="25">
        <v>0</v>
      </c>
      <c r="R282" s="37">
        <f t="shared" si="27"/>
        <v>0</v>
      </c>
      <c r="S282" s="79">
        <f t="shared" si="26"/>
        <v>12187.857163072258</v>
      </c>
      <c r="T282" s="36">
        <f t="shared" si="25"/>
        <v>2743634.079655387</v>
      </c>
    </row>
    <row r="283" spans="1:20">
      <c r="A283" s="25">
        <v>281</v>
      </c>
      <c r="B283" s="25">
        <v>48</v>
      </c>
      <c r="C283" s="25">
        <v>5</v>
      </c>
      <c r="D283" s="36">
        <f>(1+Mastersheet!$C$39)*D271</f>
        <v>23683.038133519272</v>
      </c>
      <c r="E283" s="36">
        <f t="shared" si="24"/>
        <v>-1420.9822880111562</v>
      </c>
      <c r="F283" s="37">
        <v>0</v>
      </c>
      <c r="G283" s="41">
        <f t="shared" si="23"/>
        <v>-6868.0810587205888</v>
      </c>
      <c r="H283" s="25">
        <v>0</v>
      </c>
      <c r="I283" s="36">
        <f>(1+Mastersheet!$C$39)*I271</f>
        <v>-394.71730222532102</v>
      </c>
      <c r="J283" s="25">
        <v>0</v>
      </c>
      <c r="K283" s="25">
        <v>0</v>
      </c>
      <c r="L283" s="25">
        <v>0</v>
      </c>
      <c r="M283" s="36">
        <v>0</v>
      </c>
      <c r="N283" s="36">
        <f>Mastersheet!$C$34</f>
        <v>-1824.6070659266443</v>
      </c>
      <c r="O283" s="93">
        <v>0</v>
      </c>
      <c r="P283" s="37">
        <f>P271*(1+Mastersheet!$C$39)</f>
        <v>-986.79325556330286</v>
      </c>
      <c r="Q283" s="25">
        <v>0</v>
      </c>
      <c r="R283" s="37">
        <f t="shared" si="27"/>
        <v>0</v>
      </c>
      <c r="S283" s="79">
        <f t="shared" si="26"/>
        <v>12187.857163072258</v>
      </c>
      <c r="T283" s="36">
        <f t="shared" si="25"/>
        <v>2760394.6602845513</v>
      </c>
    </row>
    <row r="284" spans="1:20">
      <c r="A284" s="25">
        <v>282</v>
      </c>
      <c r="B284" s="25">
        <v>48</v>
      </c>
      <c r="C284" s="25">
        <v>6</v>
      </c>
      <c r="D284" s="36">
        <f>(1+Mastersheet!$C$39)*D272</f>
        <v>23683.038133519272</v>
      </c>
      <c r="E284" s="36">
        <f t="shared" si="24"/>
        <v>-1420.9822880111562</v>
      </c>
      <c r="F284" s="37">
        <v>0</v>
      </c>
      <c r="G284" s="41">
        <f t="shared" si="23"/>
        <v>-6868.0810587205888</v>
      </c>
      <c r="H284" s="25">
        <v>0</v>
      </c>
      <c r="I284" s="36">
        <f>(1+Mastersheet!$C$39)*I272</f>
        <v>-394.71730222532102</v>
      </c>
      <c r="J284" s="25">
        <v>0</v>
      </c>
      <c r="K284" s="25">
        <v>0</v>
      </c>
      <c r="L284" s="25">
        <v>0</v>
      </c>
      <c r="M284" s="36">
        <v>0</v>
      </c>
      <c r="N284" s="36">
        <f>Mastersheet!$C$34</f>
        <v>-1824.6070659266443</v>
      </c>
      <c r="O284" s="93">
        <v>0</v>
      </c>
      <c r="P284" s="37">
        <f>P272*(1+Mastersheet!$C$39)</f>
        <v>-986.79325556330286</v>
      </c>
      <c r="Q284" s="25">
        <v>0</v>
      </c>
      <c r="R284" s="37">
        <f t="shared" si="27"/>
        <v>0</v>
      </c>
      <c r="S284" s="79">
        <f t="shared" si="26"/>
        <v>12187.857163072258</v>
      </c>
      <c r="T284" s="36">
        <f t="shared" si="25"/>
        <v>2777183.1752147647</v>
      </c>
    </row>
    <row r="285" spans="1:20">
      <c r="A285" s="25">
        <v>283</v>
      </c>
      <c r="B285" s="25">
        <v>48</v>
      </c>
      <c r="C285" s="25">
        <v>7</v>
      </c>
      <c r="D285" s="36">
        <f>(1+Mastersheet!$C$39)*D273</f>
        <v>23683.038133519272</v>
      </c>
      <c r="E285" s="36">
        <f t="shared" si="24"/>
        <v>-1420.9822880111562</v>
      </c>
      <c r="F285" s="37">
        <v>0</v>
      </c>
      <c r="G285" s="41">
        <f t="shared" si="23"/>
        <v>-6868.0810587205888</v>
      </c>
      <c r="H285" s="25">
        <v>0</v>
      </c>
      <c r="I285" s="36">
        <f>(1+Mastersheet!$C$39)*I273</f>
        <v>-394.71730222532102</v>
      </c>
      <c r="J285" s="25">
        <v>0</v>
      </c>
      <c r="K285" s="25">
        <v>0</v>
      </c>
      <c r="L285" s="25">
        <v>0</v>
      </c>
      <c r="M285" s="36">
        <v>0</v>
      </c>
      <c r="N285" s="36">
        <f>Mastersheet!$C$34</f>
        <v>-1824.6070659266443</v>
      </c>
      <c r="O285" s="93">
        <v>0</v>
      </c>
      <c r="P285" s="37">
        <f>P273*(1+Mastersheet!$C$39)</f>
        <v>-986.79325556330286</v>
      </c>
      <c r="Q285" s="25">
        <v>0</v>
      </c>
      <c r="R285" s="37">
        <f t="shared" si="27"/>
        <v>0</v>
      </c>
      <c r="S285" s="79">
        <f t="shared" si="26"/>
        <v>12187.857163072258</v>
      </c>
      <c r="T285" s="36">
        <f t="shared" si="25"/>
        <v>2793999.671003195</v>
      </c>
    </row>
    <row r="286" spans="1:20">
      <c r="A286" s="25">
        <v>284</v>
      </c>
      <c r="B286" s="25">
        <v>48</v>
      </c>
      <c r="C286" s="77">
        <v>8</v>
      </c>
      <c r="D286" s="36">
        <f>(1+Mastersheet!$C$39)*D274</f>
        <v>23683.038133519272</v>
      </c>
      <c r="E286" s="36">
        <f t="shared" si="24"/>
        <v>-1420.9822880111562</v>
      </c>
      <c r="F286" s="37">
        <v>0</v>
      </c>
      <c r="G286" s="41">
        <f t="shared" si="23"/>
        <v>-6868.0810587205888</v>
      </c>
      <c r="H286" s="25">
        <v>0</v>
      </c>
      <c r="I286" s="36">
        <f>(1+Mastersheet!$C$39)*I274</f>
        <v>-394.71730222532102</v>
      </c>
      <c r="J286" s="25">
        <v>0</v>
      </c>
      <c r="K286" s="25">
        <v>0</v>
      </c>
      <c r="L286" s="25">
        <v>0</v>
      </c>
      <c r="M286" s="36">
        <v>0</v>
      </c>
      <c r="N286" s="36">
        <f>Mastersheet!$C$34</f>
        <v>-1824.6070659266443</v>
      </c>
      <c r="O286" s="93">
        <v>0</v>
      </c>
      <c r="P286" s="37">
        <f>P274*(1+Mastersheet!$C$39)</f>
        <v>-986.79325556330286</v>
      </c>
      <c r="Q286" s="25">
        <v>0</v>
      </c>
      <c r="R286" s="37">
        <f t="shared" si="27"/>
        <v>0</v>
      </c>
      <c r="S286" s="79">
        <f t="shared" si="26"/>
        <v>12187.857163072258</v>
      </c>
      <c r="T286" s="36">
        <f t="shared" si="25"/>
        <v>2810844.1942846058</v>
      </c>
    </row>
    <row r="287" spans="1:20">
      <c r="A287" s="25">
        <v>285</v>
      </c>
      <c r="B287" s="25">
        <v>48</v>
      </c>
      <c r="C287" s="25">
        <v>9</v>
      </c>
      <c r="D287" s="36">
        <f>(1+Mastersheet!$C$39)*D275</f>
        <v>23683.038133519272</v>
      </c>
      <c r="E287" s="36">
        <f t="shared" si="24"/>
        <v>-1420.9822880111562</v>
      </c>
      <c r="F287" s="37">
        <v>0</v>
      </c>
      <c r="G287" s="41">
        <f t="shared" si="23"/>
        <v>-6868.0810587205888</v>
      </c>
      <c r="H287" s="25">
        <v>0</v>
      </c>
      <c r="I287" s="36">
        <f>(1+Mastersheet!$C$39)*I275</f>
        <v>-394.71730222532102</v>
      </c>
      <c r="J287" s="25">
        <v>0</v>
      </c>
      <c r="K287" s="25">
        <v>0</v>
      </c>
      <c r="L287" s="25">
        <v>0</v>
      </c>
      <c r="M287" s="36">
        <v>0</v>
      </c>
      <c r="N287" s="36">
        <f>Mastersheet!$C$34</f>
        <v>-1824.6070659266443</v>
      </c>
      <c r="O287" s="93">
        <v>0</v>
      </c>
      <c r="P287" s="37">
        <f>P275*(1+Mastersheet!$C$39)</f>
        <v>-986.79325556330286</v>
      </c>
      <c r="Q287" s="25">
        <v>0</v>
      </c>
      <c r="R287" s="37">
        <f t="shared" si="27"/>
        <v>0</v>
      </c>
      <c r="S287" s="79">
        <f t="shared" si="26"/>
        <v>12187.857163072258</v>
      </c>
      <c r="T287" s="36">
        <f t="shared" si="25"/>
        <v>2827716.7917714855</v>
      </c>
    </row>
    <row r="288" spans="1:20">
      <c r="A288" s="25">
        <v>286</v>
      </c>
      <c r="B288" s="25">
        <v>48</v>
      </c>
      <c r="C288" s="77">
        <v>10</v>
      </c>
      <c r="D288" s="36">
        <f>(1+Mastersheet!$C$39)*D276</f>
        <v>23683.038133519272</v>
      </c>
      <c r="E288" s="36">
        <f t="shared" si="24"/>
        <v>-1420.9822880111562</v>
      </c>
      <c r="F288" s="37">
        <v>0</v>
      </c>
      <c r="G288" s="41">
        <f t="shared" si="23"/>
        <v>-6868.0810587205888</v>
      </c>
      <c r="H288" s="25">
        <v>0</v>
      </c>
      <c r="I288" s="36">
        <f>(1+Mastersheet!$C$39)*I276</f>
        <v>-394.71730222532102</v>
      </c>
      <c r="J288" s="25">
        <v>0</v>
      </c>
      <c r="K288" s="25">
        <v>0</v>
      </c>
      <c r="L288" s="25">
        <v>0</v>
      </c>
      <c r="M288" s="36">
        <v>0</v>
      </c>
      <c r="N288" s="36">
        <f>Mastersheet!$C$34</f>
        <v>-1824.6070659266443</v>
      </c>
      <c r="O288" s="93">
        <v>0</v>
      </c>
      <c r="P288" s="37">
        <f>P276*(1+Mastersheet!$C$39)</f>
        <v>-986.79325556330286</v>
      </c>
      <c r="Q288" s="25">
        <v>0</v>
      </c>
      <c r="R288" s="37">
        <f t="shared" si="27"/>
        <v>0</v>
      </c>
      <c r="S288" s="79">
        <f t="shared" si="26"/>
        <v>12187.857163072258</v>
      </c>
      <c r="T288" s="36">
        <f t="shared" si="25"/>
        <v>2844617.5102541768</v>
      </c>
    </row>
    <row r="289" spans="1:20">
      <c r="A289" s="25">
        <v>287</v>
      </c>
      <c r="B289" s="25">
        <v>48</v>
      </c>
      <c r="C289" s="25">
        <v>11</v>
      </c>
      <c r="D289" s="36">
        <f>(1+Mastersheet!$C$39)*D277</f>
        <v>23683.038133519272</v>
      </c>
      <c r="E289" s="36">
        <f t="shared" si="24"/>
        <v>-1420.9822880111562</v>
      </c>
      <c r="F289" s="37">
        <v>0</v>
      </c>
      <c r="G289" s="41">
        <f t="shared" si="23"/>
        <v>-6868.0810587205888</v>
      </c>
      <c r="H289" s="25">
        <v>0</v>
      </c>
      <c r="I289" s="36">
        <f>(1+Mastersheet!$C$39)*I277</f>
        <v>-394.71730222532102</v>
      </c>
      <c r="J289" s="25">
        <v>0</v>
      </c>
      <c r="K289" s="25">
        <v>0</v>
      </c>
      <c r="L289" s="25">
        <v>0</v>
      </c>
      <c r="M289" s="36">
        <v>0</v>
      </c>
      <c r="N289" s="36">
        <f>Mastersheet!$C$34</f>
        <v>-1824.6070659266443</v>
      </c>
      <c r="O289" s="93">
        <v>0</v>
      </c>
      <c r="P289" s="37">
        <f>P277*(1+Mastersheet!$C$39)</f>
        <v>-986.79325556330286</v>
      </c>
      <c r="Q289" s="25">
        <v>0</v>
      </c>
      <c r="R289" s="37">
        <f t="shared" si="27"/>
        <v>0</v>
      </c>
      <c r="S289" s="79">
        <f t="shared" si="26"/>
        <v>12187.857163072258</v>
      </c>
      <c r="T289" s="36">
        <f t="shared" si="25"/>
        <v>2861546.3966010059</v>
      </c>
    </row>
    <row r="290" spans="1:20">
      <c r="A290" s="25">
        <v>288</v>
      </c>
      <c r="B290" s="25">
        <v>48</v>
      </c>
      <c r="C290" s="77">
        <v>0</v>
      </c>
      <c r="D290" s="36">
        <f>(1+Mastersheet!$C$39)*D278</f>
        <v>23683.038133519272</v>
      </c>
      <c r="E290" s="36">
        <f t="shared" si="24"/>
        <v>-1420.9822880111562</v>
      </c>
      <c r="F290" s="37">
        <v>0</v>
      </c>
      <c r="G290" s="41">
        <f t="shared" si="23"/>
        <v>-6868.0810587205888</v>
      </c>
      <c r="H290" s="25">
        <v>0</v>
      </c>
      <c r="I290" s="36">
        <f>(1+Mastersheet!$C$39)*I278</f>
        <v>-394.71730222532102</v>
      </c>
      <c r="J290" s="25">
        <v>0</v>
      </c>
      <c r="K290" s="25">
        <v>0</v>
      </c>
      <c r="L290" s="25">
        <v>0</v>
      </c>
      <c r="M290" s="36">
        <v>0</v>
      </c>
      <c r="N290" s="36">
        <f>Mastersheet!$C$34</f>
        <v>-1824.6070659266443</v>
      </c>
      <c r="O290" s="93">
        <v>0</v>
      </c>
      <c r="P290" s="37">
        <f>P278*(1+Mastersheet!$C$39)</f>
        <v>-986.79325556330286</v>
      </c>
      <c r="Q290" s="25">
        <v>0</v>
      </c>
      <c r="R290" s="37">
        <f t="shared" si="27"/>
        <v>0</v>
      </c>
      <c r="S290" s="79">
        <f t="shared" si="26"/>
        <v>12187.857163072258</v>
      </c>
      <c r="T290" s="36">
        <f t="shared" si="25"/>
        <v>2878503.4977584132</v>
      </c>
    </row>
    <row r="291" spans="1:20">
      <c r="A291" s="25">
        <v>289</v>
      </c>
      <c r="B291" s="25">
        <v>48</v>
      </c>
      <c r="C291" s="25">
        <v>1</v>
      </c>
      <c r="D291" s="36">
        <f>(1+Mastersheet!$C$39)*D279</f>
        <v>24393.529277524853</v>
      </c>
      <c r="E291" s="36">
        <f t="shared" si="24"/>
        <v>-1463.6117566514911</v>
      </c>
      <c r="F291" s="37">
        <v>0</v>
      </c>
      <c r="G291" s="41">
        <f t="shared" si="23"/>
        <v>-7074.1234904822068</v>
      </c>
      <c r="H291" s="25">
        <v>0</v>
      </c>
      <c r="I291" s="36">
        <f>(1+Mastersheet!$C$39)*I279</f>
        <v>-406.55882129208067</v>
      </c>
      <c r="J291" s="25">
        <v>0</v>
      </c>
      <c r="K291" s="25">
        <v>0</v>
      </c>
      <c r="L291" s="25">
        <v>0</v>
      </c>
      <c r="M291" s="36">
        <v>0</v>
      </c>
      <c r="N291" s="36">
        <f>Mastersheet!$C$34</f>
        <v>-1824.6070659266443</v>
      </c>
      <c r="O291" s="93">
        <v>0</v>
      </c>
      <c r="P291" s="37">
        <f>P279*(1+Mastersheet!$C$39)</f>
        <v>-1016.397053230202</v>
      </c>
      <c r="Q291" s="25">
        <v>0</v>
      </c>
      <c r="R291" s="37">
        <f t="shared" si="27"/>
        <v>0</v>
      </c>
      <c r="S291" s="79">
        <f t="shared" si="26"/>
        <v>12608.231089942226</v>
      </c>
      <c r="T291" s="36">
        <f t="shared" si="25"/>
        <v>2895909.2346779527</v>
      </c>
    </row>
    <row r="292" spans="1:20">
      <c r="A292" s="25">
        <v>290</v>
      </c>
      <c r="B292" s="25">
        <v>49</v>
      </c>
      <c r="C292" s="25">
        <v>2</v>
      </c>
      <c r="D292" s="36">
        <f>(1+Mastersheet!$C$39)*D280</f>
        <v>24393.529277524853</v>
      </c>
      <c r="E292" s="36">
        <f t="shared" si="24"/>
        <v>-1463.6117566514911</v>
      </c>
      <c r="F292" s="37">
        <v>0</v>
      </c>
      <c r="G292" s="41">
        <f t="shared" si="23"/>
        <v>-7074.1234904822068</v>
      </c>
      <c r="H292" s="25">
        <v>0</v>
      </c>
      <c r="I292" s="36">
        <f>(1+Mastersheet!$C$39)*I280</f>
        <v>-406.55882129208067</v>
      </c>
      <c r="J292" s="25">
        <v>0</v>
      </c>
      <c r="K292" s="25">
        <v>0</v>
      </c>
      <c r="L292" s="25">
        <v>0</v>
      </c>
      <c r="M292" s="36">
        <v>0</v>
      </c>
      <c r="N292" s="36">
        <f>Mastersheet!$C$34</f>
        <v>-1824.6070659266443</v>
      </c>
      <c r="O292" s="93">
        <v>0</v>
      </c>
      <c r="P292" s="37">
        <f>P280*(1+Mastersheet!$C$39)</f>
        <v>-1016.397053230202</v>
      </c>
      <c r="Q292" s="25">
        <v>0</v>
      </c>
      <c r="R292" s="37">
        <f t="shared" si="27"/>
        <v>0</v>
      </c>
      <c r="S292" s="79">
        <f t="shared" si="26"/>
        <v>12608.231089942226</v>
      </c>
      <c r="T292" s="36">
        <f t="shared" si="25"/>
        <v>2913343.9811590249</v>
      </c>
    </row>
    <row r="293" spans="1:20">
      <c r="A293" s="25">
        <v>291</v>
      </c>
      <c r="B293" s="25">
        <v>49</v>
      </c>
      <c r="C293" s="25">
        <v>3</v>
      </c>
      <c r="D293" s="36">
        <f>(1+Mastersheet!$C$39)*D281</f>
        <v>24393.529277524853</v>
      </c>
      <c r="E293" s="36">
        <f t="shared" si="24"/>
        <v>-1463.6117566514911</v>
      </c>
      <c r="F293" s="37">
        <v>0</v>
      </c>
      <c r="G293" s="41">
        <f t="shared" si="23"/>
        <v>-7074.1234904822068</v>
      </c>
      <c r="H293" s="25">
        <v>0</v>
      </c>
      <c r="I293" s="36">
        <f>(1+Mastersheet!$C$39)*I281</f>
        <v>-406.55882129208067</v>
      </c>
      <c r="J293" s="25">
        <v>0</v>
      </c>
      <c r="K293" s="25">
        <v>0</v>
      </c>
      <c r="L293" s="25">
        <v>0</v>
      </c>
      <c r="M293" s="36">
        <v>0</v>
      </c>
      <c r="N293" s="36">
        <f>Mastersheet!$C$34</f>
        <v>-1824.6070659266443</v>
      </c>
      <c r="O293" s="93">
        <v>0</v>
      </c>
      <c r="P293" s="37">
        <f>P281*(1+Mastersheet!$C$39)</f>
        <v>-1016.397053230202</v>
      </c>
      <c r="Q293" s="25">
        <v>0</v>
      </c>
      <c r="R293" s="37">
        <f t="shared" si="27"/>
        <v>0</v>
      </c>
      <c r="S293" s="79">
        <f t="shared" si="26"/>
        <v>12608.231089942226</v>
      </c>
      <c r="T293" s="36">
        <f t="shared" si="25"/>
        <v>2930807.7855508989</v>
      </c>
    </row>
    <row r="294" spans="1:20">
      <c r="A294" s="25">
        <v>292</v>
      </c>
      <c r="B294" s="25">
        <v>49</v>
      </c>
      <c r="C294" s="77">
        <v>4</v>
      </c>
      <c r="D294" s="36">
        <f>(1+Mastersheet!$C$39)*D282</f>
        <v>24393.529277524853</v>
      </c>
      <c r="E294" s="36">
        <f t="shared" si="24"/>
        <v>-1463.6117566514911</v>
      </c>
      <c r="F294" s="37">
        <v>0</v>
      </c>
      <c r="G294" s="41">
        <f t="shared" si="23"/>
        <v>-7074.1234904822068</v>
      </c>
      <c r="H294" s="25">
        <v>0</v>
      </c>
      <c r="I294" s="36">
        <f>(1+Mastersheet!$C$39)*I282</f>
        <v>-406.55882129208067</v>
      </c>
      <c r="J294" s="25">
        <v>0</v>
      </c>
      <c r="K294" s="25">
        <v>0</v>
      </c>
      <c r="L294" s="25">
        <v>0</v>
      </c>
      <c r="M294" s="36">
        <v>0</v>
      </c>
      <c r="N294" s="36">
        <f>Mastersheet!$C$34</f>
        <v>-1824.6070659266443</v>
      </c>
      <c r="O294" s="93">
        <v>0</v>
      </c>
      <c r="P294" s="37">
        <f>P282*(1+Mastersheet!$C$39)</f>
        <v>-1016.397053230202</v>
      </c>
      <c r="Q294" s="25">
        <v>0</v>
      </c>
      <c r="R294" s="37">
        <f t="shared" si="27"/>
        <v>0</v>
      </c>
      <c r="S294" s="79">
        <f t="shared" si="26"/>
        <v>12608.231089942226</v>
      </c>
      <c r="T294" s="36">
        <f t="shared" si="25"/>
        <v>2948300.6962834261</v>
      </c>
    </row>
    <row r="295" spans="1:20">
      <c r="A295" s="25">
        <v>293</v>
      </c>
      <c r="B295" s="25">
        <v>49</v>
      </c>
      <c r="C295" s="25">
        <v>5</v>
      </c>
      <c r="D295" s="36">
        <f>(1+Mastersheet!$C$39)*D283</f>
        <v>24393.529277524853</v>
      </c>
      <c r="E295" s="36">
        <f t="shared" si="24"/>
        <v>-1463.6117566514911</v>
      </c>
      <c r="F295" s="37">
        <v>0</v>
      </c>
      <c r="G295" s="41">
        <f t="shared" si="23"/>
        <v>-7074.1234904822068</v>
      </c>
      <c r="H295" s="25">
        <v>0</v>
      </c>
      <c r="I295" s="36">
        <f>(1+Mastersheet!$C$39)*I283</f>
        <v>-406.55882129208067</v>
      </c>
      <c r="J295" s="25">
        <v>0</v>
      </c>
      <c r="K295" s="25">
        <v>0</v>
      </c>
      <c r="L295" s="25">
        <v>0</v>
      </c>
      <c r="M295" s="36">
        <v>0</v>
      </c>
      <c r="N295" s="36">
        <f>Mastersheet!$C$34</f>
        <v>-1824.6070659266443</v>
      </c>
      <c r="O295" s="93">
        <v>0</v>
      </c>
      <c r="P295" s="37">
        <f>P283*(1+Mastersheet!$C$39)</f>
        <v>-1016.397053230202</v>
      </c>
      <c r="Q295" s="25">
        <v>0</v>
      </c>
      <c r="R295" s="37">
        <f t="shared" si="27"/>
        <v>0</v>
      </c>
      <c r="S295" s="79">
        <f t="shared" si="26"/>
        <v>12608.231089942226</v>
      </c>
      <c r="T295" s="36">
        <f t="shared" si="25"/>
        <v>2965822.7618671739</v>
      </c>
    </row>
    <row r="296" spans="1:20">
      <c r="A296" s="25">
        <v>294</v>
      </c>
      <c r="B296" s="25">
        <v>49</v>
      </c>
      <c r="C296" s="25">
        <v>6</v>
      </c>
      <c r="D296" s="36">
        <f>(1+Mastersheet!$C$39)*D284</f>
        <v>24393.529277524853</v>
      </c>
      <c r="E296" s="36">
        <f t="shared" si="24"/>
        <v>-1463.6117566514911</v>
      </c>
      <c r="F296" s="37">
        <v>0</v>
      </c>
      <c r="G296" s="41">
        <f t="shared" si="23"/>
        <v>-7074.1234904822068</v>
      </c>
      <c r="H296" s="25">
        <v>0</v>
      </c>
      <c r="I296" s="36">
        <f>(1+Mastersheet!$C$39)*I284</f>
        <v>-406.55882129208067</v>
      </c>
      <c r="J296" s="25">
        <v>0</v>
      </c>
      <c r="K296" s="25">
        <v>0</v>
      </c>
      <c r="L296" s="25">
        <v>0</v>
      </c>
      <c r="M296" s="36">
        <v>0</v>
      </c>
      <c r="N296" s="36">
        <f>Mastersheet!$C$34</f>
        <v>-1824.6070659266443</v>
      </c>
      <c r="O296" s="93">
        <v>0</v>
      </c>
      <c r="P296" s="37">
        <f>P284*(1+Mastersheet!$C$39)</f>
        <v>-1016.397053230202</v>
      </c>
      <c r="Q296" s="25">
        <v>0</v>
      </c>
      <c r="R296" s="37">
        <f t="shared" si="27"/>
        <v>0</v>
      </c>
      <c r="S296" s="79">
        <f t="shared" si="26"/>
        <v>12608.231089942226</v>
      </c>
      <c r="T296" s="36">
        <f t="shared" si="25"/>
        <v>2983374.0308935614</v>
      </c>
    </row>
    <row r="297" spans="1:20">
      <c r="A297" s="25">
        <v>295</v>
      </c>
      <c r="B297" s="25">
        <v>49</v>
      </c>
      <c r="C297" s="25">
        <v>7</v>
      </c>
      <c r="D297" s="36">
        <f>(1+Mastersheet!$C$39)*D285</f>
        <v>24393.529277524853</v>
      </c>
      <c r="E297" s="36">
        <f t="shared" si="24"/>
        <v>-1463.6117566514911</v>
      </c>
      <c r="F297" s="37">
        <v>0</v>
      </c>
      <c r="G297" s="41">
        <f t="shared" si="23"/>
        <v>-7074.1234904822068</v>
      </c>
      <c r="H297" s="25">
        <v>0</v>
      </c>
      <c r="I297" s="36">
        <f>(1+Mastersheet!$C$39)*I285</f>
        <v>-406.55882129208067</v>
      </c>
      <c r="J297" s="25">
        <v>0</v>
      </c>
      <c r="K297" s="25">
        <v>0</v>
      </c>
      <c r="L297" s="25">
        <v>0</v>
      </c>
      <c r="M297" s="36">
        <v>0</v>
      </c>
      <c r="N297" s="36">
        <f>Mastersheet!$C$34</f>
        <v>-1824.6070659266443</v>
      </c>
      <c r="O297" s="93">
        <v>0</v>
      </c>
      <c r="P297" s="37">
        <f>P285*(1+Mastersheet!$C$39)</f>
        <v>-1016.397053230202</v>
      </c>
      <c r="Q297" s="25">
        <v>0</v>
      </c>
      <c r="R297" s="37">
        <f t="shared" si="27"/>
        <v>0</v>
      </c>
      <c r="S297" s="79">
        <f t="shared" si="26"/>
        <v>12608.231089942226</v>
      </c>
      <c r="T297" s="36">
        <f t="shared" si="25"/>
        <v>3000954.5520349932</v>
      </c>
    </row>
    <row r="298" spans="1:20">
      <c r="A298" s="25">
        <v>296</v>
      </c>
      <c r="B298" s="25">
        <v>49</v>
      </c>
      <c r="C298" s="77">
        <v>8</v>
      </c>
      <c r="D298" s="36">
        <f>(1+Mastersheet!$C$39)*D286</f>
        <v>24393.529277524853</v>
      </c>
      <c r="E298" s="36">
        <f t="shared" si="24"/>
        <v>-1463.6117566514911</v>
      </c>
      <c r="F298" s="37">
        <v>0</v>
      </c>
      <c r="G298" s="41">
        <f t="shared" si="23"/>
        <v>-7074.1234904822068</v>
      </c>
      <c r="H298" s="25">
        <v>0</v>
      </c>
      <c r="I298" s="36">
        <f>(1+Mastersheet!$C$39)*I286</f>
        <v>-406.55882129208067</v>
      </c>
      <c r="J298" s="25">
        <v>0</v>
      </c>
      <c r="K298" s="25">
        <v>0</v>
      </c>
      <c r="L298" s="25">
        <v>0</v>
      </c>
      <c r="M298" s="36">
        <v>0</v>
      </c>
      <c r="N298" s="36">
        <f>Mastersheet!$C$34</f>
        <v>-1824.6070659266443</v>
      </c>
      <c r="O298" s="93">
        <v>0</v>
      </c>
      <c r="P298" s="37">
        <f>P286*(1+Mastersheet!$C$39)</f>
        <v>-1016.397053230202</v>
      </c>
      <c r="Q298" s="25">
        <v>0</v>
      </c>
      <c r="R298" s="37">
        <f t="shared" si="27"/>
        <v>0</v>
      </c>
      <c r="S298" s="79">
        <f t="shared" si="26"/>
        <v>12608.231089942226</v>
      </c>
      <c r="T298" s="36">
        <f t="shared" si="25"/>
        <v>3018564.3740449939</v>
      </c>
    </row>
    <row r="299" spans="1:20">
      <c r="A299" s="25">
        <v>297</v>
      </c>
      <c r="B299" s="25">
        <v>49</v>
      </c>
      <c r="C299" s="25">
        <v>9</v>
      </c>
      <c r="D299" s="36">
        <f>(1+Mastersheet!$C$39)*D287</f>
        <v>24393.529277524853</v>
      </c>
      <c r="E299" s="36">
        <f t="shared" si="24"/>
        <v>-1463.6117566514911</v>
      </c>
      <c r="F299" s="37">
        <v>0</v>
      </c>
      <c r="G299" s="41">
        <f t="shared" si="23"/>
        <v>-7074.1234904822068</v>
      </c>
      <c r="H299" s="25">
        <v>0</v>
      </c>
      <c r="I299" s="36">
        <f>(1+Mastersheet!$C$39)*I287</f>
        <v>-406.55882129208067</v>
      </c>
      <c r="J299" s="25">
        <v>0</v>
      </c>
      <c r="K299" s="25">
        <v>0</v>
      </c>
      <c r="L299" s="25">
        <v>0</v>
      </c>
      <c r="M299" s="36">
        <v>0</v>
      </c>
      <c r="N299" s="36">
        <f>Mastersheet!$C$34</f>
        <v>-1824.6070659266443</v>
      </c>
      <c r="O299" s="93">
        <v>0</v>
      </c>
      <c r="P299" s="37">
        <f>P287*(1+Mastersheet!$C$39)</f>
        <v>-1016.397053230202</v>
      </c>
      <c r="Q299" s="25">
        <v>0</v>
      </c>
      <c r="R299" s="37">
        <f t="shared" si="27"/>
        <v>0</v>
      </c>
      <c r="S299" s="79">
        <f t="shared" si="26"/>
        <v>12608.231089942226</v>
      </c>
      <c r="T299" s="36">
        <f t="shared" si="25"/>
        <v>3036203.5457583447</v>
      </c>
    </row>
    <row r="300" spans="1:20">
      <c r="A300" s="25">
        <v>298</v>
      </c>
      <c r="B300" s="25">
        <v>49</v>
      </c>
      <c r="C300" s="77">
        <v>10</v>
      </c>
      <c r="D300" s="36">
        <f>(1+Mastersheet!$C$39)*D288</f>
        <v>24393.529277524853</v>
      </c>
      <c r="E300" s="36">
        <f t="shared" si="24"/>
        <v>-1463.6117566514911</v>
      </c>
      <c r="F300" s="37">
        <v>0</v>
      </c>
      <c r="G300" s="41">
        <f t="shared" si="23"/>
        <v>-7074.1234904822068</v>
      </c>
      <c r="H300" s="25">
        <v>0</v>
      </c>
      <c r="I300" s="36">
        <f>(1+Mastersheet!$C$39)*I288</f>
        <v>-406.55882129208067</v>
      </c>
      <c r="J300" s="25">
        <v>0</v>
      </c>
      <c r="K300" s="25">
        <v>0</v>
      </c>
      <c r="L300" s="25">
        <v>0</v>
      </c>
      <c r="M300" s="36">
        <v>0</v>
      </c>
      <c r="N300" s="36">
        <f>Mastersheet!$C$34</f>
        <v>-1824.6070659266443</v>
      </c>
      <c r="O300" s="93">
        <v>0</v>
      </c>
      <c r="P300" s="37">
        <f>P288*(1+Mastersheet!$C$39)</f>
        <v>-1016.397053230202</v>
      </c>
      <c r="Q300" s="25">
        <v>0</v>
      </c>
      <c r="R300" s="37">
        <f t="shared" si="27"/>
        <v>0</v>
      </c>
      <c r="S300" s="79">
        <f t="shared" si="26"/>
        <v>12608.231089942226</v>
      </c>
      <c r="T300" s="36">
        <f t="shared" si="25"/>
        <v>3053872.1160912174</v>
      </c>
    </row>
    <row r="301" spans="1:20">
      <c r="A301" s="25">
        <v>299</v>
      </c>
      <c r="B301" s="25">
        <v>49</v>
      </c>
      <c r="C301" s="25">
        <v>11</v>
      </c>
      <c r="D301" s="36">
        <f>(1+Mastersheet!$C$39)*D289</f>
        <v>24393.529277524853</v>
      </c>
      <c r="E301" s="36">
        <f t="shared" si="24"/>
        <v>-1463.6117566514911</v>
      </c>
      <c r="F301" s="37">
        <v>0</v>
      </c>
      <c r="G301" s="41">
        <f t="shared" si="23"/>
        <v>-7074.1234904822068</v>
      </c>
      <c r="H301" s="25">
        <v>0</v>
      </c>
      <c r="I301" s="36">
        <f>(1+Mastersheet!$C$39)*I289</f>
        <v>-406.55882129208067</v>
      </c>
      <c r="J301" s="25">
        <v>0</v>
      </c>
      <c r="K301" s="25">
        <v>0</v>
      </c>
      <c r="L301" s="25">
        <v>0</v>
      </c>
      <c r="M301" s="36">
        <v>0</v>
      </c>
      <c r="N301" s="36">
        <f>Mastersheet!$C$34</f>
        <v>-1824.6070659266443</v>
      </c>
      <c r="O301" s="93">
        <v>0</v>
      </c>
      <c r="P301" s="37">
        <f>P289*(1+Mastersheet!$C$39)</f>
        <v>-1016.397053230202</v>
      </c>
      <c r="Q301" s="25">
        <v>0</v>
      </c>
      <c r="R301" s="37">
        <f t="shared" si="27"/>
        <v>0</v>
      </c>
      <c r="S301" s="79">
        <f t="shared" si="26"/>
        <v>12608.231089942226</v>
      </c>
      <c r="T301" s="36">
        <f t="shared" si="25"/>
        <v>3071570.1340413117</v>
      </c>
    </row>
    <row r="302" spans="1:20">
      <c r="A302" s="25">
        <v>300</v>
      </c>
      <c r="B302" s="25">
        <v>49</v>
      </c>
      <c r="C302" s="77">
        <v>0</v>
      </c>
      <c r="D302" s="36">
        <f>(1+Mastersheet!$C$39)*D290</f>
        <v>24393.529277524853</v>
      </c>
      <c r="E302" s="36">
        <f t="shared" si="24"/>
        <v>-1463.6117566514911</v>
      </c>
      <c r="F302" s="37">
        <v>0</v>
      </c>
      <c r="G302" s="41">
        <f t="shared" si="23"/>
        <v>-7074.1234904822068</v>
      </c>
      <c r="H302" s="25">
        <v>0</v>
      </c>
      <c r="I302" s="36">
        <f>(1+Mastersheet!$C$39)*I290</f>
        <v>-406.55882129208067</v>
      </c>
      <c r="J302" s="25">
        <v>0</v>
      </c>
      <c r="K302" s="25">
        <v>0</v>
      </c>
      <c r="L302" s="25">
        <v>0</v>
      </c>
      <c r="M302" s="36">
        <v>0</v>
      </c>
      <c r="N302" s="36">
        <f>Mastersheet!$C$34</f>
        <v>-1824.6070659266443</v>
      </c>
      <c r="O302" s="93">
        <v>0</v>
      </c>
      <c r="P302" s="37">
        <f>P290*(1+Mastersheet!$C$39)</f>
        <v>-1016.397053230202</v>
      </c>
      <c r="Q302" s="25">
        <v>0</v>
      </c>
      <c r="R302" s="37">
        <f t="shared" si="27"/>
        <v>0</v>
      </c>
      <c r="S302" s="79">
        <f t="shared" si="26"/>
        <v>12608.231089942226</v>
      </c>
      <c r="T302" s="36">
        <f t="shared" si="25"/>
        <v>3089297.6486879895</v>
      </c>
    </row>
    <row r="303" spans="1:20">
      <c r="A303" s="25">
        <v>301</v>
      </c>
      <c r="B303" s="25">
        <v>49</v>
      </c>
      <c r="C303" s="25">
        <v>1</v>
      </c>
      <c r="D303" s="36">
        <f>(1+Mastersheet!$C$39)*D291</f>
        <v>25125.3351558506</v>
      </c>
      <c r="E303" s="36">
        <f t="shared" si="24"/>
        <v>-1507.5201093510359</v>
      </c>
      <c r="F303" s="37">
        <v>0</v>
      </c>
      <c r="G303" s="41">
        <f t="shared" si="23"/>
        <v>-7286.347195196674</v>
      </c>
      <c r="H303" s="25">
        <v>0</v>
      </c>
      <c r="I303" s="36">
        <f>(1+Mastersheet!$C$39)*I291</f>
        <v>-418.7555859308431</v>
      </c>
      <c r="J303" s="25">
        <v>0</v>
      </c>
      <c r="K303" s="25">
        <v>0</v>
      </c>
      <c r="L303" s="25">
        <v>0</v>
      </c>
      <c r="M303" s="36">
        <v>0</v>
      </c>
      <c r="N303" s="36">
        <f>Mastersheet!$C$34</f>
        <v>-1824.6070659266443</v>
      </c>
      <c r="O303" s="93">
        <v>0</v>
      </c>
      <c r="P303" s="37">
        <f>P291*(1+Mastersheet!$C$39)</f>
        <v>-1046.8889648271081</v>
      </c>
      <c r="Q303" s="25">
        <v>0</v>
      </c>
      <c r="R303" s="37">
        <f t="shared" si="27"/>
        <v>0</v>
      </c>
      <c r="S303" s="79">
        <f t="shared" si="26"/>
        <v>13041.216234618292</v>
      </c>
      <c r="T303" s="36">
        <f t="shared" si="25"/>
        <v>3107487.6943370877</v>
      </c>
    </row>
    <row r="304" spans="1:20">
      <c r="A304" s="25">
        <v>302</v>
      </c>
      <c r="B304" s="25">
        <v>50</v>
      </c>
      <c r="C304" s="25">
        <v>2</v>
      </c>
      <c r="D304" s="36">
        <f>(1+Mastersheet!$C$39)*D292</f>
        <v>25125.3351558506</v>
      </c>
      <c r="E304" s="36">
        <f t="shared" si="24"/>
        <v>-1507.5201093510359</v>
      </c>
      <c r="F304" s="37">
        <v>0</v>
      </c>
      <c r="G304" s="41">
        <f t="shared" si="23"/>
        <v>-7286.347195196674</v>
      </c>
      <c r="H304" s="25">
        <v>0</v>
      </c>
      <c r="I304" s="36">
        <f>(1+Mastersheet!$C$39)*I292</f>
        <v>-418.7555859308431</v>
      </c>
      <c r="J304" s="25">
        <v>0</v>
      </c>
      <c r="K304" s="25">
        <v>0</v>
      </c>
      <c r="L304" s="25">
        <v>0</v>
      </c>
      <c r="M304" s="36">
        <v>0</v>
      </c>
      <c r="N304" s="36">
        <f>Mastersheet!$C$34</f>
        <v>-1824.6070659266443</v>
      </c>
      <c r="O304" s="93">
        <v>0</v>
      </c>
      <c r="P304" s="37">
        <f>P292*(1+Mastersheet!$C$39)</f>
        <v>-1046.8889648271081</v>
      </c>
      <c r="Q304" s="25">
        <v>0</v>
      </c>
      <c r="R304" s="37">
        <f t="shared" si="27"/>
        <v>0</v>
      </c>
      <c r="S304" s="79">
        <f t="shared" si="26"/>
        <v>13041.216234618292</v>
      </c>
      <c r="T304" s="36">
        <f t="shared" si="25"/>
        <v>3125708.0567289344</v>
      </c>
    </row>
    <row r="305" spans="1:20">
      <c r="A305" s="25">
        <v>303</v>
      </c>
      <c r="B305" s="25">
        <v>50</v>
      </c>
      <c r="C305" s="25">
        <v>3</v>
      </c>
      <c r="D305" s="36">
        <f>(1+Mastersheet!$C$39)*D293</f>
        <v>25125.3351558506</v>
      </c>
      <c r="E305" s="36">
        <f t="shared" si="24"/>
        <v>-1507.5201093510359</v>
      </c>
      <c r="F305" s="37">
        <v>0</v>
      </c>
      <c r="G305" s="41">
        <f t="shared" si="23"/>
        <v>-7286.347195196674</v>
      </c>
      <c r="H305" s="25">
        <v>0</v>
      </c>
      <c r="I305" s="36">
        <f>(1+Mastersheet!$C$39)*I293</f>
        <v>-418.7555859308431</v>
      </c>
      <c r="J305" s="25">
        <v>0</v>
      </c>
      <c r="K305" s="25">
        <v>0</v>
      </c>
      <c r="L305" s="25">
        <v>0</v>
      </c>
      <c r="M305" s="36">
        <v>0</v>
      </c>
      <c r="N305" s="36">
        <f>Mastersheet!$C$34</f>
        <v>-1824.6070659266443</v>
      </c>
      <c r="O305" s="93">
        <v>0</v>
      </c>
      <c r="P305" s="37">
        <f>P293*(1+Mastersheet!$C$39)</f>
        <v>-1046.8889648271081</v>
      </c>
      <c r="Q305" s="25">
        <v>0</v>
      </c>
      <c r="R305" s="37">
        <f t="shared" si="27"/>
        <v>0</v>
      </c>
      <c r="S305" s="79">
        <f t="shared" si="26"/>
        <v>13041.216234618292</v>
      </c>
      <c r="T305" s="36">
        <f t="shared" si="25"/>
        <v>3143958.7863914343</v>
      </c>
    </row>
    <row r="306" spans="1:20">
      <c r="A306" s="25">
        <v>304</v>
      </c>
      <c r="B306" s="25">
        <v>50</v>
      </c>
      <c r="C306" s="77">
        <v>4</v>
      </c>
      <c r="D306" s="36">
        <f>(1+Mastersheet!$C$39)*D294</f>
        <v>25125.3351558506</v>
      </c>
      <c r="E306" s="36">
        <f t="shared" si="24"/>
        <v>-1507.5201093510359</v>
      </c>
      <c r="F306" s="37">
        <v>0</v>
      </c>
      <c r="G306" s="41">
        <f t="shared" si="23"/>
        <v>-7286.347195196674</v>
      </c>
      <c r="H306" s="25">
        <v>0</v>
      </c>
      <c r="I306" s="36">
        <f>(1+Mastersheet!$C$39)*I294</f>
        <v>-418.7555859308431</v>
      </c>
      <c r="J306" s="25">
        <v>0</v>
      </c>
      <c r="K306" s="25">
        <v>0</v>
      </c>
      <c r="L306" s="25">
        <v>0</v>
      </c>
      <c r="M306" s="36">
        <v>0</v>
      </c>
      <c r="N306" s="36">
        <f>Mastersheet!$C$34</f>
        <v>-1824.6070659266443</v>
      </c>
      <c r="O306" s="93">
        <v>0</v>
      </c>
      <c r="P306" s="37">
        <f>P294*(1+Mastersheet!$C$39)</f>
        <v>-1046.8889648271081</v>
      </c>
      <c r="Q306" s="25">
        <v>0</v>
      </c>
      <c r="R306" s="37">
        <f t="shared" si="27"/>
        <v>0</v>
      </c>
      <c r="S306" s="79">
        <f t="shared" si="26"/>
        <v>13041.216234618292</v>
      </c>
      <c r="T306" s="36">
        <f t="shared" si="25"/>
        <v>3162239.9339367049</v>
      </c>
    </row>
    <row r="307" spans="1:20">
      <c r="A307" s="25">
        <v>305</v>
      </c>
      <c r="B307" s="25">
        <v>50</v>
      </c>
      <c r="C307" s="25">
        <v>5</v>
      </c>
      <c r="D307" s="36">
        <f>(1+Mastersheet!$C$39)*D295</f>
        <v>25125.3351558506</v>
      </c>
      <c r="E307" s="36">
        <f t="shared" si="24"/>
        <v>-1507.5201093510359</v>
      </c>
      <c r="F307" s="37">
        <v>0</v>
      </c>
      <c r="G307" s="41">
        <f t="shared" si="23"/>
        <v>-7286.347195196674</v>
      </c>
      <c r="H307" s="25">
        <v>0</v>
      </c>
      <c r="I307" s="36">
        <f>(1+Mastersheet!$C$39)*I295</f>
        <v>-418.7555859308431</v>
      </c>
      <c r="J307" s="25">
        <v>0</v>
      </c>
      <c r="K307" s="25">
        <v>0</v>
      </c>
      <c r="L307" s="25">
        <v>0</v>
      </c>
      <c r="M307" s="36">
        <v>0</v>
      </c>
      <c r="N307" s="36">
        <f>Mastersheet!$C$34</f>
        <v>-1824.6070659266443</v>
      </c>
      <c r="O307" s="93">
        <v>0</v>
      </c>
      <c r="P307" s="37">
        <f>P295*(1+Mastersheet!$C$39)</f>
        <v>-1046.8889648271081</v>
      </c>
      <c r="Q307" s="25">
        <v>0</v>
      </c>
      <c r="R307" s="37">
        <f t="shared" si="27"/>
        <v>0</v>
      </c>
      <c r="S307" s="79">
        <f t="shared" si="26"/>
        <v>13041.216234618292</v>
      </c>
      <c r="T307" s="36">
        <f t="shared" si="25"/>
        <v>3180551.550061218</v>
      </c>
    </row>
    <row r="308" spans="1:20">
      <c r="A308" s="25">
        <v>306</v>
      </c>
      <c r="B308" s="25">
        <v>50</v>
      </c>
      <c r="C308" s="25">
        <v>6</v>
      </c>
      <c r="D308" s="36">
        <f>(1+Mastersheet!$C$39)*D296</f>
        <v>25125.3351558506</v>
      </c>
      <c r="E308" s="36">
        <f t="shared" si="24"/>
        <v>-1507.5201093510359</v>
      </c>
      <c r="F308" s="37">
        <v>0</v>
      </c>
      <c r="G308" s="41">
        <f t="shared" si="23"/>
        <v>-7286.347195196674</v>
      </c>
      <c r="H308" s="25">
        <v>0</v>
      </c>
      <c r="I308" s="36">
        <f>(1+Mastersheet!$C$39)*I296</f>
        <v>-418.7555859308431</v>
      </c>
      <c r="J308" s="25">
        <v>0</v>
      </c>
      <c r="K308" s="25">
        <v>0</v>
      </c>
      <c r="L308" s="25">
        <v>0</v>
      </c>
      <c r="M308" s="36">
        <v>0</v>
      </c>
      <c r="N308" s="36">
        <f>Mastersheet!$C$34</f>
        <v>-1824.6070659266443</v>
      </c>
      <c r="O308" s="93">
        <v>0</v>
      </c>
      <c r="P308" s="37">
        <f>P296*(1+Mastersheet!$C$39)</f>
        <v>-1046.8889648271081</v>
      </c>
      <c r="Q308" s="25">
        <v>0</v>
      </c>
      <c r="R308" s="37">
        <f t="shared" si="27"/>
        <v>0</v>
      </c>
      <c r="S308" s="79">
        <f t="shared" si="26"/>
        <v>13041.216234618292</v>
      </c>
      <c r="T308" s="36">
        <f t="shared" si="25"/>
        <v>3198893.6855459386</v>
      </c>
    </row>
    <row r="309" spans="1:20">
      <c r="A309" s="25">
        <v>307</v>
      </c>
      <c r="B309" s="25">
        <v>50</v>
      </c>
      <c r="C309" s="25">
        <v>7</v>
      </c>
      <c r="D309" s="36">
        <f>(1+Mastersheet!$C$39)*D297</f>
        <v>25125.3351558506</v>
      </c>
      <c r="E309" s="36">
        <f t="shared" si="24"/>
        <v>-1507.5201093510359</v>
      </c>
      <c r="F309" s="37">
        <v>0</v>
      </c>
      <c r="G309" s="41">
        <f t="shared" si="23"/>
        <v>-7286.347195196674</v>
      </c>
      <c r="H309" s="25">
        <v>0</v>
      </c>
      <c r="I309" s="36">
        <f>(1+Mastersheet!$C$39)*I297</f>
        <v>-418.7555859308431</v>
      </c>
      <c r="J309" s="25">
        <v>0</v>
      </c>
      <c r="K309" s="25">
        <v>0</v>
      </c>
      <c r="L309" s="25">
        <v>0</v>
      </c>
      <c r="M309" s="36">
        <v>0</v>
      </c>
      <c r="N309" s="36">
        <f>Mastersheet!$C$34</f>
        <v>-1824.6070659266443</v>
      </c>
      <c r="O309" s="93">
        <v>0</v>
      </c>
      <c r="P309" s="37">
        <f>P297*(1+Mastersheet!$C$39)</f>
        <v>-1046.8889648271081</v>
      </c>
      <c r="Q309" s="25">
        <v>0</v>
      </c>
      <c r="R309" s="37">
        <f t="shared" si="27"/>
        <v>0</v>
      </c>
      <c r="S309" s="79">
        <f t="shared" si="26"/>
        <v>13041.216234618292</v>
      </c>
      <c r="T309" s="36">
        <f t="shared" si="25"/>
        <v>3217266.391256467</v>
      </c>
    </row>
    <row r="310" spans="1:20">
      <c r="A310" s="25">
        <v>308</v>
      </c>
      <c r="B310" s="25">
        <v>50</v>
      </c>
      <c r="C310" s="77">
        <v>8</v>
      </c>
      <c r="D310" s="36">
        <f>(1+Mastersheet!$C$39)*D298</f>
        <v>25125.3351558506</v>
      </c>
      <c r="E310" s="36">
        <f t="shared" si="24"/>
        <v>-1507.5201093510359</v>
      </c>
      <c r="F310" s="37">
        <v>0</v>
      </c>
      <c r="G310" s="41">
        <f t="shared" si="23"/>
        <v>-7286.347195196674</v>
      </c>
      <c r="H310" s="25">
        <v>0</v>
      </c>
      <c r="I310" s="36">
        <f>(1+Mastersheet!$C$39)*I298</f>
        <v>-418.7555859308431</v>
      </c>
      <c r="J310" s="25">
        <v>0</v>
      </c>
      <c r="K310" s="25">
        <v>0</v>
      </c>
      <c r="L310" s="25">
        <v>0</v>
      </c>
      <c r="M310" s="36">
        <v>0</v>
      </c>
      <c r="N310" s="36">
        <f>Mastersheet!$C$34</f>
        <v>-1824.6070659266443</v>
      </c>
      <c r="O310" s="93">
        <v>0</v>
      </c>
      <c r="P310" s="37">
        <f>P298*(1+Mastersheet!$C$39)</f>
        <v>-1046.8889648271081</v>
      </c>
      <c r="Q310" s="25">
        <v>0</v>
      </c>
      <c r="R310" s="37">
        <f t="shared" si="27"/>
        <v>0</v>
      </c>
      <c r="S310" s="79">
        <f t="shared" si="26"/>
        <v>13041.216234618292</v>
      </c>
      <c r="T310" s="36">
        <f t="shared" si="25"/>
        <v>3235669.7181431795</v>
      </c>
    </row>
    <row r="311" spans="1:20">
      <c r="A311" s="25">
        <v>309</v>
      </c>
      <c r="B311" s="25">
        <v>50</v>
      </c>
      <c r="C311" s="25">
        <v>9</v>
      </c>
      <c r="D311" s="36">
        <f>(1+Mastersheet!$C$39)*D299</f>
        <v>25125.3351558506</v>
      </c>
      <c r="E311" s="36">
        <f t="shared" si="24"/>
        <v>-1507.5201093510359</v>
      </c>
      <c r="F311" s="37">
        <v>0</v>
      </c>
      <c r="G311" s="41">
        <f t="shared" si="23"/>
        <v>-7286.347195196674</v>
      </c>
      <c r="H311" s="25">
        <v>0</v>
      </c>
      <c r="I311" s="36">
        <f>(1+Mastersheet!$C$39)*I299</f>
        <v>-418.7555859308431</v>
      </c>
      <c r="J311" s="25">
        <v>0</v>
      </c>
      <c r="K311" s="25">
        <v>0</v>
      </c>
      <c r="L311" s="25">
        <v>0</v>
      </c>
      <c r="M311" s="36">
        <v>0</v>
      </c>
      <c r="N311" s="36">
        <f>Mastersheet!$C$34</f>
        <v>-1824.6070659266443</v>
      </c>
      <c r="O311" s="93">
        <v>0</v>
      </c>
      <c r="P311" s="37">
        <f>P299*(1+Mastersheet!$C$39)</f>
        <v>-1046.8889648271081</v>
      </c>
      <c r="Q311" s="25">
        <v>0</v>
      </c>
      <c r="R311" s="37">
        <f t="shared" si="27"/>
        <v>0</v>
      </c>
      <c r="S311" s="79">
        <f t="shared" si="26"/>
        <v>13041.216234618292</v>
      </c>
      <c r="T311" s="36">
        <f t="shared" si="25"/>
        <v>3254103.7172413701</v>
      </c>
    </row>
    <row r="312" spans="1:20">
      <c r="A312" s="25">
        <v>310</v>
      </c>
      <c r="B312" s="25">
        <v>50</v>
      </c>
      <c r="C312" s="77">
        <v>10</v>
      </c>
      <c r="D312" s="36">
        <f>(1+Mastersheet!$C$39)*D300</f>
        <v>25125.3351558506</v>
      </c>
      <c r="E312" s="36">
        <f t="shared" si="24"/>
        <v>-1507.5201093510359</v>
      </c>
      <c r="F312" s="37">
        <v>0</v>
      </c>
      <c r="G312" s="41">
        <f t="shared" si="23"/>
        <v>-7286.347195196674</v>
      </c>
      <c r="H312" s="25">
        <v>0</v>
      </c>
      <c r="I312" s="36">
        <f>(1+Mastersheet!$C$39)*I300</f>
        <v>-418.7555859308431</v>
      </c>
      <c r="J312" s="25">
        <v>0</v>
      </c>
      <c r="K312" s="25">
        <v>0</v>
      </c>
      <c r="L312" s="25">
        <v>0</v>
      </c>
      <c r="M312" s="36">
        <v>0</v>
      </c>
      <c r="N312" s="36">
        <f>Mastersheet!$C$34</f>
        <v>-1824.6070659266443</v>
      </c>
      <c r="O312" s="93">
        <v>0</v>
      </c>
      <c r="P312" s="37">
        <f>P300*(1+Mastersheet!$C$39)</f>
        <v>-1046.8889648271081</v>
      </c>
      <c r="Q312" s="25">
        <v>0</v>
      </c>
      <c r="R312" s="37">
        <f t="shared" si="27"/>
        <v>0</v>
      </c>
      <c r="S312" s="79">
        <f t="shared" si="26"/>
        <v>13041.216234618292</v>
      </c>
      <c r="T312" s="36">
        <f t="shared" si="25"/>
        <v>3272568.4396713907</v>
      </c>
    </row>
    <row r="313" spans="1:20">
      <c r="A313" s="25">
        <v>311</v>
      </c>
      <c r="B313" s="25">
        <v>50</v>
      </c>
      <c r="C313" s="25">
        <v>11</v>
      </c>
      <c r="D313" s="36">
        <f>(1+Mastersheet!$C$39)*D301</f>
        <v>25125.3351558506</v>
      </c>
      <c r="E313" s="36">
        <f t="shared" si="24"/>
        <v>-1507.5201093510359</v>
      </c>
      <c r="F313" s="37">
        <v>0</v>
      </c>
      <c r="G313" s="41">
        <f t="shared" si="23"/>
        <v>-7286.347195196674</v>
      </c>
      <c r="H313" s="25">
        <v>0</v>
      </c>
      <c r="I313" s="36">
        <f>(1+Mastersheet!$C$39)*I301</f>
        <v>-418.7555859308431</v>
      </c>
      <c r="J313" s="25">
        <v>0</v>
      </c>
      <c r="K313" s="25">
        <v>0</v>
      </c>
      <c r="L313" s="25">
        <v>0</v>
      </c>
      <c r="M313" s="36">
        <v>0</v>
      </c>
      <c r="N313" s="36">
        <f>Mastersheet!$C$34</f>
        <v>-1824.6070659266443</v>
      </c>
      <c r="O313" s="93">
        <v>0</v>
      </c>
      <c r="P313" s="37">
        <f>P301*(1+Mastersheet!$C$39)</f>
        <v>-1046.8889648271081</v>
      </c>
      <c r="Q313" s="25">
        <v>0</v>
      </c>
      <c r="R313" s="37">
        <f t="shared" si="27"/>
        <v>0</v>
      </c>
      <c r="S313" s="79">
        <f t="shared" si="26"/>
        <v>13041.216234618292</v>
      </c>
      <c r="T313" s="36">
        <f t="shared" si="25"/>
        <v>3291063.9366387948</v>
      </c>
    </row>
    <row r="314" spans="1:20">
      <c r="A314" s="25">
        <v>312</v>
      </c>
      <c r="B314" s="25">
        <v>50</v>
      </c>
      <c r="C314" s="77">
        <v>0</v>
      </c>
      <c r="D314" s="36">
        <f>(1+Mastersheet!$C$39)*D302</f>
        <v>25125.3351558506</v>
      </c>
      <c r="E314" s="36">
        <f t="shared" si="24"/>
        <v>-1507.5201093510359</v>
      </c>
      <c r="F314" s="37">
        <v>0</v>
      </c>
      <c r="G314" s="41">
        <f t="shared" si="23"/>
        <v>-7286.347195196674</v>
      </c>
      <c r="H314" s="25">
        <v>0</v>
      </c>
      <c r="I314" s="36">
        <f>(1+Mastersheet!$C$39)*I302</f>
        <v>-418.7555859308431</v>
      </c>
      <c r="J314" s="25">
        <v>0</v>
      </c>
      <c r="K314" s="25">
        <v>0</v>
      </c>
      <c r="L314" s="25">
        <v>0</v>
      </c>
      <c r="M314" s="36">
        <v>0</v>
      </c>
      <c r="N314" s="36">
        <f>Mastersheet!$C$34</f>
        <v>-1824.6070659266443</v>
      </c>
      <c r="O314" s="93">
        <v>0</v>
      </c>
      <c r="P314" s="37">
        <f>P302*(1+Mastersheet!$C$39)</f>
        <v>-1046.8889648271081</v>
      </c>
      <c r="Q314" s="25">
        <v>0</v>
      </c>
      <c r="R314" s="37">
        <f t="shared" si="27"/>
        <v>0</v>
      </c>
      <c r="S314" s="79">
        <f t="shared" si="26"/>
        <v>13041.216234618292</v>
      </c>
      <c r="T314" s="36">
        <f t="shared" si="25"/>
        <v>3309590.2594344779</v>
      </c>
    </row>
    <row r="315" spans="1:20">
      <c r="A315" s="25">
        <v>313</v>
      </c>
      <c r="B315" s="25">
        <v>50</v>
      </c>
      <c r="C315" s="25">
        <v>1</v>
      </c>
      <c r="D315" s="36">
        <f>(1+Mastersheet!$C$39)*D303</f>
        <v>25879.09521052612</v>
      </c>
      <c r="E315" s="36">
        <f t="shared" si="24"/>
        <v>-1552.7457126315671</v>
      </c>
      <c r="F315" s="37">
        <v>0</v>
      </c>
      <c r="G315" s="41">
        <f t="shared" si="23"/>
        <v>-7504.9376110525745</v>
      </c>
      <c r="H315" s="25">
        <v>0</v>
      </c>
      <c r="I315" s="36">
        <f>(1+Mastersheet!$C$39)*I303</f>
        <v>-431.31825350876841</v>
      </c>
      <c r="J315" s="25">
        <v>0</v>
      </c>
      <c r="K315" s="25">
        <v>0</v>
      </c>
      <c r="L315" s="25">
        <v>0</v>
      </c>
      <c r="M315" s="36">
        <v>0</v>
      </c>
      <c r="N315" s="36">
        <f>Mastersheet!$C$34</f>
        <v>-1824.6070659266443</v>
      </c>
      <c r="O315" s="93">
        <v>0</v>
      </c>
      <c r="P315" s="37">
        <f>P303*(1+Mastersheet!$C$39)</f>
        <v>-1078.2956337719213</v>
      </c>
      <c r="Q315" s="25">
        <v>0</v>
      </c>
      <c r="R315" s="37">
        <f t="shared" si="27"/>
        <v>0</v>
      </c>
      <c r="S315" s="79">
        <f t="shared" si="26"/>
        <v>13487.190933634645</v>
      </c>
      <c r="T315" s="36">
        <f t="shared" si="25"/>
        <v>3328593.4341338365</v>
      </c>
    </row>
    <row r="316" spans="1:20">
      <c r="A316" s="25">
        <v>314</v>
      </c>
      <c r="B316" s="25">
        <v>51</v>
      </c>
      <c r="C316" s="25">
        <v>2</v>
      </c>
      <c r="D316" s="36">
        <f>(1+Mastersheet!$C$39)*D304</f>
        <v>25879.09521052612</v>
      </c>
      <c r="E316" s="36">
        <f t="shared" si="24"/>
        <v>-1552.7457126315671</v>
      </c>
      <c r="F316" s="37">
        <v>0</v>
      </c>
      <c r="G316" s="41">
        <f t="shared" si="23"/>
        <v>-7504.9376110525745</v>
      </c>
      <c r="H316" s="25">
        <v>0</v>
      </c>
      <c r="I316" s="36">
        <f>(1+Mastersheet!$C$39)*I304</f>
        <v>-431.31825350876841</v>
      </c>
      <c r="J316" s="25">
        <v>0</v>
      </c>
      <c r="K316" s="25">
        <v>0</v>
      </c>
      <c r="L316" s="25">
        <v>0</v>
      </c>
      <c r="M316" s="36">
        <v>0</v>
      </c>
      <c r="N316" s="36">
        <f>Mastersheet!$C$34</f>
        <v>-1824.6070659266443</v>
      </c>
      <c r="O316" s="93">
        <v>0</v>
      </c>
      <c r="P316" s="37">
        <f>P304*(1+Mastersheet!$C$39)</f>
        <v>-1078.2956337719213</v>
      </c>
      <c r="Q316" s="25">
        <v>0</v>
      </c>
      <c r="R316" s="37">
        <f t="shared" si="27"/>
        <v>0</v>
      </c>
      <c r="S316" s="79">
        <f t="shared" si="26"/>
        <v>13487.190933634645</v>
      </c>
      <c r="T316" s="36">
        <f t="shared" si="25"/>
        <v>3347628.2807910275</v>
      </c>
    </row>
    <row r="317" spans="1:20">
      <c r="A317" s="25">
        <v>315</v>
      </c>
      <c r="B317" s="25">
        <v>51</v>
      </c>
      <c r="C317" s="25">
        <v>3</v>
      </c>
      <c r="D317" s="36">
        <f>(1+Mastersheet!$C$39)*D305</f>
        <v>25879.09521052612</v>
      </c>
      <c r="E317" s="36">
        <f t="shared" si="24"/>
        <v>-1552.7457126315671</v>
      </c>
      <c r="F317" s="37">
        <v>0</v>
      </c>
      <c r="G317" s="41">
        <f t="shared" si="23"/>
        <v>-7504.9376110525745</v>
      </c>
      <c r="H317" s="25">
        <v>0</v>
      </c>
      <c r="I317" s="36">
        <f>(1+Mastersheet!$C$39)*I305</f>
        <v>-431.31825350876841</v>
      </c>
      <c r="J317" s="25">
        <v>0</v>
      </c>
      <c r="K317" s="25">
        <v>0</v>
      </c>
      <c r="L317" s="25">
        <v>0</v>
      </c>
      <c r="M317" s="36">
        <v>0</v>
      </c>
      <c r="N317" s="36">
        <f>Mastersheet!$C$34</f>
        <v>-1824.6070659266443</v>
      </c>
      <c r="O317" s="93">
        <v>0</v>
      </c>
      <c r="P317" s="37">
        <f>P305*(1+Mastersheet!$C$39)</f>
        <v>-1078.2956337719213</v>
      </c>
      <c r="Q317" s="25">
        <v>0</v>
      </c>
      <c r="R317" s="37">
        <f t="shared" si="27"/>
        <v>0</v>
      </c>
      <c r="S317" s="79">
        <f t="shared" si="26"/>
        <v>13487.190933634645</v>
      </c>
      <c r="T317" s="36">
        <f t="shared" si="25"/>
        <v>3366694.8521926473</v>
      </c>
    </row>
    <row r="318" spans="1:20">
      <c r="A318" s="25">
        <v>316</v>
      </c>
      <c r="B318" s="25">
        <v>51</v>
      </c>
      <c r="C318" s="77">
        <v>4</v>
      </c>
      <c r="D318" s="36">
        <f>(1+Mastersheet!$C$39)*D306</f>
        <v>25879.09521052612</v>
      </c>
      <c r="E318" s="36">
        <f t="shared" si="24"/>
        <v>-1552.7457126315671</v>
      </c>
      <c r="F318" s="37">
        <v>0</v>
      </c>
      <c r="G318" s="41">
        <f t="shared" si="23"/>
        <v>-7504.9376110525745</v>
      </c>
      <c r="H318" s="25">
        <v>0</v>
      </c>
      <c r="I318" s="36">
        <f>(1+Mastersheet!$C$39)*I306</f>
        <v>-431.31825350876841</v>
      </c>
      <c r="J318" s="25">
        <v>0</v>
      </c>
      <c r="K318" s="25">
        <v>0</v>
      </c>
      <c r="L318" s="25">
        <v>0</v>
      </c>
      <c r="M318" s="36">
        <v>0</v>
      </c>
      <c r="N318" s="36">
        <f>Mastersheet!$C$34</f>
        <v>-1824.6070659266443</v>
      </c>
      <c r="O318" s="93">
        <v>0</v>
      </c>
      <c r="P318" s="37">
        <f>P306*(1+Mastersheet!$C$39)</f>
        <v>-1078.2956337719213</v>
      </c>
      <c r="Q318" s="25">
        <v>0</v>
      </c>
      <c r="R318" s="37">
        <f t="shared" si="27"/>
        <v>0</v>
      </c>
      <c r="S318" s="79">
        <f t="shared" si="26"/>
        <v>13487.190933634645</v>
      </c>
      <c r="T318" s="36">
        <f t="shared" si="25"/>
        <v>3385793.2012132695</v>
      </c>
    </row>
    <row r="319" spans="1:20">
      <c r="A319" s="25">
        <v>317</v>
      </c>
      <c r="B319" s="25">
        <v>51</v>
      </c>
      <c r="C319" s="25">
        <v>5</v>
      </c>
      <c r="D319" s="36">
        <f>(1+Mastersheet!$C$39)*D307</f>
        <v>25879.09521052612</v>
      </c>
      <c r="E319" s="36">
        <f t="shared" si="24"/>
        <v>-1552.7457126315671</v>
      </c>
      <c r="F319" s="37">
        <v>0</v>
      </c>
      <c r="G319" s="41">
        <f t="shared" si="23"/>
        <v>-7504.9376110525745</v>
      </c>
      <c r="H319" s="25">
        <v>0</v>
      </c>
      <c r="I319" s="36">
        <f>(1+Mastersheet!$C$39)*I307</f>
        <v>-431.31825350876841</v>
      </c>
      <c r="J319" s="25">
        <v>0</v>
      </c>
      <c r="K319" s="25">
        <v>0</v>
      </c>
      <c r="L319" s="25">
        <v>0</v>
      </c>
      <c r="M319" s="36">
        <v>0</v>
      </c>
      <c r="N319" s="36">
        <f>Mastersheet!$C$34</f>
        <v>-1824.6070659266443</v>
      </c>
      <c r="O319" s="93">
        <v>0</v>
      </c>
      <c r="P319" s="37">
        <f>P307*(1+Mastersheet!$C$39)</f>
        <v>-1078.2956337719213</v>
      </c>
      <c r="Q319" s="25">
        <v>0</v>
      </c>
      <c r="R319" s="37">
        <f t="shared" si="27"/>
        <v>0</v>
      </c>
      <c r="S319" s="79">
        <f t="shared" si="26"/>
        <v>13487.190933634645</v>
      </c>
      <c r="T319" s="36">
        <f t="shared" si="25"/>
        <v>3404923.3808155931</v>
      </c>
    </row>
    <row r="320" spans="1:20">
      <c r="A320" s="25">
        <v>318</v>
      </c>
      <c r="B320" s="25">
        <v>51</v>
      </c>
      <c r="C320" s="25">
        <v>6</v>
      </c>
      <c r="D320" s="36">
        <f>(1+Mastersheet!$C$39)*D308</f>
        <v>25879.09521052612</v>
      </c>
      <c r="E320" s="36">
        <f t="shared" si="24"/>
        <v>-1552.7457126315671</v>
      </c>
      <c r="F320" s="37">
        <v>0</v>
      </c>
      <c r="G320" s="41">
        <f t="shared" si="23"/>
        <v>-7504.9376110525745</v>
      </c>
      <c r="H320" s="25">
        <v>0</v>
      </c>
      <c r="I320" s="36">
        <f>(1+Mastersheet!$C$39)*I308</f>
        <v>-431.31825350876841</v>
      </c>
      <c r="J320" s="25">
        <v>0</v>
      </c>
      <c r="K320" s="25">
        <v>0</v>
      </c>
      <c r="L320" s="25">
        <v>0</v>
      </c>
      <c r="M320" s="36">
        <v>0</v>
      </c>
      <c r="N320" s="36">
        <f>Mastersheet!$C$34</f>
        <v>-1824.6070659266443</v>
      </c>
      <c r="O320" s="93">
        <v>0</v>
      </c>
      <c r="P320" s="37">
        <f>P308*(1+Mastersheet!$C$39)</f>
        <v>-1078.2956337719213</v>
      </c>
      <c r="Q320" s="25">
        <v>0</v>
      </c>
      <c r="R320" s="37">
        <f t="shared" si="27"/>
        <v>0</v>
      </c>
      <c r="S320" s="79">
        <f t="shared" si="26"/>
        <v>13487.190933634645</v>
      </c>
      <c r="T320" s="36">
        <f t="shared" si="25"/>
        <v>3424085.4440505872</v>
      </c>
    </row>
    <row r="321" spans="1:20">
      <c r="A321" s="25">
        <v>319</v>
      </c>
      <c r="B321" s="25">
        <v>51</v>
      </c>
      <c r="C321" s="25">
        <v>7</v>
      </c>
      <c r="D321" s="36">
        <f>(1+Mastersheet!$C$39)*D309</f>
        <v>25879.09521052612</v>
      </c>
      <c r="E321" s="36">
        <f t="shared" si="24"/>
        <v>-1552.7457126315671</v>
      </c>
      <c r="F321" s="37">
        <v>0</v>
      </c>
      <c r="G321" s="41">
        <f t="shared" si="23"/>
        <v>-7504.9376110525745</v>
      </c>
      <c r="H321" s="25">
        <v>0</v>
      </c>
      <c r="I321" s="36">
        <f>(1+Mastersheet!$C$39)*I309</f>
        <v>-431.31825350876841</v>
      </c>
      <c r="J321" s="25">
        <v>0</v>
      </c>
      <c r="K321" s="25">
        <v>0</v>
      </c>
      <c r="L321" s="25">
        <v>0</v>
      </c>
      <c r="M321" s="36">
        <v>0</v>
      </c>
      <c r="N321" s="36">
        <f>Mastersheet!$C$34</f>
        <v>-1824.6070659266443</v>
      </c>
      <c r="O321" s="93">
        <v>0</v>
      </c>
      <c r="P321" s="37">
        <f>P309*(1+Mastersheet!$C$39)</f>
        <v>-1078.2956337719213</v>
      </c>
      <c r="Q321" s="25">
        <v>0</v>
      </c>
      <c r="R321" s="37">
        <f t="shared" si="27"/>
        <v>0</v>
      </c>
      <c r="S321" s="79">
        <f t="shared" si="26"/>
        <v>13487.190933634645</v>
      </c>
      <c r="T321" s="36">
        <f t="shared" si="25"/>
        <v>3443279.4440576397</v>
      </c>
    </row>
    <row r="322" spans="1:20">
      <c r="A322" s="25">
        <v>320</v>
      </c>
      <c r="B322" s="25">
        <v>51</v>
      </c>
      <c r="C322" s="77">
        <v>8</v>
      </c>
      <c r="D322" s="36">
        <f>(1+Mastersheet!$C$39)*D310</f>
        <v>25879.09521052612</v>
      </c>
      <c r="E322" s="36">
        <f t="shared" si="24"/>
        <v>-1552.7457126315671</v>
      </c>
      <c r="F322" s="37">
        <v>0</v>
      </c>
      <c r="G322" s="41">
        <f t="shared" ref="G322:G385" si="28">-0.29*($D322)</f>
        <v>-7504.9376110525745</v>
      </c>
      <c r="H322" s="25">
        <v>0</v>
      </c>
      <c r="I322" s="36">
        <f>(1+Mastersheet!$C$39)*I310</f>
        <v>-431.31825350876841</v>
      </c>
      <c r="J322" s="25">
        <v>0</v>
      </c>
      <c r="K322" s="25">
        <v>0</v>
      </c>
      <c r="L322" s="25">
        <v>0</v>
      </c>
      <c r="M322" s="36">
        <v>0</v>
      </c>
      <c r="N322" s="36">
        <f>Mastersheet!$C$34</f>
        <v>-1824.6070659266443</v>
      </c>
      <c r="O322" s="93">
        <v>0</v>
      </c>
      <c r="P322" s="37">
        <f>P310*(1+Mastersheet!$C$39)</f>
        <v>-1078.2956337719213</v>
      </c>
      <c r="Q322" s="25">
        <v>0</v>
      </c>
      <c r="R322" s="37">
        <f t="shared" si="27"/>
        <v>0</v>
      </c>
      <c r="S322" s="79">
        <f t="shared" si="26"/>
        <v>13487.190933634645</v>
      </c>
      <c r="T322" s="36">
        <f t="shared" si="25"/>
        <v>3462505.4340647035</v>
      </c>
    </row>
    <row r="323" spans="1:20">
      <c r="A323" s="25">
        <v>321</v>
      </c>
      <c r="B323" s="25">
        <v>51</v>
      </c>
      <c r="C323" s="25">
        <v>9</v>
      </c>
      <c r="D323" s="36">
        <f>(1+Mastersheet!$C$39)*D311</f>
        <v>25879.09521052612</v>
      </c>
      <c r="E323" s="36">
        <f t="shared" ref="E323:E386" si="29">-0.06*D323</f>
        <v>-1552.7457126315671</v>
      </c>
      <c r="F323" s="37">
        <v>0</v>
      </c>
      <c r="G323" s="41">
        <f t="shared" si="28"/>
        <v>-7504.9376110525745</v>
      </c>
      <c r="H323" s="25">
        <v>0</v>
      </c>
      <c r="I323" s="36">
        <f>(1+Mastersheet!$C$39)*I311</f>
        <v>-431.31825350876841</v>
      </c>
      <c r="J323" s="25">
        <v>0</v>
      </c>
      <c r="K323" s="25">
        <v>0</v>
      </c>
      <c r="L323" s="25">
        <v>0</v>
      </c>
      <c r="M323" s="36">
        <v>0</v>
      </c>
      <c r="N323" s="36">
        <f>Mastersheet!$C$34</f>
        <v>-1824.6070659266443</v>
      </c>
      <c r="O323" s="93">
        <v>0</v>
      </c>
      <c r="P323" s="37">
        <f>P311*(1+Mastersheet!$C$39)</f>
        <v>-1078.2956337719213</v>
      </c>
      <c r="Q323" s="25">
        <v>0</v>
      </c>
      <c r="R323" s="37">
        <f t="shared" si="27"/>
        <v>0</v>
      </c>
      <c r="S323" s="79">
        <f t="shared" si="26"/>
        <v>13487.190933634645</v>
      </c>
      <c r="T323" s="36">
        <f t="shared" ref="T323:T386" si="30" xml:space="preserve"> S323 + T322 * (1+($W$8)/12)</f>
        <v>3481763.467388446</v>
      </c>
    </row>
    <row r="324" spans="1:20">
      <c r="A324" s="25">
        <v>322</v>
      </c>
      <c r="B324" s="25">
        <v>51</v>
      </c>
      <c r="C324" s="77">
        <v>10</v>
      </c>
      <c r="D324" s="36">
        <f>(1+Mastersheet!$C$39)*D312</f>
        <v>25879.09521052612</v>
      </c>
      <c r="E324" s="36">
        <f t="shared" si="29"/>
        <v>-1552.7457126315671</v>
      </c>
      <c r="F324" s="37">
        <v>0</v>
      </c>
      <c r="G324" s="41">
        <f t="shared" si="28"/>
        <v>-7504.9376110525745</v>
      </c>
      <c r="H324" s="25">
        <v>0</v>
      </c>
      <c r="I324" s="36">
        <f>(1+Mastersheet!$C$39)*I312</f>
        <v>-431.31825350876841</v>
      </c>
      <c r="J324" s="25">
        <v>0</v>
      </c>
      <c r="K324" s="25">
        <v>0</v>
      </c>
      <c r="L324" s="25">
        <v>0</v>
      </c>
      <c r="M324" s="36">
        <v>0</v>
      </c>
      <c r="N324" s="36">
        <f>Mastersheet!$C$34</f>
        <v>-1824.6070659266443</v>
      </c>
      <c r="O324" s="93">
        <v>0</v>
      </c>
      <c r="P324" s="37">
        <f>P312*(1+Mastersheet!$C$39)</f>
        <v>-1078.2956337719213</v>
      </c>
      <c r="Q324" s="25">
        <v>0</v>
      </c>
      <c r="R324" s="37">
        <f t="shared" si="27"/>
        <v>0</v>
      </c>
      <c r="S324" s="79">
        <f t="shared" ref="S324:S387" si="31">SUM(D324,E324,F324,G324,H324,I324,J324,K324,L324,M324,N324,O324,P324,Q324,R324)</f>
        <v>13487.190933634645</v>
      </c>
      <c r="T324" s="36">
        <f t="shared" si="30"/>
        <v>3501053.5974343945</v>
      </c>
    </row>
    <row r="325" spans="1:20">
      <c r="A325" s="25">
        <v>323</v>
      </c>
      <c r="B325" s="25">
        <v>51</v>
      </c>
      <c r="C325" s="25">
        <v>11</v>
      </c>
      <c r="D325" s="36">
        <f>(1+Mastersheet!$C$39)*D313</f>
        <v>25879.09521052612</v>
      </c>
      <c r="E325" s="36">
        <f t="shared" si="29"/>
        <v>-1552.7457126315671</v>
      </c>
      <c r="F325" s="37">
        <v>0</v>
      </c>
      <c r="G325" s="41">
        <f t="shared" si="28"/>
        <v>-7504.9376110525745</v>
      </c>
      <c r="H325" s="25">
        <v>0</v>
      </c>
      <c r="I325" s="36">
        <f>(1+Mastersheet!$C$39)*I313</f>
        <v>-431.31825350876841</v>
      </c>
      <c r="J325" s="25">
        <v>0</v>
      </c>
      <c r="K325" s="25">
        <v>0</v>
      </c>
      <c r="L325" s="25">
        <v>0</v>
      </c>
      <c r="M325" s="36">
        <v>0</v>
      </c>
      <c r="N325" s="36">
        <f>Mastersheet!$C$34</f>
        <v>-1824.6070659266443</v>
      </c>
      <c r="O325" s="93">
        <v>0</v>
      </c>
      <c r="P325" s="37">
        <f>P313*(1+Mastersheet!$C$39)</f>
        <v>-1078.2956337719213</v>
      </c>
      <c r="Q325" s="25">
        <v>0</v>
      </c>
      <c r="R325" s="37">
        <f t="shared" si="27"/>
        <v>0</v>
      </c>
      <c r="S325" s="79">
        <f t="shared" si="31"/>
        <v>13487.190933634645</v>
      </c>
      <c r="T325" s="36">
        <f t="shared" si="30"/>
        <v>3520375.8776970864</v>
      </c>
    </row>
    <row r="326" spans="1:20">
      <c r="A326" s="25">
        <v>324</v>
      </c>
      <c r="B326" s="25">
        <v>51</v>
      </c>
      <c r="C326" s="77">
        <v>0</v>
      </c>
      <c r="D326" s="36">
        <f>(1+Mastersheet!$C$39)*D314</f>
        <v>25879.09521052612</v>
      </c>
      <c r="E326" s="36">
        <f t="shared" si="29"/>
        <v>-1552.7457126315671</v>
      </c>
      <c r="F326" s="37">
        <v>0</v>
      </c>
      <c r="G326" s="41">
        <f t="shared" si="28"/>
        <v>-7504.9376110525745</v>
      </c>
      <c r="H326" s="25">
        <v>0</v>
      </c>
      <c r="I326" s="36">
        <f>(1+Mastersheet!$C$39)*I314</f>
        <v>-431.31825350876841</v>
      </c>
      <c r="J326" s="25">
        <v>0</v>
      </c>
      <c r="K326" s="25">
        <v>0</v>
      </c>
      <c r="L326" s="25">
        <v>0</v>
      </c>
      <c r="M326" s="36">
        <v>0</v>
      </c>
      <c r="N326" s="36">
        <f>Mastersheet!$C$34</f>
        <v>-1824.6070659266443</v>
      </c>
      <c r="O326" s="93">
        <v>0</v>
      </c>
      <c r="P326" s="37">
        <f>P314*(1+Mastersheet!$C$39)</f>
        <v>-1078.2956337719213</v>
      </c>
      <c r="Q326" s="25">
        <v>0</v>
      </c>
      <c r="R326" s="37">
        <f t="shared" si="27"/>
        <v>0</v>
      </c>
      <c r="S326" s="79">
        <f t="shared" si="31"/>
        <v>13487.190933634645</v>
      </c>
      <c r="T326" s="36">
        <f t="shared" si="30"/>
        <v>3539730.3617602163</v>
      </c>
    </row>
    <row r="327" spans="1:20">
      <c r="A327" s="25">
        <v>325</v>
      </c>
      <c r="B327" s="25">
        <v>51</v>
      </c>
      <c r="C327" s="25">
        <v>1</v>
      </c>
      <c r="D327" s="36">
        <f>(1+Mastersheet!$C$39)*D315</f>
        <v>26655.468066841906</v>
      </c>
      <c r="E327" s="36">
        <f t="shared" si="29"/>
        <v>-1599.3280840105142</v>
      </c>
      <c r="F327" s="37">
        <v>0</v>
      </c>
      <c r="G327" s="41">
        <f t="shared" si="28"/>
        <v>-7730.0857393841525</v>
      </c>
      <c r="H327" s="25">
        <v>0</v>
      </c>
      <c r="I327" s="36">
        <f>(1+Mastersheet!$C$39)*I315</f>
        <v>-444.25780111403145</v>
      </c>
      <c r="J327" s="25">
        <v>0</v>
      </c>
      <c r="K327" s="25">
        <v>0</v>
      </c>
      <c r="L327" s="25">
        <v>0</v>
      </c>
      <c r="M327" s="36">
        <v>0</v>
      </c>
      <c r="N327" s="36">
        <f>Mastersheet!$C$34</f>
        <v>-1824.6070659266443</v>
      </c>
      <c r="O327" s="93">
        <v>0</v>
      </c>
      <c r="P327" s="37">
        <f>P315*(1+Mastersheet!$C$39)</f>
        <v>-1110.6445027850789</v>
      </c>
      <c r="Q327" s="25">
        <v>0</v>
      </c>
      <c r="R327" s="37">
        <f t="shared" si="27"/>
        <v>0</v>
      </c>
      <c r="S327" s="79">
        <f t="shared" si="31"/>
        <v>13946.544873621482</v>
      </c>
      <c r="T327" s="36">
        <f t="shared" si="30"/>
        <v>3559576.4572367715</v>
      </c>
    </row>
    <row r="328" spans="1:20">
      <c r="A328" s="25">
        <v>326</v>
      </c>
      <c r="B328" s="25">
        <v>52</v>
      </c>
      <c r="C328" s="25">
        <v>2</v>
      </c>
      <c r="D328" s="36">
        <f>(1+Mastersheet!$C$39)*D316</f>
        <v>26655.468066841906</v>
      </c>
      <c r="E328" s="36">
        <f t="shared" si="29"/>
        <v>-1599.3280840105142</v>
      </c>
      <c r="F328" s="37">
        <v>0</v>
      </c>
      <c r="G328" s="41">
        <f t="shared" si="28"/>
        <v>-7730.0857393841525</v>
      </c>
      <c r="H328" s="25">
        <v>0</v>
      </c>
      <c r="I328" s="36">
        <f>(1+Mastersheet!$C$39)*I316</f>
        <v>-444.25780111403145</v>
      </c>
      <c r="J328" s="25">
        <v>0</v>
      </c>
      <c r="K328" s="25">
        <v>0</v>
      </c>
      <c r="L328" s="25">
        <v>0</v>
      </c>
      <c r="M328" s="36">
        <v>0</v>
      </c>
      <c r="N328" s="36">
        <f>Mastersheet!$C$34</f>
        <v>-1824.6070659266443</v>
      </c>
      <c r="O328" s="93">
        <v>0</v>
      </c>
      <c r="P328" s="37">
        <f>P316*(1+Mastersheet!$C$39)</f>
        <v>-1110.6445027850789</v>
      </c>
      <c r="Q328" s="25">
        <v>0</v>
      </c>
      <c r="R328" s="37">
        <f t="shared" ref="R328:R391" si="32">FV(0.00666,1,0,-R327)</f>
        <v>0</v>
      </c>
      <c r="S328" s="79">
        <f t="shared" si="31"/>
        <v>13946.544873621482</v>
      </c>
      <c r="T328" s="36">
        <f t="shared" si="30"/>
        <v>3579455.6295391209</v>
      </c>
    </row>
    <row r="329" spans="1:20">
      <c r="A329" s="25">
        <v>327</v>
      </c>
      <c r="B329" s="25">
        <v>52</v>
      </c>
      <c r="C329" s="25">
        <v>3</v>
      </c>
      <c r="D329" s="36">
        <f>(1+Mastersheet!$C$39)*D317</f>
        <v>26655.468066841906</v>
      </c>
      <c r="E329" s="36">
        <f t="shared" si="29"/>
        <v>-1599.3280840105142</v>
      </c>
      <c r="F329" s="37">
        <v>0</v>
      </c>
      <c r="G329" s="41">
        <f t="shared" si="28"/>
        <v>-7730.0857393841525</v>
      </c>
      <c r="H329" s="25">
        <v>0</v>
      </c>
      <c r="I329" s="36">
        <f>(1+Mastersheet!$C$39)*I317</f>
        <v>-444.25780111403145</v>
      </c>
      <c r="J329" s="25">
        <v>0</v>
      </c>
      <c r="K329" s="25">
        <v>0</v>
      </c>
      <c r="L329" s="25">
        <v>0</v>
      </c>
      <c r="M329" s="36">
        <v>0</v>
      </c>
      <c r="N329" s="36">
        <f>Mastersheet!$C$34</f>
        <v>-1824.6070659266443</v>
      </c>
      <c r="O329" s="93">
        <v>0</v>
      </c>
      <c r="P329" s="37">
        <f>P317*(1+Mastersheet!$C$39)</f>
        <v>-1110.6445027850789</v>
      </c>
      <c r="Q329" s="25">
        <v>0</v>
      </c>
      <c r="R329" s="37">
        <f t="shared" si="32"/>
        <v>0</v>
      </c>
      <c r="S329" s="79">
        <f t="shared" si="31"/>
        <v>13946.544873621482</v>
      </c>
      <c r="T329" s="36">
        <f t="shared" si="30"/>
        <v>3599367.9337953078</v>
      </c>
    </row>
    <row r="330" spans="1:20">
      <c r="A330" s="25">
        <v>328</v>
      </c>
      <c r="B330" s="25">
        <v>52</v>
      </c>
      <c r="C330" s="77">
        <v>4</v>
      </c>
      <c r="D330" s="36">
        <f>(1+Mastersheet!$C$39)*D318</f>
        <v>26655.468066841906</v>
      </c>
      <c r="E330" s="36">
        <f t="shared" si="29"/>
        <v>-1599.3280840105142</v>
      </c>
      <c r="F330" s="37">
        <v>0</v>
      </c>
      <c r="G330" s="41">
        <f t="shared" si="28"/>
        <v>-7730.0857393841525</v>
      </c>
      <c r="H330" s="25">
        <v>0</v>
      </c>
      <c r="I330" s="36">
        <f>(1+Mastersheet!$C$39)*I318</f>
        <v>-444.25780111403145</v>
      </c>
      <c r="J330" s="25">
        <v>0</v>
      </c>
      <c r="K330" s="25">
        <v>0</v>
      </c>
      <c r="L330" s="25">
        <v>0</v>
      </c>
      <c r="M330" s="36">
        <v>0</v>
      </c>
      <c r="N330" s="36">
        <f>Mastersheet!$C$34</f>
        <v>-1824.6070659266443</v>
      </c>
      <c r="O330" s="93">
        <v>0</v>
      </c>
      <c r="P330" s="37">
        <f>P318*(1+Mastersheet!$C$39)</f>
        <v>-1110.6445027850789</v>
      </c>
      <c r="Q330" s="25">
        <v>0</v>
      </c>
      <c r="R330" s="37">
        <f t="shared" si="32"/>
        <v>0</v>
      </c>
      <c r="S330" s="79">
        <f t="shared" si="31"/>
        <v>13946.544873621482</v>
      </c>
      <c r="T330" s="36">
        <f t="shared" si="30"/>
        <v>3619313.4252252546</v>
      </c>
    </row>
    <row r="331" spans="1:20">
      <c r="A331" s="25">
        <v>329</v>
      </c>
      <c r="B331" s="25">
        <v>52</v>
      </c>
      <c r="C331" s="25">
        <v>5</v>
      </c>
      <c r="D331" s="36">
        <f>(1+Mastersheet!$C$39)*D319</f>
        <v>26655.468066841906</v>
      </c>
      <c r="E331" s="36">
        <f t="shared" si="29"/>
        <v>-1599.3280840105142</v>
      </c>
      <c r="F331" s="37">
        <v>0</v>
      </c>
      <c r="G331" s="41">
        <f t="shared" si="28"/>
        <v>-7730.0857393841525</v>
      </c>
      <c r="H331" s="25">
        <v>0</v>
      </c>
      <c r="I331" s="36">
        <f>(1+Mastersheet!$C$39)*I319</f>
        <v>-444.25780111403145</v>
      </c>
      <c r="J331" s="25">
        <v>0</v>
      </c>
      <c r="K331" s="25">
        <v>0</v>
      </c>
      <c r="L331" s="25">
        <v>0</v>
      </c>
      <c r="M331" s="36">
        <v>0</v>
      </c>
      <c r="N331" s="36">
        <f>Mastersheet!$C$34</f>
        <v>-1824.6070659266443</v>
      </c>
      <c r="O331" s="93">
        <v>0</v>
      </c>
      <c r="P331" s="37">
        <f>P319*(1+Mastersheet!$C$39)</f>
        <v>-1110.6445027850789</v>
      </c>
      <c r="Q331" s="25">
        <v>0</v>
      </c>
      <c r="R331" s="37">
        <f t="shared" si="32"/>
        <v>0</v>
      </c>
      <c r="S331" s="79">
        <f t="shared" si="31"/>
        <v>13946.544873621482</v>
      </c>
      <c r="T331" s="36">
        <f t="shared" si="30"/>
        <v>3639292.1591409179</v>
      </c>
    </row>
    <row r="332" spans="1:20">
      <c r="A332" s="25">
        <v>330</v>
      </c>
      <c r="B332" s="25">
        <v>52</v>
      </c>
      <c r="C332" s="25">
        <v>6</v>
      </c>
      <c r="D332" s="36">
        <f>(1+Mastersheet!$C$39)*D320</f>
        <v>26655.468066841906</v>
      </c>
      <c r="E332" s="36">
        <f t="shared" si="29"/>
        <v>-1599.3280840105142</v>
      </c>
      <c r="F332" s="37">
        <v>0</v>
      </c>
      <c r="G332" s="41">
        <f t="shared" si="28"/>
        <v>-7730.0857393841525</v>
      </c>
      <c r="H332" s="25">
        <v>0</v>
      </c>
      <c r="I332" s="36">
        <f>(1+Mastersheet!$C$39)*I320</f>
        <v>-444.25780111403145</v>
      </c>
      <c r="J332" s="25">
        <v>0</v>
      </c>
      <c r="K332" s="25">
        <v>0</v>
      </c>
      <c r="L332" s="25">
        <v>0</v>
      </c>
      <c r="M332" s="36">
        <v>0</v>
      </c>
      <c r="N332" s="36">
        <f>Mastersheet!$C$34</f>
        <v>-1824.6070659266443</v>
      </c>
      <c r="O332" s="93">
        <v>0</v>
      </c>
      <c r="P332" s="37">
        <f>P320*(1+Mastersheet!$C$39)</f>
        <v>-1110.6445027850789</v>
      </c>
      <c r="Q332" s="25">
        <v>0</v>
      </c>
      <c r="R332" s="37">
        <f t="shared" si="32"/>
        <v>0</v>
      </c>
      <c r="S332" s="79">
        <f t="shared" si="31"/>
        <v>13946.544873621482</v>
      </c>
      <c r="T332" s="36">
        <f t="shared" si="30"/>
        <v>3659304.1909464411</v>
      </c>
    </row>
    <row r="333" spans="1:20">
      <c r="A333" s="25">
        <v>331</v>
      </c>
      <c r="B333" s="25">
        <v>52</v>
      </c>
      <c r="C333" s="25">
        <v>7</v>
      </c>
      <c r="D333" s="36">
        <f>(1+Mastersheet!$C$39)*D321</f>
        <v>26655.468066841906</v>
      </c>
      <c r="E333" s="36">
        <f t="shared" si="29"/>
        <v>-1599.3280840105142</v>
      </c>
      <c r="F333" s="37">
        <v>0</v>
      </c>
      <c r="G333" s="41">
        <f t="shared" si="28"/>
        <v>-7730.0857393841525</v>
      </c>
      <c r="H333" s="25">
        <v>0</v>
      </c>
      <c r="I333" s="36">
        <f>(1+Mastersheet!$C$39)*I321</f>
        <v>-444.25780111403145</v>
      </c>
      <c r="J333" s="25">
        <v>0</v>
      </c>
      <c r="K333" s="25">
        <v>0</v>
      </c>
      <c r="L333" s="25">
        <v>0</v>
      </c>
      <c r="M333" s="36">
        <v>0</v>
      </c>
      <c r="N333" s="36">
        <f>Mastersheet!$C$34</f>
        <v>-1824.6070659266443</v>
      </c>
      <c r="O333" s="93">
        <v>0</v>
      </c>
      <c r="P333" s="37">
        <f>P321*(1+Mastersheet!$C$39)</f>
        <v>-1110.6445027850789</v>
      </c>
      <c r="Q333" s="25">
        <v>0</v>
      </c>
      <c r="R333" s="37">
        <f t="shared" si="32"/>
        <v>0</v>
      </c>
      <c r="S333" s="79">
        <f t="shared" si="31"/>
        <v>13946.544873621482</v>
      </c>
      <c r="T333" s="36">
        <f t="shared" si="30"/>
        <v>3679349.5761383069</v>
      </c>
    </row>
    <row r="334" spans="1:20">
      <c r="A334" s="25">
        <v>332</v>
      </c>
      <c r="B334" s="25">
        <v>52</v>
      </c>
      <c r="C334" s="77">
        <v>8</v>
      </c>
      <c r="D334" s="36">
        <f>(1+Mastersheet!$C$39)*D322</f>
        <v>26655.468066841906</v>
      </c>
      <c r="E334" s="36">
        <f t="shared" si="29"/>
        <v>-1599.3280840105142</v>
      </c>
      <c r="F334" s="37">
        <v>0</v>
      </c>
      <c r="G334" s="41">
        <f t="shared" si="28"/>
        <v>-7730.0857393841525</v>
      </c>
      <c r="H334" s="25">
        <v>0</v>
      </c>
      <c r="I334" s="36">
        <f>(1+Mastersheet!$C$39)*I322</f>
        <v>-444.25780111403145</v>
      </c>
      <c r="J334" s="25">
        <v>0</v>
      </c>
      <c r="K334" s="25">
        <v>0</v>
      </c>
      <c r="L334" s="25">
        <v>0</v>
      </c>
      <c r="M334" s="36">
        <v>0</v>
      </c>
      <c r="N334" s="36">
        <f>Mastersheet!$C$34</f>
        <v>-1824.6070659266443</v>
      </c>
      <c r="O334" s="93">
        <v>0</v>
      </c>
      <c r="P334" s="37">
        <f>P322*(1+Mastersheet!$C$39)</f>
        <v>-1110.6445027850789</v>
      </c>
      <c r="Q334" s="25">
        <v>0</v>
      </c>
      <c r="R334" s="37">
        <f t="shared" si="32"/>
        <v>0</v>
      </c>
      <c r="S334" s="79">
        <f t="shared" si="31"/>
        <v>13946.544873621482</v>
      </c>
      <c r="T334" s="36">
        <f t="shared" si="30"/>
        <v>3699428.3703054921</v>
      </c>
    </row>
    <row r="335" spans="1:20">
      <c r="A335" s="25">
        <v>333</v>
      </c>
      <c r="B335" s="25">
        <v>52</v>
      </c>
      <c r="C335" s="25">
        <v>9</v>
      </c>
      <c r="D335" s="36">
        <f>(1+Mastersheet!$C$39)*D323</f>
        <v>26655.468066841906</v>
      </c>
      <c r="E335" s="36">
        <f t="shared" si="29"/>
        <v>-1599.3280840105142</v>
      </c>
      <c r="F335" s="37">
        <v>0</v>
      </c>
      <c r="G335" s="41">
        <f t="shared" si="28"/>
        <v>-7730.0857393841525</v>
      </c>
      <c r="H335" s="25">
        <v>0</v>
      </c>
      <c r="I335" s="36">
        <f>(1+Mastersheet!$C$39)*I323</f>
        <v>-444.25780111403145</v>
      </c>
      <c r="J335" s="25">
        <v>0</v>
      </c>
      <c r="K335" s="25">
        <v>0</v>
      </c>
      <c r="L335" s="25">
        <v>0</v>
      </c>
      <c r="M335" s="36">
        <v>0</v>
      </c>
      <c r="N335" s="36">
        <f>Mastersheet!$C$34</f>
        <v>-1824.6070659266443</v>
      </c>
      <c r="O335" s="93">
        <v>0</v>
      </c>
      <c r="P335" s="37">
        <f>P323*(1+Mastersheet!$C$39)</f>
        <v>-1110.6445027850789</v>
      </c>
      <c r="Q335" s="25">
        <v>0</v>
      </c>
      <c r="R335" s="37">
        <f t="shared" si="32"/>
        <v>0</v>
      </c>
      <c r="S335" s="79">
        <f t="shared" si="31"/>
        <v>13946.544873621482</v>
      </c>
      <c r="T335" s="36">
        <f t="shared" si="30"/>
        <v>3719540.6291296226</v>
      </c>
    </row>
    <row r="336" spans="1:20">
      <c r="A336" s="25">
        <v>334</v>
      </c>
      <c r="B336" s="25">
        <v>52</v>
      </c>
      <c r="C336" s="77">
        <v>10</v>
      </c>
      <c r="D336" s="36">
        <f>(1+Mastersheet!$C$39)*D324</f>
        <v>26655.468066841906</v>
      </c>
      <c r="E336" s="36">
        <f t="shared" si="29"/>
        <v>-1599.3280840105142</v>
      </c>
      <c r="F336" s="37">
        <v>0</v>
      </c>
      <c r="G336" s="41">
        <f t="shared" si="28"/>
        <v>-7730.0857393841525</v>
      </c>
      <c r="H336" s="25">
        <v>0</v>
      </c>
      <c r="I336" s="36">
        <f>(1+Mastersheet!$C$39)*I324</f>
        <v>-444.25780111403145</v>
      </c>
      <c r="J336" s="25">
        <v>0</v>
      </c>
      <c r="K336" s="25">
        <v>0</v>
      </c>
      <c r="L336" s="25">
        <v>0</v>
      </c>
      <c r="M336" s="36">
        <v>0</v>
      </c>
      <c r="N336" s="36">
        <f>Mastersheet!$C$34</f>
        <v>-1824.6070659266443</v>
      </c>
      <c r="O336" s="93">
        <v>0</v>
      </c>
      <c r="P336" s="37">
        <f>P324*(1+Mastersheet!$C$39)</f>
        <v>-1110.6445027850789</v>
      </c>
      <c r="Q336" s="25">
        <v>0</v>
      </c>
      <c r="R336" s="37">
        <f t="shared" si="32"/>
        <v>0</v>
      </c>
      <c r="S336" s="79">
        <f t="shared" si="31"/>
        <v>13946.544873621482</v>
      </c>
      <c r="T336" s="36">
        <f t="shared" si="30"/>
        <v>3739686.4083851269</v>
      </c>
    </row>
    <row r="337" spans="1:20">
      <c r="A337" s="25">
        <v>335</v>
      </c>
      <c r="B337" s="25">
        <v>52</v>
      </c>
      <c r="C337" s="25">
        <v>11</v>
      </c>
      <c r="D337" s="36">
        <f>(1+Mastersheet!$C$39)*D325</f>
        <v>26655.468066841906</v>
      </c>
      <c r="E337" s="36">
        <f t="shared" si="29"/>
        <v>-1599.3280840105142</v>
      </c>
      <c r="F337" s="37">
        <v>0</v>
      </c>
      <c r="G337" s="41">
        <f t="shared" si="28"/>
        <v>-7730.0857393841525</v>
      </c>
      <c r="H337" s="25">
        <v>0</v>
      </c>
      <c r="I337" s="36">
        <f>(1+Mastersheet!$C$39)*I325</f>
        <v>-444.25780111403145</v>
      </c>
      <c r="J337" s="25">
        <v>0</v>
      </c>
      <c r="K337" s="25">
        <v>0</v>
      </c>
      <c r="L337" s="25">
        <v>0</v>
      </c>
      <c r="M337" s="36">
        <v>0</v>
      </c>
      <c r="N337" s="36">
        <f>Mastersheet!$C$34</f>
        <v>-1824.6070659266443</v>
      </c>
      <c r="O337" s="93">
        <v>0</v>
      </c>
      <c r="P337" s="37">
        <f>P325*(1+Mastersheet!$C$39)</f>
        <v>-1110.6445027850789</v>
      </c>
      <c r="Q337" s="25">
        <v>0</v>
      </c>
      <c r="R337" s="37">
        <f t="shared" si="32"/>
        <v>0</v>
      </c>
      <c r="S337" s="79">
        <f t="shared" si="31"/>
        <v>13946.544873621482</v>
      </c>
      <c r="T337" s="36">
        <f t="shared" si="30"/>
        <v>3759865.76393939</v>
      </c>
    </row>
    <row r="338" spans="1:20">
      <c r="A338" s="25">
        <v>336</v>
      </c>
      <c r="B338" s="25">
        <v>52</v>
      </c>
      <c r="C338" s="77">
        <v>0</v>
      </c>
      <c r="D338" s="36">
        <f>(1+Mastersheet!$C$39)*D326</f>
        <v>26655.468066841906</v>
      </c>
      <c r="E338" s="36">
        <f t="shared" si="29"/>
        <v>-1599.3280840105142</v>
      </c>
      <c r="F338" s="37">
        <v>0</v>
      </c>
      <c r="G338" s="41">
        <f t="shared" si="28"/>
        <v>-7730.0857393841525</v>
      </c>
      <c r="H338" s="25">
        <v>0</v>
      </c>
      <c r="I338" s="36">
        <f>(1+Mastersheet!$C$39)*I326</f>
        <v>-444.25780111403145</v>
      </c>
      <c r="J338" s="25">
        <v>0</v>
      </c>
      <c r="K338" s="25">
        <v>0</v>
      </c>
      <c r="L338" s="25">
        <v>0</v>
      </c>
      <c r="M338" s="36">
        <v>0</v>
      </c>
      <c r="N338" s="36">
        <f>Mastersheet!$C$34</f>
        <v>-1824.6070659266443</v>
      </c>
      <c r="O338" s="93">
        <v>0</v>
      </c>
      <c r="P338" s="37">
        <f>P326*(1+Mastersheet!$C$39)</f>
        <v>-1110.6445027850789</v>
      </c>
      <c r="Q338" s="25">
        <v>0</v>
      </c>
      <c r="R338" s="37">
        <f t="shared" si="32"/>
        <v>0</v>
      </c>
      <c r="S338" s="79">
        <f t="shared" si="31"/>
        <v>13946.544873621482</v>
      </c>
      <c r="T338" s="36">
        <f t="shared" si="30"/>
        <v>3780078.7517529102</v>
      </c>
    </row>
    <row r="339" spans="1:20">
      <c r="A339" s="25">
        <v>337</v>
      </c>
      <c r="B339" s="25">
        <v>52</v>
      </c>
      <c r="C339" s="25">
        <v>1</v>
      </c>
      <c r="D339" s="36">
        <f>(1+Mastersheet!$C$39)*D327</f>
        <v>27455.132108847163</v>
      </c>
      <c r="E339" s="36">
        <f t="shared" si="29"/>
        <v>-1647.3079265308297</v>
      </c>
      <c r="F339" s="37">
        <v>0</v>
      </c>
      <c r="G339" s="41">
        <f t="shared" si="28"/>
        <v>-7961.9883115656767</v>
      </c>
      <c r="H339" s="25">
        <v>0</v>
      </c>
      <c r="I339" s="36">
        <f>(1+Mastersheet!$C$39)*I327</f>
        <v>-457.58553514745239</v>
      </c>
      <c r="J339" s="25">
        <v>0</v>
      </c>
      <c r="K339" s="25">
        <v>0</v>
      </c>
      <c r="L339" s="25">
        <v>0</v>
      </c>
      <c r="M339" s="36">
        <v>0</v>
      </c>
      <c r="N339" s="36">
        <f>Mastersheet!$C$34</f>
        <v>-1824.6070659266443</v>
      </c>
      <c r="O339" s="93">
        <v>0</v>
      </c>
      <c r="P339" s="37">
        <f>P327*(1+Mastersheet!$C$39)</f>
        <v>-1143.9638378686313</v>
      </c>
      <c r="Q339" s="25">
        <v>0</v>
      </c>
      <c r="R339" s="37">
        <f t="shared" si="32"/>
        <v>0</v>
      </c>
      <c r="S339" s="79">
        <f t="shared" si="31"/>
        <v>14419.679431807926</v>
      </c>
      <c r="T339" s="36">
        <f t="shared" si="30"/>
        <v>3800798.5624376396</v>
      </c>
    </row>
    <row r="340" spans="1:20">
      <c r="A340" s="25">
        <v>338</v>
      </c>
      <c r="B340" s="25">
        <v>53</v>
      </c>
      <c r="C340" s="25">
        <v>2</v>
      </c>
      <c r="D340" s="36">
        <f>(1+Mastersheet!$C$39)*D328</f>
        <v>27455.132108847163</v>
      </c>
      <c r="E340" s="36">
        <f t="shared" si="29"/>
        <v>-1647.3079265308297</v>
      </c>
      <c r="F340" s="37">
        <v>0</v>
      </c>
      <c r="G340" s="41">
        <f t="shared" si="28"/>
        <v>-7961.9883115656767</v>
      </c>
      <c r="H340" s="25">
        <v>0</v>
      </c>
      <c r="I340" s="36">
        <f>(1+Mastersheet!$C$39)*I328</f>
        <v>-457.58553514745239</v>
      </c>
      <c r="J340" s="25">
        <v>0</v>
      </c>
      <c r="K340" s="25">
        <v>0</v>
      </c>
      <c r="L340" s="25">
        <v>0</v>
      </c>
      <c r="M340" s="36">
        <v>0</v>
      </c>
      <c r="N340" s="36">
        <f>Mastersheet!$C$34</f>
        <v>-1824.6070659266443</v>
      </c>
      <c r="O340" s="93">
        <v>0</v>
      </c>
      <c r="P340" s="37">
        <f>P328*(1+Mastersheet!$C$39)</f>
        <v>-1143.9638378686313</v>
      </c>
      <c r="Q340" s="25">
        <v>0</v>
      </c>
      <c r="R340" s="37">
        <f t="shared" si="32"/>
        <v>0</v>
      </c>
      <c r="S340" s="79">
        <f t="shared" si="31"/>
        <v>14419.679431807926</v>
      </c>
      <c r="T340" s="36">
        <f t="shared" si="30"/>
        <v>3821552.906140177</v>
      </c>
    </row>
    <row r="341" spans="1:20">
      <c r="A341" s="25">
        <v>339</v>
      </c>
      <c r="B341" s="25">
        <v>53</v>
      </c>
      <c r="C341" s="25">
        <v>3</v>
      </c>
      <c r="D341" s="36">
        <f>(1+Mastersheet!$C$39)*D329</f>
        <v>27455.132108847163</v>
      </c>
      <c r="E341" s="36">
        <f t="shared" si="29"/>
        <v>-1647.3079265308297</v>
      </c>
      <c r="F341" s="37">
        <v>0</v>
      </c>
      <c r="G341" s="41">
        <f t="shared" si="28"/>
        <v>-7961.9883115656767</v>
      </c>
      <c r="H341" s="25">
        <v>0</v>
      </c>
      <c r="I341" s="36">
        <f>(1+Mastersheet!$C$39)*I329</f>
        <v>-457.58553514745239</v>
      </c>
      <c r="J341" s="25">
        <v>0</v>
      </c>
      <c r="K341" s="25">
        <v>0</v>
      </c>
      <c r="L341" s="25">
        <v>0</v>
      </c>
      <c r="M341" s="36">
        <v>0</v>
      </c>
      <c r="N341" s="36">
        <f>Mastersheet!$C$34</f>
        <v>-1824.6070659266443</v>
      </c>
      <c r="O341" s="93">
        <v>0</v>
      </c>
      <c r="P341" s="37">
        <f>P329*(1+Mastersheet!$C$39)</f>
        <v>-1143.9638378686313</v>
      </c>
      <c r="Q341" s="25">
        <v>0</v>
      </c>
      <c r="R341" s="37">
        <f t="shared" si="32"/>
        <v>0</v>
      </c>
      <c r="S341" s="79">
        <f t="shared" si="31"/>
        <v>14419.679431807926</v>
      </c>
      <c r="T341" s="36">
        <f t="shared" si="30"/>
        <v>3842341.8404155518</v>
      </c>
    </row>
    <row r="342" spans="1:20">
      <c r="A342" s="25">
        <v>340</v>
      </c>
      <c r="B342" s="25">
        <v>53</v>
      </c>
      <c r="C342" s="77">
        <v>4</v>
      </c>
      <c r="D342" s="36">
        <f>(1+Mastersheet!$C$39)*D330</f>
        <v>27455.132108847163</v>
      </c>
      <c r="E342" s="36">
        <f t="shared" si="29"/>
        <v>-1647.3079265308297</v>
      </c>
      <c r="F342" s="37">
        <v>0</v>
      </c>
      <c r="G342" s="41">
        <f t="shared" si="28"/>
        <v>-7961.9883115656767</v>
      </c>
      <c r="H342" s="25">
        <v>0</v>
      </c>
      <c r="I342" s="36">
        <f>(1+Mastersheet!$C$39)*I330</f>
        <v>-457.58553514745239</v>
      </c>
      <c r="J342" s="25">
        <v>0</v>
      </c>
      <c r="K342" s="25">
        <v>0</v>
      </c>
      <c r="L342" s="25">
        <v>0</v>
      </c>
      <c r="M342" s="36">
        <v>0</v>
      </c>
      <c r="N342" s="36">
        <f>Mastersheet!$C$34</f>
        <v>-1824.6070659266443</v>
      </c>
      <c r="O342" s="93">
        <v>0</v>
      </c>
      <c r="P342" s="37">
        <f>P330*(1+Mastersheet!$C$39)</f>
        <v>-1143.9638378686313</v>
      </c>
      <c r="Q342" s="25">
        <v>0</v>
      </c>
      <c r="R342" s="37">
        <f t="shared" si="32"/>
        <v>0</v>
      </c>
      <c r="S342" s="79">
        <f t="shared" si="31"/>
        <v>14419.679431807926</v>
      </c>
      <c r="T342" s="36">
        <f t="shared" si="30"/>
        <v>3863165.4229147187</v>
      </c>
    </row>
    <row r="343" spans="1:20">
      <c r="A343" s="25">
        <v>341</v>
      </c>
      <c r="B343" s="25">
        <v>53</v>
      </c>
      <c r="C343" s="25">
        <v>5</v>
      </c>
      <c r="D343" s="36">
        <f>(1+Mastersheet!$C$39)*D331</f>
        <v>27455.132108847163</v>
      </c>
      <c r="E343" s="36">
        <f t="shared" si="29"/>
        <v>-1647.3079265308297</v>
      </c>
      <c r="F343" s="37">
        <v>0</v>
      </c>
      <c r="G343" s="41">
        <f t="shared" si="28"/>
        <v>-7961.9883115656767</v>
      </c>
      <c r="H343" s="25">
        <v>0</v>
      </c>
      <c r="I343" s="36">
        <f>(1+Mastersheet!$C$39)*I331</f>
        <v>-457.58553514745239</v>
      </c>
      <c r="J343" s="25">
        <v>0</v>
      </c>
      <c r="K343" s="25">
        <v>0</v>
      </c>
      <c r="L343" s="25">
        <v>0</v>
      </c>
      <c r="M343" s="36">
        <v>0</v>
      </c>
      <c r="N343" s="36">
        <f>Mastersheet!$C$34</f>
        <v>-1824.6070659266443</v>
      </c>
      <c r="O343" s="93">
        <v>0</v>
      </c>
      <c r="P343" s="37">
        <f>P331*(1+Mastersheet!$C$39)</f>
        <v>-1143.9638378686313</v>
      </c>
      <c r="Q343" s="25">
        <v>0</v>
      </c>
      <c r="R343" s="37">
        <f t="shared" si="32"/>
        <v>0</v>
      </c>
      <c r="S343" s="79">
        <f t="shared" si="31"/>
        <v>14419.679431807926</v>
      </c>
      <c r="T343" s="36">
        <f t="shared" si="30"/>
        <v>3884023.7113847178</v>
      </c>
    </row>
    <row r="344" spans="1:20">
      <c r="A344" s="25">
        <v>342</v>
      </c>
      <c r="B344" s="25">
        <v>53</v>
      </c>
      <c r="C344" s="25">
        <v>6</v>
      </c>
      <c r="D344" s="36">
        <f>(1+Mastersheet!$C$39)*D332</f>
        <v>27455.132108847163</v>
      </c>
      <c r="E344" s="36">
        <f t="shared" si="29"/>
        <v>-1647.3079265308297</v>
      </c>
      <c r="F344" s="37">
        <v>0</v>
      </c>
      <c r="G344" s="41">
        <f t="shared" si="28"/>
        <v>-7961.9883115656767</v>
      </c>
      <c r="H344" s="25">
        <v>0</v>
      </c>
      <c r="I344" s="36">
        <f>(1+Mastersheet!$C$39)*I332</f>
        <v>-457.58553514745239</v>
      </c>
      <c r="J344" s="25">
        <v>0</v>
      </c>
      <c r="K344" s="25">
        <v>0</v>
      </c>
      <c r="L344" s="25">
        <v>0</v>
      </c>
      <c r="M344" s="36">
        <v>0</v>
      </c>
      <c r="N344" s="36">
        <f>Mastersheet!$C$34</f>
        <v>-1824.6070659266443</v>
      </c>
      <c r="O344" s="93">
        <v>0</v>
      </c>
      <c r="P344" s="37">
        <f>P332*(1+Mastersheet!$C$39)</f>
        <v>-1143.9638378686313</v>
      </c>
      <c r="Q344" s="25">
        <v>0</v>
      </c>
      <c r="R344" s="37">
        <f t="shared" si="32"/>
        <v>0</v>
      </c>
      <c r="S344" s="79">
        <f t="shared" si="31"/>
        <v>14419.679431807926</v>
      </c>
      <c r="T344" s="36">
        <f t="shared" si="30"/>
        <v>3904916.7636688338</v>
      </c>
    </row>
    <row r="345" spans="1:20">
      <c r="A345" s="25">
        <v>343</v>
      </c>
      <c r="B345" s="25">
        <v>53</v>
      </c>
      <c r="C345" s="25">
        <v>7</v>
      </c>
      <c r="D345" s="36">
        <f>(1+Mastersheet!$C$39)*D333</f>
        <v>27455.132108847163</v>
      </c>
      <c r="E345" s="36">
        <f t="shared" si="29"/>
        <v>-1647.3079265308297</v>
      </c>
      <c r="F345" s="37">
        <v>0</v>
      </c>
      <c r="G345" s="41">
        <f t="shared" si="28"/>
        <v>-7961.9883115656767</v>
      </c>
      <c r="H345" s="25">
        <v>0</v>
      </c>
      <c r="I345" s="36">
        <f>(1+Mastersheet!$C$39)*I333</f>
        <v>-457.58553514745239</v>
      </c>
      <c r="J345" s="25">
        <v>0</v>
      </c>
      <c r="K345" s="25">
        <v>0</v>
      </c>
      <c r="L345" s="25">
        <v>0</v>
      </c>
      <c r="M345" s="36">
        <v>0</v>
      </c>
      <c r="N345" s="36">
        <f>Mastersheet!$C$34</f>
        <v>-1824.6070659266443</v>
      </c>
      <c r="O345" s="93">
        <v>0</v>
      </c>
      <c r="P345" s="37">
        <f>P333*(1+Mastersheet!$C$39)</f>
        <v>-1143.9638378686313</v>
      </c>
      <c r="Q345" s="25">
        <v>0</v>
      </c>
      <c r="R345" s="37">
        <f t="shared" si="32"/>
        <v>0</v>
      </c>
      <c r="S345" s="79">
        <f t="shared" si="31"/>
        <v>14419.679431807926</v>
      </c>
      <c r="T345" s="36">
        <f t="shared" si="30"/>
        <v>3925844.6377067561</v>
      </c>
    </row>
    <row r="346" spans="1:20">
      <c r="A346" s="25">
        <v>344</v>
      </c>
      <c r="B346" s="25">
        <v>53</v>
      </c>
      <c r="C346" s="77">
        <v>8</v>
      </c>
      <c r="D346" s="36">
        <f>(1+Mastersheet!$C$39)*D334</f>
        <v>27455.132108847163</v>
      </c>
      <c r="E346" s="36">
        <f t="shared" si="29"/>
        <v>-1647.3079265308297</v>
      </c>
      <c r="F346" s="37">
        <v>0</v>
      </c>
      <c r="G346" s="41">
        <f t="shared" si="28"/>
        <v>-7961.9883115656767</v>
      </c>
      <c r="H346" s="25">
        <v>0</v>
      </c>
      <c r="I346" s="36">
        <f>(1+Mastersheet!$C$39)*I334</f>
        <v>-457.58553514745239</v>
      </c>
      <c r="J346" s="25">
        <v>0</v>
      </c>
      <c r="K346" s="25">
        <v>0</v>
      </c>
      <c r="L346" s="25">
        <v>0</v>
      </c>
      <c r="M346" s="36">
        <v>0</v>
      </c>
      <c r="N346" s="36">
        <f>Mastersheet!$C$34</f>
        <v>-1824.6070659266443</v>
      </c>
      <c r="O346" s="93">
        <v>0</v>
      </c>
      <c r="P346" s="37">
        <f>P334*(1+Mastersheet!$C$39)</f>
        <v>-1143.9638378686313</v>
      </c>
      <c r="Q346" s="25">
        <v>0</v>
      </c>
      <c r="R346" s="37">
        <f t="shared" si="32"/>
        <v>0</v>
      </c>
      <c r="S346" s="79">
        <f t="shared" si="31"/>
        <v>14419.679431807926</v>
      </c>
      <c r="T346" s="36">
        <f t="shared" si="30"/>
        <v>3946807.391534742</v>
      </c>
    </row>
    <row r="347" spans="1:20">
      <c r="A347" s="25">
        <v>345</v>
      </c>
      <c r="B347" s="25">
        <v>53</v>
      </c>
      <c r="C347" s="25">
        <v>9</v>
      </c>
      <c r="D347" s="36">
        <f>(1+Mastersheet!$C$39)*D335</f>
        <v>27455.132108847163</v>
      </c>
      <c r="E347" s="36">
        <f t="shared" si="29"/>
        <v>-1647.3079265308297</v>
      </c>
      <c r="F347" s="37">
        <v>0</v>
      </c>
      <c r="G347" s="41">
        <f t="shared" si="28"/>
        <v>-7961.9883115656767</v>
      </c>
      <c r="H347" s="25">
        <v>0</v>
      </c>
      <c r="I347" s="36">
        <f>(1+Mastersheet!$C$39)*I335</f>
        <v>-457.58553514745239</v>
      </c>
      <c r="J347" s="25">
        <v>0</v>
      </c>
      <c r="K347" s="25">
        <v>0</v>
      </c>
      <c r="L347" s="25">
        <v>0</v>
      </c>
      <c r="M347" s="36">
        <v>0</v>
      </c>
      <c r="N347" s="36">
        <f>Mastersheet!$C$34</f>
        <v>-1824.6070659266443</v>
      </c>
      <c r="O347" s="93">
        <v>0</v>
      </c>
      <c r="P347" s="37">
        <f>P335*(1+Mastersheet!$C$39)</f>
        <v>-1143.9638378686313</v>
      </c>
      <c r="Q347" s="25">
        <v>0</v>
      </c>
      <c r="R347" s="37">
        <f t="shared" si="32"/>
        <v>0</v>
      </c>
      <c r="S347" s="79">
        <f t="shared" si="31"/>
        <v>14419.679431807926</v>
      </c>
      <c r="T347" s="36">
        <f t="shared" si="30"/>
        <v>3967805.0832857746</v>
      </c>
    </row>
    <row r="348" spans="1:20">
      <c r="A348" s="25">
        <v>346</v>
      </c>
      <c r="B348" s="25">
        <v>53</v>
      </c>
      <c r="C348" s="77">
        <v>10</v>
      </c>
      <c r="D348" s="36">
        <f>(1+Mastersheet!$C$39)*D336</f>
        <v>27455.132108847163</v>
      </c>
      <c r="E348" s="36">
        <f t="shared" si="29"/>
        <v>-1647.3079265308297</v>
      </c>
      <c r="F348" s="37">
        <v>0</v>
      </c>
      <c r="G348" s="41">
        <f t="shared" si="28"/>
        <v>-7961.9883115656767</v>
      </c>
      <c r="H348" s="25">
        <v>0</v>
      </c>
      <c r="I348" s="36">
        <f>(1+Mastersheet!$C$39)*I336</f>
        <v>-457.58553514745239</v>
      </c>
      <c r="J348" s="25">
        <v>0</v>
      </c>
      <c r="K348" s="25">
        <v>0</v>
      </c>
      <c r="L348" s="25">
        <v>0</v>
      </c>
      <c r="M348" s="36">
        <v>0</v>
      </c>
      <c r="N348" s="36">
        <f>Mastersheet!$C$34</f>
        <v>-1824.6070659266443</v>
      </c>
      <c r="O348" s="93">
        <v>0</v>
      </c>
      <c r="P348" s="37">
        <f>P336*(1+Mastersheet!$C$39)</f>
        <v>-1143.9638378686313</v>
      </c>
      <c r="Q348" s="25">
        <v>0</v>
      </c>
      <c r="R348" s="37">
        <f t="shared" si="32"/>
        <v>0</v>
      </c>
      <c r="S348" s="79">
        <f t="shared" si="31"/>
        <v>14419.679431807926</v>
      </c>
      <c r="T348" s="36">
        <f t="shared" si="30"/>
        <v>3988837.7711897255</v>
      </c>
    </row>
    <row r="349" spans="1:20">
      <c r="A349" s="25">
        <v>347</v>
      </c>
      <c r="B349" s="25">
        <v>53</v>
      </c>
      <c r="C349" s="25">
        <v>11</v>
      </c>
      <c r="D349" s="36">
        <f>(1+Mastersheet!$C$39)*D337</f>
        <v>27455.132108847163</v>
      </c>
      <c r="E349" s="36">
        <f t="shared" si="29"/>
        <v>-1647.3079265308297</v>
      </c>
      <c r="F349" s="37">
        <v>0</v>
      </c>
      <c r="G349" s="41">
        <f t="shared" si="28"/>
        <v>-7961.9883115656767</v>
      </c>
      <c r="H349" s="25">
        <v>0</v>
      </c>
      <c r="I349" s="36">
        <f>(1+Mastersheet!$C$39)*I337</f>
        <v>-457.58553514745239</v>
      </c>
      <c r="J349" s="25">
        <v>0</v>
      </c>
      <c r="K349" s="25">
        <v>0</v>
      </c>
      <c r="L349" s="25">
        <v>0</v>
      </c>
      <c r="M349" s="36">
        <v>0</v>
      </c>
      <c r="N349" s="36">
        <f>Mastersheet!$C$34</f>
        <v>-1824.6070659266443</v>
      </c>
      <c r="O349" s="93">
        <v>0</v>
      </c>
      <c r="P349" s="37">
        <f>P337*(1+Mastersheet!$C$39)</f>
        <v>-1143.9638378686313</v>
      </c>
      <c r="Q349" s="25">
        <v>0</v>
      </c>
      <c r="R349" s="37">
        <f t="shared" si="32"/>
        <v>0</v>
      </c>
      <c r="S349" s="79">
        <f t="shared" si="31"/>
        <v>14419.679431807926</v>
      </c>
      <c r="T349" s="36">
        <f t="shared" si="30"/>
        <v>4009905.5135735162</v>
      </c>
    </row>
    <row r="350" spans="1:20">
      <c r="A350" s="25">
        <v>348</v>
      </c>
      <c r="B350" s="25">
        <v>53</v>
      </c>
      <c r="C350" s="77">
        <v>0</v>
      </c>
      <c r="D350" s="36">
        <f>(1+Mastersheet!$C$39)*D338</f>
        <v>27455.132108847163</v>
      </c>
      <c r="E350" s="36">
        <f t="shared" si="29"/>
        <v>-1647.3079265308297</v>
      </c>
      <c r="F350" s="37">
        <v>0</v>
      </c>
      <c r="G350" s="41">
        <f t="shared" si="28"/>
        <v>-7961.9883115656767</v>
      </c>
      <c r="H350" s="25">
        <v>0</v>
      </c>
      <c r="I350" s="36">
        <f>(1+Mastersheet!$C$39)*I338</f>
        <v>-457.58553514745239</v>
      </c>
      <c r="J350" s="25">
        <v>0</v>
      </c>
      <c r="K350" s="25">
        <v>0</v>
      </c>
      <c r="L350" s="25">
        <v>0</v>
      </c>
      <c r="M350" s="36">
        <v>0</v>
      </c>
      <c r="N350" s="36">
        <f>Mastersheet!$C$34</f>
        <v>-1824.6070659266443</v>
      </c>
      <c r="O350" s="93">
        <v>0</v>
      </c>
      <c r="P350" s="37">
        <f>P338*(1+Mastersheet!$C$39)</f>
        <v>-1143.9638378686313</v>
      </c>
      <c r="Q350" s="25">
        <v>0</v>
      </c>
      <c r="R350" s="37">
        <f t="shared" si="32"/>
        <v>0</v>
      </c>
      <c r="S350" s="79">
        <f t="shared" si="31"/>
        <v>14419.679431807926</v>
      </c>
      <c r="T350" s="36">
        <f t="shared" si="30"/>
        <v>4031008.3688612799</v>
      </c>
    </row>
    <row r="351" spans="1:20">
      <c r="A351" s="25">
        <v>349</v>
      </c>
      <c r="B351" s="25">
        <v>53</v>
      </c>
      <c r="C351" s="25">
        <v>1</v>
      </c>
      <c r="D351" s="36">
        <f>(1+Mastersheet!$C$39)*D339</f>
        <v>28278.78607211258</v>
      </c>
      <c r="E351" s="36">
        <f t="shared" si="29"/>
        <v>-1696.7271643267547</v>
      </c>
      <c r="F351" s="37">
        <v>0</v>
      </c>
      <c r="G351" s="41">
        <f t="shared" si="28"/>
        <v>-8200.847960912648</v>
      </c>
      <c r="H351" s="25">
        <v>0</v>
      </c>
      <c r="I351" s="36">
        <f>(1+Mastersheet!$C$39)*I339</f>
        <v>-471.31310120187595</v>
      </c>
      <c r="J351" s="25">
        <v>0</v>
      </c>
      <c r="K351" s="25">
        <v>0</v>
      </c>
      <c r="L351" s="25">
        <v>0</v>
      </c>
      <c r="M351" s="36">
        <v>0</v>
      </c>
      <c r="N351" s="36">
        <f>Mastersheet!$C$34</f>
        <v>-1824.6070659266443</v>
      </c>
      <c r="O351" s="93">
        <v>0</v>
      </c>
      <c r="P351" s="37">
        <f>P339*(1+Mastersheet!$C$39)</f>
        <v>-1178.2827530046902</v>
      </c>
      <c r="Q351" s="25">
        <v>0</v>
      </c>
      <c r="R351" s="37">
        <f t="shared" si="32"/>
        <v>0</v>
      </c>
      <c r="S351" s="79">
        <f t="shared" si="31"/>
        <v>14907.008026739966</v>
      </c>
      <c r="T351" s="36">
        <f t="shared" si="30"/>
        <v>4052633.7241694555</v>
      </c>
    </row>
    <row r="352" spans="1:20">
      <c r="A352" s="25">
        <v>350</v>
      </c>
      <c r="B352" s="25">
        <v>54</v>
      </c>
      <c r="C352" s="25">
        <v>2</v>
      </c>
      <c r="D352" s="36">
        <f>(1+Mastersheet!$C$39)*D340</f>
        <v>28278.78607211258</v>
      </c>
      <c r="E352" s="36">
        <f t="shared" si="29"/>
        <v>-1696.7271643267547</v>
      </c>
      <c r="F352" s="37">
        <v>0</v>
      </c>
      <c r="G352" s="41">
        <f t="shared" si="28"/>
        <v>-8200.847960912648</v>
      </c>
      <c r="H352" s="25">
        <v>0</v>
      </c>
      <c r="I352" s="36">
        <f>(1+Mastersheet!$C$39)*I340</f>
        <v>-471.31310120187595</v>
      </c>
      <c r="J352" s="25">
        <v>0</v>
      </c>
      <c r="K352" s="25">
        <v>0</v>
      </c>
      <c r="L352" s="25">
        <v>0</v>
      </c>
      <c r="M352" s="36">
        <v>0</v>
      </c>
      <c r="N352" s="36">
        <f>Mastersheet!$C$34</f>
        <v>-1824.6070659266443</v>
      </c>
      <c r="O352" s="93">
        <v>0</v>
      </c>
      <c r="P352" s="37">
        <f>P340*(1+Mastersheet!$C$39)</f>
        <v>-1178.2827530046902</v>
      </c>
      <c r="Q352" s="25">
        <v>0</v>
      </c>
      <c r="R352" s="37">
        <f t="shared" si="32"/>
        <v>0</v>
      </c>
      <c r="S352" s="79">
        <f t="shared" si="31"/>
        <v>14907.008026739966</v>
      </c>
      <c r="T352" s="36">
        <f t="shared" si="30"/>
        <v>4074295.1217364781</v>
      </c>
    </row>
    <row r="353" spans="1:20">
      <c r="A353" s="25">
        <v>351</v>
      </c>
      <c r="B353" s="25">
        <v>54</v>
      </c>
      <c r="C353" s="25">
        <v>3</v>
      </c>
      <c r="D353" s="36">
        <f>(1+Mastersheet!$C$39)*D341</f>
        <v>28278.78607211258</v>
      </c>
      <c r="E353" s="36">
        <f t="shared" si="29"/>
        <v>-1696.7271643267547</v>
      </c>
      <c r="F353" s="37">
        <v>0</v>
      </c>
      <c r="G353" s="41">
        <f t="shared" si="28"/>
        <v>-8200.847960912648</v>
      </c>
      <c r="H353" s="25">
        <v>0</v>
      </c>
      <c r="I353" s="36">
        <f>(1+Mastersheet!$C$39)*I341</f>
        <v>-471.31310120187595</v>
      </c>
      <c r="J353" s="25">
        <v>0</v>
      </c>
      <c r="K353" s="25">
        <v>0</v>
      </c>
      <c r="L353" s="25">
        <v>0</v>
      </c>
      <c r="M353" s="36">
        <v>0</v>
      </c>
      <c r="N353" s="36">
        <f>Mastersheet!$C$34</f>
        <v>-1824.6070659266443</v>
      </c>
      <c r="O353" s="93">
        <v>0</v>
      </c>
      <c r="P353" s="37">
        <f>P341*(1+Mastersheet!$C$39)</f>
        <v>-1178.2827530046902</v>
      </c>
      <c r="Q353" s="25">
        <v>0</v>
      </c>
      <c r="R353" s="37">
        <f t="shared" si="32"/>
        <v>0</v>
      </c>
      <c r="S353" s="79">
        <f t="shared" si="31"/>
        <v>14907.008026739966</v>
      </c>
      <c r="T353" s="36">
        <f t="shared" si="30"/>
        <v>4095992.621632779</v>
      </c>
    </row>
    <row r="354" spans="1:20">
      <c r="A354" s="25">
        <v>352</v>
      </c>
      <c r="B354" s="25">
        <v>54</v>
      </c>
      <c r="C354" s="77">
        <v>4</v>
      </c>
      <c r="D354" s="36">
        <f>(1+Mastersheet!$C$39)*D342</f>
        <v>28278.78607211258</v>
      </c>
      <c r="E354" s="36">
        <f t="shared" si="29"/>
        <v>-1696.7271643267547</v>
      </c>
      <c r="F354" s="37">
        <v>0</v>
      </c>
      <c r="G354" s="41">
        <f t="shared" si="28"/>
        <v>-8200.847960912648</v>
      </c>
      <c r="H354" s="25">
        <v>0</v>
      </c>
      <c r="I354" s="36">
        <f>(1+Mastersheet!$C$39)*I342</f>
        <v>-471.31310120187595</v>
      </c>
      <c r="J354" s="25">
        <v>0</v>
      </c>
      <c r="K354" s="25">
        <v>0</v>
      </c>
      <c r="L354" s="25">
        <v>0</v>
      </c>
      <c r="M354" s="36">
        <v>0</v>
      </c>
      <c r="N354" s="36">
        <f>Mastersheet!$C$34</f>
        <v>-1824.6070659266443</v>
      </c>
      <c r="O354" s="93">
        <v>0</v>
      </c>
      <c r="P354" s="37">
        <f>P342*(1+Mastersheet!$C$39)</f>
        <v>-1178.2827530046902</v>
      </c>
      <c r="Q354" s="25">
        <v>0</v>
      </c>
      <c r="R354" s="37">
        <f t="shared" si="32"/>
        <v>0</v>
      </c>
      <c r="S354" s="79">
        <f t="shared" si="31"/>
        <v>14907.008026739966</v>
      </c>
      <c r="T354" s="36">
        <f t="shared" si="30"/>
        <v>4117726.2840289073</v>
      </c>
    </row>
    <row r="355" spans="1:20">
      <c r="A355" s="25">
        <v>353</v>
      </c>
      <c r="B355" s="25">
        <v>54</v>
      </c>
      <c r="C355" s="25">
        <v>5</v>
      </c>
      <c r="D355" s="36">
        <f>(1+Mastersheet!$C$39)*D343</f>
        <v>28278.78607211258</v>
      </c>
      <c r="E355" s="36">
        <f t="shared" si="29"/>
        <v>-1696.7271643267547</v>
      </c>
      <c r="F355" s="37">
        <v>0</v>
      </c>
      <c r="G355" s="41">
        <f t="shared" si="28"/>
        <v>-8200.847960912648</v>
      </c>
      <c r="H355" s="25">
        <v>0</v>
      </c>
      <c r="I355" s="36">
        <f>(1+Mastersheet!$C$39)*I343</f>
        <v>-471.31310120187595</v>
      </c>
      <c r="J355" s="25">
        <v>0</v>
      </c>
      <c r="K355" s="25">
        <v>0</v>
      </c>
      <c r="L355" s="25">
        <v>0</v>
      </c>
      <c r="M355" s="36">
        <v>0</v>
      </c>
      <c r="N355" s="36">
        <f>Mastersheet!$C$34</f>
        <v>-1824.6070659266443</v>
      </c>
      <c r="O355" s="93">
        <v>0</v>
      </c>
      <c r="P355" s="37">
        <f>P343*(1+Mastersheet!$C$39)</f>
        <v>-1178.2827530046902</v>
      </c>
      <c r="Q355" s="25">
        <v>0</v>
      </c>
      <c r="R355" s="37">
        <f t="shared" si="32"/>
        <v>0</v>
      </c>
      <c r="S355" s="79">
        <f t="shared" si="31"/>
        <v>14907.008026739966</v>
      </c>
      <c r="T355" s="36">
        <f t="shared" si="30"/>
        <v>4139496.1691956958</v>
      </c>
    </row>
    <row r="356" spans="1:20">
      <c r="A356" s="25">
        <v>354</v>
      </c>
      <c r="B356" s="25">
        <v>54</v>
      </c>
      <c r="C356" s="25">
        <v>6</v>
      </c>
      <c r="D356" s="36">
        <f>(1+Mastersheet!$C$39)*D344</f>
        <v>28278.78607211258</v>
      </c>
      <c r="E356" s="36">
        <f t="shared" si="29"/>
        <v>-1696.7271643267547</v>
      </c>
      <c r="F356" s="37">
        <v>0</v>
      </c>
      <c r="G356" s="41">
        <f t="shared" si="28"/>
        <v>-8200.847960912648</v>
      </c>
      <c r="H356" s="25">
        <v>0</v>
      </c>
      <c r="I356" s="36">
        <f>(1+Mastersheet!$C$39)*I344</f>
        <v>-471.31310120187595</v>
      </c>
      <c r="J356" s="25">
        <v>0</v>
      </c>
      <c r="K356" s="25">
        <v>0</v>
      </c>
      <c r="L356" s="25">
        <v>0</v>
      </c>
      <c r="M356" s="36">
        <v>0</v>
      </c>
      <c r="N356" s="36">
        <f>Mastersheet!$C$34</f>
        <v>-1824.6070659266443</v>
      </c>
      <c r="O356" s="93">
        <v>0</v>
      </c>
      <c r="P356" s="37">
        <f>P344*(1+Mastersheet!$C$39)</f>
        <v>-1178.2827530046902</v>
      </c>
      <c r="Q356" s="25">
        <v>0</v>
      </c>
      <c r="R356" s="37">
        <f t="shared" si="32"/>
        <v>0</v>
      </c>
      <c r="S356" s="79">
        <f t="shared" si="31"/>
        <v>14907.008026739966</v>
      </c>
      <c r="T356" s="36">
        <f t="shared" si="30"/>
        <v>4161302.3375044288</v>
      </c>
    </row>
    <row r="357" spans="1:20">
      <c r="A357" s="25">
        <v>355</v>
      </c>
      <c r="B357" s="25">
        <v>54</v>
      </c>
      <c r="C357" s="25">
        <v>7</v>
      </c>
      <c r="D357" s="36">
        <f>(1+Mastersheet!$C$39)*D345</f>
        <v>28278.78607211258</v>
      </c>
      <c r="E357" s="36">
        <f t="shared" si="29"/>
        <v>-1696.7271643267547</v>
      </c>
      <c r="F357" s="37">
        <v>0</v>
      </c>
      <c r="G357" s="41">
        <f t="shared" si="28"/>
        <v>-8200.847960912648</v>
      </c>
      <c r="H357" s="25">
        <v>0</v>
      </c>
      <c r="I357" s="36">
        <f>(1+Mastersheet!$C$39)*I345</f>
        <v>-471.31310120187595</v>
      </c>
      <c r="J357" s="25">
        <v>0</v>
      </c>
      <c r="K357" s="25">
        <v>0</v>
      </c>
      <c r="L357" s="25">
        <v>0</v>
      </c>
      <c r="M357" s="36">
        <v>0</v>
      </c>
      <c r="N357" s="36">
        <f>Mastersheet!$C$34</f>
        <v>-1824.6070659266443</v>
      </c>
      <c r="O357" s="93">
        <v>0</v>
      </c>
      <c r="P357" s="37">
        <f>P345*(1+Mastersheet!$C$39)</f>
        <v>-1178.2827530046902</v>
      </c>
      <c r="Q357" s="25">
        <v>0</v>
      </c>
      <c r="R357" s="37">
        <f t="shared" si="32"/>
        <v>0</v>
      </c>
      <c r="S357" s="79">
        <f t="shared" si="31"/>
        <v>14907.008026739966</v>
      </c>
      <c r="T357" s="36">
        <f t="shared" si="30"/>
        <v>4183144.8494270099</v>
      </c>
    </row>
    <row r="358" spans="1:20">
      <c r="A358" s="25">
        <v>356</v>
      </c>
      <c r="B358" s="25">
        <v>54</v>
      </c>
      <c r="C358" s="77">
        <v>8</v>
      </c>
      <c r="D358" s="36">
        <f>(1+Mastersheet!$C$39)*D346</f>
        <v>28278.78607211258</v>
      </c>
      <c r="E358" s="36">
        <f t="shared" si="29"/>
        <v>-1696.7271643267547</v>
      </c>
      <c r="F358" s="37">
        <v>0</v>
      </c>
      <c r="G358" s="41">
        <f t="shared" si="28"/>
        <v>-8200.847960912648</v>
      </c>
      <c r="H358" s="25">
        <v>0</v>
      </c>
      <c r="I358" s="36">
        <f>(1+Mastersheet!$C$39)*I346</f>
        <v>-471.31310120187595</v>
      </c>
      <c r="J358" s="25">
        <v>0</v>
      </c>
      <c r="K358" s="25">
        <v>0</v>
      </c>
      <c r="L358" s="25">
        <v>0</v>
      </c>
      <c r="M358" s="36">
        <v>0</v>
      </c>
      <c r="N358" s="36">
        <f>Mastersheet!$C$34</f>
        <v>-1824.6070659266443</v>
      </c>
      <c r="O358" s="93">
        <v>0</v>
      </c>
      <c r="P358" s="37">
        <f>P346*(1+Mastersheet!$C$39)</f>
        <v>-1178.2827530046902</v>
      </c>
      <c r="Q358" s="25">
        <v>0</v>
      </c>
      <c r="R358" s="37">
        <f t="shared" si="32"/>
        <v>0</v>
      </c>
      <c r="S358" s="79">
        <f t="shared" si="31"/>
        <v>14907.008026739966</v>
      </c>
      <c r="T358" s="36">
        <f t="shared" si="30"/>
        <v>4205023.7655361285</v>
      </c>
    </row>
    <row r="359" spans="1:20">
      <c r="A359" s="25">
        <v>357</v>
      </c>
      <c r="B359" s="25">
        <v>54</v>
      </c>
      <c r="C359" s="25">
        <v>9</v>
      </c>
      <c r="D359" s="36">
        <f>(1+Mastersheet!$C$39)*D347</f>
        <v>28278.78607211258</v>
      </c>
      <c r="E359" s="36">
        <f t="shared" si="29"/>
        <v>-1696.7271643267547</v>
      </c>
      <c r="F359" s="37">
        <v>0</v>
      </c>
      <c r="G359" s="41">
        <f t="shared" si="28"/>
        <v>-8200.847960912648</v>
      </c>
      <c r="H359" s="25">
        <v>0</v>
      </c>
      <c r="I359" s="36">
        <f>(1+Mastersheet!$C$39)*I347</f>
        <v>-471.31310120187595</v>
      </c>
      <c r="J359" s="25">
        <v>0</v>
      </c>
      <c r="K359" s="25">
        <v>0</v>
      </c>
      <c r="L359" s="25">
        <v>0</v>
      </c>
      <c r="M359" s="36">
        <v>0</v>
      </c>
      <c r="N359" s="36">
        <f>Mastersheet!$C$34</f>
        <v>-1824.6070659266443</v>
      </c>
      <c r="O359" s="93">
        <v>0</v>
      </c>
      <c r="P359" s="37">
        <f>P347*(1+Mastersheet!$C$39)</f>
        <v>-1178.2827530046902</v>
      </c>
      <c r="Q359" s="25">
        <v>0</v>
      </c>
      <c r="R359" s="37">
        <f t="shared" si="32"/>
        <v>0</v>
      </c>
      <c r="S359" s="79">
        <f t="shared" si="31"/>
        <v>14907.008026739966</v>
      </c>
      <c r="T359" s="36">
        <f t="shared" si="30"/>
        <v>4226939.1465054285</v>
      </c>
    </row>
    <row r="360" spans="1:20">
      <c r="A360" s="25">
        <v>358</v>
      </c>
      <c r="B360" s="25">
        <v>54</v>
      </c>
      <c r="C360" s="77">
        <v>10</v>
      </c>
      <c r="D360" s="36">
        <f>(1+Mastersheet!$C$39)*D348</f>
        <v>28278.78607211258</v>
      </c>
      <c r="E360" s="36">
        <f t="shared" si="29"/>
        <v>-1696.7271643267547</v>
      </c>
      <c r="F360" s="37">
        <v>0</v>
      </c>
      <c r="G360" s="41">
        <f t="shared" si="28"/>
        <v>-8200.847960912648</v>
      </c>
      <c r="H360" s="25">
        <v>0</v>
      </c>
      <c r="I360" s="36">
        <f>(1+Mastersheet!$C$39)*I348</f>
        <v>-471.31310120187595</v>
      </c>
      <c r="J360" s="25">
        <v>0</v>
      </c>
      <c r="K360" s="25">
        <v>0</v>
      </c>
      <c r="L360" s="25">
        <v>0</v>
      </c>
      <c r="M360" s="36">
        <v>0</v>
      </c>
      <c r="N360" s="36">
        <f>Mastersheet!$C$34</f>
        <v>-1824.6070659266443</v>
      </c>
      <c r="O360" s="93">
        <v>0</v>
      </c>
      <c r="P360" s="37">
        <f>P348*(1+Mastersheet!$C$39)</f>
        <v>-1178.2827530046902</v>
      </c>
      <c r="Q360" s="25">
        <v>0</v>
      </c>
      <c r="R360" s="37">
        <f t="shared" si="32"/>
        <v>0</v>
      </c>
      <c r="S360" s="79">
        <f t="shared" si="31"/>
        <v>14907.008026739966</v>
      </c>
      <c r="T360" s="36">
        <f t="shared" si="30"/>
        <v>4248891.0531096775</v>
      </c>
    </row>
    <row r="361" spans="1:20">
      <c r="A361" s="25">
        <v>359</v>
      </c>
      <c r="B361" s="25">
        <v>54</v>
      </c>
      <c r="C361" s="25">
        <v>11</v>
      </c>
      <c r="D361" s="36">
        <f>(1+Mastersheet!$C$39)*D349</f>
        <v>28278.78607211258</v>
      </c>
      <c r="E361" s="36">
        <f t="shared" si="29"/>
        <v>-1696.7271643267547</v>
      </c>
      <c r="F361" s="37">
        <v>0</v>
      </c>
      <c r="G361" s="41">
        <f t="shared" si="28"/>
        <v>-8200.847960912648</v>
      </c>
      <c r="H361" s="25">
        <v>0</v>
      </c>
      <c r="I361" s="36">
        <f>(1+Mastersheet!$C$39)*I349</f>
        <v>-471.31310120187595</v>
      </c>
      <c r="J361" s="25">
        <v>0</v>
      </c>
      <c r="K361" s="25">
        <v>0</v>
      </c>
      <c r="L361" s="25">
        <v>0</v>
      </c>
      <c r="M361" s="36">
        <v>0</v>
      </c>
      <c r="N361" s="36">
        <f>Mastersheet!$C$34</f>
        <v>-1824.6070659266443</v>
      </c>
      <c r="O361" s="93">
        <v>0</v>
      </c>
      <c r="P361" s="37">
        <f>P349*(1+Mastersheet!$C$39)</f>
        <v>-1178.2827530046902</v>
      </c>
      <c r="Q361" s="25">
        <v>0</v>
      </c>
      <c r="R361" s="37">
        <f t="shared" si="32"/>
        <v>0</v>
      </c>
      <c r="S361" s="79">
        <f t="shared" si="31"/>
        <v>14907.008026739966</v>
      </c>
      <c r="T361" s="36">
        <f t="shared" si="30"/>
        <v>4270879.5462249331</v>
      </c>
    </row>
    <row r="362" spans="1:20">
      <c r="A362" s="25">
        <v>360</v>
      </c>
      <c r="B362" s="25">
        <v>54</v>
      </c>
      <c r="C362" s="77">
        <v>0</v>
      </c>
      <c r="D362" s="36">
        <f>(1+Mastersheet!$C$39)*D350</f>
        <v>28278.78607211258</v>
      </c>
      <c r="E362" s="36">
        <f t="shared" si="29"/>
        <v>-1696.7271643267547</v>
      </c>
      <c r="F362" s="37">
        <v>0</v>
      </c>
      <c r="G362" s="41">
        <f t="shared" si="28"/>
        <v>-8200.847960912648</v>
      </c>
      <c r="H362" s="25">
        <v>0</v>
      </c>
      <c r="I362" s="36">
        <f>(1+Mastersheet!$C$39)*I350</f>
        <v>-471.31310120187595</v>
      </c>
      <c r="J362" s="25">
        <v>0</v>
      </c>
      <c r="K362" s="25">
        <v>0</v>
      </c>
      <c r="L362" s="25">
        <v>0</v>
      </c>
      <c r="M362" s="36">
        <v>0</v>
      </c>
      <c r="N362" s="36">
        <f>Mastersheet!$C$34</f>
        <v>-1824.6070659266443</v>
      </c>
      <c r="O362" s="93">
        <v>0</v>
      </c>
      <c r="P362" s="37">
        <f>P350*(1+Mastersheet!$C$39)</f>
        <v>-1178.2827530046902</v>
      </c>
      <c r="Q362" s="25">
        <v>0</v>
      </c>
      <c r="R362" s="37">
        <f t="shared" si="32"/>
        <v>0</v>
      </c>
      <c r="S362" s="79">
        <f t="shared" si="31"/>
        <v>14907.008026739966</v>
      </c>
      <c r="T362" s="36">
        <f t="shared" si="30"/>
        <v>4292904.6868287148</v>
      </c>
    </row>
    <row r="363" spans="1:20">
      <c r="A363" s="25">
        <v>361</v>
      </c>
      <c r="B363" s="25">
        <v>54</v>
      </c>
      <c r="C363" s="25">
        <v>1</v>
      </c>
      <c r="D363" s="36">
        <f>(1+Mastersheet!$C$39)*D351</f>
        <v>29127.14965427596</v>
      </c>
      <c r="E363" s="36">
        <f t="shared" si="29"/>
        <v>-1747.6289792565576</v>
      </c>
      <c r="F363" s="37">
        <v>0</v>
      </c>
      <c r="G363" s="41">
        <f t="shared" si="28"/>
        <v>-8446.8733997400268</v>
      </c>
      <c r="H363" s="25">
        <v>0</v>
      </c>
      <c r="I363" s="36">
        <f>(1+Mastersheet!$C$39)*I351</f>
        <v>-485.45249423793223</v>
      </c>
      <c r="J363" s="25">
        <v>0</v>
      </c>
      <c r="K363" s="25">
        <v>0</v>
      </c>
      <c r="L363" s="25">
        <v>0</v>
      </c>
      <c r="M363" s="36">
        <v>0</v>
      </c>
      <c r="N363" s="36">
        <f>Mastersheet!$C$34</f>
        <v>-1824.6070659266443</v>
      </c>
      <c r="O363" s="93">
        <v>0</v>
      </c>
      <c r="P363" s="37">
        <f>P351*(1+Mastersheet!$C$39)</f>
        <v>-1213.631235594831</v>
      </c>
      <c r="Q363" s="25">
        <v>0</v>
      </c>
      <c r="R363" s="37">
        <f t="shared" si="32"/>
        <v>0</v>
      </c>
      <c r="S363" s="79">
        <f t="shared" si="31"/>
        <v>15408.956479519968</v>
      </c>
      <c r="T363" s="36">
        <f t="shared" si="30"/>
        <v>4315468.4844529489</v>
      </c>
    </row>
    <row r="364" spans="1:20">
      <c r="A364" s="25">
        <v>362</v>
      </c>
      <c r="B364" s="25">
        <v>55</v>
      </c>
      <c r="C364" s="25">
        <v>2</v>
      </c>
      <c r="D364" s="36">
        <f>(1+Mastersheet!$C$39)*D352</f>
        <v>29127.14965427596</v>
      </c>
      <c r="E364" s="36">
        <f t="shared" si="29"/>
        <v>-1747.6289792565576</v>
      </c>
      <c r="F364" s="37">
        <v>0</v>
      </c>
      <c r="G364" s="41">
        <f t="shared" si="28"/>
        <v>-8446.8733997400268</v>
      </c>
      <c r="H364" s="25">
        <v>0</v>
      </c>
      <c r="I364" s="36">
        <f>(1+Mastersheet!$C$39)*I352</f>
        <v>-485.45249423793223</v>
      </c>
      <c r="J364" s="25">
        <v>0</v>
      </c>
      <c r="K364" s="25">
        <v>0</v>
      </c>
      <c r="L364" s="25">
        <v>0</v>
      </c>
      <c r="M364" s="36">
        <v>0</v>
      </c>
      <c r="N364" s="36">
        <f>Mastersheet!$C$34</f>
        <v>-1824.6070659266443</v>
      </c>
      <c r="O364" s="93">
        <v>0</v>
      </c>
      <c r="P364" s="37">
        <f>P352*(1+Mastersheet!$C$39)</f>
        <v>-1213.631235594831</v>
      </c>
      <c r="Q364" s="25">
        <v>0</v>
      </c>
      <c r="R364" s="37">
        <f t="shared" si="32"/>
        <v>0</v>
      </c>
      <c r="S364" s="79">
        <f t="shared" si="31"/>
        <v>15408.956479519968</v>
      </c>
      <c r="T364" s="36">
        <f t="shared" si="30"/>
        <v>4338069.888406557</v>
      </c>
    </row>
    <row r="365" spans="1:20">
      <c r="A365" s="25">
        <v>363</v>
      </c>
      <c r="B365" s="25">
        <v>55</v>
      </c>
      <c r="C365" s="25">
        <v>3</v>
      </c>
      <c r="D365" s="36">
        <f>(1+Mastersheet!$C$39)*D353</f>
        <v>29127.14965427596</v>
      </c>
      <c r="E365" s="36">
        <f t="shared" si="29"/>
        <v>-1747.6289792565576</v>
      </c>
      <c r="F365" s="37">
        <v>0</v>
      </c>
      <c r="G365" s="41">
        <f t="shared" si="28"/>
        <v>-8446.8733997400268</v>
      </c>
      <c r="H365" s="25">
        <v>0</v>
      </c>
      <c r="I365" s="36">
        <f>(1+Mastersheet!$C$39)*I353</f>
        <v>-485.45249423793223</v>
      </c>
      <c r="J365" s="25">
        <v>0</v>
      </c>
      <c r="K365" s="25">
        <v>0</v>
      </c>
      <c r="L365" s="25">
        <v>0</v>
      </c>
      <c r="M365" s="36">
        <v>0</v>
      </c>
      <c r="N365" s="36">
        <f>Mastersheet!$C$34</f>
        <v>-1824.6070659266443</v>
      </c>
      <c r="O365" s="93">
        <v>0</v>
      </c>
      <c r="P365" s="37">
        <f>P353*(1+Mastersheet!$C$39)</f>
        <v>-1213.631235594831</v>
      </c>
      <c r="Q365" s="25">
        <v>0</v>
      </c>
      <c r="R365" s="37">
        <f t="shared" si="32"/>
        <v>0</v>
      </c>
      <c r="S365" s="79">
        <f t="shared" si="31"/>
        <v>15408.956479519968</v>
      </c>
      <c r="T365" s="36">
        <f t="shared" si="30"/>
        <v>4360708.961366754</v>
      </c>
    </row>
    <row r="366" spans="1:20">
      <c r="A366" s="25">
        <v>364</v>
      </c>
      <c r="B366" s="25">
        <v>55</v>
      </c>
      <c r="C366" s="77">
        <v>4</v>
      </c>
      <c r="D366" s="36">
        <f>(1+Mastersheet!$C$39)*D354</f>
        <v>29127.14965427596</v>
      </c>
      <c r="E366" s="36">
        <f t="shared" si="29"/>
        <v>-1747.6289792565576</v>
      </c>
      <c r="F366" s="37">
        <v>0</v>
      </c>
      <c r="G366" s="41">
        <f t="shared" si="28"/>
        <v>-8446.8733997400268</v>
      </c>
      <c r="H366" s="25">
        <v>0</v>
      </c>
      <c r="I366" s="36">
        <f>(1+Mastersheet!$C$39)*I354</f>
        <v>-485.45249423793223</v>
      </c>
      <c r="J366" s="25">
        <v>0</v>
      </c>
      <c r="K366" s="25">
        <v>0</v>
      </c>
      <c r="L366" s="25">
        <v>0</v>
      </c>
      <c r="M366" s="36">
        <v>0</v>
      </c>
      <c r="N366" s="36">
        <f>Mastersheet!$C$34</f>
        <v>-1824.6070659266443</v>
      </c>
      <c r="O366" s="93">
        <v>0</v>
      </c>
      <c r="P366" s="37">
        <f>P354*(1+Mastersheet!$C$39)</f>
        <v>-1213.631235594831</v>
      </c>
      <c r="Q366" s="25">
        <v>0</v>
      </c>
      <c r="R366" s="37">
        <f t="shared" si="32"/>
        <v>0</v>
      </c>
      <c r="S366" s="79">
        <f t="shared" si="31"/>
        <v>15408.956479519968</v>
      </c>
      <c r="T366" s="36">
        <f t="shared" si="30"/>
        <v>4383385.7661152184</v>
      </c>
    </row>
    <row r="367" spans="1:20">
      <c r="A367" s="25">
        <v>365</v>
      </c>
      <c r="B367" s="25">
        <v>55</v>
      </c>
      <c r="C367" s="25">
        <v>5</v>
      </c>
      <c r="D367" s="36">
        <f>(1+Mastersheet!$C$39)*D355</f>
        <v>29127.14965427596</v>
      </c>
      <c r="E367" s="36">
        <f t="shared" si="29"/>
        <v>-1747.6289792565576</v>
      </c>
      <c r="F367" s="37">
        <v>0</v>
      </c>
      <c r="G367" s="41">
        <f t="shared" si="28"/>
        <v>-8446.8733997400268</v>
      </c>
      <c r="H367" s="25">
        <v>0</v>
      </c>
      <c r="I367" s="36">
        <f>(1+Mastersheet!$C$39)*I355</f>
        <v>-485.45249423793223</v>
      </c>
      <c r="J367" s="25">
        <v>0</v>
      </c>
      <c r="K367" s="25">
        <v>0</v>
      </c>
      <c r="L367" s="25">
        <v>0</v>
      </c>
      <c r="M367" s="36">
        <v>0</v>
      </c>
      <c r="N367" s="36">
        <f>Mastersheet!$C$34</f>
        <v>-1824.6070659266443</v>
      </c>
      <c r="O367" s="93">
        <v>0</v>
      </c>
      <c r="P367" s="37">
        <f>P355*(1+Mastersheet!$C$39)</f>
        <v>-1213.631235594831</v>
      </c>
      <c r="Q367" s="25">
        <v>0</v>
      </c>
      <c r="R367" s="37">
        <f t="shared" si="32"/>
        <v>0</v>
      </c>
      <c r="S367" s="79">
        <f t="shared" si="31"/>
        <v>15408.956479519968</v>
      </c>
      <c r="T367" s="36">
        <f t="shared" si="30"/>
        <v>4406100.3655382637</v>
      </c>
    </row>
    <row r="368" spans="1:20">
      <c r="A368" s="25">
        <v>366</v>
      </c>
      <c r="B368" s="25">
        <v>55</v>
      </c>
      <c r="C368" s="25">
        <v>6</v>
      </c>
      <c r="D368" s="36">
        <f>(1+Mastersheet!$C$39)*D356</f>
        <v>29127.14965427596</v>
      </c>
      <c r="E368" s="36">
        <f t="shared" si="29"/>
        <v>-1747.6289792565576</v>
      </c>
      <c r="F368" s="37">
        <v>0</v>
      </c>
      <c r="G368" s="41">
        <f t="shared" si="28"/>
        <v>-8446.8733997400268</v>
      </c>
      <c r="H368" s="25">
        <v>0</v>
      </c>
      <c r="I368" s="36">
        <f>(1+Mastersheet!$C$39)*I356</f>
        <v>-485.45249423793223</v>
      </c>
      <c r="J368" s="25">
        <v>0</v>
      </c>
      <c r="K368" s="25">
        <v>0</v>
      </c>
      <c r="L368" s="25">
        <v>0</v>
      </c>
      <c r="M368" s="36">
        <v>0</v>
      </c>
      <c r="N368" s="36">
        <f>Mastersheet!$C$34</f>
        <v>-1824.6070659266443</v>
      </c>
      <c r="O368" s="93">
        <v>0</v>
      </c>
      <c r="P368" s="37">
        <f>P356*(1+Mastersheet!$C$39)</f>
        <v>-1213.631235594831</v>
      </c>
      <c r="Q368" s="25">
        <v>0</v>
      </c>
      <c r="R368" s="37">
        <f t="shared" si="32"/>
        <v>0</v>
      </c>
      <c r="S368" s="79">
        <f t="shared" si="31"/>
        <v>15408.956479519968</v>
      </c>
      <c r="T368" s="36">
        <f t="shared" si="30"/>
        <v>4428852.8226270135</v>
      </c>
    </row>
    <row r="369" spans="1:20">
      <c r="A369" s="25">
        <v>367</v>
      </c>
      <c r="B369" s="25">
        <v>55</v>
      </c>
      <c r="C369" s="25">
        <v>7</v>
      </c>
      <c r="D369" s="36">
        <f>(1+Mastersheet!$C$39)*D357</f>
        <v>29127.14965427596</v>
      </c>
      <c r="E369" s="36">
        <f t="shared" si="29"/>
        <v>-1747.6289792565576</v>
      </c>
      <c r="F369" s="37">
        <v>0</v>
      </c>
      <c r="G369" s="41">
        <f t="shared" si="28"/>
        <v>-8446.8733997400268</v>
      </c>
      <c r="H369" s="25">
        <v>0</v>
      </c>
      <c r="I369" s="36">
        <f>(1+Mastersheet!$C$39)*I357</f>
        <v>-485.45249423793223</v>
      </c>
      <c r="J369" s="25">
        <v>0</v>
      </c>
      <c r="K369" s="25">
        <v>0</v>
      </c>
      <c r="L369" s="25">
        <v>0</v>
      </c>
      <c r="M369" s="36">
        <v>0</v>
      </c>
      <c r="N369" s="36">
        <f>Mastersheet!$C$34</f>
        <v>-1824.6070659266443</v>
      </c>
      <c r="O369" s="93">
        <v>0</v>
      </c>
      <c r="P369" s="37">
        <f>P357*(1+Mastersheet!$C$39)</f>
        <v>-1213.631235594831</v>
      </c>
      <c r="Q369" s="25">
        <v>0</v>
      </c>
      <c r="R369" s="37">
        <f t="shared" si="32"/>
        <v>0</v>
      </c>
      <c r="S369" s="79">
        <f t="shared" si="31"/>
        <v>15408.956479519968</v>
      </c>
      <c r="T369" s="36">
        <f t="shared" si="30"/>
        <v>4451643.2004775787</v>
      </c>
    </row>
    <row r="370" spans="1:20">
      <c r="A370" s="25">
        <v>368</v>
      </c>
      <c r="B370" s="25">
        <v>55</v>
      </c>
      <c r="C370" s="77">
        <v>8</v>
      </c>
      <c r="D370" s="36">
        <f>(1+Mastersheet!$C$39)*D358</f>
        <v>29127.14965427596</v>
      </c>
      <c r="E370" s="36">
        <f t="shared" si="29"/>
        <v>-1747.6289792565576</v>
      </c>
      <c r="F370" s="37">
        <v>0</v>
      </c>
      <c r="G370" s="41">
        <f t="shared" si="28"/>
        <v>-8446.8733997400268</v>
      </c>
      <c r="H370" s="25">
        <v>0</v>
      </c>
      <c r="I370" s="36">
        <f>(1+Mastersheet!$C$39)*I358</f>
        <v>-485.45249423793223</v>
      </c>
      <c r="J370" s="25">
        <v>0</v>
      </c>
      <c r="K370" s="25">
        <v>0</v>
      </c>
      <c r="L370" s="25">
        <v>0</v>
      </c>
      <c r="M370" s="36">
        <v>0</v>
      </c>
      <c r="N370" s="36">
        <f>Mastersheet!$C$34</f>
        <v>-1824.6070659266443</v>
      </c>
      <c r="O370" s="93">
        <v>0</v>
      </c>
      <c r="P370" s="37">
        <f>P358*(1+Mastersheet!$C$39)</f>
        <v>-1213.631235594831</v>
      </c>
      <c r="Q370" s="25">
        <v>0</v>
      </c>
      <c r="R370" s="37">
        <f t="shared" si="32"/>
        <v>0</v>
      </c>
      <c r="S370" s="79">
        <f t="shared" si="31"/>
        <v>15408.956479519968</v>
      </c>
      <c r="T370" s="36">
        <f t="shared" si="30"/>
        <v>4474471.5622912282</v>
      </c>
    </row>
    <row r="371" spans="1:20">
      <c r="A371" s="25">
        <v>369</v>
      </c>
      <c r="B371" s="25">
        <v>55</v>
      </c>
      <c r="C371" s="25">
        <v>9</v>
      </c>
      <c r="D371" s="36">
        <f>(1+Mastersheet!$C$39)*D359</f>
        <v>29127.14965427596</v>
      </c>
      <c r="E371" s="36">
        <f t="shared" si="29"/>
        <v>-1747.6289792565576</v>
      </c>
      <c r="F371" s="37">
        <v>0</v>
      </c>
      <c r="G371" s="41">
        <f t="shared" si="28"/>
        <v>-8446.8733997400268</v>
      </c>
      <c r="H371" s="25">
        <v>0</v>
      </c>
      <c r="I371" s="36">
        <f>(1+Mastersheet!$C$39)*I359</f>
        <v>-485.45249423793223</v>
      </c>
      <c r="J371" s="25">
        <v>0</v>
      </c>
      <c r="K371" s="25">
        <v>0</v>
      </c>
      <c r="L371" s="25">
        <v>0</v>
      </c>
      <c r="M371" s="36">
        <v>0</v>
      </c>
      <c r="N371" s="36">
        <f>Mastersheet!$C$34</f>
        <v>-1824.6070659266443</v>
      </c>
      <c r="O371" s="93">
        <v>0</v>
      </c>
      <c r="P371" s="37">
        <f>P359*(1+Mastersheet!$C$39)</f>
        <v>-1213.631235594831</v>
      </c>
      <c r="Q371" s="25">
        <v>0</v>
      </c>
      <c r="R371" s="37">
        <f t="shared" si="32"/>
        <v>0</v>
      </c>
      <c r="S371" s="79">
        <f t="shared" si="31"/>
        <v>15408.956479519968</v>
      </c>
      <c r="T371" s="36">
        <f t="shared" si="30"/>
        <v>4497337.9713745667</v>
      </c>
    </row>
    <row r="372" spans="1:20">
      <c r="A372" s="25">
        <v>370</v>
      </c>
      <c r="B372" s="25">
        <v>55</v>
      </c>
      <c r="C372" s="77">
        <v>10</v>
      </c>
      <c r="D372" s="36">
        <f>(1+Mastersheet!$C$39)*D360</f>
        <v>29127.14965427596</v>
      </c>
      <c r="E372" s="36">
        <f t="shared" si="29"/>
        <v>-1747.6289792565576</v>
      </c>
      <c r="F372" s="37">
        <v>0</v>
      </c>
      <c r="G372" s="41">
        <f t="shared" si="28"/>
        <v>-8446.8733997400268</v>
      </c>
      <c r="H372" s="25">
        <v>0</v>
      </c>
      <c r="I372" s="36">
        <f>(1+Mastersheet!$C$39)*I360</f>
        <v>-485.45249423793223</v>
      </c>
      <c r="J372" s="25">
        <v>0</v>
      </c>
      <c r="K372" s="25">
        <v>0</v>
      </c>
      <c r="L372" s="25">
        <v>0</v>
      </c>
      <c r="M372" s="36">
        <v>0</v>
      </c>
      <c r="N372" s="36">
        <f>Mastersheet!$C$34</f>
        <v>-1824.6070659266443</v>
      </c>
      <c r="O372" s="93">
        <v>0</v>
      </c>
      <c r="P372" s="37">
        <f>P360*(1+Mastersheet!$C$39)</f>
        <v>-1213.631235594831</v>
      </c>
      <c r="Q372" s="25">
        <v>0</v>
      </c>
      <c r="R372" s="37">
        <f t="shared" si="32"/>
        <v>0</v>
      </c>
      <c r="S372" s="79">
        <f t="shared" si="31"/>
        <v>15408.956479519968</v>
      </c>
      <c r="T372" s="36">
        <f t="shared" si="30"/>
        <v>4520242.4911397109</v>
      </c>
    </row>
    <row r="373" spans="1:20">
      <c r="A373" s="25">
        <v>371</v>
      </c>
      <c r="B373" s="25">
        <v>55</v>
      </c>
      <c r="C373" s="25">
        <v>11</v>
      </c>
      <c r="D373" s="36">
        <f>(1+Mastersheet!$C$39)*D361</f>
        <v>29127.14965427596</v>
      </c>
      <c r="E373" s="36">
        <f t="shared" si="29"/>
        <v>-1747.6289792565576</v>
      </c>
      <c r="F373" s="37">
        <v>0</v>
      </c>
      <c r="G373" s="41">
        <f t="shared" si="28"/>
        <v>-8446.8733997400268</v>
      </c>
      <c r="H373" s="25">
        <v>0</v>
      </c>
      <c r="I373" s="36">
        <f>(1+Mastersheet!$C$39)*I361</f>
        <v>-485.45249423793223</v>
      </c>
      <c r="J373" s="25">
        <v>0</v>
      </c>
      <c r="K373" s="25">
        <v>0</v>
      </c>
      <c r="L373" s="25">
        <v>0</v>
      </c>
      <c r="M373" s="36">
        <v>0</v>
      </c>
      <c r="N373" s="36">
        <f>Mastersheet!$C$34</f>
        <v>-1824.6070659266443</v>
      </c>
      <c r="O373" s="93">
        <v>0</v>
      </c>
      <c r="P373" s="37">
        <f>P361*(1+Mastersheet!$C$39)</f>
        <v>-1213.631235594831</v>
      </c>
      <c r="Q373" s="25">
        <v>0</v>
      </c>
      <c r="R373" s="37">
        <f t="shared" si="32"/>
        <v>0</v>
      </c>
      <c r="S373" s="79">
        <f t="shared" si="31"/>
        <v>15408.956479519968</v>
      </c>
      <c r="T373" s="36">
        <f t="shared" si="30"/>
        <v>4543185.1851044632</v>
      </c>
    </row>
    <row r="374" spans="1:20">
      <c r="A374" s="25">
        <v>372</v>
      </c>
      <c r="B374" s="25">
        <v>55</v>
      </c>
      <c r="C374" s="77">
        <v>0</v>
      </c>
      <c r="D374" s="36">
        <f>(1+Mastersheet!$C$39)*D362</f>
        <v>29127.14965427596</v>
      </c>
      <c r="E374" s="36">
        <f t="shared" si="29"/>
        <v>-1747.6289792565576</v>
      </c>
      <c r="F374" s="37">
        <v>0</v>
      </c>
      <c r="G374" s="41">
        <f t="shared" si="28"/>
        <v>-8446.8733997400268</v>
      </c>
      <c r="H374" s="25">
        <v>0</v>
      </c>
      <c r="I374" s="36">
        <f>(1+Mastersheet!$C$39)*I362</f>
        <v>-485.45249423793223</v>
      </c>
      <c r="J374" s="25">
        <v>0</v>
      </c>
      <c r="K374" s="25">
        <v>0</v>
      </c>
      <c r="L374" s="25">
        <v>0</v>
      </c>
      <c r="M374" s="36">
        <v>0</v>
      </c>
      <c r="N374" s="36">
        <f>Mastersheet!$C$34</f>
        <v>-1824.6070659266443</v>
      </c>
      <c r="O374" s="93">
        <v>0</v>
      </c>
      <c r="P374" s="37">
        <f>P362*(1+Mastersheet!$C$39)</f>
        <v>-1213.631235594831</v>
      </c>
      <c r="Q374" s="25">
        <v>0</v>
      </c>
      <c r="R374" s="37">
        <f t="shared" si="32"/>
        <v>0</v>
      </c>
      <c r="S374" s="79">
        <f t="shared" si="31"/>
        <v>15408.956479519968</v>
      </c>
      <c r="T374" s="36">
        <f t="shared" si="30"/>
        <v>4566166.1168924905</v>
      </c>
    </row>
    <row r="375" spans="1:20">
      <c r="A375" s="25">
        <v>373</v>
      </c>
      <c r="B375" s="25">
        <v>55</v>
      </c>
      <c r="C375" s="25">
        <v>1</v>
      </c>
      <c r="D375" s="36">
        <f>(1+Mastersheet!$C$39)*D363</f>
        <v>30000.964143904239</v>
      </c>
      <c r="E375" s="36">
        <f t="shared" si="29"/>
        <v>-1800.0578486342542</v>
      </c>
      <c r="F375" s="37">
        <v>0</v>
      </c>
      <c r="G375" s="41">
        <f t="shared" si="28"/>
        <v>-8700.2796017322289</v>
      </c>
      <c r="H375" s="25">
        <v>0</v>
      </c>
      <c r="I375" s="36">
        <f>(1+Mastersheet!$C$39)*I363</f>
        <v>-500.01606906507021</v>
      </c>
      <c r="J375" s="25">
        <v>0</v>
      </c>
      <c r="K375" s="25">
        <v>0</v>
      </c>
      <c r="L375" s="25">
        <v>0</v>
      </c>
      <c r="M375" s="36">
        <v>0</v>
      </c>
      <c r="N375" s="36">
        <f>Mastersheet!$C$34</f>
        <v>-1824.6070659266443</v>
      </c>
      <c r="O375" s="93">
        <v>0</v>
      </c>
      <c r="P375" s="37">
        <f>P363*(1+Mastersheet!$C$39)</f>
        <v>-1250.040172662676</v>
      </c>
      <c r="Q375" s="25">
        <v>0</v>
      </c>
      <c r="R375" s="37">
        <f t="shared" si="32"/>
        <v>0</v>
      </c>
      <c r="S375" s="79">
        <f t="shared" si="31"/>
        <v>15925.963385883366</v>
      </c>
      <c r="T375" s="36">
        <f t="shared" si="30"/>
        <v>4589702.3571398621</v>
      </c>
    </row>
    <row r="376" spans="1:20">
      <c r="A376" s="25">
        <v>374</v>
      </c>
      <c r="B376" s="25">
        <v>56</v>
      </c>
      <c r="C376" s="25">
        <v>2</v>
      </c>
      <c r="D376" s="36">
        <f>(1+Mastersheet!$C$39)*D364</f>
        <v>30000.964143904239</v>
      </c>
      <c r="E376" s="36">
        <f t="shared" si="29"/>
        <v>-1800.0578486342542</v>
      </c>
      <c r="F376" s="37">
        <v>0</v>
      </c>
      <c r="G376" s="41">
        <f t="shared" si="28"/>
        <v>-8700.2796017322289</v>
      </c>
      <c r="H376" s="25">
        <v>0</v>
      </c>
      <c r="I376" s="36">
        <f>(1+Mastersheet!$C$39)*I364</f>
        <v>-500.01606906507021</v>
      </c>
      <c r="J376" s="25">
        <v>0</v>
      </c>
      <c r="K376" s="25">
        <v>0</v>
      </c>
      <c r="L376" s="25">
        <v>0</v>
      </c>
      <c r="M376" s="36">
        <v>0</v>
      </c>
      <c r="N376" s="36">
        <f>Mastersheet!$C$34</f>
        <v>-1824.6070659266443</v>
      </c>
      <c r="O376" s="93">
        <v>0</v>
      </c>
      <c r="P376" s="37">
        <f>P364*(1+Mastersheet!$C$39)</f>
        <v>-1250.040172662676</v>
      </c>
      <c r="Q376" s="25">
        <v>0</v>
      </c>
      <c r="R376" s="37">
        <f t="shared" si="32"/>
        <v>0</v>
      </c>
      <c r="S376" s="79">
        <f t="shared" si="31"/>
        <v>15925.963385883366</v>
      </c>
      <c r="T376" s="36">
        <f t="shared" si="30"/>
        <v>4613277.8244543122</v>
      </c>
    </row>
    <row r="377" spans="1:20">
      <c r="A377" s="25">
        <v>375</v>
      </c>
      <c r="B377" s="25">
        <v>56</v>
      </c>
      <c r="C377" s="25">
        <v>3</v>
      </c>
      <c r="D377" s="36">
        <f>(1+Mastersheet!$C$39)*D365</f>
        <v>30000.964143904239</v>
      </c>
      <c r="E377" s="36">
        <f t="shared" si="29"/>
        <v>-1800.0578486342542</v>
      </c>
      <c r="F377" s="37">
        <v>0</v>
      </c>
      <c r="G377" s="41">
        <f t="shared" si="28"/>
        <v>-8700.2796017322289</v>
      </c>
      <c r="H377" s="25">
        <v>0</v>
      </c>
      <c r="I377" s="36">
        <f>(1+Mastersheet!$C$39)*I365</f>
        <v>-500.01606906507021</v>
      </c>
      <c r="J377" s="25">
        <v>0</v>
      </c>
      <c r="K377" s="25">
        <v>0</v>
      </c>
      <c r="L377" s="25">
        <v>0</v>
      </c>
      <c r="M377" s="36">
        <v>0</v>
      </c>
      <c r="N377" s="36">
        <f>Mastersheet!$C$34</f>
        <v>-1824.6070659266443</v>
      </c>
      <c r="O377" s="93">
        <v>0</v>
      </c>
      <c r="P377" s="37">
        <f>P365*(1+Mastersheet!$C$39)</f>
        <v>-1250.040172662676</v>
      </c>
      <c r="Q377" s="25">
        <v>0</v>
      </c>
      <c r="R377" s="37">
        <f t="shared" si="32"/>
        <v>0</v>
      </c>
      <c r="S377" s="79">
        <f t="shared" si="31"/>
        <v>15925.963385883366</v>
      </c>
      <c r="T377" s="36">
        <f t="shared" si="30"/>
        <v>4636892.5842142869</v>
      </c>
    </row>
    <row r="378" spans="1:20">
      <c r="A378" s="25">
        <v>376</v>
      </c>
      <c r="B378" s="25">
        <v>56</v>
      </c>
      <c r="C378" s="77">
        <v>4</v>
      </c>
      <c r="D378" s="36">
        <f>(1+Mastersheet!$C$39)*D366</f>
        <v>30000.964143904239</v>
      </c>
      <c r="E378" s="36">
        <f t="shared" si="29"/>
        <v>-1800.0578486342542</v>
      </c>
      <c r="F378" s="37">
        <v>0</v>
      </c>
      <c r="G378" s="41">
        <f t="shared" si="28"/>
        <v>-8700.2796017322289</v>
      </c>
      <c r="H378" s="25">
        <v>0</v>
      </c>
      <c r="I378" s="36">
        <f>(1+Mastersheet!$C$39)*I366</f>
        <v>-500.01606906507021</v>
      </c>
      <c r="J378" s="25">
        <v>0</v>
      </c>
      <c r="K378" s="25">
        <v>0</v>
      </c>
      <c r="L378" s="25">
        <v>0</v>
      </c>
      <c r="M378" s="36">
        <v>0</v>
      </c>
      <c r="N378" s="36">
        <f>Mastersheet!$C$34</f>
        <v>-1824.6070659266443</v>
      </c>
      <c r="O378" s="93">
        <v>0</v>
      </c>
      <c r="P378" s="37">
        <f>P366*(1+Mastersheet!$C$39)</f>
        <v>-1250.040172662676</v>
      </c>
      <c r="Q378" s="25">
        <v>0</v>
      </c>
      <c r="R378" s="37">
        <f t="shared" si="32"/>
        <v>0</v>
      </c>
      <c r="S378" s="79">
        <f t="shared" si="31"/>
        <v>15925.963385883366</v>
      </c>
      <c r="T378" s="36">
        <f t="shared" si="30"/>
        <v>4660546.7019071942</v>
      </c>
    </row>
    <row r="379" spans="1:20">
      <c r="A379" s="25">
        <v>377</v>
      </c>
      <c r="B379" s="25">
        <v>56</v>
      </c>
      <c r="C379" s="25">
        <v>5</v>
      </c>
      <c r="D379" s="36">
        <f>(1+Mastersheet!$C$39)*D367</f>
        <v>30000.964143904239</v>
      </c>
      <c r="E379" s="36">
        <f t="shared" si="29"/>
        <v>-1800.0578486342542</v>
      </c>
      <c r="F379" s="37">
        <v>0</v>
      </c>
      <c r="G379" s="41">
        <f t="shared" si="28"/>
        <v>-8700.2796017322289</v>
      </c>
      <c r="H379" s="25">
        <v>0</v>
      </c>
      <c r="I379" s="36">
        <f>(1+Mastersheet!$C$39)*I367</f>
        <v>-500.01606906507021</v>
      </c>
      <c r="J379" s="25">
        <v>0</v>
      </c>
      <c r="K379" s="25">
        <v>0</v>
      </c>
      <c r="L379" s="25">
        <v>0</v>
      </c>
      <c r="M379" s="36">
        <v>0</v>
      </c>
      <c r="N379" s="36">
        <f>Mastersheet!$C$34</f>
        <v>-1824.6070659266443</v>
      </c>
      <c r="O379" s="93">
        <v>0</v>
      </c>
      <c r="P379" s="37">
        <f>P367*(1+Mastersheet!$C$39)</f>
        <v>-1250.040172662676</v>
      </c>
      <c r="Q379" s="25">
        <v>0</v>
      </c>
      <c r="R379" s="37">
        <f t="shared" si="32"/>
        <v>0</v>
      </c>
      <c r="S379" s="79">
        <f t="shared" si="31"/>
        <v>15925.963385883366</v>
      </c>
      <c r="T379" s="36">
        <f t="shared" si="30"/>
        <v>4684240.2431295905</v>
      </c>
    </row>
    <row r="380" spans="1:20">
      <c r="A380" s="25">
        <v>378</v>
      </c>
      <c r="B380" s="25">
        <v>56</v>
      </c>
      <c r="C380" s="25">
        <v>6</v>
      </c>
      <c r="D380" s="36">
        <f>(1+Mastersheet!$C$39)*D368</f>
        <v>30000.964143904239</v>
      </c>
      <c r="E380" s="36">
        <f t="shared" si="29"/>
        <v>-1800.0578486342542</v>
      </c>
      <c r="F380" s="37">
        <v>0</v>
      </c>
      <c r="G380" s="41">
        <f t="shared" si="28"/>
        <v>-8700.2796017322289</v>
      </c>
      <c r="H380" s="25">
        <v>0</v>
      </c>
      <c r="I380" s="36">
        <f>(1+Mastersheet!$C$39)*I368</f>
        <v>-500.01606906507021</v>
      </c>
      <c r="J380" s="25">
        <v>0</v>
      </c>
      <c r="K380" s="25">
        <v>0</v>
      </c>
      <c r="L380" s="25">
        <v>0</v>
      </c>
      <c r="M380" s="36">
        <v>0</v>
      </c>
      <c r="N380" s="36">
        <f>Mastersheet!$C$34</f>
        <v>-1824.6070659266443</v>
      </c>
      <c r="O380" s="93">
        <v>0</v>
      </c>
      <c r="P380" s="37">
        <f>P368*(1+Mastersheet!$C$39)</f>
        <v>-1250.040172662676</v>
      </c>
      <c r="Q380" s="25">
        <v>0</v>
      </c>
      <c r="R380" s="37">
        <f t="shared" si="32"/>
        <v>0</v>
      </c>
      <c r="S380" s="79">
        <f t="shared" si="31"/>
        <v>15925.963385883366</v>
      </c>
      <c r="T380" s="36">
        <f t="shared" si="30"/>
        <v>4707973.2735873573</v>
      </c>
    </row>
    <row r="381" spans="1:20">
      <c r="A381" s="25">
        <v>379</v>
      </c>
      <c r="B381" s="25">
        <v>56</v>
      </c>
      <c r="C381" s="25">
        <v>7</v>
      </c>
      <c r="D381" s="36">
        <f>(1+Mastersheet!$C$39)*D369</f>
        <v>30000.964143904239</v>
      </c>
      <c r="E381" s="36">
        <f t="shared" si="29"/>
        <v>-1800.0578486342542</v>
      </c>
      <c r="F381" s="37">
        <v>0</v>
      </c>
      <c r="G381" s="41">
        <f t="shared" si="28"/>
        <v>-8700.2796017322289</v>
      </c>
      <c r="H381" s="25">
        <v>0</v>
      </c>
      <c r="I381" s="36">
        <f>(1+Mastersheet!$C$39)*I369</f>
        <v>-500.01606906507021</v>
      </c>
      <c r="J381" s="25">
        <v>0</v>
      </c>
      <c r="K381" s="25">
        <v>0</v>
      </c>
      <c r="L381" s="25">
        <v>0</v>
      </c>
      <c r="M381" s="36">
        <v>0</v>
      </c>
      <c r="N381" s="36">
        <f>Mastersheet!$C$34</f>
        <v>-1824.6070659266443</v>
      </c>
      <c r="O381" s="93">
        <v>0</v>
      </c>
      <c r="P381" s="37">
        <f>P369*(1+Mastersheet!$C$39)</f>
        <v>-1250.040172662676</v>
      </c>
      <c r="Q381" s="25">
        <v>0</v>
      </c>
      <c r="R381" s="37">
        <f t="shared" si="32"/>
        <v>0</v>
      </c>
      <c r="S381" s="79">
        <f t="shared" si="31"/>
        <v>15925.963385883366</v>
      </c>
      <c r="T381" s="36">
        <f t="shared" si="30"/>
        <v>4731745.8590958863</v>
      </c>
    </row>
    <row r="382" spans="1:20">
      <c r="A382" s="25">
        <v>380</v>
      </c>
      <c r="B382" s="25">
        <v>56</v>
      </c>
      <c r="C382" s="77">
        <v>8</v>
      </c>
      <c r="D382" s="36">
        <f>(1+Mastersheet!$C$39)*D370</f>
        <v>30000.964143904239</v>
      </c>
      <c r="E382" s="36">
        <f t="shared" si="29"/>
        <v>-1800.0578486342542</v>
      </c>
      <c r="F382" s="37">
        <v>0</v>
      </c>
      <c r="G382" s="41">
        <f t="shared" si="28"/>
        <v>-8700.2796017322289</v>
      </c>
      <c r="H382" s="25">
        <v>0</v>
      </c>
      <c r="I382" s="36">
        <f>(1+Mastersheet!$C$39)*I370</f>
        <v>-500.01606906507021</v>
      </c>
      <c r="J382" s="25">
        <v>0</v>
      </c>
      <c r="K382" s="25">
        <v>0</v>
      </c>
      <c r="L382" s="25">
        <v>0</v>
      </c>
      <c r="M382" s="36">
        <v>0</v>
      </c>
      <c r="N382" s="36">
        <f>Mastersheet!$C$34</f>
        <v>-1824.6070659266443</v>
      </c>
      <c r="O382" s="93">
        <v>0</v>
      </c>
      <c r="P382" s="37">
        <f>P370*(1+Mastersheet!$C$39)</f>
        <v>-1250.040172662676</v>
      </c>
      <c r="Q382" s="25">
        <v>0</v>
      </c>
      <c r="R382" s="37">
        <f t="shared" si="32"/>
        <v>0</v>
      </c>
      <c r="S382" s="79">
        <f t="shared" si="31"/>
        <v>15925.963385883366</v>
      </c>
      <c r="T382" s="36">
        <f t="shared" si="30"/>
        <v>4755558.0655802637</v>
      </c>
    </row>
    <row r="383" spans="1:20">
      <c r="A383" s="25">
        <v>381</v>
      </c>
      <c r="B383" s="25">
        <v>56</v>
      </c>
      <c r="C383" s="25">
        <v>9</v>
      </c>
      <c r="D383" s="36">
        <f>(1+Mastersheet!$C$39)*D371</f>
        <v>30000.964143904239</v>
      </c>
      <c r="E383" s="36">
        <f t="shared" si="29"/>
        <v>-1800.0578486342542</v>
      </c>
      <c r="F383" s="37">
        <v>0</v>
      </c>
      <c r="G383" s="41">
        <f t="shared" si="28"/>
        <v>-8700.2796017322289</v>
      </c>
      <c r="H383" s="25">
        <v>0</v>
      </c>
      <c r="I383" s="36">
        <f>(1+Mastersheet!$C$39)*I371</f>
        <v>-500.01606906507021</v>
      </c>
      <c r="J383" s="25">
        <v>0</v>
      </c>
      <c r="K383" s="25">
        <v>0</v>
      </c>
      <c r="L383" s="25">
        <v>0</v>
      </c>
      <c r="M383" s="36">
        <v>0</v>
      </c>
      <c r="N383" s="36">
        <f>Mastersheet!$C$34</f>
        <v>-1824.6070659266443</v>
      </c>
      <c r="O383" s="93">
        <v>0</v>
      </c>
      <c r="P383" s="37">
        <f>P371*(1+Mastersheet!$C$39)</f>
        <v>-1250.040172662676</v>
      </c>
      <c r="Q383" s="25">
        <v>0</v>
      </c>
      <c r="R383" s="37">
        <f t="shared" si="32"/>
        <v>0</v>
      </c>
      <c r="S383" s="79">
        <f t="shared" si="31"/>
        <v>15925.963385883366</v>
      </c>
      <c r="T383" s="36">
        <f t="shared" si="30"/>
        <v>4779409.9590754481</v>
      </c>
    </row>
    <row r="384" spans="1:20">
      <c r="A384" s="25">
        <v>382</v>
      </c>
      <c r="B384" s="25">
        <v>56</v>
      </c>
      <c r="C384" s="77">
        <v>10</v>
      </c>
      <c r="D384" s="36">
        <f>(1+Mastersheet!$C$39)*D372</f>
        <v>30000.964143904239</v>
      </c>
      <c r="E384" s="36">
        <f t="shared" si="29"/>
        <v>-1800.0578486342542</v>
      </c>
      <c r="F384" s="37">
        <v>0</v>
      </c>
      <c r="G384" s="41">
        <f t="shared" si="28"/>
        <v>-8700.2796017322289</v>
      </c>
      <c r="H384" s="25">
        <v>0</v>
      </c>
      <c r="I384" s="36">
        <f>(1+Mastersheet!$C$39)*I372</f>
        <v>-500.01606906507021</v>
      </c>
      <c r="J384" s="25">
        <v>0</v>
      </c>
      <c r="K384" s="25">
        <v>0</v>
      </c>
      <c r="L384" s="25">
        <v>0</v>
      </c>
      <c r="M384" s="36">
        <v>0</v>
      </c>
      <c r="N384" s="36">
        <f>Mastersheet!$C$34</f>
        <v>-1824.6070659266443</v>
      </c>
      <c r="O384" s="93">
        <v>0</v>
      </c>
      <c r="P384" s="37">
        <f>P372*(1+Mastersheet!$C$39)</f>
        <v>-1250.040172662676</v>
      </c>
      <c r="Q384" s="25">
        <v>0</v>
      </c>
      <c r="R384" s="37">
        <f t="shared" si="32"/>
        <v>0</v>
      </c>
      <c r="S384" s="79">
        <f t="shared" si="31"/>
        <v>15925.963385883366</v>
      </c>
      <c r="T384" s="36">
        <f t="shared" si="30"/>
        <v>4803301.6057264581</v>
      </c>
    </row>
    <row r="385" spans="1:20">
      <c r="A385" s="25">
        <v>383</v>
      </c>
      <c r="B385" s="25">
        <v>56</v>
      </c>
      <c r="C385" s="25">
        <v>11</v>
      </c>
      <c r="D385" s="36">
        <f>(1+Mastersheet!$C$39)*D373</f>
        <v>30000.964143904239</v>
      </c>
      <c r="E385" s="36">
        <f t="shared" si="29"/>
        <v>-1800.0578486342542</v>
      </c>
      <c r="F385" s="37">
        <v>0</v>
      </c>
      <c r="G385" s="41">
        <f t="shared" si="28"/>
        <v>-8700.2796017322289</v>
      </c>
      <c r="H385" s="25">
        <v>0</v>
      </c>
      <c r="I385" s="36">
        <f>(1+Mastersheet!$C$39)*I373</f>
        <v>-500.01606906507021</v>
      </c>
      <c r="J385" s="25">
        <v>0</v>
      </c>
      <c r="K385" s="25">
        <v>0</v>
      </c>
      <c r="L385" s="25">
        <v>0</v>
      </c>
      <c r="M385" s="36">
        <v>0</v>
      </c>
      <c r="N385" s="36">
        <f>Mastersheet!$C$34</f>
        <v>-1824.6070659266443</v>
      </c>
      <c r="O385" s="93">
        <v>0</v>
      </c>
      <c r="P385" s="37">
        <f>P373*(1+Mastersheet!$C$39)</f>
        <v>-1250.040172662676</v>
      </c>
      <c r="Q385" s="25">
        <v>0</v>
      </c>
      <c r="R385" s="37">
        <f t="shared" si="32"/>
        <v>0</v>
      </c>
      <c r="S385" s="79">
        <f t="shared" si="31"/>
        <v>15925.963385883366</v>
      </c>
      <c r="T385" s="36">
        <f t="shared" si="30"/>
        <v>4827233.0717885531</v>
      </c>
    </row>
    <row r="386" spans="1:20">
      <c r="A386" s="25">
        <v>384</v>
      </c>
      <c r="B386" s="25">
        <v>56</v>
      </c>
      <c r="C386" s="77">
        <v>0</v>
      </c>
      <c r="D386" s="36">
        <f>(1+Mastersheet!$C$39)*D374</f>
        <v>30000.964143904239</v>
      </c>
      <c r="E386" s="36">
        <f t="shared" si="29"/>
        <v>-1800.0578486342542</v>
      </c>
      <c r="F386" s="37">
        <v>0</v>
      </c>
      <c r="G386" s="41">
        <f t="shared" ref="G386:G422" si="33">-0.29*($D386)</f>
        <v>-8700.2796017322289</v>
      </c>
      <c r="H386" s="25">
        <v>0</v>
      </c>
      <c r="I386" s="36">
        <f>(1+Mastersheet!$C$39)*I374</f>
        <v>-500.01606906507021</v>
      </c>
      <c r="J386" s="25">
        <v>0</v>
      </c>
      <c r="K386" s="25">
        <v>0</v>
      </c>
      <c r="L386" s="25">
        <v>0</v>
      </c>
      <c r="M386" s="36">
        <v>0</v>
      </c>
      <c r="N386" s="36">
        <f>Mastersheet!$C$34</f>
        <v>-1824.6070659266443</v>
      </c>
      <c r="O386" s="93">
        <v>0</v>
      </c>
      <c r="P386" s="37">
        <f>P374*(1+Mastersheet!$C$39)</f>
        <v>-1250.040172662676</v>
      </c>
      <c r="Q386" s="25">
        <v>0</v>
      </c>
      <c r="R386" s="37">
        <f t="shared" si="32"/>
        <v>0</v>
      </c>
      <c r="S386" s="79">
        <f t="shared" si="31"/>
        <v>15925.963385883366</v>
      </c>
      <c r="T386" s="36">
        <f t="shared" si="30"/>
        <v>4851204.4236274175</v>
      </c>
    </row>
    <row r="387" spans="1:20">
      <c r="A387" s="25">
        <v>385</v>
      </c>
      <c r="B387" s="25">
        <v>56</v>
      </c>
      <c r="C387" s="25">
        <v>1</v>
      </c>
      <c r="D387" s="36">
        <f>(1+Mastersheet!$C$39)*D375</f>
        <v>30900.993068221367</v>
      </c>
      <c r="E387" s="36">
        <f t="shared" ref="E387:E422" si="34">-0.06*D387</f>
        <v>-1854.059584093282</v>
      </c>
      <c r="F387" s="37">
        <v>0</v>
      </c>
      <c r="G387" s="41">
        <f t="shared" si="33"/>
        <v>-8961.2879897841958</v>
      </c>
      <c r="H387" s="25">
        <v>0</v>
      </c>
      <c r="I387" s="36">
        <f>(1+Mastersheet!$C$39)*I375</f>
        <v>-515.01655113702236</v>
      </c>
      <c r="J387" s="25">
        <v>0</v>
      </c>
      <c r="K387" s="25">
        <v>0</v>
      </c>
      <c r="L387" s="25">
        <v>0</v>
      </c>
      <c r="M387" s="36">
        <v>0</v>
      </c>
      <c r="N387" s="36">
        <f>Mastersheet!$C$34</f>
        <v>-1824.6070659266443</v>
      </c>
      <c r="O387" s="93">
        <v>0</v>
      </c>
      <c r="P387" s="37">
        <f>P375*(1+Mastersheet!$C$39)</f>
        <v>-1287.5413778425564</v>
      </c>
      <c r="Q387" s="25">
        <v>0</v>
      </c>
      <c r="R387" s="37">
        <f t="shared" si="32"/>
        <v>0</v>
      </c>
      <c r="S387" s="79">
        <f t="shared" si="31"/>
        <v>16458.480499437668</v>
      </c>
      <c r="T387" s="36">
        <f t="shared" ref="T387:T422" si="35" xml:space="preserve"> S387 + T386 * (1+($W$8)/12)</f>
        <v>4875748.2448329013</v>
      </c>
    </row>
    <row r="388" spans="1:20">
      <c r="A388" s="25">
        <v>386</v>
      </c>
      <c r="B388" s="25">
        <v>57</v>
      </c>
      <c r="C388" s="25">
        <v>2</v>
      </c>
      <c r="D388" s="36">
        <f>(1+Mastersheet!$C$39)*D376</f>
        <v>30900.993068221367</v>
      </c>
      <c r="E388" s="36">
        <f t="shared" si="34"/>
        <v>-1854.059584093282</v>
      </c>
      <c r="F388" s="37">
        <v>0</v>
      </c>
      <c r="G388" s="41">
        <f t="shared" si="33"/>
        <v>-8961.2879897841958</v>
      </c>
      <c r="H388" s="25">
        <v>0</v>
      </c>
      <c r="I388" s="36">
        <f>(1+Mastersheet!$C$39)*I376</f>
        <v>-515.01655113702236</v>
      </c>
      <c r="J388" s="25">
        <v>0</v>
      </c>
      <c r="K388" s="25">
        <v>0</v>
      </c>
      <c r="L388" s="25">
        <v>0</v>
      </c>
      <c r="M388" s="36">
        <v>0</v>
      </c>
      <c r="N388" s="36">
        <f>Mastersheet!$C$34</f>
        <v>-1824.6070659266443</v>
      </c>
      <c r="O388" s="93">
        <v>0</v>
      </c>
      <c r="P388" s="37">
        <f>P376*(1+Mastersheet!$C$39)</f>
        <v>-1287.5413778425564</v>
      </c>
      <c r="Q388" s="25">
        <v>0</v>
      </c>
      <c r="R388" s="37">
        <f t="shared" si="32"/>
        <v>0</v>
      </c>
      <c r="S388" s="79">
        <f t="shared" ref="S388:S422" si="36">SUM(D388,E388,F388,G388,H388,I388,J388,K388,L388,M388,N388,O388,P388,Q388,R388)</f>
        <v>16458.480499437668</v>
      </c>
      <c r="T388" s="36">
        <f t="shared" si="35"/>
        <v>4900332.9724070607</v>
      </c>
    </row>
    <row r="389" spans="1:20">
      <c r="A389" s="25">
        <v>387</v>
      </c>
      <c r="B389" s="25">
        <v>57</v>
      </c>
      <c r="C389" s="25">
        <v>3</v>
      </c>
      <c r="D389" s="36">
        <f>(1+Mastersheet!$C$39)*D377</f>
        <v>30900.993068221367</v>
      </c>
      <c r="E389" s="36">
        <f t="shared" si="34"/>
        <v>-1854.059584093282</v>
      </c>
      <c r="F389" s="37">
        <v>0</v>
      </c>
      <c r="G389" s="41">
        <f t="shared" si="33"/>
        <v>-8961.2879897841958</v>
      </c>
      <c r="H389" s="25">
        <v>0</v>
      </c>
      <c r="I389" s="36">
        <f>(1+Mastersheet!$C$39)*I377</f>
        <v>-515.01655113702236</v>
      </c>
      <c r="J389" s="25">
        <v>0</v>
      </c>
      <c r="K389" s="25">
        <v>0</v>
      </c>
      <c r="L389" s="25">
        <v>0</v>
      </c>
      <c r="M389" s="36">
        <v>0</v>
      </c>
      <c r="N389" s="36">
        <f>Mastersheet!$C$34</f>
        <v>-1824.6070659266443</v>
      </c>
      <c r="O389" s="93">
        <v>0</v>
      </c>
      <c r="P389" s="37">
        <f>P377*(1+Mastersheet!$C$39)</f>
        <v>-1287.5413778425564</v>
      </c>
      <c r="Q389" s="25">
        <v>0</v>
      </c>
      <c r="R389" s="37">
        <f t="shared" si="32"/>
        <v>0</v>
      </c>
      <c r="S389" s="79">
        <f t="shared" si="36"/>
        <v>16458.480499437668</v>
      </c>
      <c r="T389" s="36">
        <f t="shared" si="35"/>
        <v>4924958.6745271776</v>
      </c>
    </row>
    <row r="390" spans="1:20">
      <c r="A390" s="25">
        <v>388</v>
      </c>
      <c r="B390" s="25">
        <v>57</v>
      </c>
      <c r="C390" s="77">
        <v>4</v>
      </c>
      <c r="D390" s="36">
        <f>(1+Mastersheet!$C$39)*D378</f>
        <v>30900.993068221367</v>
      </c>
      <c r="E390" s="36">
        <f t="shared" si="34"/>
        <v>-1854.059584093282</v>
      </c>
      <c r="F390" s="37">
        <v>0</v>
      </c>
      <c r="G390" s="41">
        <f t="shared" si="33"/>
        <v>-8961.2879897841958</v>
      </c>
      <c r="H390" s="25">
        <v>0</v>
      </c>
      <c r="I390" s="36">
        <f>(1+Mastersheet!$C$39)*I378</f>
        <v>-515.01655113702236</v>
      </c>
      <c r="J390" s="25">
        <v>0</v>
      </c>
      <c r="K390" s="25">
        <v>0</v>
      </c>
      <c r="L390" s="25">
        <v>0</v>
      </c>
      <c r="M390" s="36">
        <v>0</v>
      </c>
      <c r="N390" s="36">
        <f>Mastersheet!$C$34</f>
        <v>-1824.6070659266443</v>
      </c>
      <c r="O390" s="93">
        <v>0</v>
      </c>
      <c r="P390" s="37">
        <f>P378*(1+Mastersheet!$C$39)</f>
        <v>-1287.5413778425564</v>
      </c>
      <c r="Q390" s="25">
        <v>0</v>
      </c>
      <c r="R390" s="37">
        <f t="shared" si="32"/>
        <v>0</v>
      </c>
      <c r="S390" s="79">
        <f t="shared" si="36"/>
        <v>16458.480499437668</v>
      </c>
      <c r="T390" s="36">
        <f t="shared" si="35"/>
        <v>4949625.4194841608</v>
      </c>
    </row>
    <row r="391" spans="1:20">
      <c r="A391" s="25">
        <v>389</v>
      </c>
      <c r="B391" s="25">
        <v>57</v>
      </c>
      <c r="C391" s="25">
        <v>5</v>
      </c>
      <c r="D391" s="36">
        <f>(1+Mastersheet!$C$39)*D379</f>
        <v>30900.993068221367</v>
      </c>
      <c r="E391" s="36">
        <f t="shared" si="34"/>
        <v>-1854.059584093282</v>
      </c>
      <c r="F391" s="37">
        <v>0</v>
      </c>
      <c r="G391" s="41">
        <f t="shared" si="33"/>
        <v>-8961.2879897841958</v>
      </c>
      <c r="H391" s="25">
        <v>0</v>
      </c>
      <c r="I391" s="36">
        <f>(1+Mastersheet!$C$39)*I379</f>
        <v>-515.01655113702236</v>
      </c>
      <c r="J391" s="25">
        <v>0</v>
      </c>
      <c r="K391" s="25">
        <v>0</v>
      </c>
      <c r="L391" s="25">
        <v>0</v>
      </c>
      <c r="M391" s="36">
        <v>0</v>
      </c>
      <c r="N391" s="36">
        <f>Mastersheet!$C$34</f>
        <v>-1824.6070659266443</v>
      </c>
      <c r="O391" s="93">
        <v>0</v>
      </c>
      <c r="P391" s="37">
        <f>P379*(1+Mastersheet!$C$39)</f>
        <v>-1287.5413778425564</v>
      </c>
      <c r="Q391" s="25">
        <v>0</v>
      </c>
      <c r="R391" s="37">
        <f t="shared" si="32"/>
        <v>0</v>
      </c>
      <c r="S391" s="79">
        <f t="shared" si="36"/>
        <v>16458.480499437668</v>
      </c>
      <c r="T391" s="36">
        <f t="shared" si="35"/>
        <v>4974333.275682739</v>
      </c>
    </row>
    <row r="392" spans="1:20">
      <c r="A392" s="25">
        <v>390</v>
      </c>
      <c r="B392" s="25">
        <v>57</v>
      </c>
      <c r="C392" s="25">
        <v>6</v>
      </c>
      <c r="D392" s="36">
        <f>(1+Mastersheet!$C$39)*D380</f>
        <v>30900.993068221367</v>
      </c>
      <c r="E392" s="36">
        <f t="shared" si="34"/>
        <v>-1854.059584093282</v>
      </c>
      <c r="F392" s="37">
        <v>0</v>
      </c>
      <c r="G392" s="41">
        <f t="shared" si="33"/>
        <v>-8961.2879897841958</v>
      </c>
      <c r="H392" s="25">
        <v>0</v>
      </c>
      <c r="I392" s="36">
        <f>(1+Mastersheet!$C$39)*I380</f>
        <v>-515.01655113702236</v>
      </c>
      <c r="J392" s="25">
        <v>0</v>
      </c>
      <c r="K392" s="25">
        <v>0</v>
      </c>
      <c r="L392" s="25">
        <v>0</v>
      </c>
      <c r="M392" s="36">
        <v>0</v>
      </c>
      <c r="N392" s="36">
        <f>Mastersheet!$C$34</f>
        <v>-1824.6070659266443</v>
      </c>
      <c r="O392" s="93">
        <v>0</v>
      </c>
      <c r="P392" s="37">
        <f>P380*(1+Mastersheet!$C$39)</f>
        <v>-1287.5413778425564</v>
      </c>
      <c r="Q392" s="25">
        <v>0</v>
      </c>
      <c r="R392" s="37">
        <f t="shared" ref="R392:R422" si="37">FV(0.00666,1,0,-R391)</f>
        <v>0</v>
      </c>
      <c r="S392" s="79">
        <f t="shared" si="36"/>
        <v>16458.480499437668</v>
      </c>
      <c r="T392" s="36">
        <f t="shared" si="35"/>
        <v>4999082.3116416484</v>
      </c>
    </row>
    <row r="393" spans="1:20">
      <c r="A393" s="25">
        <v>391</v>
      </c>
      <c r="B393" s="25">
        <v>57</v>
      </c>
      <c r="C393" s="25">
        <v>7</v>
      </c>
      <c r="D393" s="36">
        <f>(1+Mastersheet!$C$39)*D381</f>
        <v>30900.993068221367</v>
      </c>
      <c r="E393" s="36">
        <f t="shared" si="34"/>
        <v>-1854.059584093282</v>
      </c>
      <c r="F393" s="37">
        <v>0</v>
      </c>
      <c r="G393" s="41">
        <f t="shared" si="33"/>
        <v>-8961.2879897841958</v>
      </c>
      <c r="H393" s="25">
        <v>0</v>
      </c>
      <c r="I393" s="36">
        <f>(1+Mastersheet!$C$39)*I381</f>
        <v>-515.01655113702236</v>
      </c>
      <c r="J393" s="25">
        <v>0</v>
      </c>
      <c r="K393" s="25">
        <v>0</v>
      </c>
      <c r="L393" s="25">
        <v>0</v>
      </c>
      <c r="M393" s="36">
        <v>0</v>
      </c>
      <c r="N393" s="36">
        <f>Mastersheet!$C$34</f>
        <v>-1824.6070659266443</v>
      </c>
      <c r="O393" s="93">
        <v>0</v>
      </c>
      <c r="P393" s="37">
        <f>P381*(1+Mastersheet!$C$39)</f>
        <v>-1287.5413778425564</v>
      </c>
      <c r="Q393" s="25">
        <v>0</v>
      </c>
      <c r="R393" s="37">
        <f t="shared" si="37"/>
        <v>0</v>
      </c>
      <c r="S393" s="79">
        <f t="shared" si="36"/>
        <v>16458.480499437668</v>
      </c>
      <c r="T393" s="36">
        <f t="shared" si="35"/>
        <v>5023872.5959938224</v>
      </c>
    </row>
    <row r="394" spans="1:20">
      <c r="A394" s="25">
        <v>392</v>
      </c>
      <c r="B394" s="25">
        <v>57</v>
      </c>
      <c r="C394" s="77">
        <v>8</v>
      </c>
      <c r="D394" s="36">
        <f>(1+Mastersheet!$C$39)*D382</f>
        <v>30900.993068221367</v>
      </c>
      <c r="E394" s="36">
        <f t="shared" si="34"/>
        <v>-1854.059584093282</v>
      </c>
      <c r="F394" s="37">
        <v>0</v>
      </c>
      <c r="G394" s="41">
        <f t="shared" si="33"/>
        <v>-8961.2879897841958</v>
      </c>
      <c r="H394" s="25">
        <v>0</v>
      </c>
      <c r="I394" s="36">
        <f>(1+Mastersheet!$C$39)*I382</f>
        <v>-515.01655113702236</v>
      </c>
      <c r="J394" s="25">
        <v>0</v>
      </c>
      <c r="K394" s="25">
        <v>0</v>
      </c>
      <c r="L394" s="25">
        <v>0</v>
      </c>
      <c r="M394" s="36">
        <v>0</v>
      </c>
      <c r="N394" s="36">
        <f>Mastersheet!$C$34</f>
        <v>-1824.6070659266443</v>
      </c>
      <c r="O394" s="93">
        <v>0</v>
      </c>
      <c r="P394" s="37">
        <f>P382*(1+Mastersheet!$C$39)</f>
        <v>-1287.5413778425564</v>
      </c>
      <c r="Q394" s="25">
        <v>0</v>
      </c>
      <c r="R394" s="37">
        <f t="shared" si="37"/>
        <v>0</v>
      </c>
      <c r="S394" s="79">
        <f t="shared" si="36"/>
        <v>16458.480499437668</v>
      </c>
      <c r="T394" s="36">
        <f t="shared" si="35"/>
        <v>5048704.1974865841</v>
      </c>
    </row>
    <row r="395" spans="1:20">
      <c r="A395" s="25">
        <v>393</v>
      </c>
      <c r="B395" s="25">
        <v>57</v>
      </c>
      <c r="C395" s="25">
        <v>9</v>
      </c>
      <c r="D395" s="36">
        <f>(1+Mastersheet!$C$39)*D383</f>
        <v>30900.993068221367</v>
      </c>
      <c r="E395" s="36">
        <f t="shared" si="34"/>
        <v>-1854.059584093282</v>
      </c>
      <c r="F395" s="37">
        <v>0</v>
      </c>
      <c r="G395" s="41">
        <f t="shared" si="33"/>
        <v>-8961.2879897841958</v>
      </c>
      <c r="H395" s="25">
        <v>0</v>
      </c>
      <c r="I395" s="36">
        <f>(1+Mastersheet!$C$39)*I383</f>
        <v>-515.01655113702236</v>
      </c>
      <c r="J395" s="25">
        <v>0</v>
      </c>
      <c r="K395" s="25">
        <v>0</v>
      </c>
      <c r="L395" s="25">
        <v>0</v>
      </c>
      <c r="M395" s="36">
        <v>0</v>
      </c>
      <c r="N395" s="36">
        <f>Mastersheet!$C$34</f>
        <v>-1824.6070659266443</v>
      </c>
      <c r="O395" s="93">
        <v>0</v>
      </c>
      <c r="P395" s="37">
        <f>P383*(1+Mastersheet!$C$39)</f>
        <v>-1287.5413778425564</v>
      </c>
      <c r="Q395" s="25">
        <v>0</v>
      </c>
      <c r="R395" s="37">
        <f t="shared" si="37"/>
        <v>0</v>
      </c>
      <c r="S395" s="79">
        <f t="shared" si="36"/>
        <v>16458.480499437668</v>
      </c>
      <c r="T395" s="36">
        <f t="shared" si="35"/>
        <v>5073577.1849818332</v>
      </c>
    </row>
    <row r="396" spans="1:20">
      <c r="A396" s="25">
        <v>394</v>
      </c>
      <c r="B396" s="25">
        <v>57</v>
      </c>
      <c r="C396" s="77">
        <v>10</v>
      </c>
      <c r="D396" s="36">
        <f>(1+Mastersheet!$C$39)*D384</f>
        <v>30900.993068221367</v>
      </c>
      <c r="E396" s="36">
        <f t="shared" si="34"/>
        <v>-1854.059584093282</v>
      </c>
      <c r="F396" s="37">
        <v>0</v>
      </c>
      <c r="G396" s="41">
        <f t="shared" si="33"/>
        <v>-8961.2879897841958</v>
      </c>
      <c r="H396" s="25">
        <v>0</v>
      </c>
      <c r="I396" s="36">
        <f>(1+Mastersheet!$C$39)*I384</f>
        <v>-515.01655113702236</v>
      </c>
      <c r="J396" s="25">
        <v>0</v>
      </c>
      <c r="K396" s="25">
        <v>0</v>
      </c>
      <c r="L396" s="25">
        <v>0</v>
      </c>
      <c r="M396" s="36">
        <v>0</v>
      </c>
      <c r="N396" s="36">
        <f>Mastersheet!$C$34</f>
        <v>-1824.6070659266443</v>
      </c>
      <c r="O396" s="93">
        <v>0</v>
      </c>
      <c r="P396" s="37">
        <f>P384*(1+Mastersheet!$C$39)</f>
        <v>-1287.5413778425564</v>
      </c>
      <c r="Q396" s="25">
        <v>0</v>
      </c>
      <c r="R396" s="37">
        <f t="shared" si="37"/>
        <v>0</v>
      </c>
      <c r="S396" s="79">
        <f t="shared" si="36"/>
        <v>16458.480499437668</v>
      </c>
      <c r="T396" s="36">
        <f t="shared" si="35"/>
        <v>5098491.6274562413</v>
      </c>
    </row>
    <row r="397" spans="1:20">
      <c r="A397" s="25">
        <v>395</v>
      </c>
      <c r="B397" s="25">
        <v>57</v>
      </c>
      <c r="C397" s="25">
        <v>11</v>
      </c>
      <c r="D397" s="36">
        <f>(1+Mastersheet!$C$39)*D385</f>
        <v>30900.993068221367</v>
      </c>
      <c r="E397" s="36">
        <f t="shared" si="34"/>
        <v>-1854.059584093282</v>
      </c>
      <c r="F397" s="37">
        <v>0</v>
      </c>
      <c r="G397" s="41">
        <f t="shared" si="33"/>
        <v>-8961.2879897841958</v>
      </c>
      <c r="H397" s="25">
        <v>0</v>
      </c>
      <c r="I397" s="36">
        <f>(1+Mastersheet!$C$39)*I385</f>
        <v>-515.01655113702236</v>
      </c>
      <c r="J397" s="25">
        <v>0</v>
      </c>
      <c r="K397" s="25">
        <v>0</v>
      </c>
      <c r="L397" s="25">
        <v>0</v>
      </c>
      <c r="M397" s="36">
        <v>0</v>
      </c>
      <c r="N397" s="36">
        <f>Mastersheet!$C$34</f>
        <v>-1824.6070659266443</v>
      </c>
      <c r="O397" s="93">
        <v>0</v>
      </c>
      <c r="P397" s="37">
        <f>P385*(1+Mastersheet!$C$39)</f>
        <v>-1287.5413778425564</v>
      </c>
      <c r="Q397" s="25">
        <v>0</v>
      </c>
      <c r="R397" s="37">
        <f t="shared" si="37"/>
        <v>0</v>
      </c>
      <c r="S397" s="79">
        <f t="shared" si="36"/>
        <v>16458.480499437668</v>
      </c>
      <c r="T397" s="36">
        <f t="shared" si="35"/>
        <v>5123447.5940014403</v>
      </c>
    </row>
    <row r="398" spans="1:20">
      <c r="A398" s="25">
        <v>396</v>
      </c>
      <c r="B398" s="25">
        <v>57</v>
      </c>
      <c r="C398" s="77">
        <v>0</v>
      </c>
      <c r="D398" s="36">
        <f>(1+Mastersheet!$C$39)*D386</f>
        <v>30900.993068221367</v>
      </c>
      <c r="E398" s="36">
        <f t="shared" si="34"/>
        <v>-1854.059584093282</v>
      </c>
      <c r="F398" s="37">
        <v>0</v>
      </c>
      <c r="G398" s="41">
        <f t="shared" si="33"/>
        <v>-8961.2879897841958</v>
      </c>
      <c r="H398" s="25">
        <v>0</v>
      </c>
      <c r="I398" s="36">
        <f>(1+Mastersheet!$C$39)*I386</f>
        <v>-515.01655113702236</v>
      </c>
      <c r="J398" s="25">
        <v>0</v>
      </c>
      <c r="K398" s="25">
        <v>0</v>
      </c>
      <c r="L398" s="25">
        <v>0</v>
      </c>
      <c r="M398" s="36">
        <v>0</v>
      </c>
      <c r="N398" s="36">
        <f>Mastersheet!$C$34</f>
        <v>-1824.6070659266443</v>
      </c>
      <c r="O398" s="93">
        <v>0</v>
      </c>
      <c r="P398" s="37">
        <f>P386*(1+Mastersheet!$C$39)</f>
        <v>-1287.5413778425564</v>
      </c>
      <c r="Q398" s="25">
        <v>0</v>
      </c>
      <c r="R398" s="37">
        <f t="shared" si="37"/>
        <v>0</v>
      </c>
      <c r="S398" s="79">
        <f t="shared" si="36"/>
        <v>16458.480499437668</v>
      </c>
      <c r="T398" s="36">
        <f t="shared" si="35"/>
        <v>5148445.1538242139</v>
      </c>
    </row>
    <row r="399" spans="1:20">
      <c r="A399" s="25">
        <v>397</v>
      </c>
      <c r="B399" s="25">
        <v>57</v>
      </c>
      <c r="C399" s="25">
        <v>1</v>
      </c>
      <c r="D399" s="36">
        <f>(1+Mastersheet!$C$39)*D387</f>
        <v>31828.022860268007</v>
      </c>
      <c r="E399" s="36">
        <f t="shared" si="34"/>
        <v>-1909.6813716160805</v>
      </c>
      <c r="F399" s="37">
        <v>0</v>
      </c>
      <c r="G399" s="41">
        <f t="shared" si="33"/>
        <v>-9230.1266294777215</v>
      </c>
      <c r="H399" s="25">
        <v>0</v>
      </c>
      <c r="I399" s="36">
        <f>(1+Mastersheet!$C$39)*I387</f>
        <v>-530.46704767113306</v>
      </c>
      <c r="J399" s="25">
        <v>0</v>
      </c>
      <c r="K399" s="25">
        <v>0</v>
      </c>
      <c r="L399" s="25">
        <v>0</v>
      </c>
      <c r="M399" s="36">
        <v>0</v>
      </c>
      <c r="N399" s="36">
        <f>Mastersheet!$C$34</f>
        <v>-1824.6070659266443</v>
      </c>
      <c r="O399" s="93">
        <v>0</v>
      </c>
      <c r="P399" s="37">
        <f>P387*(1+Mastersheet!$C$39)</f>
        <v>-1326.1676191778331</v>
      </c>
      <c r="Q399" s="25">
        <v>0</v>
      </c>
      <c r="R399" s="37">
        <f t="shared" si="37"/>
        <v>0</v>
      </c>
      <c r="S399" s="79">
        <f t="shared" si="36"/>
        <v>17006.9731263986</v>
      </c>
      <c r="T399" s="36">
        <f t="shared" si="35"/>
        <v>5174032.868873653</v>
      </c>
    </row>
    <row r="400" spans="1:20">
      <c r="A400" s="25">
        <v>398</v>
      </c>
      <c r="B400" s="25">
        <v>58</v>
      </c>
      <c r="C400" s="25">
        <v>2</v>
      </c>
      <c r="D400" s="36">
        <f>(1+Mastersheet!$C$39)*D388</f>
        <v>31828.022860268007</v>
      </c>
      <c r="E400" s="36">
        <f t="shared" si="34"/>
        <v>-1909.6813716160805</v>
      </c>
      <c r="F400" s="37">
        <v>0</v>
      </c>
      <c r="G400" s="41">
        <f t="shared" si="33"/>
        <v>-9230.1266294777215</v>
      </c>
      <c r="H400" s="25">
        <v>0</v>
      </c>
      <c r="I400" s="36">
        <f>(1+Mastersheet!$C$39)*I388</f>
        <v>-530.46704767113306</v>
      </c>
      <c r="J400" s="25">
        <v>0</v>
      </c>
      <c r="K400" s="25">
        <v>0</v>
      </c>
      <c r="L400" s="25">
        <v>0</v>
      </c>
      <c r="M400" s="36">
        <v>0</v>
      </c>
      <c r="N400" s="36">
        <f>Mastersheet!$C$34</f>
        <v>-1824.6070659266443</v>
      </c>
      <c r="O400" s="93">
        <v>0</v>
      </c>
      <c r="P400" s="37">
        <f>P388*(1+Mastersheet!$C$39)</f>
        <v>-1326.1676191778331</v>
      </c>
      <c r="Q400" s="25">
        <v>0</v>
      </c>
      <c r="R400" s="37">
        <f t="shared" si="37"/>
        <v>0</v>
      </c>
      <c r="S400" s="79">
        <f t="shared" si="36"/>
        <v>17006.9731263986</v>
      </c>
      <c r="T400" s="36">
        <f t="shared" si="35"/>
        <v>5199663.2301148409</v>
      </c>
    </row>
    <row r="401" spans="1:20">
      <c r="A401" s="25">
        <v>399</v>
      </c>
      <c r="B401" s="25">
        <v>58</v>
      </c>
      <c r="C401" s="25">
        <v>3</v>
      </c>
      <c r="D401" s="36">
        <f>(1+Mastersheet!$C$39)*D389</f>
        <v>31828.022860268007</v>
      </c>
      <c r="E401" s="36">
        <f t="shared" si="34"/>
        <v>-1909.6813716160805</v>
      </c>
      <c r="F401" s="37">
        <v>0</v>
      </c>
      <c r="G401" s="41">
        <f t="shared" si="33"/>
        <v>-9230.1266294777215</v>
      </c>
      <c r="H401" s="25">
        <v>0</v>
      </c>
      <c r="I401" s="36">
        <f>(1+Mastersheet!$C$39)*I389</f>
        <v>-530.46704767113306</v>
      </c>
      <c r="J401" s="25">
        <v>0</v>
      </c>
      <c r="K401" s="25">
        <v>0</v>
      </c>
      <c r="L401" s="25">
        <v>0</v>
      </c>
      <c r="M401" s="36">
        <v>0</v>
      </c>
      <c r="N401" s="36">
        <f>Mastersheet!$C$34</f>
        <v>-1824.6070659266443</v>
      </c>
      <c r="O401" s="93">
        <v>0</v>
      </c>
      <c r="P401" s="37">
        <f>P389*(1+Mastersheet!$C$39)</f>
        <v>-1326.1676191778331</v>
      </c>
      <c r="Q401" s="25">
        <v>0</v>
      </c>
      <c r="R401" s="37">
        <f t="shared" si="37"/>
        <v>0</v>
      </c>
      <c r="S401" s="79">
        <f t="shared" si="36"/>
        <v>17006.9731263986</v>
      </c>
      <c r="T401" s="36">
        <f t="shared" si="35"/>
        <v>5225336.308624764</v>
      </c>
    </row>
    <row r="402" spans="1:20">
      <c r="A402" s="25">
        <v>400</v>
      </c>
      <c r="B402" s="25">
        <v>58</v>
      </c>
      <c r="C402" s="77">
        <v>4</v>
      </c>
      <c r="D402" s="36">
        <f>(1+Mastersheet!$C$39)*D390</f>
        <v>31828.022860268007</v>
      </c>
      <c r="E402" s="36">
        <f t="shared" si="34"/>
        <v>-1909.6813716160805</v>
      </c>
      <c r="F402" s="37">
        <v>0</v>
      </c>
      <c r="G402" s="41">
        <f t="shared" si="33"/>
        <v>-9230.1266294777215</v>
      </c>
      <c r="H402" s="25">
        <v>0</v>
      </c>
      <c r="I402" s="36">
        <f>(1+Mastersheet!$C$39)*I390</f>
        <v>-530.46704767113306</v>
      </c>
      <c r="J402" s="25">
        <v>0</v>
      </c>
      <c r="K402" s="25">
        <v>0</v>
      </c>
      <c r="L402" s="25">
        <v>0</v>
      </c>
      <c r="M402" s="36">
        <v>0</v>
      </c>
      <c r="N402" s="36">
        <f>Mastersheet!$C$34</f>
        <v>-1824.6070659266443</v>
      </c>
      <c r="O402" s="93">
        <v>0</v>
      </c>
      <c r="P402" s="37">
        <f>P390*(1+Mastersheet!$C$39)</f>
        <v>-1326.1676191778331</v>
      </c>
      <c r="Q402" s="25">
        <v>0</v>
      </c>
      <c r="R402" s="37">
        <f t="shared" si="37"/>
        <v>0</v>
      </c>
      <c r="S402" s="79">
        <f t="shared" si="36"/>
        <v>17006.9731263986</v>
      </c>
      <c r="T402" s="36">
        <f t="shared" si="35"/>
        <v>5251052.175598871</v>
      </c>
    </row>
    <row r="403" spans="1:20">
      <c r="A403" s="25">
        <v>401</v>
      </c>
      <c r="B403" s="25">
        <v>58</v>
      </c>
      <c r="C403" s="25">
        <v>5</v>
      </c>
      <c r="D403" s="36">
        <f>(1+Mastersheet!$C$39)*D391</f>
        <v>31828.022860268007</v>
      </c>
      <c r="E403" s="36">
        <f t="shared" si="34"/>
        <v>-1909.6813716160805</v>
      </c>
      <c r="F403" s="37">
        <v>0</v>
      </c>
      <c r="G403" s="41">
        <f t="shared" si="33"/>
        <v>-9230.1266294777215</v>
      </c>
      <c r="H403" s="25">
        <v>0</v>
      </c>
      <c r="I403" s="36">
        <f>(1+Mastersheet!$C$39)*I391</f>
        <v>-530.46704767113306</v>
      </c>
      <c r="J403" s="25">
        <v>0</v>
      </c>
      <c r="K403" s="25">
        <v>0</v>
      </c>
      <c r="L403" s="25">
        <v>0</v>
      </c>
      <c r="M403" s="36">
        <v>0</v>
      </c>
      <c r="N403" s="36">
        <f>Mastersheet!$C$34</f>
        <v>-1824.6070659266443</v>
      </c>
      <c r="O403" s="93">
        <v>0</v>
      </c>
      <c r="P403" s="37">
        <f>P391*(1+Mastersheet!$C$39)</f>
        <v>-1326.1676191778331</v>
      </c>
      <c r="Q403" s="25">
        <v>0</v>
      </c>
      <c r="R403" s="37">
        <f t="shared" si="37"/>
        <v>0</v>
      </c>
      <c r="S403" s="79">
        <f t="shared" si="36"/>
        <v>17006.9731263986</v>
      </c>
      <c r="T403" s="36">
        <f t="shared" si="35"/>
        <v>5276810.9023512676</v>
      </c>
    </row>
    <row r="404" spans="1:20">
      <c r="A404" s="25">
        <v>402</v>
      </c>
      <c r="B404" s="25">
        <v>58</v>
      </c>
      <c r="C404" s="25">
        <v>6</v>
      </c>
      <c r="D404" s="36">
        <f>(1+Mastersheet!$C$39)*D392</f>
        <v>31828.022860268007</v>
      </c>
      <c r="E404" s="36">
        <f t="shared" si="34"/>
        <v>-1909.6813716160805</v>
      </c>
      <c r="F404" s="37">
        <v>0</v>
      </c>
      <c r="G404" s="41">
        <f t="shared" si="33"/>
        <v>-9230.1266294777215</v>
      </c>
      <c r="H404" s="25">
        <v>0</v>
      </c>
      <c r="I404" s="36">
        <f>(1+Mastersheet!$C$39)*I392</f>
        <v>-530.46704767113306</v>
      </c>
      <c r="J404" s="25">
        <v>0</v>
      </c>
      <c r="K404" s="25">
        <v>0</v>
      </c>
      <c r="L404" s="25">
        <v>0</v>
      </c>
      <c r="M404" s="36">
        <v>0</v>
      </c>
      <c r="N404" s="36">
        <f>Mastersheet!$C$34</f>
        <v>-1824.6070659266443</v>
      </c>
      <c r="O404" s="93">
        <v>0</v>
      </c>
      <c r="P404" s="37">
        <f>P392*(1+Mastersheet!$C$39)</f>
        <v>-1326.1676191778331</v>
      </c>
      <c r="Q404" s="25">
        <v>0</v>
      </c>
      <c r="R404" s="37">
        <f t="shared" si="37"/>
        <v>0</v>
      </c>
      <c r="S404" s="79">
        <f t="shared" si="36"/>
        <v>17006.9731263986</v>
      </c>
      <c r="T404" s="36">
        <f t="shared" si="35"/>
        <v>5302612.5603149179</v>
      </c>
    </row>
    <row r="405" spans="1:20">
      <c r="A405" s="25">
        <v>403</v>
      </c>
      <c r="B405" s="25">
        <v>58</v>
      </c>
      <c r="C405" s="25">
        <v>7</v>
      </c>
      <c r="D405" s="36">
        <f>(1+Mastersheet!$C$39)*D393</f>
        <v>31828.022860268007</v>
      </c>
      <c r="E405" s="36">
        <f t="shared" si="34"/>
        <v>-1909.6813716160805</v>
      </c>
      <c r="F405" s="37">
        <v>0</v>
      </c>
      <c r="G405" s="41">
        <f t="shared" si="33"/>
        <v>-9230.1266294777215</v>
      </c>
      <c r="H405" s="25">
        <v>0</v>
      </c>
      <c r="I405" s="36">
        <f>(1+Mastersheet!$C$39)*I393</f>
        <v>-530.46704767113306</v>
      </c>
      <c r="J405" s="25">
        <v>0</v>
      </c>
      <c r="K405" s="25">
        <v>0</v>
      </c>
      <c r="L405" s="25">
        <v>0</v>
      </c>
      <c r="M405" s="36">
        <v>0</v>
      </c>
      <c r="N405" s="36">
        <f>Mastersheet!$C$34</f>
        <v>-1824.6070659266443</v>
      </c>
      <c r="O405" s="93">
        <v>0</v>
      </c>
      <c r="P405" s="37">
        <f>P393*(1+Mastersheet!$C$39)</f>
        <v>-1326.1676191778331</v>
      </c>
      <c r="Q405" s="25">
        <v>0</v>
      </c>
      <c r="R405" s="37">
        <f t="shared" si="37"/>
        <v>0</v>
      </c>
      <c r="S405" s="79">
        <f t="shared" si="36"/>
        <v>17006.9731263986</v>
      </c>
      <c r="T405" s="36">
        <f t="shared" si="35"/>
        <v>5328457.2210418414</v>
      </c>
    </row>
    <row r="406" spans="1:20">
      <c r="A406" s="25">
        <v>404</v>
      </c>
      <c r="B406" s="25">
        <v>58</v>
      </c>
      <c r="C406" s="77">
        <v>8</v>
      </c>
      <c r="D406" s="36">
        <f>(1+Mastersheet!$C$39)*D394</f>
        <v>31828.022860268007</v>
      </c>
      <c r="E406" s="36">
        <f t="shared" si="34"/>
        <v>-1909.6813716160805</v>
      </c>
      <c r="F406" s="37">
        <v>0</v>
      </c>
      <c r="G406" s="41">
        <f t="shared" si="33"/>
        <v>-9230.1266294777215</v>
      </c>
      <c r="H406" s="25">
        <v>0</v>
      </c>
      <c r="I406" s="36">
        <f>(1+Mastersheet!$C$39)*I394</f>
        <v>-530.46704767113306</v>
      </c>
      <c r="J406" s="25">
        <v>0</v>
      </c>
      <c r="K406" s="25">
        <v>0</v>
      </c>
      <c r="L406" s="25">
        <v>0</v>
      </c>
      <c r="M406" s="36">
        <v>0</v>
      </c>
      <c r="N406" s="36">
        <f>Mastersheet!$C$34</f>
        <v>-1824.6070659266443</v>
      </c>
      <c r="O406" s="93">
        <v>0</v>
      </c>
      <c r="P406" s="37">
        <f>P394*(1+Mastersheet!$C$39)</f>
        <v>-1326.1676191778331</v>
      </c>
      <c r="Q406" s="25">
        <v>0</v>
      </c>
      <c r="R406" s="37">
        <f t="shared" si="37"/>
        <v>0</v>
      </c>
      <c r="S406" s="79">
        <f t="shared" si="36"/>
        <v>17006.9731263986</v>
      </c>
      <c r="T406" s="36">
        <f t="shared" si="35"/>
        <v>5354344.9562033098</v>
      </c>
    </row>
    <row r="407" spans="1:20">
      <c r="A407" s="25">
        <v>405</v>
      </c>
      <c r="B407" s="25">
        <v>58</v>
      </c>
      <c r="C407" s="25">
        <v>9</v>
      </c>
      <c r="D407" s="36">
        <f>(1+Mastersheet!$C$39)*D395</f>
        <v>31828.022860268007</v>
      </c>
      <c r="E407" s="36">
        <f t="shared" si="34"/>
        <v>-1909.6813716160805</v>
      </c>
      <c r="F407" s="37">
        <v>0</v>
      </c>
      <c r="G407" s="41">
        <f t="shared" si="33"/>
        <v>-9230.1266294777215</v>
      </c>
      <c r="H407" s="25">
        <v>0</v>
      </c>
      <c r="I407" s="36">
        <f>(1+Mastersheet!$C$39)*I395</f>
        <v>-530.46704767113306</v>
      </c>
      <c r="J407" s="25">
        <v>0</v>
      </c>
      <c r="K407" s="25">
        <v>0</v>
      </c>
      <c r="L407" s="25">
        <v>0</v>
      </c>
      <c r="M407" s="36">
        <v>0</v>
      </c>
      <c r="N407" s="36">
        <f>Mastersheet!$C$34</f>
        <v>-1824.6070659266443</v>
      </c>
      <c r="O407" s="93">
        <v>0</v>
      </c>
      <c r="P407" s="37">
        <f>P395*(1+Mastersheet!$C$39)</f>
        <v>-1326.1676191778331</v>
      </c>
      <c r="Q407" s="25">
        <v>0</v>
      </c>
      <c r="R407" s="37">
        <f t="shared" si="37"/>
        <v>0</v>
      </c>
      <c r="S407" s="79">
        <f t="shared" si="36"/>
        <v>17006.9731263986</v>
      </c>
      <c r="T407" s="36">
        <f t="shared" si="35"/>
        <v>5380275.8375900472</v>
      </c>
    </row>
    <row r="408" spans="1:20">
      <c r="A408" s="25">
        <v>406</v>
      </c>
      <c r="B408" s="25">
        <v>58</v>
      </c>
      <c r="C408" s="77">
        <v>10</v>
      </c>
      <c r="D408" s="36">
        <f>(1+Mastersheet!$C$39)*D396</f>
        <v>31828.022860268007</v>
      </c>
      <c r="E408" s="36">
        <f t="shared" si="34"/>
        <v>-1909.6813716160805</v>
      </c>
      <c r="F408" s="37">
        <v>0</v>
      </c>
      <c r="G408" s="41">
        <f t="shared" si="33"/>
        <v>-9230.1266294777215</v>
      </c>
      <c r="H408" s="25">
        <v>0</v>
      </c>
      <c r="I408" s="36">
        <f>(1+Mastersheet!$C$39)*I396</f>
        <v>-530.46704767113306</v>
      </c>
      <c r="J408" s="25">
        <v>0</v>
      </c>
      <c r="K408" s="25">
        <v>0</v>
      </c>
      <c r="L408" s="25">
        <v>0</v>
      </c>
      <c r="M408" s="36">
        <v>0</v>
      </c>
      <c r="N408" s="36">
        <f>Mastersheet!$C$34</f>
        <v>-1824.6070659266443</v>
      </c>
      <c r="O408" s="93">
        <v>0</v>
      </c>
      <c r="P408" s="37">
        <f>P396*(1+Mastersheet!$C$39)</f>
        <v>-1326.1676191778331</v>
      </c>
      <c r="Q408" s="25">
        <v>0</v>
      </c>
      <c r="R408" s="37">
        <f t="shared" si="37"/>
        <v>0</v>
      </c>
      <c r="S408" s="79">
        <f t="shared" si="36"/>
        <v>17006.9731263986</v>
      </c>
      <c r="T408" s="36">
        <f t="shared" si="35"/>
        <v>5406249.9371124292</v>
      </c>
    </row>
    <row r="409" spans="1:20">
      <c r="A409" s="25">
        <v>407</v>
      </c>
      <c r="B409" s="25">
        <v>58</v>
      </c>
      <c r="C409" s="25">
        <v>11</v>
      </c>
      <c r="D409" s="36">
        <f>(1+Mastersheet!$C$39)*D397</f>
        <v>31828.022860268007</v>
      </c>
      <c r="E409" s="36">
        <f t="shared" si="34"/>
        <v>-1909.6813716160805</v>
      </c>
      <c r="F409" s="37">
        <v>0</v>
      </c>
      <c r="G409" s="41">
        <f t="shared" si="33"/>
        <v>-9230.1266294777215</v>
      </c>
      <c r="H409" s="25">
        <v>0</v>
      </c>
      <c r="I409" s="36">
        <f>(1+Mastersheet!$C$39)*I397</f>
        <v>-530.46704767113306</v>
      </c>
      <c r="J409" s="25">
        <v>0</v>
      </c>
      <c r="K409" s="25">
        <v>0</v>
      </c>
      <c r="L409" s="25">
        <v>0</v>
      </c>
      <c r="M409" s="36">
        <v>0</v>
      </c>
      <c r="N409" s="36">
        <f>Mastersheet!$C$34</f>
        <v>-1824.6070659266443</v>
      </c>
      <c r="O409" s="93">
        <v>0</v>
      </c>
      <c r="P409" s="37">
        <f>P397*(1+Mastersheet!$C$39)</f>
        <v>-1326.1676191778331</v>
      </c>
      <c r="Q409" s="25">
        <v>0</v>
      </c>
      <c r="R409" s="37">
        <f t="shared" si="37"/>
        <v>0</v>
      </c>
      <c r="S409" s="79">
        <f t="shared" si="36"/>
        <v>17006.9731263986</v>
      </c>
      <c r="T409" s="36">
        <f t="shared" si="35"/>
        <v>5432267.3268006817</v>
      </c>
    </row>
    <row r="410" spans="1:20">
      <c r="A410" s="25">
        <v>408</v>
      </c>
      <c r="B410" s="25">
        <v>58</v>
      </c>
      <c r="C410" s="77">
        <v>0</v>
      </c>
      <c r="D410" s="36">
        <f>(1+Mastersheet!$C$39)*D398</f>
        <v>31828.022860268007</v>
      </c>
      <c r="E410" s="36">
        <f t="shared" si="34"/>
        <v>-1909.6813716160805</v>
      </c>
      <c r="F410" s="37">
        <v>0</v>
      </c>
      <c r="G410" s="41">
        <f t="shared" si="33"/>
        <v>-9230.1266294777215</v>
      </c>
      <c r="H410" s="25">
        <v>0</v>
      </c>
      <c r="I410" s="36">
        <f>(1+Mastersheet!$C$39)*I398</f>
        <v>-530.46704767113306</v>
      </c>
      <c r="J410" s="25">
        <v>0</v>
      </c>
      <c r="K410" s="25">
        <v>0</v>
      </c>
      <c r="L410" s="25">
        <v>0</v>
      </c>
      <c r="M410" s="36">
        <v>0</v>
      </c>
      <c r="N410" s="36">
        <f>Mastersheet!$C$34</f>
        <v>-1824.6070659266443</v>
      </c>
      <c r="O410" s="93">
        <v>0</v>
      </c>
      <c r="P410" s="37">
        <f>P398*(1+Mastersheet!$C$39)</f>
        <v>-1326.1676191778331</v>
      </c>
      <c r="Q410" s="25">
        <v>0</v>
      </c>
      <c r="R410" s="37">
        <f t="shared" si="37"/>
        <v>0</v>
      </c>
      <c r="S410" s="79">
        <f t="shared" si="36"/>
        <v>17006.9731263986</v>
      </c>
      <c r="T410" s="36">
        <f t="shared" si="35"/>
        <v>5458328.0788050815</v>
      </c>
    </row>
    <row r="411" spans="1:20">
      <c r="A411" s="25">
        <v>409</v>
      </c>
      <c r="B411" s="25">
        <v>58</v>
      </c>
      <c r="C411" s="25">
        <v>1</v>
      </c>
      <c r="D411" s="36">
        <f>(1+Mastersheet!$C$39)*D399</f>
        <v>32782.863546076049</v>
      </c>
      <c r="E411" s="36">
        <f t="shared" si="34"/>
        <v>-1966.9718127645629</v>
      </c>
      <c r="F411" s="37">
        <v>0</v>
      </c>
      <c r="G411" s="41">
        <f t="shared" si="33"/>
        <v>-9507.0304283620535</v>
      </c>
      <c r="H411" s="25">
        <v>0</v>
      </c>
      <c r="I411" s="36">
        <f>(1+Mastersheet!$C$39)*I399</f>
        <v>-546.38105910126706</v>
      </c>
      <c r="J411" s="25">
        <v>0</v>
      </c>
      <c r="K411" s="25">
        <v>0</v>
      </c>
      <c r="L411" s="25">
        <v>0</v>
      </c>
      <c r="M411" s="36">
        <v>0</v>
      </c>
      <c r="N411" s="36">
        <f>Mastersheet!$C$34</f>
        <v>-1824.6070659266443</v>
      </c>
      <c r="O411" s="93">
        <v>0</v>
      </c>
      <c r="P411" s="37">
        <f>P399*(1+Mastersheet!$C$39)</f>
        <v>-1365.9526477531681</v>
      </c>
      <c r="Q411" s="25">
        <v>0</v>
      </c>
      <c r="R411" s="37">
        <f t="shared" si="37"/>
        <v>0</v>
      </c>
      <c r="S411" s="79">
        <f t="shared" si="36"/>
        <v>17571.920532168355</v>
      </c>
      <c r="T411" s="36">
        <f t="shared" si="35"/>
        <v>5484997.2128019258</v>
      </c>
    </row>
    <row r="412" spans="1:20">
      <c r="A412" s="25">
        <v>410</v>
      </c>
      <c r="B412" s="25">
        <v>59</v>
      </c>
      <c r="C412" s="25">
        <v>2</v>
      </c>
      <c r="D412" s="36">
        <f>(1+Mastersheet!$C$39)*D400</f>
        <v>32782.863546076049</v>
      </c>
      <c r="E412" s="36">
        <f t="shared" si="34"/>
        <v>-1966.9718127645629</v>
      </c>
      <c r="F412" s="37">
        <v>0</v>
      </c>
      <c r="G412" s="41">
        <f t="shared" si="33"/>
        <v>-9507.0304283620535</v>
      </c>
      <c r="H412" s="25">
        <v>0</v>
      </c>
      <c r="I412" s="36">
        <f>(1+Mastersheet!$C$39)*I400</f>
        <v>-546.38105910126706</v>
      </c>
      <c r="J412" s="25">
        <v>0</v>
      </c>
      <c r="K412" s="25">
        <v>0</v>
      </c>
      <c r="L412" s="25">
        <v>0</v>
      </c>
      <c r="M412" s="36">
        <v>0</v>
      </c>
      <c r="N412" s="36">
        <f>Mastersheet!$C$34</f>
        <v>-1824.6070659266443</v>
      </c>
      <c r="O412" s="93">
        <v>0</v>
      </c>
      <c r="P412" s="37">
        <f>P400*(1+Mastersheet!$C$39)</f>
        <v>-1365.9526477531681</v>
      </c>
      <c r="Q412" s="25">
        <v>0</v>
      </c>
      <c r="R412" s="37">
        <f t="shared" si="37"/>
        <v>0</v>
      </c>
      <c r="S412" s="79">
        <f t="shared" si="36"/>
        <v>17571.920532168355</v>
      </c>
      <c r="T412" s="36">
        <f t="shared" si="35"/>
        <v>5511710.7953554317</v>
      </c>
    </row>
    <row r="413" spans="1:20">
      <c r="A413" s="25">
        <v>411</v>
      </c>
      <c r="B413" s="25">
        <v>59</v>
      </c>
      <c r="C413" s="25">
        <v>3</v>
      </c>
      <c r="D413" s="36">
        <f>(1+Mastersheet!$C$39)*D401</f>
        <v>32782.863546076049</v>
      </c>
      <c r="E413" s="36">
        <f t="shared" si="34"/>
        <v>-1966.9718127645629</v>
      </c>
      <c r="F413" s="37">
        <v>0</v>
      </c>
      <c r="G413" s="41">
        <f t="shared" si="33"/>
        <v>-9507.0304283620535</v>
      </c>
      <c r="H413" s="25">
        <v>0</v>
      </c>
      <c r="I413" s="36">
        <f>(1+Mastersheet!$C$39)*I401</f>
        <v>-546.38105910126706</v>
      </c>
      <c r="J413" s="25">
        <v>0</v>
      </c>
      <c r="K413" s="25">
        <v>0</v>
      </c>
      <c r="L413" s="25">
        <v>0</v>
      </c>
      <c r="M413" s="36">
        <v>0</v>
      </c>
      <c r="N413" s="36">
        <f>Mastersheet!$C$34</f>
        <v>-1824.6070659266443</v>
      </c>
      <c r="O413" s="93">
        <v>0</v>
      </c>
      <c r="P413" s="37">
        <f>P401*(1+Mastersheet!$C$39)</f>
        <v>-1365.9526477531681</v>
      </c>
      <c r="Q413" s="25">
        <v>0</v>
      </c>
      <c r="R413" s="37">
        <f t="shared" si="37"/>
        <v>0</v>
      </c>
      <c r="S413" s="79">
        <f t="shared" si="36"/>
        <v>17571.920532168355</v>
      </c>
      <c r="T413" s="36">
        <f t="shared" si="35"/>
        <v>5538468.9005465265</v>
      </c>
    </row>
    <row r="414" spans="1:20">
      <c r="A414" s="25">
        <v>412</v>
      </c>
      <c r="B414" s="25">
        <v>59</v>
      </c>
      <c r="C414" s="77">
        <v>4</v>
      </c>
      <c r="D414" s="36">
        <f>(1+Mastersheet!$C$39)*D402</f>
        <v>32782.863546076049</v>
      </c>
      <c r="E414" s="36">
        <f t="shared" si="34"/>
        <v>-1966.9718127645629</v>
      </c>
      <c r="F414" s="37">
        <v>0</v>
      </c>
      <c r="G414" s="41">
        <f t="shared" si="33"/>
        <v>-9507.0304283620535</v>
      </c>
      <c r="H414" s="25">
        <v>0</v>
      </c>
      <c r="I414" s="36">
        <f>(1+Mastersheet!$C$39)*I402</f>
        <v>-546.38105910126706</v>
      </c>
      <c r="J414" s="25">
        <v>0</v>
      </c>
      <c r="K414" s="25">
        <v>0</v>
      </c>
      <c r="L414" s="25">
        <v>0</v>
      </c>
      <c r="M414" s="36">
        <v>0</v>
      </c>
      <c r="N414" s="36">
        <f>Mastersheet!$C$34</f>
        <v>-1824.6070659266443</v>
      </c>
      <c r="O414" s="93">
        <v>0</v>
      </c>
      <c r="P414" s="37">
        <f>P402*(1+Mastersheet!$C$39)</f>
        <v>-1365.9526477531681</v>
      </c>
      <c r="Q414" s="25">
        <v>0</v>
      </c>
      <c r="R414" s="37">
        <f t="shared" si="37"/>
        <v>0</v>
      </c>
      <c r="S414" s="79">
        <f t="shared" si="36"/>
        <v>17571.920532168355</v>
      </c>
      <c r="T414" s="36">
        <f t="shared" si="35"/>
        <v>5565271.6025796067</v>
      </c>
    </row>
    <row r="415" spans="1:20">
      <c r="A415" s="25">
        <v>413</v>
      </c>
      <c r="B415" s="25">
        <v>59</v>
      </c>
      <c r="C415" s="25">
        <v>5</v>
      </c>
      <c r="D415" s="36">
        <f>(1+Mastersheet!$C$39)*D403</f>
        <v>32782.863546076049</v>
      </c>
      <c r="E415" s="36">
        <f t="shared" si="34"/>
        <v>-1966.9718127645629</v>
      </c>
      <c r="F415" s="37">
        <v>0</v>
      </c>
      <c r="G415" s="41">
        <f t="shared" si="33"/>
        <v>-9507.0304283620535</v>
      </c>
      <c r="H415" s="25">
        <v>0</v>
      </c>
      <c r="I415" s="36">
        <f>(1+Mastersheet!$C$39)*I403</f>
        <v>-546.38105910126706</v>
      </c>
      <c r="J415" s="25">
        <v>0</v>
      </c>
      <c r="K415" s="25">
        <v>0</v>
      </c>
      <c r="L415" s="25">
        <v>0</v>
      </c>
      <c r="M415" s="36">
        <v>0</v>
      </c>
      <c r="N415" s="36">
        <f>Mastersheet!$C$34</f>
        <v>-1824.6070659266443</v>
      </c>
      <c r="O415" s="93">
        <v>0</v>
      </c>
      <c r="P415" s="37">
        <f>P403*(1+Mastersheet!$C$39)</f>
        <v>-1365.9526477531681</v>
      </c>
      <c r="Q415" s="25">
        <v>0</v>
      </c>
      <c r="R415" s="37">
        <f t="shared" si="37"/>
        <v>0</v>
      </c>
      <c r="S415" s="79">
        <f t="shared" si="36"/>
        <v>17571.920532168355</v>
      </c>
      <c r="T415" s="36">
        <f t="shared" si="35"/>
        <v>5592118.9757827409</v>
      </c>
    </row>
    <row r="416" spans="1:20">
      <c r="A416" s="25">
        <v>414</v>
      </c>
      <c r="B416" s="25">
        <v>59</v>
      </c>
      <c r="C416" s="25">
        <v>6</v>
      </c>
      <c r="D416" s="36">
        <f>(1+Mastersheet!$C$39)*D404</f>
        <v>32782.863546076049</v>
      </c>
      <c r="E416" s="36">
        <f t="shared" si="34"/>
        <v>-1966.9718127645629</v>
      </c>
      <c r="F416" s="37">
        <v>0</v>
      </c>
      <c r="G416" s="41">
        <f t="shared" si="33"/>
        <v>-9507.0304283620535</v>
      </c>
      <c r="H416" s="25">
        <v>0</v>
      </c>
      <c r="I416" s="36">
        <f>(1+Mastersheet!$C$39)*I404</f>
        <v>-546.38105910126706</v>
      </c>
      <c r="J416" s="25">
        <v>0</v>
      </c>
      <c r="K416" s="25">
        <v>0</v>
      </c>
      <c r="L416" s="25">
        <v>0</v>
      </c>
      <c r="M416" s="36">
        <v>0</v>
      </c>
      <c r="N416" s="36">
        <f>Mastersheet!$C$34</f>
        <v>-1824.6070659266443</v>
      </c>
      <c r="O416" s="93">
        <v>0</v>
      </c>
      <c r="P416" s="37">
        <f>P404*(1+Mastersheet!$C$39)</f>
        <v>-1365.9526477531681</v>
      </c>
      <c r="Q416" s="25">
        <v>0</v>
      </c>
      <c r="R416" s="37">
        <f t="shared" si="37"/>
        <v>0</v>
      </c>
      <c r="S416" s="79">
        <f t="shared" si="36"/>
        <v>17571.920532168355</v>
      </c>
      <c r="T416" s="36">
        <f t="shared" si="35"/>
        <v>5619011.0946078803</v>
      </c>
    </row>
    <row r="417" spans="1:20">
      <c r="A417" s="25">
        <v>415</v>
      </c>
      <c r="B417" s="25">
        <v>59</v>
      </c>
      <c r="C417" s="25">
        <v>7</v>
      </c>
      <c r="D417" s="36">
        <f>(1+Mastersheet!$C$39)*D405</f>
        <v>32782.863546076049</v>
      </c>
      <c r="E417" s="36">
        <f t="shared" si="34"/>
        <v>-1966.9718127645629</v>
      </c>
      <c r="F417" s="37">
        <v>0</v>
      </c>
      <c r="G417" s="41">
        <f t="shared" si="33"/>
        <v>-9507.0304283620535</v>
      </c>
      <c r="H417" s="25">
        <v>0</v>
      </c>
      <c r="I417" s="36">
        <f>(1+Mastersheet!$C$39)*I405</f>
        <v>-546.38105910126706</v>
      </c>
      <c r="J417" s="25">
        <v>0</v>
      </c>
      <c r="K417" s="25">
        <v>0</v>
      </c>
      <c r="L417" s="25">
        <v>0</v>
      </c>
      <c r="M417" s="36">
        <v>0</v>
      </c>
      <c r="N417" s="36">
        <f>Mastersheet!$C$34</f>
        <v>-1824.6070659266443</v>
      </c>
      <c r="O417" s="93">
        <v>0</v>
      </c>
      <c r="P417" s="37">
        <f>P405*(1+Mastersheet!$C$39)</f>
        <v>-1365.9526477531681</v>
      </c>
      <c r="Q417" s="25">
        <v>0</v>
      </c>
      <c r="R417" s="37">
        <f t="shared" si="37"/>
        <v>0</v>
      </c>
      <c r="S417" s="79">
        <f t="shared" si="36"/>
        <v>17571.920532168355</v>
      </c>
      <c r="T417" s="36">
        <f t="shared" si="35"/>
        <v>5645948.0336310621</v>
      </c>
    </row>
    <row r="418" spans="1:20">
      <c r="A418" s="25">
        <v>416</v>
      </c>
      <c r="B418" s="25">
        <v>59</v>
      </c>
      <c r="C418" s="77">
        <v>8</v>
      </c>
      <c r="D418" s="36">
        <f>(1+Mastersheet!$C$39)*D406</f>
        <v>32782.863546076049</v>
      </c>
      <c r="E418" s="36">
        <f t="shared" si="34"/>
        <v>-1966.9718127645629</v>
      </c>
      <c r="F418" s="37">
        <v>0</v>
      </c>
      <c r="G418" s="41">
        <f t="shared" si="33"/>
        <v>-9507.0304283620535</v>
      </c>
      <c r="H418" s="25">
        <v>0</v>
      </c>
      <c r="I418" s="36">
        <f>(1+Mastersheet!$C$39)*I406</f>
        <v>-546.38105910126706</v>
      </c>
      <c r="J418" s="25">
        <v>0</v>
      </c>
      <c r="K418" s="25">
        <v>0</v>
      </c>
      <c r="L418" s="25">
        <v>0</v>
      </c>
      <c r="M418" s="36">
        <v>0</v>
      </c>
      <c r="N418" s="36">
        <f>Mastersheet!$C$34</f>
        <v>-1824.6070659266443</v>
      </c>
      <c r="O418" s="93">
        <v>0</v>
      </c>
      <c r="P418" s="37">
        <f>P406*(1+Mastersheet!$C$39)</f>
        <v>-1365.9526477531681</v>
      </c>
      <c r="Q418" s="25">
        <v>0</v>
      </c>
      <c r="R418" s="37">
        <f t="shared" si="37"/>
        <v>0</v>
      </c>
      <c r="S418" s="79">
        <f t="shared" si="36"/>
        <v>17571.920532168355</v>
      </c>
      <c r="T418" s="36">
        <f t="shared" si="35"/>
        <v>5672929.8675526157</v>
      </c>
    </row>
    <row r="419" spans="1:20">
      <c r="A419" s="25">
        <v>417</v>
      </c>
      <c r="B419" s="25">
        <v>59</v>
      </c>
      <c r="C419" s="25">
        <v>9</v>
      </c>
      <c r="D419" s="36">
        <f>(1+Mastersheet!$C$39)*D407</f>
        <v>32782.863546076049</v>
      </c>
      <c r="E419" s="36">
        <f t="shared" si="34"/>
        <v>-1966.9718127645629</v>
      </c>
      <c r="F419" s="37">
        <v>0</v>
      </c>
      <c r="G419" s="41">
        <f t="shared" si="33"/>
        <v>-9507.0304283620535</v>
      </c>
      <c r="H419" s="25">
        <v>0</v>
      </c>
      <c r="I419" s="36">
        <f>(1+Mastersheet!$C$39)*I407</f>
        <v>-546.38105910126706</v>
      </c>
      <c r="J419" s="25">
        <v>0</v>
      </c>
      <c r="K419" s="25">
        <v>0</v>
      </c>
      <c r="L419" s="25">
        <v>0</v>
      </c>
      <c r="M419" s="36">
        <v>0</v>
      </c>
      <c r="N419" s="36">
        <f>Mastersheet!$C$34</f>
        <v>-1824.6070659266443</v>
      </c>
      <c r="O419" s="93">
        <v>0</v>
      </c>
      <c r="P419" s="37">
        <f>P407*(1+Mastersheet!$C$39)</f>
        <v>-1365.9526477531681</v>
      </c>
      <c r="Q419" s="25">
        <v>0</v>
      </c>
      <c r="R419" s="37">
        <f t="shared" si="37"/>
        <v>0</v>
      </c>
      <c r="S419" s="79">
        <f t="shared" si="36"/>
        <v>17571.920532168355</v>
      </c>
      <c r="T419" s="36">
        <f t="shared" si="35"/>
        <v>5699956.6711973716</v>
      </c>
    </row>
    <row r="420" spans="1:20">
      <c r="A420" s="25">
        <v>418</v>
      </c>
      <c r="B420" s="25">
        <v>59</v>
      </c>
      <c r="C420" s="77">
        <v>10</v>
      </c>
      <c r="D420" s="36">
        <f>(1+Mastersheet!$C$39)*D408</f>
        <v>32782.863546076049</v>
      </c>
      <c r="E420" s="36">
        <f t="shared" si="34"/>
        <v>-1966.9718127645629</v>
      </c>
      <c r="F420" s="37">
        <v>0</v>
      </c>
      <c r="G420" s="41">
        <f t="shared" si="33"/>
        <v>-9507.0304283620535</v>
      </c>
      <c r="H420" s="25">
        <v>0</v>
      </c>
      <c r="I420" s="36">
        <f>(1+Mastersheet!$C$39)*I408</f>
        <v>-546.38105910126706</v>
      </c>
      <c r="J420" s="25">
        <v>0</v>
      </c>
      <c r="K420" s="25">
        <v>0</v>
      </c>
      <c r="L420" s="25">
        <v>0</v>
      </c>
      <c r="M420" s="36">
        <v>0</v>
      </c>
      <c r="N420" s="36">
        <f>Mastersheet!$C$34</f>
        <v>-1824.6070659266443</v>
      </c>
      <c r="O420" s="93">
        <v>0</v>
      </c>
      <c r="P420" s="37">
        <f>P408*(1+Mastersheet!$C$39)</f>
        <v>-1365.9526477531681</v>
      </c>
      <c r="Q420" s="25">
        <v>0</v>
      </c>
      <c r="R420" s="37">
        <f t="shared" si="37"/>
        <v>0</v>
      </c>
      <c r="S420" s="79">
        <f t="shared" si="36"/>
        <v>17571.920532168355</v>
      </c>
      <c r="T420" s="36">
        <f t="shared" si="35"/>
        <v>5727028.5195148699</v>
      </c>
    </row>
    <row r="421" spans="1:20">
      <c r="A421" s="25">
        <v>419</v>
      </c>
      <c r="B421" s="25">
        <v>59</v>
      </c>
      <c r="C421" s="25">
        <v>11</v>
      </c>
      <c r="D421" s="36">
        <f>(1+Mastersheet!$C$39)*D409</f>
        <v>32782.863546076049</v>
      </c>
      <c r="E421" s="36">
        <f t="shared" si="34"/>
        <v>-1966.9718127645629</v>
      </c>
      <c r="F421" s="37">
        <v>0</v>
      </c>
      <c r="G421" s="41">
        <f t="shared" si="33"/>
        <v>-9507.0304283620535</v>
      </c>
      <c r="H421" s="25">
        <v>0</v>
      </c>
      <c r="I421" s="36">
        <f>(1+Mastersheet!$C$39)*I409</f>
        <v>-546.38105910126706</v>
      </c>
      <c r="J421" s="25">
        <v>0</v>
      </c>
      <c r="K421" s="25">
        <v>0</v>
      </c>
      <c r="L421" s="25">
        <v>0</v>
      </c>
      <c r="M421" s="36">
        <v>0</v>
      </c>
      <c r="N421" s="36">
        <f>Mastersheet!$C$34</f>
        <v>-1824.6070659266443</v>
      </c>
      <c r="O421" s="93">
        <v>0</v>
      </c>
      <c r="P421" s="37">
        <f>P409*(1+Mastersheet!$C$39)</f>
        <v>-1365.9526477531681</v>
      </c>
      <c r="Q421" s="25">
        <v>0</v>
      </c>
      <c r="R421" s="37">
        <f t="shared" si="37"/>
        <v>0</v>
      </c>
      <c r="S421" s="79">
        <f t="shared" si="36"/>
        <v>17571.920532168355</v>
      </c>
      <c r="T421" s="36">
        <f t="shared" si="35"/>
        <v>5754145.4875795636</v>
      </c>
    </row>
    <row r="422" spans="1:20">
      <c r="A422" s="25">
        <v>420</v>
      </c>
      <c r="B422" s="25">
        <v>59</v>
      </c>
      <c r="C422" s="77">
        <v>0</v>
      </c>
      <c r="D422" s="36">
        <f>(1+Mastersheet!$C$39)*D410</f>
        <v>32782.863546076049</v>
      </c>
      <c r="E422" s="36">
        <f t="shared" si="34"/>
        <v>-1966.9718127645629</v>
      </c>
      <c r="F422" s="37">
        <f>'Subcase 1'!F422</f>
        <v>1382745.7552817771</v>
      </c>
      <c r="G422" s="41">
        <f t="shared" si="33"/>
        <v>-9507.0304283620535</v>
      </c>
      <c r="H422" s="25">
        <v>0</v>
      </c>
      <c r="I422" s="36">
        <f>(1+Mastersheet!$C$39)*I410</f>
        <v>-546.38105910126706</v>
      </c>
      <c r="J422" s="25">
        <v>0</v>
      </c>
      <c r="K422" s="25">
        <v>0</v>
      </c>
      <c r="L422" s="25">
        <v>0</v>
      </c>
      <c r="M422" s="36">
        <v>0</v>
      </c>
      <c r="N422" s="36">
        <f>Mastersheet!$C$34</f>
        <v>-1824.6070659266443</v>
      </c>
      <c r="O422" s="138">
        <f>Mastersheet!C35</f>
        <v>1125544.9817486091</v>
      </c>
      <c r="P422" s="37">
        <f>P410*(1+Mastersheet!$C$39)</f>
        <v>-1365.9526477531681</v>
      </c>
      <c r="Q422" s="25">
        <v>0</v>
      </c>
      <c r="R422" s="37">
        <f t="shared" si="37"/>
        <v>0</v>
      </c>
      <c r="S422" s="79">
        <f t="shared" si="36"/>
        <v>2525862.6575625548</v>
      </c>
      <c r="T422" s="36">
        <f t="shared" si="35"/>
        <v>8289598.3876214176</v>
      </c>
    </row>
    <row r="425" spans="1:20">
      <c r="C425" s="66"/>
    </row>
    <row r="429" spans="1:20">
      <c r="C429" s="66"/>
    </row>
    <row r="431" spans="1:20">
      <c r="C431" s="66"/>
    </row>
    <row r="444" spans="3:3">
      <c r="C444" s="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68D2-EC4C-4273-BC0B-FB4736D131E6}">
  <dimension ref="A1:AT422"/>
  <sheetViews>
    <sheetView topLeftCell="K1" workbookViewId="0">
      <pane ySplit="1" topLeftCell="A3" activePane="bottomLeft" state="frozen"/>
      <selection pane="bottomLeft" activeCell="U10" sqref="U10"/>
    </sheetView>
  </sheetViews>
  <sheetFormatPr defaultColWidth="11.42578125" defaultRowHeight="15"/>
  <cols>
    <col min="1" max="1" width="4" customWidth="1"/>
    <col min="2" max="2" width="25.7109375" customWidth="1"/>
    <col min="3" max="3" width="26.140625" customWidth="1"/>
    <col min="4" max="4" width="15.85546875" customWidth="1"/>
    <col min="5" max="5" width="24.42578125" bestFit="1" customWidth="1"/>
    <col min="6" max="6" width="19.140625" customWidth="1"/>
    <col min="7" max="7" width="20.28515625" customWidth="1"/>
    <col min="8" max="8" width="15" customWidth="1"/>
    <col min="9" max="9" width="18.42578125" customWidth="1"/>
    <col min="10" max="12" width="20.42578125" customWidth="1"/>
    <col min="13" max="13" width="24.85546875" customWidth="1"/>
    <col min="14" max="14" width="18.140625" bestFit="1" customWidth="1"/>
    <col min="15" max="15" width="16.85546875" customWidth="1"/>
    <col min="16" max="16" width="29.85546875" customWidth="1"/>
    <col min="17" max="17" width="15.42578125" customWidth="1"/>
    <col min="18" max="18" width="18" customWidth="1"/>
    <col min="20" max="20" width="24.42578125" customWidth="1"/>
    <col min="21" max="21" width="26.28515625" customWidth="1"/>
    <col min="22" max="22" width="23.28515625" style="10" customWidth="1"/>
  </cols>
  <sheetData>
    <row r="1" spans="1:22" ht="15.95">
      <c r="A1" s="26" t="s">
        <v>141</v>
      </c>
      <c r="B1" s="26" t="s">
        <v>142</v>
      </c>
      <c r="C1" s="26" t="s">
        <v>143</v>
      </c>
      <c r="D1" s="69" t="s">
        <v>144</v>
      </c>
      <c r="E1" s="26" t="s">
        <v>76</v>
      </c>
      <c r="F1" s="26" t="s">
        <v>56</v>
      </c>
      <c r="G1" s="69" t="s">
        <v>77</v>
      </c>
      <c r="H1" s="26" t="s">
        <v>78</v>
      </c>
      <c r="I1" s="49" t="s">
        <v>84</v>
      </c>
      <c r="J1" s="70" t="s">
        <v>16</v>
      </c>
      <c r="K1" s="70" t="s">
        <v>158</v>
      </c>
      <c r="L1" s="70" t="s">
        <v>159</v>
      </c>
      <c r="M1" s="71" t="s">
        <v>160</v>
      </c>
      <c r="N1" s="26" t="s">
        <v>88</v>
      </c>
      <c r="O1" s="26" t="s">
        <v>65</v>
      </c>
      <c r="P1" s="71" t="s">
        <v>164</v>
      </c>
      <c r="Q1" s="26" t="s">
        <v>145</v>
      </c>
      <c r="R1" s="26" t="s">
        <v>146</v>
      </c>
      <c r="T1" s="30" t="s">
        <v>147</v>
      </c>
      <c r="U1" s="32">
        <v>6</v>
      </c>
    </row>
    <row r="2" spans="1:22" ht="15.95">
      <c r="A2" s="25">
        <v>0</v>
      </c>
      <c r="B2" s="25">
        <v>25</v>
      </c>
      <c r="C2" s="25">
        <v>0</v>
      </c>
      <c r="D2" s="36">
        <v>50000</v>
      </c>
      <c r="E2" s="25">
        <v>0</v>
      </c>
      <c r="F2" s="25">
        <v>0</v>
      </c>
      <c r="G2" s="36">
        <f t="shared" ref="G2:G65" si="0">-0.29*($D2)</f>
        <v>-14499.999999999998</v>
      </c>
      <c r="H2" s="25">
        <v>0</v>
      </c>
      <c r="I2" s="72">
        <v>0</v>
      </c>
      <c r="J2" s="73">
        <v>0</v>
      </c>
      <c r="K2" s="73">
        <v>0</v>
      </c>
      <c r="L2" s="73">
        <v>0</v>
      </c>
      <c r="M2" s="25">
        <v>0</v>
      </c>
      <c r="N2" s="25">
        <v>0</v>
      </c>
      <c r="O2" s="73">
        <v>0</v>
      </c>
      <c r="P2" s="36">
        <v>0</v>
      </c>
      <c r="Q2" s="36">
        <f>SUM(U8,D2,E2,F2,G2,H2,I2,J2,K2,L2,M2,N2,O2,P2)</f>
        <v>90500</v>
      </c>
      <c r="R2" s="36">
        <f>Q2</f>
        <v>90500</v>
      </c>
      <c r="T2" s="99"/>
      <c r="U2" s="100"/>
    </row>
    <row r="3" spans="1:22" ht="15.95">
      <c r="A3" s="25">
        <v>1</v>
      </c>
      <c r="B3" s="25">
        <v>25</v>
      </c>
      <c r="C3" s="25">
        <v>1</v>
      </c>
      <c r="D3" s="36">
        <f>Mastersheet!$C$2</f>
        <v>12000</v>
      </c>
      <c r="E3" s="36">
        <f>-0.06*D3</f>
        <v>-720</v>
      </c>
      <c r="F3" s="37">
        <v>0</v>
      </c>
      <c r="G3" s="41">
        <f t="shared" si="0"/>
        <v>-3479.9999999999995</v>
      </c>
      <c r="H3" s="37">
        <f t="shared" ref="H3:H34" si="1">PMT(0.01,60,60000,0)</f>
        <v>-1334.6668610941063</v>
      </c>
      <c r="I3" s="37">
        <v>0</v>
      </c>
      <c r="J3" s="36">
        <f>Mastersheet!$C$14</f>
        <v>-200</v>
      </c>
      <c r="K3" s="36">
        <f>Mastersheet!C31</f>
        <v>-80000</v>
      </c>
      <c r="L3" s="36">
        <f>L4</f>
        <v>-1824.6070659266443</v>
      </c>
      <c r="M3" s="38">
        <v>0</v>
      </c>
      <c r="N3" s="38">
        <f>-Mastersheet!$C$38</f>
        <v>-500</v>
      </c>
      <c r="O3" s="38">
        <f>Mastersheet!$C$41</f>
        <v>-1500</v>
      </c>
      <c r="P3" s="38">
        <v>0</v>
      </c>
      <c r="Q3" s="36">
        <f>SUM(D3,E3,F3,G3,H3,I3,J3,K3,L3,M3,N3,O3,P3)</f>
        <v>-77559.273927020753</v>
      </c>
      <c r="R3" s="36">
        <f t="shared" ref="R3:R66" si="2">Q3+(R2*(1+($U$7/12)))</f>
        <v>13091.55940631259</v>
      </c>
      <c r="T3" s="30" t="s">
        <v>103</v>
      </c>
      <c r="U3" s="32" t="s">
        <v>117</v>
      </c>
    </row>
    <row r="4" spans="1:22" ht="15.95">
      <c r="A4" s="25">
        <v>2</v>
      </c>
      <c r="B4" s="25">
        <v>25</v>
      </c>
      <c r="C4" s="25">
        <v>2</v>
      </c>
      <c r="D4" s="36">
        <f>Mastersheet!$C$2</f>
        <v>12000</v>
      </c>
      <c r="E4" s="36">
        <f t="shared" ref="E4:E67" si="3">-0.06*D4</f>
        <v>-720</v>
      </c>
      <c r="F4" s="37">
        <v>0</v>
      </c>
      <c r="G4" s="41">
        <f t="shared" si="0"/>
        <v>-3479.9999999999995</v>
      </c>
      <c r="H4" s="37">
        <f t="shared" si="1"/>
        <v>-1334.6668610941063</v>
      </c>
      <c r="I4" s="37">
        <v>0</v>
      </c>
      <c r="J4" s="36">
        <f>Mastersheet!$C$14</f>
        <v>-200</v>
      </c>
      <c r="K4" s="36">
        <v>0</v>
      </c>
      <c r="L4" s="36">
        <f>Mastersheet!$C$34</f>
        <v>-1824.6070659266443</v>
      </c>
      <c r="M4" s="38">
        <v>0</v>
      </c>
      <c r="N4" s="38">
        <f>-Mastersheet!$C$38</f>
        <v>-500</v>
      </c>
      <c r="O4" s="38">
        <f>Mastersheet!$C$41</f>
        <v>-1500</v>
      </c>
      <c r="P4" s="38">
        <v>0</v>
      </c>
      <c r="Q4" s="36">
        <f>SUM(D4,E4,F4,G4,H4,I4,J4,K4,L4,M4,N4,O4,P4)</f>
        <v>2440.7260729792497</v>
      </c>
      <c r="R4" s="36">
        <f t="shared" si="2"/>
        <v>15554.104744969027</v>
      </c>
      <c r="T4" s="30" t="s">
        <v>104</v>
      </c>
      <c r="U4" s="32" t="s">
        <v>108</v>
      </c>
    </row>
    <row r="5" spans="1:22" ht="15.95">
      <c r="A5" s="25">
        <v>3</v>
      </c>
      <c r="B5" s="25">
        <v>25</v>
      </c>
      <c r="C5" s="25">
        <v>3</v>
      </c>
      <c r="D5" s="36">
        <f>Mastersheet!$C$2</f>
        <v>12000</v>
      </c>
      <c r="E5" s="36">
        <f t="shared" si="3"/>
        <v>-720</v>
      </c>
      <c r="F5" s="37">
        <v>0</v>
      </c>
      <c r="G5" s="41">
        <f t="shared" si="0"/>
        <v>-3479.9999999999995</v>
      </c>
      <c r="H5" s="37">
        <f t="shared" si="1"/>
        <v>-1334.6668610941063</v>
      </c>
      <c r="I5" s="37">
        <v>0</v>
      </c>
      <c r="J5" s="36">
        <f>Mastersheet!$C$14</f>
        <v>-200</v>
      </c>
      <c r="K5" s="36">
        <v>0</v>
      </c>
      <c r="L5" s="36">
        <f>Mastersheet!$C$34</f>
        <v>-1824.6070659266443</v>
      </c>
      <c r="M5" s="38">
        <v>0</v>
      </c>
      <c r="N5" s="38">
        <f>-Mastersheet!$C$38</f>
        <v>-500</v>
      </c>
      <c r="O5" s="38">
        <f>Mastersheet!$C$41</f>
        <v>-1500</v>
      </c>
      <c r="P5" s="38">
        <v>0</v>
      </c>
      <c r="Q5" s="36">
        <f>SUM(D5,E5,F5,G5,H5,I5,J5,K5,L5,M5,N5,O5,P5)</f>
        <v>2440.7260729792497</v>
      </c>
      <c r="R5" s="36">
        <f t="shared" si="2"/>
        <v>18020.75432585656</v>
      </c>
      <c r="T5" s="30" t="s">
        <v>105</v>
      </c>
      <c r="U5" s="32" t="s">
        <v>111</v>
      </c>
    </row>
    <row r="6" spans="1:22">
      <c r="A6" s="25">
        <v>4</v>
      </c>
      <c r="B6" s="25">
        <v>25</v>
      </c>
      <c r="C6" s="25">
        <v>4</v>
      </c>
      <c r="D6" s="36">
        <f>Mastersheet!$C$2</f>
        <v>12000</v>
      </c>
      <c r="E6" s="36">
        <f t="shared" si="3"/>
        <v>-720</v>
      </c>
      <c r="F6" s="37">
        <v>0</v>
      </c>
      <c r="G6" s="41">
        <f t="shared" si="0"/>
        <v>-3479.9999999999995</v>
      </c>
      <c r="H6" s="37">
        <f t="shared" si="1"/>
        <v>-1334.6668610941063</v>
      </c>
      <c r="I6" s="37">
        <v>0</v>
      </c>
      <c r="J6" s="36">
        <f>Mastersheet!$C$14</f>
        <v>-200</v>
      </c>
      <c r="K6" s="36">
        <v>0</v>
      </c>
      <c r="L6" s="36">
        <f>Mastersheet!$C$34</f>
        <v>-1824.6070659266443</v>
      </c>
      <c r="M6" s="38">
        <v>0</v>
      </c>
      <c r="N6" s="38">
        <f>-Mastersheet!$C$38</f>
        <v>-500</v>
      </c>
      <c r="O6" s="38">
        <f>Mastersheet!$C$41</f>
        <v>-1500</v>
      </c>
      <c r="P6" s="38">
        <v>0</v>
      </c>
      <c r="Q6" s="36">
        <f t="shared" ref="Q6:Q66" si="4">SUM(D6,E6,F6,G6,H6,I6,J6,K6,L6,M6,N6,O6,P6)</f>
        <v>2440.7260729792497</v>
      </c>
      <c r="R6" s="36">
        <f t="shared" si="2"/>
        <v>20491.514989378906</v>
      </c>
      <c r="U6" s="10"/>
    </row>
    <row r="7" spans="1:22" ht="15.95">
      <c r="A7" s="25">
        <v>5</v>
      </c>
      <c r="B7" s="25">
        <v>25</v>
      </c>
      <c r="C7" s="25">
        <v>5</v>
      </c>
      <c r="D7" s="36">
        <f>Mastersheet!$C$2</f>
        <v>12000</v>
      </c>
      <c r="E7" s="36">
        <f t="shared" si="3"/>
        <v>-720</v>
      </c>
      <c r="F7" s="37">
        <v>0</v>
      </c>
      <c r="G7" s="41">
        <f t="shared" si="0"/>
        <v>-3479.9999999999995</v>
      </c>
      <c r="H7" s="37">
        <f t="shared" si="1"/>
        <v>-1334.6668610941063</v>
      </c>
      <c r="I7" s="37">
        <v>0</v>
      </c>
      <c r="J7" s="36">
        <f>Mastersheet!$C$14</f>
        <v>-200</v>
      </c>
      <c r="K7" s="36">
        <v>0</v>
      </c>
      <c r="L7" s="36">
        <f>Mastersheet!$C$34</f>
        <v>-1824.6070659266443</v>
      </c>
      <c r="M7" s="38">
        <v>0</v>
      </c>
      <c r="N7" s="38">
        <f>-Mastersheet!$C$38</f>
        <v>-500</v>
      </c>
      <c r="O7" s="38">
        <f>Mastersheet!$C$41</f>
        <v>-1500</v>
      </c>
      <c r="P7" s="38">
        <v>0</v>
      </c>
      <c r="Q7" s="36">
        <f t="shared" si="4"/>
        <v>2440.7260729792497</v>
      </c>
      <c r="R7" s="36">
        <f t="shared" si="2"/>
        <v>22966.393587340455</v>
      </c>
      <c r="T7" s="30" t="s">
        <v>136</v>
      </c>
      <c r="U7" s="31">
        <v>0.02</v>
      </c>
    </row>
    <row r="8" spans="1:22">
      <c r="A8" s="25">
        <v>6</v>
      </c>
      <c r="B8" s="25">
        <v>25</v>
      </c>
      <c r="C8" s="25">
        <v>6</v>
      </c>
      <c r="D8" s="36">
        <f>Mastersheet!$C$2</f>
        <v>12000</v>
      </c>
      <c r="E8" s="36">
        <f t="shared" si="3"/>
        <v>-720</v>
      </c>
      <c r="F8" s="37">
        <v>0</v>
      </c>
      <c r="G8" s="41">
        <f t="shared" si="0"/>
        <v>-3479.9999999999995</v>
      </c>
      <c r="H8" s="37">
        <f t="shared" si="1"/>
        <v>-1334.6668610941063</v>
      </c>
      <c r="I8" s="37">
        <v>0</v>
      </c>
      <c r="J8" s="36">
        <f>Mastersheet!$C$14</f>
        <v>-200</v>
      </c>
      <c r="K8" s="36">
        <v>0</v>
      </c>
      <c r="L8" s="36">
        <f>Mastersheet!$C$34</f>
        <v>-1824.6070659266443</v>
      </c>
      <c r="M8" s="38">
        <v>0</v>
      </c>
      <c r="N8" s="38">
        <f>-Mastersheet!$C$38</f>
        <v>-500</v>
      </c>
      <c r="O8" s="38">
        <f>Mastersheet!$C$41</f>
        <v>-1500</v>
      </c>
      <c r="P8" s="38">
        <v>0</v>
      </c>
      <c r="Q8" s="36">
        <f>SUM(D8,E8,F8,G8,H8,I8,J8,K8,L8,M8,N8,O8,P8)</f>
        <v>2440.7260729792497</v>
      </c>
      <c r="R8" s="36">
        <f t="shared" si="2"/>
        <v>25445.396982965274</v>
      </c>
      <c r="T8" s="80" t="s">
        <v>44</v>
      </c>
      <c r="U8" s="87">
        <f>Mastersheet!C46</f>
        <v>55000</v>
      </c>
    </row>
    <row r="9" spans="1:22">
      <c r="A9" s="25">
        <v>7</v>
      </c>
      <c r="B9" s="25">
        <v>25</v>
      </c>
      <c r="C9" s="25">
        <v>7</v>
      </c>
      <c r="D9" s="36">
        <f>Mastersheet!$C$2</f>
        <v>12000</v>
      </c>
      <c r="E9" s="36">
        <f t="shared" si="3"/>
        <v>-720</v>
      </c>
      <c r="F9" s="37">
        <v>0</v>
      </c>
      <c r="G9" s="41">
        <f t="shared" si="0"/>
        <v>-3479.9999999999995</v>
      </c>
      <c r="H9" s="37">
        <f t="shared" si="1"/>
        <v>-1334.6668610941063</v>
      </c>
      <c r="I9" s="37">
        <v>0</v>
      </c>
      <c r="J9" s="36">
        <f>Mastersheet!$C$14</f>
        <v>-200</v>
      </c>
      <c r="K9" s="36">
        <v>0</v>
      </c>
      <c r="L9" s="36">
        <f>Mastersheet!$C$34</f>
        <v>-1824.6070659266443</v>
      </c>
      <c r="M9" s="38">
        <v>0</v>
      </c>
      <c r="N9" s="38">
        <f>-Mastersheet!$C$38</f>
        <v>-500</v>
      </c>
      <c r="O9" s="38">
        <f>Mastersheet!$C$41</f>
        <v>-1500</v>
      </c>
      <c r="P9" s="38">
        <v>0</v>
      </c>
      <c r="Q9" s="36">
        <f t="shared" si="4"/>
        <v>2440.7260729792497</v>
      </c>
      <c r="R9" s="36">
        <f t="shared" si="2"/>
        <v>27928.532050916136</v>
      </c>
    </row>
    <row r="10" spans="1:22">
      <c r="A10" s="25">
        <v>8</v>
      </c>
      <c r="B10" s="25">
        <v>25</v>
      </c>
      <c r="C10" s="25">
        <v>8</v>
      </c>
      <c r="D10" s="36">
        <f>Mastersheet!$C$2</f>
        <v>12000</v>
      </c>
      <c r="E10" s="36">
        <f t="shared" si="3"/>
        <v>-720</v>
      </c>
      <c r="F10" s="37">
        <v>0</v>
      </c>
      <c r="G10" s="41">
        <f t="shared" si="0"/>
        <v>-3479.9999999999995</v>
      </c>
      <c r="H10" s="37">
        <f t="shared" si="1"/>
        <v>-1334.6668610941063</v>
      </c>
      <c r="I10" s="37">
        <v>0</v>
      </c>
      <c r="J10" s="36">
        <f>Mastersheet!$C$14</f>
        <v>-200</v>
      </c>
      <c r="K10" s="36">
        <v>0</v>
      </c>
      <c r="L10" s="36">
        <f>Mastersheet!$C$34</f>
        <v>-1824.6070659266443</v>
      </c>
      <c r="M10" s="38">
        <v>0</v>
      </c>
      <c r="N10" s="38">
        <f>-Mastersheet!$C$38</f>
        <v>-500</v>
      </c>
      <c r="O10" s="38">
        <f>Mastersheet!$C$41</f>
        <v>-1500</v>
      </c>
      <c r="P10" s="38">
        <v>0</v>
      </c>
      <c r="Q10" s="36">
        <f t="shared" si="4"/>
        <v>2440.7260729792497</v>
      </c>
      <c r="R10" s="36">
        <f t="shared" si="2"/>
        <v>30415.80567731358</v>
      </c>
      <c r="T10" s="26" t="s">
        <v>150</v>
      </c>
      <c r="U10" s="36">
        <f>NPV(U7/12,$Q$3:$Q$422)+Q2</f>
        <v>5375737.7221031189</v>
      </c>
      <c r="V10"/>
    </row>
    <row r="11" spans="1:22">
      <c r="A11" s="25">
        <v>9</v>
      </c>
      <c r="B11" s="25">
        <v>25</v>
      </c>
      <c r="C11" s="25">
        <v>9</v>
      </c>
      <c r="D11" s="36">
        <f>Mastersheet!$C$2</f>
        <v>12000</v>
      </c>
      <c r="E11" s="36">
        <f t="shared" si="3"/>
        <v>-720</v>
      </c>
      <c r="F11" s="37">
        <v>0</v>
      </c>
      <c r="G11" s="41">
        <f t="shared" si="0"/>
        <v>-3479.9999999999995</v>
      </c>
      <c r="H11" s="37">
        <f t="shared" si="1"/>
        <v>-1334.6668610941063</v>
      </c>
      <c r="I11" s="37">
        <v>0</v>
      </c>
      <c r="J11" s="36">
        <f>Mastersheet!$C$14</f>
        <v>-200</v>
      </c>
      <c r="K11" s="36">
        <v>0</v>
      </c>
      <c r="L11" s="36">
        <f>Mastersheet!$C$34</f>
        <v>-1824.6070659266443</v>
      </c>
      <c r="M11" s="38">
        <v>0</v>
      </c>
      <c r="N11" s="38">
        <f>-Mastersheet!$C$38</f>
        <v>-500</v>
      </c>
      <c r="O11" s="38">
        <f>Mastersheet!$C$41</f>
        <v>-1500</v>
      </c>
      <c r="P11" s="38">
        <v>0</v>
      </c>
      <c r="Q11" s="36">
        <f t="shared" si="4"/>
        <v>2440.7260729792497</v>
      </c>
      <c r="R11" s="36">
        <f t="shared" si="2"/>
        <v>32907.224759755016</v>
      </c>
      <c r="T11" s="26" t="s">
        <v>151</v>
      </c>
      <c r="U11" s="37">
        <f>-FV(U7/12,420,,U10)</f>
        <v>10819100.41722936</v>
      </c>
      <c r="V11"/>
    </row>
    <row r="12" spans="1:22">
      <c r="A12" s="25">
        <v>10</v>
      </c>
      <c r="B12" s="25">
        <v>25</v>
      </c>
      <c r="C12" s="25">
        <v>10</v>
      </c>
      <c r="D12" s="36">
        <f>Mastersheet!$C$2</f>
        <v>12000</v>
      </c>
      <c r="E12" s="36">
        <f t="shared" si="3"/>
        <v>-720</v>
      </c>
      <c r="F12" s="37">
        <v>0</v>
      </c>
      <c r="G12" s="41">
        <f t="shared" si="0"/>
        <v>-3479.9999999999995</v>
      </c>
      <c r="H12" s="37">
        <f t="shared" si="1"/>
        <v>-1334.6668610941063</v>
      </c>
      <c r="I12" s="37">
        <v>0</v>
      </c>
      <c r="J12" s="36">
        <f>Mastersheet!$C$14</f>
        <v>-200</v>
      </c>
      <c r="K12" s="36">
        <v>0</v>
      </c>
      <c r="L12" s="36">
        <f>Mastersheet!$C$34</f>
        <v>-1824.6070659266443</v>
      </c>
      <c r="M12" s="38">
        <v>0</v>
      </c>
      <c r="N12" s="38">
        <f>-Mastersheet!$C$38</f>
        <v>-500</v>
      </c>
      <c r="O12" s="38">
        <f>Mastersheet!$C$41</f>
        <v>-1500</v>
      </c>
      <c r="P12" s="38">
        <v>0</v>
      </c>
      <c r="Q12" s="36">
        <f t="shared" si="4"/>
        <v>2440.7260729792497</v>
      </c>
      <c r="R12" s="36">
        <f t="shared" si="2"/>
        <v>35402.796207333857</v>
      </c>
      <c r="V12"/>
    </row>
    <row r="13" spans="1:22">
      <c r="A13" s="25">
        <v>11</v>
      </c>
      <c r="B13" s="25">
        <v>25</v>
      </c>
      <c r="C13" s="25">
        <v>11</v>
      </c>
      <c r="D13" s="36">
        <f>Mastersheet!$C$2</f>
        <v>12000</v>
      </c>
      <c r="E13" s="36">
        <f t="shared" si="3"/>
        <v>-720</v>
      </c>
      <c r="F13" s="37">
        <v>0</v>
      </c>
      <c r="G13" s="41">
        <f t="shared" si="0"/>
        <v>-3479.9999999999995</v>
      </c>
      <c r="H13" s="37">
        <f t="shared" si="1"/>
        <v>-1334.6668610941063</v>
      </c>
      <c r="I13" s="37">
        <v>0</v>
      </c>
      <c r="J13" s="36">
        <f>Mastersheet!$C$14</f>
        <v>-200</v>
      </c>
      <c r="K13" s="36">
        <v>0</v>
      </c>
      <c r="L13" s="36">
        <f>Mastersheet!$C$34</f>
        <v>-1824.6070659266443</v>
      </c>
      <c r="M13" s="38">
        <v>0</v>
      </c>
      <c r="N13" s="38">
        <f>-Mastersheet!$C$38</f>
        <v>-500</v>
      </c>
      <c r="O13" s="38">
        <f>Mastersheet!$C$41</f>
        <v>-1500</v>
      </c>
      <c r="P13" s="38">
        <v>0</v>
      </c>
      <c r="Q13" s="36">
        <f t="shared" si="4"/>
        <v>2440.7260729792497</v>
      </c>
      <c r="R13" s="36">
        <f t="shared" si="2"/>
        <v>37902.526940658659</v>
      </c>
      <c r="T13" s="26" t="s">
        <v>136</v>
      </c>
      <c r="U13" s="26" t="s">
        <v>150</v>
      </c>
      <c r="V13" s="26" t="s">
        <v>151</v>
      </c>
    </row>
    <row r="14" spans="1:22">
      <c r="A14" s="25">
        <v>12</v>
      </c>
      <c r="B14" s="25">
        <v>25</v>
      </c>
      <c r="C14" s="25">
        <v>0</v>
      </c>
      <c r="D14" s="36">
        <f>Mastersheet!$C$2</f>
        <v>12000</v>
      </c>
      <c r="E14" s="36">
        <f t="shared" si="3"/>
        <v>-720</v>
      </c>
      <c r="F14" s="37">
        <v>0</v>
      </c>
      <c r="G14" s="41">
        <f t="shared" si="0"/>
        <v>-3479.9999999999995</v>
      </c>
      <c r="H14" s="37">
        <f t="shared" si="1"/>
        <v>-1334.6668610941063</v>
      </c>
      <c r="I14" s="37">
        <v>0</v>
      </c>
      <c r="J14" s="36">
        <f>Mastersheet!$C$14</f>
        <v>-200</v>
      </c>
      <c r="K14" s="36">
        <v>0</v>
      </c>
      <c r="L14" s="36">
        <f>Mastersheet!$C$34</f>
        <v>-1824.6070659266443</v>
      </c>
      <c r="M14" s="38">
        <v>0</v>
      </c>
      <c r="N14" s="38">
        <f>-Mastersheet!$C$38</f>
        <v>-500</v>
      </c>
      <c r="O14" s="38">
        <f>Mastersheet!$C$41</f>
        <v>-1500</v>
      </c>
      <c r="P14" s="38">
        <v>0</v>
      </c>
      <c r="Q14" s="36">
        <f t="shared" si="4"/>
        <v>2440.7260729792497</v>
      </c>
      <c r="R14" s="36">
        <f t="shared" si="2"/>
        <v>40406.423891872342</v>
      </c>
      <c r="T14" s="46">
        <v>0</v>
      </c>
      <c r="U14" s="36">
        <f t="shared" ref="U14:U44" si="5">NPV(T14/12,$Q$3:$Q$422)+$Q$2</f>
        <v>9635903.5219463706</v>
      </c>
      <c r="V14" s="37">
        <f t="shared" ref="V14:V44" si="6">-FV(T14/12,420,,U14)</f>
        <v>9635903.5219463706</v>
      </c>
    </row>
    <row r="15" spans="1:22">
      <c r="A15" s="25">
        <v>13</v>
      </c>
      <c r="B15" s="25">
        <v>25</v>
      </c>
      <c r="C15" s="25">
        <v>1</v>
      </c>
      <c r="D15" s="36">
        <f>D3*(1+Mastersheet!$C$3)</f>
        <v>12360</v>
      </c>
      <c r="E15" s="36">
        <f t="shared" si="3"/>
        <v>-741.6</v>
      </c>
      <c r="F15" s="37">
        <v>0</v>
      </c>
      <c r="G15" s="41">
        <f t="shared" si="0"/>
        <v>-3584.3999999999996</v>
      </c>
      <c r="H15" s="37">
        <f t="shared" si="1"/>
        <v>-1334.6668610941063</v>
      </c>
      <c r="I15" s="37">
        <v>0</v>
      </c>
      <c r="J15" s="36">
        <f>(1+Mastersheet!$C$39)*J3</f>
        <v>-206</v>
      </c>
      <c r="K15" s="36">
        <v>0</v>
      </c>
      <c r="L15" s="36">
        <f>Mastersheet!$C$34</f>
        <v>-1824.6070659266443</v>
      </c>
      <c r="M15" s="38">
        <v>0</v>
      </c>
      <c r="N15" s="37">
        <f>N3*(1+Mastersheet!$C$39)</f>
        <v>-515</v>
      </c>
      <c r="O15" s="38">
        <f>Mastersheet!$C$41</f>
        <v>-1500</v>
      </c>
      <c r="P15" s="38">
        <v>0</v>
      </c>
      <c r="Q15" s="36">
        <f t="shared" si="4"/>
        <v>2653.7260729792497</v>
      </c>
      <c r="R15" s="36">
        <f t="shared" si="2"/>
        <v>43127.494004671375</v>
      </c>
      <c r="T15" s="46">
        <v>0.01</v>
      </c>
      <c r="U15" s="36">
        <f t="shared" si="5"/>
        <v>7166199.8335161628</v>
      </c>
      <c r="V15" s="37">
        <f t="shared" si="6"/>
        <v>10167839.535806403</v>
      </c>
    </row>
    <row r="16" spans="1:22">
      <c r="A16" s="25">
        <v>14</v>
      </c>
      <c r="B16" s="25">
        <v>26</v>
      </c>
      <c r="C16" s="25">
        <v>2</v>
      </c>
      <c r="D16" s="36">
        <f>D4*(1+Mastersheet!$C$3)</f>
        <v>12360</v>
      </c>
      <c r="E16" s="36">
        <f t="shared" si="3"/>
        <v>-741.6</v>
      </c>
      <c r="F16" s="37">
        <v>0</v>
      </c>
      <c r="G16" s="41">
        <f t="shared" si="0"/>
        <v>-3584.3999999999996</v>
      </c>
      <c r="H16" s="37">
        <f t="shared" si="1"/>
        <v>-1334.6668610941063</v>
      </c>
      <c r="I16" s="37">
        <v>0</v>
      </c>
      <c r="J16" s="36">
        <f>(1+Mastersheet!$C$39)*J4</f>
        <v>-206</v>
      </c>
      <c r="K16" s="36">
        <v>0</v>
      </c>
      <c r="L16" s="36">
        <f>Mastersheet!$C$34</f>
        <v>-1824.6070659266443</v>
      </c>
      <c r="M16" s="38">
        <v>0</v>
      </c>
      <c r="N16" s="37">
        <f>N4*(1+Mastersheet!$C$39)</f>
        <v>-515</v>
      </c>
      <c r="O16" s="38">
        <f>Mastersheet!$C$41</f>
        <v>-1500</v>
      </c>
      <c r="P16" s="38">
        <v>0</v>
      </c>
      <c r="Q16" s="36">
        <f t="shared" si="4"/>
        <v>2653.7260729792497</v>
      </c>
      <c r="R16" s="36">
        <f t="shared" si="2"/>
        <v>45853.099234325076</v>
      </c>
      <c r="T16" s="46">
        <v>0.02</v>
      </c>
      <c r="U16" s="36">
        <f t="shared" si="5"/>
        <v>5375737.7221031189</v>
      </c>
      <c r="V16" s="37">
        <f t="shared" si="6"/>
        <v>10819100.41722936</v>
      </c>
    </row>
    <row r="17" spans="1:22">
      <c r="A17" s="25">
        <v>15</v>
      </c>
      <c r="B17" s="25">
        <v>26</v>
      </c>
      <c r="C17" s="25">
        <v>3</v>
      </c>
      <c r="D17" s="36">
        <f>D5*(1+Mastersheet!$C$3)</f>
        <v>12360</v>
      </c>
      <c r="E17" s="36">
        <f t="shared" si="3"/>
        <v>-741.6</v>
      </c>
      <c r="F17" s="37">
        <v>0</v>
      </c>
      <c r="G17" s="41">
        <f t="shared" si="0"/>
        <v>-3584.3999999999996</v>
      </c>
      <c r="H17" s="37">
        <f t="shared" si="1"/>
        <v>-1334.6668610941063</v>
      </c>
      <c r="I17" s="37">
        <v>0</v>
      </c>
      <c r="J17" s="36">
        <f>(1+Mastersheet!$C$39)*J5</f>
        <v>-206</v>
      </c>
      <c r="K17" s="36">
        <v>0</v>
      </c>
      <c r="L17" s="36">
        <f>Mastersheet!$C$34</f>
        <v>-1824.6070659266443</v>
      </c>
      <c r="M17" s="38">
        <v>0</v>
      </c>
      <c r="N17" s="37">
        <f>N5*(1+Mastersheet!$C$39)</f>
        <v>-515</v>
      </c>
      <c r="O17" s="38">
        <f>Mastersheet!$C$41</f>
        <v>-1500</v>
      </c>
      <c r="P17" s="38">
        <v>0</v>
      </c>
      <c r="Q17" s="36">
        <f t="shared" si="4"/>
        <v>2653.7260729792497</v>
      </c>
      <c r="R17" s="36">
        <f t="shared" si="2"/>
        <v>48583.247139361534</v>
      </c>
      <c r="T17" s="46">
        <v>0.03</v>
      </c>
      <c r="U17" s="36">
        <f t="shared" si="5"/>
        <v>4072306.3380387211</v>
      </c>
      <c r="V17" s="37">
        <f t="shared" si="6"/>
        <v>11621992.289216911</v>
      </c>
    </row>
    <row r="18" spans="1:22">
      <c r="A18" s="25">
        <v>16</v>
      </c>
      <c r="B18" s="25">
        <v>26</v>
      </c>
      <c r="C18" s="25">
        <v>4</v>
      </c>
      <c r="D18" s="36">
        <f>D6*(1+Mastersheet!$C$3)</f>
        <v>12360</v>
      </c>
      <c r="E18" s="36">
        <f t="shared" si="3"/>
        <v>-741.6</v>
      </c>
      <c r="F18" s="37">
        <v>0</v>
      </c>
      <c r="G18" s="41">
        <f t="shared" si="0"/>
        <v>-3584.3999999999996</v>
      </c>
      <c r="H18" s="37">
        <f t="shared" si="1"/>
        <v>-1334.6668610941063</v>
      </c>
      <c r="I18" s="37">
        <v>0</v>
      </c>
      <c r="J18" s="36">
        <f>(1+Mastersheet!$C$39)*J6</f>
        <v>-206</v>
      </c>
      <c r="K18" s="36">
        <v>0</v>
      </c>
      <c r="L18" s="36">
        <f>Mastersheet!$C$34</f>
        <v>-1824.6070659266443</v>
      </c>
      <c r="M18" s="38">
        <v>0</v>
      </c>
      <c r="N18" s="37">
        <f>N6*(1+Mastersheet!$C$39)</f>
        <v>-515</v>
      </c>
      <c r="O18" s="38">
        <f>Mastersheet!$C$41</f>
        <v>-1500</v>
      </c>
      <c r="P18" s="38">
        <v>0</v>
      </c>
      <c r="Q18" s="36">
        <f t="shared" si="4"/>
        <v>2653.7260729792497</v>
      </c>
      <c r="R18" s="36">
        <f t="shared" si="2"/>
        <v>51317.945290906384</v>
      </c>
      <c r="T18" s="46">
        <v>0.04</v>
      </c>
      <c r="U18" s="36">
        <f t="shared" si="5"/>
        <v>3118938.9818072794</v>
      </c>
      <c r="V18" s="37">
        <f t="shared" si="6"/>
        <v>12618509.10904092</v>
      </c>
    </row>
    <row r="19" spans="1:22">
      <c r="A19" s="25">
        <v>17</v>
      </c>
      <c r="B19" s="25">
        <v>26</v>
      </c>
      <c r="C19" s="25">
        <v>5</v>
      </c>
      <c r="D19" s="36">
        <f>D7*(1+Mastersheet!$C$3)</f>
        <v>12360</v>
      </c>
      <c r="E19" s="36">
        <f t="shared" si="3"/>
        <v>-741.6</v>
      </c>
      <c r="F19" s="37">
        <v>0</v>
      </c>
      <c r="G19" s="41">
        <f t="shared" si="0"/>
        <v>-3584.3999999999996</v>
      </c>
      <c r="H19" s="37">
        <f t="shared" si="1"/>
        <v>-1334.6668610941063</v>
      </c>
      <c r="I19" s="37">
        <v>0</v>
      </c>
      <c r="J19" s="36">
        <f>(1+Mastersheet!$C$39)*J7</f>
        <v>-206</v>
      </c>
      <c r="K19" s="36">
        <v>0</v>
      </c>
      <c r="L19" s="36">
        <f>Mastersheet!$C$34</f>
        <v>-1824.6070659266443</v>
      </c>
      <c r="M19" s="38">
        <v>0</v>
      </c>
      <c r="N19" s="37">
        <f>N7*(1+Mastersheet!$C$39)</f>
        <v>-515</v>
      </c>
      <c r="O19" s="38">
        <f>Mastersheet!$C$41</f>
        <v>-1500</v>
      </c>
      <c r="P19" s="38">
        <v>0</v>
      </c>
      <c r="Q19" s="36">
        <f t="shared" si="4"/>
        <v>2653.7260729792497</v>
      </c>
      <c r="R19" s="36">
        <f t="shared" si="2"/>
        <v>54057.201272703809</v>
      </c>
      <c r="T19" s="46">
        <v>0.05</v>
      </c>
      <c r="U19" s="36">
        <f t="shared" si="5"/>
        <v>2417877.3147581038</v>
      </c>
      <c r="V19" s="37">
        <f t="shared" si="6"/>
        <v>13863427.742178114</v>
      </c>
    </row>
    <row r="20" spans="1:22">
      <c r="A20" s="25">
        <v>18</v>
      </c>
      <c r="B20" s="25">
        <v>26</v>
      </c>
      <c r="C20" s="25">
        <v>6</v>
      </c>
      <c r="D20" s="36">
        <f>D8*(1+Mastersheet!$C$3)</f>
        <v>12360</v>
      </c>
      <c r="E20" s="36">
        <f t="shared" si="3"/>
        <v>-741.6</v>
      </c>
      <c r="F20" s="37">
        <v>0</v>
      </c>
      <c r="G20" s="41">
        <f t="shared" si="0"/>
        <v>-3584.3999999999996</v>
      </c>
      <c r="H20" s="37">
        <f t="shared" si="1"/>
        <v>-1334.6668610941063</v>
      </c>
      <c r="I20" s="37">
        <v>0</v>
      </c>
      <c r="J20" s="36">
        <f>(1+Mastersheet!$C$39)*J8</f>
        <v>-206</v>
      </c>
      <c r="K20" s="36">
        <v>0</v>
      </c>
      <c r="L20" s="36">
        <f>Mastersheet!$C$34</f>
        <v>-1824.6070659266443</v>
      </c>
      <c r="M20" s="38">
        <v>0</v>
      </c>
      <c r="N20" s="37">
        <f>N8*(1+Mastersheet!$C$39)</f>
        <v>-515</v>
      </c>
      <c r="O20" s="38">
        <f>Mastersheet!$C$41</f>
        <v>-1500</v>
      </c>
      <c r="P20" s="38">
        <v>0</v>
      </c>
      <c r="Q20" s="36">
        <f t="shared" si="4"/>
        <v>2653.7260729792497</v>
      </c>
      <c r="R20" s="36">
        <f t="shared" si="2"/>
        <v>56801.022681137561</v>
      </c>
      <c r="T20" s="46">
        <v>0.06</v>
      </c>
      <c r="U20" s="36">
        <f t="shared" si="5"/>
        <v>1899222.8864216388</v>
      </c>
      <c r="V20" s="37">
        <f t="shared" si="6"/>
        <v>15428434.916050507</v>
      </c>
    </row>
    <row r="21" spans="1:22">
      <c r="A21" s="25">
        <v>19</v>
      </c>
      <c r="B21" s="25">
        <v>26</v>
      </c>
      <c r="C21" s="25">
        <v>7</v>
      </c>
      <c r="D21" s="36">
        <f>D9*(1+Mastersheet!$C$3)</f>
        <v>12360</v>
      </c>
      <c r="E21" s="36">
        <f t="shared" si="3"/>
        <v>-741.6</v>
      </c>
      <c r="F21" s="37">
        <v>0</v>
      </c>
      <c r="G21" s="41">
        <f t="shared" si="0"/>
        <v>-3584.3999999999996</v>
      </c>
      <c r="H21" s="37">
        <f t="shared" si="1"/>
        <v>-1334.6668610941063</v>
      </c>
      <c r="I21" s="37">
        <v>0</v>
      </c>
      <c r="J21" s="36">
        <f>(1+Mastersheet!$C$39)*J9</f>
        <v>-206</v>
      </c>
      <c r="K21" s="36">
        <v>0</v>
      </c>
      <c r="L21" s="36">
        <f>Mastersheet!$C$34</f>
        <v>-1824.6070659266443</v>
      </c>
      <c r="M21" s="38">
        <v>0</v>
      </c>
      <c r="N21" s="37">
        <f>N9*(1+Mastersheet!$C$39)</f>
        <v>-515</v>
      </c>
      <c r="O21" s="38">
        <f>Mastersheet!$C$41</f>
        <v>-1500</v>
      </c>
      <c r="P21" s="38">
        <v>0</v>
      </c>
      <c r="Q21" s="36">
        <f t="shared" si="4"/>
        <v>2653.7260729792497</v>
      </c>
      <c r="R21" s="36">
        <f t="shared" si="2"/>
        <v>59549.417125252039</v>
      </c>
      <c r="T21" s="46">
        <v>7.0000000000000007E-2</v>
      </c>
      <c r="U21" s="36">
        <f t="shared" si="5"/>
        <v>1512898.5704409913</v>
      </c>
      <c r="V21" s="37">
        <f t="shared" si="6"/>
        <v>17407640.671016086</v>
      </c>
    </row>
    <row r="22" spans="1:22">
      <c r="A22" s="25">
        <v>20</v>
      </c>
      <c r="B22" s="25">
        <v>26</v>
      </c>
      <c r="C22" s="25">
        <v>8</v>
      </c>
      <c r="D22" s="36">
        <f>D10*(1+Mastersheet!$C$3)</f>
        <v>12360</v>
      </c>
      <c r="E22" s="36">
        <f t="shared" si="3"/>
        <v>-741.6</v>
      </c>
      <c r="F22" s="37">
        <v>0</v>
      </c>
      <c r="G22" s="41">
        <f t="shared" si="0"/>
        <v>-3584.3999999999996</v>
      </c>
      <c r="H22" s="37">
        <f t="shared" si="1"/>
        <v>-1334.6668610941063</v>
      </c>
      <c r="I22" s="37">
        <v>0</v>
      </c>
      <c r="J22" s="36">
        <f>(1+Mastersheet!$C$39)*J10</f>
        <v>-206</v>
      </c>
      <c r="K22" s="36">
        <v>0</v>
      </c>
      <c r="L22" s="36">
        <f>Mastersheet!$C$34</f>
        <v>-1824.6070659266443</v>
      </c>
      <c r="M22" s="38">
        <v>0</v>
      </c>
      <c r="N22" s="37">
        <f>N10*(1+Mastersheet!$C$39)</f>
        <v>-515</v>
      </c>
      <c r="O22" s="38">
        <f>Mastersheet!$C$41</f>
        <v>-1500</v>
      </c>
      <c r="P22" s="38">
        <v>0</v>
      </c>
      <c r="Q22" s="36">
        <f t="shared" si="4"/>
        <v>2653.7260729792497</v>
      </c>
      <c r="R22" s="36">
        <f t="shared" si="2"/>
        <v>62302.392226773372</v>
      </c>
      <c r="T22" s="46">
        <v>0.08</v>
      </c>
      <c r="U22" s="36">
        <f t="shared" si="5"/>
        <v>1222948.99702803</v>
      </c>
      <c r="V22" s="37">
        <f>-FV(T22/12,420,,U22)</f>
        <v>19924957.556487143</v>
      </c>
    </row>
    <row r="23" spans="1:22">
      <c r="A23" s="25">
        <v>21</v>
      </c>
      <c r="B23" s="25">
        <v>26</v>
      </c>
      <c r="C23" s="25">
        <v>9</v>
      </c>
      <c r="D23" s="36">
        <f>D11*(1+Mastersheet!$C$3)</f>
        <v>12360</v>
      </c>
      <c r="E23" s="36">
        <f t="shared" si="3"/>
        <v>-741.6</v>
      </c>
      <c r="F23" s="37">
        <v>0</v>
      </c>
      <c r="G23" s="41">
        <f t="shared" si="0"/>
        <v>-3584.3999999999996</v>
      </c>
      <c r="H23" s="37">
        <f t="shared" si="1"/>
        <v>-1334.6668610941063</v>
      </c>
      <c r="I23" s="37">
        <v>0</v>
      </c>
      <c r="J23" s="36">
        <f>(1+Mastersheet!$C$39)*J11</f>
        <v>-206</v>
      </c>
      <c r="K23" s="36">
        <v>0</v>
      </c>
      <c r="L23" s="36">
        <f>Mastersheet!$C$34</f>
        <v>-1824.6070659266443</v>
      </c>
      <c r="M23" s="38">
        <v>0</v>
      </c>
      <c r="N23" s="37">
        <f>N11*(1+Mastersheet!$C$39)</f>
        <v>-515</v>
      </c>
      <c r="O23" s="38">
        <f>Mastersheet!$C$41</f>
        <v>-1500</v>
      </c>
      <c r="P23" s="38">
        <v>0</v>
      </c>
      <c r="Q23" s="36">
        <f t="shared" si="4"/>
        <v>2653.7260729792497</v>
      </c>
      <c r="R23" s="36">
        <f t="shared" si="2"/>
        <v>65059.955620130575</v>
      </c>
      <c r="T23" s="46">
        <v>0.09</v>
      </c>
      <c r="U23" s="36">
        <f t="shared" si="5"/>
        <v>1003495.1701855825</v>
      </c>
      <c r="V23" s="37">
        <f t="shared" si="6"/>
        <v>23143994.002331924</v>
      </c>
    </row>
    <row r="24" spans="1:22">
      <c r="A24" s="25">
        <v>22</v>
      </c>
      <c r="B24" s="25">
        <v>26</v>
      </c>
      <c r="C24" s="25">
        <v>10</v>
      </c>
      <c r="D24" s="36">
        <f>D12*(1+Mastersheet!$C$3)</f>
        <v>12360</v>
      </c>
      <c r="E24" s="36">
        <f t="shared" si="3"/>
        <v>-741.6</v>
      </c>
      <c r="F24" s="37">
        <v>0</v>
      </c>
      <c r="G24" s="41">
        <f t="shared" si="0"/>
        <v>-3584.3999999999996</v>
      </c>
      <c r="H24" s="37">
        <f t="shared" si="1"/>
        <v>-1334.6668610941063</v>
      </c>
      <c r="I24" s="37">
        <v>0</v>
      </c>
      <c r="J24" s="36">
        <f>(1+Mastersheet!$C$39)*J12</f>
        <v>-206</v>
      </c>
      <c r="K24" s="36">
        <v>0</v>
      </c>
      <c r="L24" s="36">
        <f>Mastersheet!$C$34</f>
        <v>-1824.6070659266443</v>
      </c>
      <c r="M24" s="38">
        <v>0</v>
      </c>
      <c r="N24" s="37">
        <f>N12*(1+Mastersheet!$C$39)</f>
        <v>-515</v>
      </c>
      <c r="O24" s="38">
        <f>Mastersheet!$C$41</f>
        <v>-1500</v>
      </c>
      <c r="P24" s="38">
        <v>0</v>
      </c>
      <c r="Q24" s="36">
        <f t="shared" si="4"/>
        <v>2653.7260729792497</v>
      </c>
      <c r="R24" s="36">
        <f t="shared" si="2"/>
        <v>67822.11495247671</v>
      </c>
      <c r="T24" s="46">
        <v>0.1</v>
      </c>
      <c r="U24" s="36">
        <f t="shared" si="5"/>
        <v>835859.93307842279</v>
      </c>
      <c r="V24" s="37">
        <f t="shared" si="6"/>
        <v>27281340.165579289</v>
      </c>
    </row>
    <row r="25" spans="1:22">
      <c r="A25" s="25">
        <v>23</v>
      </c>
      <c r="B25" s="25">
        <v>26</v>
      </c>
      <c r="C25" s="25">
        <v>11</v>
      </c>
      <c r="D25" s="36">
        <f>D13*(1+Mastersheet!$C$3)</f>
        <v>12360</v>
      </c>
      <c r="E25" s="36">
        <f t="shared" si="3"/>
        <v>-741.6</v>
      </c>
      <c r="F25" s="37">
        <v>0</v>
      </c>
      <c r="G25" s="41">
        <f t="shared" si="0"/>
        <v>-3584.3999999999996</v>
      </c>
      <c r="H25" s="37">
        <f t="shared" si="1"/>
        <v>-1334.6668610941063</v>
      </c>
      <c r="I25" s="37">
        <v>0</v>
      </c>
      <c r="J25" s="36">
        <f>(1+Mastersheet!$C$39)*J13</f>
        <v>-206</v>
      </c>
      <c r="K25" s="36">
        <v>0</v>
      </c>
      <c r="L25" s="36">
        <f>Mastersheet!$C$34</f>
        <v>-1824.6070659266443</v>
      </c>
      <c r="M25" s="38">
        <v>0</v>
      </c>
      <c r="N25" s="37">
        <f>N13*(1+Mastersheet!$C$39)</f>
        <v>-515</v>
      </c>
      <c r="O25" s="38">
        <f>Mastersheet!$C$41</f>
        <v>-1500</v>
      </c>
      <c r="P25" s="38">
        <v>0</v>
      </c>
      <c r="Q25" s="36">
        <f t="shared" si="4"/>
        <v>2653.7260729792497</v>
      </c>
      <c r="R25" s="36">
        <f t="shared" si="2"/>
        <v>70588.877883710084</v>
      </c>
      <c r="T25" s="46">
        <v>0.11</v>
      </c>
      <c r="U25" s="36">
        <f t="shared" si="5"/>
        <v>706522.90785701538</v>
      </c>
      <c r="V25" s="37">
        <f t="shared" si="6"/>
        <v>32624437.149881601</v>
      </c>
    </row>
    <row r="26" spans="1:22">
      <c r="A26" s="25">
        <v>24</v>
      </c>
      <c r="B26" s="25">
        <v>26</v>
      </c>
      <c r="C26" s="25">
        <v>0</v>
      </c>
      <c r="D26" s="36">
        <f>D14*(1+Mastersheet!$C$3)</f>
        <v>12360</v>
      </c>
      <c r="E26" s="36">
        <f t="shared" si="3"/>
        <v>-741.6</v>
      </c>
      <c r="F26" s="37">
        <v>0</v>
      </c>
      <c r="G26" s="41">
        <f t="shared" si="0"/>
        <v>-3584.3999999999996</v>
      </c>
      <c r="H26" s="37">
        <f t="shared" si="1"/>
        <v>-1334.6668610941063</v>
      </c>
      <c r="I26" s="37">
        <v>0</v>
      </c>
      <c r="J26" s="36">
        <f>(1+Mastersheet!$C$39)*J14</f>
        <v>-206</v>
      </c>
      <c r="K26" s="36">
        <v>0</v>
      </c>
      <c r="L26" s="36">
        <f>Mastersheet!$C$34</f>
        <v>-1824.6070659266443</v>
      </c>
      <c r="M26" s="38">
        <v>0</v>
      </c>
      <c r="N26" s="37">
        <f>N14*(1+Mastersheet!$C$39)</f>
        <v>-515</v>
      </c>
      <c r="O26" s="38">
        <f>Mastersheet!$C$41</f>
        <v>-1500</v>
      </c>
      <c r="P26" s="38">
        <v>0</v>
      </c>
      <c r="Q26" s="36">
        <f t="shared" si="4"/>
        <v>2653.7260729792497</v>
      </c>
      <c r="R26" s="36">
        <f t="shared" si="2"/>
        <v>73360.252086495515</v>
      </c>
      <c r="T26" s="46">
        <v>0.12</v>
      </c>
      <c r="U26" s="36">
        <f t="shared" si="5"/>
        <v>605663.62590445275</v>
      </c>
      <c r="V26" s="37">
        <f t="shared" si="6"/>
        <v>39555645.941175953</v>
      </c>
    </row>
    <row r="27" spans="1:22">
      <c r="A27" s="25">
        <v>25</v>
      </c>
      <c r="B27" s="25">
        <v>26</v>
      </c>
      <c r="C27" s="25">
        <v>1</v>
      </c>
      <c r="D27" s="36">
        <f>D15*(1+Mastersheet!$C$3)</f>
        <v>12730.800000000001</v>
      </c>
      <c r="E27" s="36">
        <f t="shared" si="3"/>
        <v>-763.84800000000007</v>
      </c>
      <c r="F27" s="37">
        <v>0</v>
      </c>
      <c r="G27" s="41">
        <f t="shared" si="0"/>
        <v>-3691.9320000000002</v>
      </c>
      <c r="H27" s="37">
        <f t="shared" si="1"/>
        <v>-1334.6668610941063</v>
      </c>
      <c r="I27" s="37">
        <v>0</v>
      </c>
      <c r="J27" s="36">
        <f>(1+Mastersheet!$C$39)*J15</f>
        <v>-212.18</v>
      </c>
      <c r="K27" s="36">
        <v>0</v>
      </c>
      <c r="L27" s="36">
        <f>Mastersheet!$C$34</f>
        <v>-1824.6070659266443</v>
      </c>
      <c r="M27" s="38">
        <v>0</v>
      </c>
      <c r="N27" s="37">
        <f>N15*(1+Mastersheet!$C$39)</f>
        <v>-530.45000000000005</v>
      </c>
      <c r="O27" s="38">
        <f>Mastersheet!$C$41</f>
        <v>-1500</v>
      </c>
      <c r="P27" s="38">
        <v>0</v>
      </c>
      <c r="Q27" s="36">
        <f t="shared" si="4"/>
        <v>2873.11607297925</v>
      </c>
      <c r="R27" s="36">
        <f t="shared" si="2"/>
        <v>76355.635246285587</v>
      </c>
      <c r="T27" s="46">
        <v>0.13</v>
      </c>
      <c r="U27" s="36">
        <f t="shared" si="5"/>
        <v>526122.17604174023</v>
      </c>
      <c r="V27" s="37">
        <f t="shared" si="6"/>
        <v>48584711.885921516</v>
      </c>
    </row>
    <row r="28" spans="1:22">
      <c r="A28" s="25">
        <v>26</v>
      </c>
      <c r="B28" s="25">
        <v>27</v>
      </c>
      <c r="C28" s="25">
        <v>2</v>
      </c>
      <c r="D28" s="36">
        <f>D16*(1+Mastersheet!$C$3)</f>
        <v>12730.800000000001</v>
      </c>
      <c r="E28" s="36">
        <f t="shared" si="3"/>
        <v>-763.84800000000007</v>
      </c>
      <c r="F28" s="37">
        <v>0</v>
      </c>
      <c r="G28" s="41">
        <f t="shared" si="0"/>
        <v>-3691.9320000000002</v>
      </c>
      <c r="H28" s="37">
        <f t="shared" si="1"/>
        <v>-1334.6668610941063</v>
      </c>
      <c r="I28" s="37">
        <v>0</v>
      </c>
      <c r="J28" s="36">
        <f>(1+Mastersheet!$C$39)*J16</f>
        <v>-212.18</v>
      </c>
      <c r="K28" s="36">
        <v>0</v>
      </c>
      <c r="L28" s="36">
        <f>Mastersheet!$C$34</f>
        <v>-1824.6070659266443</v>
      </c>
      <c r="M28" s="38">
        <v>0</v>
      </c>
      <c r="N28" s="37">
        <f>N16*(1+Mastersheet!$C$39)</f>
        <v>-530.45000000000005</v>
      </c>
      <c r="O28" s="38">
        <f>Mastersheet!$C$41</f>
        <v>-1500</v>
      </c>
      <c r="P28" s="38">
        <v>0</v>
      </c>
      <c r="Q28" s="36">
        <f t="shared" si="4"/>
        <v>2873.11607297925</v>
      </c>
      <c r="R28" s="36">
        <f t="shared" si="2"/>
        <v>79356.01071134198</v>
      </c>
      <c r="T28" s="46">
        <v>0.14000000000000001</v>
      </c>
      <c r="U28" s="36">
        <f t="shared" si="5"/>
        <v>462656.54621775693</v>
      </c>
      <c r="V28" s="37">
        <f t="shared" si="6"/>
        <v>60392610.40789517</v>
      </c>
    </row>
    <row r="29" spans="1:22">
      <c r="A29" s="25">
        <v>27</v>
      </c>
      <c r="B29" s="25">
        <v>27</v>
      </c>
      <c r="C29" s="25">
        <v>3</v>
      </c>
      <c r="D29" s="36">
        <f>D17*(1+Mastersheet!$C$3)</f>
        <v>12730.800000000001</v>
      </c>
      <c r="E29" s="36">
        <f t="shared" si="3"/>
        <v>-763.84800000000007</v>
      </c>
      <c r="F29" s="37">
        <v>0</v>
      </c>
      <c r="G29" s="41">
        <f t="shared" si="0"/>
        <v>-3691.9320000000002</v>
      </c>
      <c r="H29" s="37">
        <f t="shared" si="1"/>
        <v>-1334.6668610941063</v>
      </c>
      <c r="I29" s="37">
        <v>0</v>
      </c>
      <c r="J29" s="36">
        <f>(1+Mastersheet!$C$39)*J17</f>
        <v>-212.18</v>
      </c>
      <c r="K29" s="36">
        <v>0</v>
      </c>
      <c r="L29" s="36">
        <f>Mastersheet!$C$34</f>
        <v>-1824.6070659266443</v>
      </c>
      <c r="M29" s="38">
        <v>0</v>
      </c>
      <c r="N29" s="37">
        <f>N17*(1+Mastersheet!$C$39)</f>
        <v>-530.45000000000005</v>
      </c>
      <c r="O29" s="38">
        <f>Mastersheet!$C$41</f>
        <v>-1500</v>
      </c>
      <c r="P29" s="38">
        <v>0</v>
      </c>
      <c r="Q29" s="36">
        <f t="shared" si="4"/>
        <v>2873.11607297925</v>
      </c>
      <c r="R29" s="36">
        <f t="shared" si="2"/>
        <v>82361.386802173467</v>
      </c>
      <c r="T29" s="46">
        <v>0.15</v>
      </c>
      <c r="U29" s="36">
        <f t="shared" si="5"/>
        <v>411411.04848327057</v>
      </c>
      <c r="V29" s="37">
        <f t="shared" si="6"/>
        <v>75890837.046398997</v>
      </c>
    </row>
    <row r="30" spans="1:22">
      <c r="A30" s="25">
        <v>28</v>
      </c>
      <c r="B30" s="25">
        <v>27</v>
      </c>
      <c r="C30" s="25">
        <v>4</v>
      </c>
      <c r="D30" s="36">
        <f>D18*(1+Mastersheet!$C$3)</f>
        <v>12730.800000000001</v>
      </c>
      <c r="E30" s="36">
        <f t="shared" si="3"/>
        <v>-763.84800000000007</v>
      </c>
      <c r="F30" s="37">
        <v>0</v>
      </c>
      <c r="G30" s="41">
        <f t="shared" si="0"/>
        <v>-3691.9320000000002</v>
      </c>
      <c r="H30" s="37">
        <f t="shared" si="1"/>
        <v>-1334.6668610941063</v>
      </c>
      <c r="I30" s="37">
        <v>0</v>
      </c>
      <c r="J30" s="36">
        <f>(1+Mastersheet!$C$39)*J18</f>
        <v>-212.18</v>
      </c>
      <c r="K30" s="36">
        <v>0</v>
      </c>
      <c r="L30" s="36">
        <f>Mastersheet!$C$34</f>
        <v>-1824.6070659266443</v>
      </c>
      <c r="M30" s="38">
        <v>0</v>
      </c>
      <c r="N30" s="37">
        <f>N18*(1+Mastersheet!$C$39)</f>
        <v>-530.45000000000005</v>
      </c>
      <c r="O30" s="38">
        <f>Mastersheet!$C$41</f>
        <v>-1500</v>
      </c>
      <c r="P30" s="38">
        <v>0</v>
      </c>
      <c r="Q30" s="36">
        <f t="shared" si="4"/>
        <v>2873.11607297925</v>
      </c>
      <c r="R30" s="36">
        <f t="shared" si="2"/>
        <v>85371.771853156344</v>
      </c>
      <c r="T30" s="46">
        <v>0.16</v>
      </c>
      <c r="U30" s="36">
        <f t="shared" si="5"/>
        <v>369535.11163491994</v>
      </c>
      <c r="V30" s="37">
        <f t="shared" si="6"/>
        <v>96301675.424502417</v>
      </c>
    </row>
    <row r="31" spans="1:22">
      <c r="A31" s="25">
        <v>29</v>
      </c>
      <c r="B31" s="25">
        <v>27</v>
      </c>
      <c r="C31" s="25">
        <v>5</v>
      </c>
      <c r="D31" s="36">
        <f>D19*(1+Mastersheet!$C$3)</f>
        <v>12730.800000000001</v>
      </c>
      <c r="E31" s="36">
        <f t="shared" si="3"/>
        <v>-763.84800000000007</v>
      </c>
      <c r="F31" s="37">
        <v>0</v>
      </c>
      <c r="G31" s="41">
        <f t="shared" si="0"/>
        <v>-3691.9320000000002</v>
      </c>
      <c r="H31" s="37">
        <f t="shared" si="1"/>
        <v>-1334.6668610941063</v>
      </c>
      <c r="I31" s="37">
        <v>0</v>
      </c>
      <c r="J31" s="36">
        <f>(1+Mastersheet!$C$39)*J19</f>
        <v>-212.18</v>
      </c>
      <c r="K31" s="36">
        <v>0</v>
      </c>
      <c r="L31" s="36">
        <f>Mastersheet!$C$34</f>
        <v>-1824.6070659266443</v>
      </c>
      <c r="M31" s="38">
        <v>0</v>
      </c>
      <c r="N31" s="37">
        <f>N19*(1+Mastersheet!$C$39)</f>
        <v>-530.45000000000005</v>
      </c>
      <c r="O31" s="38">
        <f>Mastersheet!$C$41</f>
        <v>-1500</v>
      </c>
      <c r="P31" s="38">
        <v>0</v>
      </c>
      <c r="Q31" s="36">
        <f t="shared" si="4"/>
        <v>2873.11607297925</v>
      </c>
      <c r="R31" s="36">
        <f t="shared" si="2"/>
        <v>88387.174212557526</v>
      </c>
      <c r="T31" s="46">
        <v>0.17</v>
      </c>
      <c r="U31" s="36">
        <f t="shared" si="5"/>
        <v>334909.33851981844</v>
      </c>
      <c r="V31" s="37">
        <f t="shared" si="6"/>
        <v>123266985.12028877</v>
      </c>
    </row>
    <row r="32" spans="1:22">
      <c r="A32" s="25">
        <v>30</v>
      </c>
      <c r="B32" s="25">
        <v>27</v>
      </c>
      <c r="C32" s="25">
        <v>6</v>
      </c>
      <c r="D32" s="36">
        <f>D20*(1+Mastersheet!$C$3)</f>
        <v>12730.800000000001</v>
      </c>
      <c r="E32" s="36">
        <f t="shared" si="3"/>
        <v>-763.84800000000007</v>
      </c>
      <c r="F32" s="37">
        <v>0</v>
      </c>
      <c r="G32" s="41">
        <f t="shared" si="0"/>
        <v>-3691.9320000000002</v>
      </c>
      <c r="H32" s="37">
        <f t="shared" si="1"/>
        <v>-1334.6668610941063</v>
      </c>
      <c r="I32" s="37">
        <v>0</v>
      </c>
      <c r="J32" s="36">
        <f>(1+Mastersheet!$C$39)*J20</f>
        <v>-212.18</v>
      </c>
      <c r="K32" s="36">
        <v>0</v>
      </c>
      <c r="L32" s="36">
        <f>Mastersheet!$C$34</f>
        <v>-1824.6070659266443</v>
      </c>
      <c r="M32" s="38">
        <v>0</v>
      </c>
      <c r="N32" s="37">
        <f>N20*(1+Mastersheet!$C$39)</f>
        <v>-530.45000000000005</v>
      </c>
      <c r="O32" s="38">
        <f>Mastersheet!$C$41</f>
        <v>-1500</v>
      </c>
      <c r="P32" s="38">
        <v>0</v>
      </c>
      <c r="Q32" s="36">
        <f t="shared" si="4"/>
        <v>2873.11607297925</v>
      </c>
      <c r="R32" s="36">
        <f t="shared" si="2"/>
        <v>91407.60224255771</v>
      </c>
      <c r="T32" s="46">
        <v>0.18</v>
      </c>
      <c r="U32" s="36">
        <f t="shared" si="5"/>
        <v>305948.19578575541</v>
      </c>
      <c r="V32" s="37">
        <f t="shared" si="6"/>
        <v>158995795.93267685</v>
      </c>
    </row>
    <row r="33" spans="1:46">
      <c r="A33" s="25">
        <v>31</v>
      </c>
      <c r="B33" s="25">
        <v>27</v>
      </c>
      <c r="C33" s="25">
        <v>7</v>
      </c>
      <c r="D33" s="36">
        <f>D21*(1+Mastersheet!$C$3)</f>
        <v>12730.800000000001</v>
      </c>
      <c r="E33" s="36">
        <f t="shared" si="3"/>
        <v>-763.84800000000007</v>
      </c>
      <c r="F33" s="37">
        <v>0</v>
      </c>
      <c r="G33" s="41">
        <f t="shared" si="0"/>
        <v>-3691.9320000000002</v>
      </c>
      <c r="H33" s="37">
        <f t="shared" si="1"/>
        <v>-1334.6668610941063</v>
      </c>
      <c r="I33" s="37">
        <v>0</v>
      </c>
      <c r="J33" s="36">
        <f>(1+Mastersheet!$C$39)*J21</f>
        <v>-212.18</v>
      </c>
      <c r="K33" s="36">
        <v>0</v>
      </c>
      <c r="L33" s="36">
        <f>Mastersheet!$C$34</f>
        <v>-1824.6070659266443</v>
      </c>
      <c r="M33" s="38">
        <v>0</v>
      </c>
      <c r="N33" s="37">
        <f>N21*(1+Mastersheet!$C$39)</f>
        <v>-530.45000000000005</v>
      </c>
      <c r="O33" s="38">
        <f>Mastersheet!$C$41</f>
        <v>-1500</v>
      </c>
      <c r="P33" s="38">
        <v>0</v>
      </c>
      <c r="Q33" s="36">
        <f t="shared" si="4"/>
        <v>2873.11607297925</v>
      </c>
      <c r="R33" s="36">
        <f t="shared" si="2"/>
        <v>94433.064319274563</v>
      </c>
      <c r="T33" s="46">
        <v>0.19</v>
      </c>
      <c r="U33" s="36">
        <f t="shared" si="5"/>
        <v>281457.54153966065</v>
      </c>
      <c r="V33" s="37">
        <f t="shared" si="6"/>
        <v>206464747.60555378</v>
      </c>
    </row>
    <row r="34" spans="1:46">
      <c r="A34" s="25">
        <v>32</v>
      </c>
      <c r="B34" s="25">
        <v>27</v>
      </c>
      <c r="C34" s="25">
        <v>8</v>
      </c>
      <c r="D34" s="36">
        <f>D22*(1+Mastersheet!$C$3)</f>
        <v>12730.800000000001</v>
      </c>
      <c r="E34" s="36">
        <f t="shared" si="3"/>
        <v>-763.84800000000007</v>
      </c>
      <c r="F34" s="37">
        <v>0</v>
      </c>
      <c r="G34" s="41">
        <f t="shared" si="0"/>
        <v>-3691.9320000000002</v>
      </c>
      <c r="H34" s="37">
        <f t="shared" si="1"/>
        <v>-1334.6668610941063</v>
      </c>
      <c r="I34" s="37">
        <v>0</v>
      </c>
      <c r="J34" s="36">
        <f>(1+Mastersheet!$C$39)*J22</f>
        <v>-212.18</v>
      </c>
      <c r="K34" s="36">
        <v>0</v>
      </c>
      <c r="L34" s="36">
        <f>Mastersheet!$C$34</f>
        <v>-1824.6070659266443</v>
      </c>
      <c r="M34" s="38">
        <v>0</v>
      </c>
      <c r="N34" s="37">
        <f>N22*(1+Mastersheet!$C$39)</f>
        <v>-530.45000000000005</v>
      </c>
      <c r="O34" s="38">
        <f>Mastersheet!$C$41</f>
        <v>-1500</v>
      </c>
      <c r="P34" s="38">
        <v>0</v>
      </c>
      <c r="Q34" s="36">
        <f t="shared" si="4"/>
        <v>2873.11607297925</v>
      </c>
      <c r="R34" s="36">
        <f t="shared" si="2"/>
        <v>97463.568832785939</v>
      </c>
      <c r="T34" s="46">
        <v>0.2</v>
      </c>
      <c r="U34" s="36">
        <f t="shared" si="5"/>
        <v>260531.46510479669</v>
      </c>
      <c r="V34" s="37">
        <f t="shared" si="6"/>
        <v>269690547.62033314</v>
      </c>
    </row>
    <row r="35" spans="1:46">
      <c r="A35" s="25">
        <v>33</v>
      </c>
      <c r="B35" s="25">
        <v>27</v>
      </c>
      <c r="C35" s="25">
        <v>9</v>
      </c>
      <c r="D35" s="36">
        <f>D23*(1+Mastersheet!$C$3)</f>
        <v>12730.800000000001</v>
      </c>
      <c r="E35" s="36">
        <f t="shared" si="3"/>
        <v>-763.84800000000007</v>
      </c>
      <c r="F35" s="37">
        <v>0</v>
      </c>
      <c r="G35" s="41">
        <f t="shared" si="0"/>
        <v>-3691.9320000000002</v>
      </c>
      <c r="H35" s="37">
        <f t="shared" ref="H35:H63" si="7">PMT(0.01,60,60000,0)</f>
        <v>-1334.6668610941063</v>
      </c>
      <c r="I35" s="37">
        <v>0</v>
      </c>
      <c r="J35" s="36">
        <f>(1+Mastersheet!$C$39)*J23</f>
        <v>-212.18</v>
      </c>
      <c r="K35" s="36">
        <v>0</v>
      </c>
      <c r="L35" s="36">
        <f>Mastersheet!$C$34</f>
        <v>-1824.6070659266443</v>
      </c>
      <c r="M35" s="38">
        <v>0</v>
      </c>
      <c r="N35" s="37">
        <f>N23*(1+Mastersheet!$C$39)</f>
        <v>-530.45000000000005</v>
      </c>
      <c r="O35" s="38">
        <f>Mastersheet!$C$41</f>
        <v>-1500</v>
      </c>
      <c r="P35" s="38">
        <v>0</v>
      </c>
      <c r="Q35" s="36">
        <f t="shared" si="4"/>
        <v>2873.11607297925</v>
      </c>
      <c r="R35" s="36">
        <f t="shared" si="2"/>
        <v>100499.12418715317</v>
      </c>
      <c r="T35" s="46">
        <v>0.21</v>
      </c>
      <c r="U35" s="36">
        <f t="shared" si="5"/>
        <v>242477.36393499849</v>
      </c>
      <c r="V35" s="37">
        <f t="shared" si="6"/>
        <v>354100645.82948995</v>
      </c>
    </row>
    <row r="36" spans="1:46">
      <c r="A36" s="25">
        <v>34</v>
      </c>
      <c r="B36" s="25">
        <v>27</v>
      </c>
      <c r="C36" s="25">
        <v>10</v>
      </c>
      <c r="D36" s="36">
        <f>D24*(1+Mastersheet!$C$3)</f>
        <v>12730.800000000001</v>
      </c>
      <c r="E36" s="36">
        <f t="shared" si="3"/>
        <v>-763.84800000000007</v>
      </c>
      <c r="F36" s="37">
        <v>0</v>
      </c>
      <c r="G36" s="41">
        <f t="shared" si="0"/>
        <v>-3691.9320000000002</v>
      </c>
      <c r="H36" s="37">
        <f t="shared" si="7"/>
        <v>-1334.6668610941063</v>
      </c>
      <c r="I36" s="37">
        <v>0</v>
      </c>
      <c r="J36" s="36">
        <f>(1+Mastersheet!$C$39)*J24</f>
        <v>-212.18</v>
      </c>
      <c r="K36" s="36">
        <v>0</v>
      </c>
      <c r="L36" s="36">
        <f>Mastersheet!$C$34</f>
        <v>-1824.6070659266443</v>
      </c>
      <c r="M36" s="38">
        <v>0</v>
      </c>
      <c r="N36" s="37">
        <f>N24*(1+Mastersheet!$C$39)</f>
        <v>-530.45000000000005</v>
      </c>
      <c r="O36" s="38">
        <f>Mastersheet!$C$41</f>
        <v>-1500</v>
      </c>
      <c r="P36" s="38">
        <v>0</v>
      </c>
      <c r="Q36" s="36">
        <f t="shared" si="4"/>
        <v>2873.11607297925</v>
      </c>
      <c r="R36" s="36">
        <f t="shared" si="2"/>
        <v>103539.73880044433</v>
      </c>
      <c r="T36" s="46">
        <v>0.22</v>
      </c>
      <c r="U36" s="36">
        <f t="shared" si="5"/>
        <v>226761.34621200946</v>
      </c>
      <c r="V36" s="37">
        <f t="shared" si="6"/>
        <v>467037945.66611755</v>
      </c>
    </row>
    <row r="37" spans="1:46">
      <c r="A37" s="25">
        <v>35</v>
      </c>
      <c r="B37" s="25">
        <v>27</v>
      </c>
      <c r="C37" s="25">
        <v>11</v>
      </c>
      <c r="D37" s="36">
        <f>D25*(1+Mastersheet!$C$3)</f>
        <v>12730.800000000001</v>
      </c>
      <c r="E37" s="36">
        <f t="shared" si="3"/>
        <v>-763.84800000000007</v>
      </c>
      <c r="F37" s="37">
        <v>0</v>
      </c>
      <c r="G37" s="41">
        <f t="shared" si="0"/>
        <v>-3691.9320000000002</v>
      </c>
      <c r="H37" s="37">
        <f t="shared" si="7"/>
        <v>-1334.6668610941063</v>
      </c>
      <c r="I37" s="37">
        <v>0</v>
      </c>
      <c r="J37" s="36">
        <f>(1+Mastersheet!$C$39)*J25</f>
        <v>-212.18</v>
      </c>
      <c r="K37" s="36">
        <v>0</v>
      </c>
      <c r="L37" s="36">
        <f>Mastersheet!$C$34</f>
        <v>-1824.6070659266443</v>
      </c>
      <c r="M37" s="38">
        <v>0</v>
      </c>
      <c r="N37" s="37">
        <f>N25*(1+Mastersheet!$C$39)</f>
        <v>-530.45000000000005</v>
      </c>
      <c r="O37" s="38">
        <f>Mastersheet!$C$41</f>
        <v>-1500</v>
      </c>
      <c r="P37" s="38">
        <v>0</v>
      </c>
      <c r="Q37" s="36">
        <f t="shared" si="4"/>
        <v>2873.11607297925</v>
      </c>
      <c r="R37" s="36">
        <f t="shared" si="2"/>
        <v>106585.42110475765</v>
      </c>
      <c r="T37" s="46">
        <v>0.23</v>
      </c>
      <c r="U37" s="36">
        <f t="shared" si="5"/>
        <v>212968.29861460341</v>
      </c>
      <c r="V37" s="37">
        <f t="shared" si="6"/>
        <v>618448551.3989557</v>
      </c>
    </row>
    <row r="38" spans="1:46">
      <c r="A38" s="25">
        <v>36</v>
      </c>
      <c r="B38" s="25">
        <v>27</v>
      </c>
      <c r="C38" s="25">
        <v>0</v>
      </c>
      <c r="D38" s="36">
        <f>D26*(1+Mastersheet!$C$3)</f>
        <v>12730.800000000001</v>
      </c>
      <c r="E38" s="36">
        <f t="shared" si="3"/>
        <v>-763.84800000000007</v>
      </c>
      <c r="F38" s="37">
        <v>0</v>
      </c>
      <c r="G38" s="41">
        <f t="shared" si="0"/>
        <v>-3691.9320000000002</v>
      </c>
      <c r="H38" s="37">
        <f t="shared" si="7"/>
        <v>-1334.6668610941063</v>
      </c>
      <c r="I38" s="37">
        <v>0</v>
      </c>
      <c r="J38" s="36">
        <f>(1+Mastersheet!$C$39)*J26</f>
        <v>-212.18</v>
      </c>
      <c r="K38" s="36">
        <v>0</v>
      </c>
      <c r="L38" s="36">
        <f>Mastersheet!$C$34</f>
        <v>-1824.6070659266443</v>
      </c>
      <c r="M38" s="38">
        <v>0</v>
      </c>
      <c r="N38" s="37">
        <f>N26*(1+Mastersheet!$C$39)</f>
        <v>-530.45000000000005</v>
      </c>
      <c r="O38" s="38">
        <f>Mastersheet!$C$41</f>
        <v>-1500</v>
      </c>
      <c r="P38" s="38">
        <v>0</v>
      </c>
      <c r="Q38" s="36">
        <f t="shared" si="4"/>
        <v>2873.11607297925</v>
      </c>
      <c r="R38" s="36">
        <f t="shared" si="2"/>
        <v>109636.17954624484</v>
      </c>
      <c r="T38" s="46">
        <v>0.24</v>
      </c>
      <c r="U38" s="36">
        <f t="shared" si="5"/>
        <v>200772.56234833639</v>
      </c>
      <c r="V38" s="37">
        <f t="shared" si="6"/>
        <v>821819613.11045229</v>
      </c>
    </row>
    <row r="39" spans="1:46">
      <c r="A39" s="25">
        <v>37</v>
      </c>
      <c r="B39" s="25">
        <v>27</v>
      </c>
      <c r="C39" s="25">
        <v>1</v>
      </c>
      <c r="D39" s="36">
        <f>D27*(1+Mastersheet!$C$3)</f>
        <v>13112.724000000002</v>
      </c>
      <c r="E39" s="36">
        <f t="shared" si="3"/>
        <v>-786.76344000000006</v>
      </c>
      <c r="F39" s="37">
        <v>0</v>
      </c>
      <c r="G39" s="41">
        <f t="shared" si="0"/>
        <v>-3802.6899600000002</v>
      </c>
      <c r="H39" s="37">
        <f t="shared" si="7"/>
        <v>-1334.6668610941063</v>
      </c>
      <c r="I39" s="37">
        <v>0</v>
      </c>
      <c r="J39" s="36">
        <f>(1+Mastersheet!$C$39)*J27</f>
        <v>-218.5454</v>
      </c>
      <c r="K39" s="36">
        <v>0</v>
      </c>
      <c r="L39" s="36">
        <f>Mastersheet!$C$34</f>
        <v>-1824.6070659266443</v>
      </c>
      <c r="M39" s="38">
        <v>0</v>
      </c>
      <c r="N39" s="37">
        <f>N27*(1+Mastersheet!$C$39)</f>
        <v>-546.36350000000004</v>
      </c>
      <c r="O39" s="38">
        <f>Mastersheet!$C$41</f>
        <v>-1500</v>
      </c>
      <c r="P39" s="38">
        <v>0</v>
      </c>
      <c r="Q39" s="36">
        <f t="shared" si="4"/>
        <v>3099.087772979251</v>
      </c>
      <c r="R39" s="36">
        <f t="shared" si="2"/>
        <v>112917.9942851345</v>
      </c>
      <c r="T39" s="46">
        <v>0.25</v>
      </c>
      <c r="U39" s="36">
        <f t="shared" si="5"/>
        <v>189916.30442108779</v>
      </c>
      <c r="V39" s="37">
        <f t="shared" si="6"/>
        <v>1095459093.9117427</v>
      </c>
    </row>
    <row r="40" spans="1:46">
      <c r="A40" s="25">
        <v>38</v>
      </c>
      <c r="B40" s="25">
        <v>28</v>
      </c>
      <c r="C40" s="25">
        <v>2</v>
      </c>
      <c r="D40" s="36">
        <f>D28*(1+Mastersheet!$C$3)</f>
        <v>13112.724000000002</v>
      </c>
      <c r="E40" s="36">
        <f t="shared" si="3"/>
        <v>-786.76344000000006</v>
      </c>
      <c r="F40" s="37">
        <v>0</v>
      </c>
      <c r="G40" s="41">
        <f t="shared" si="0"/>
        <v>-3802.6899600000002</v>
      </c>
      <c r="H40" s="37">
        <f t="shared" si="7"/>
        <v>-1334.6668610941063</v>
      </c>
      <c r="I40" s="37">
        <v>0</v>
      </c>
      <c r="J40" s="36">
        <f>(1+Mastersheet!$C$39)*J28</f>
        <v>-218.5454</v>
      </c>
      <c r="K40" s="36">
        <v>0</v>
      </c>
      <c r="L40" s="36">
        <f>Mastersheet!$C$34</f>
        <v>-1824.6070659266443</v>
      </c>
      <c r="M40" s="38">
        <v>0</v>
      </c>
      <c r="N40" s="37">
        <f>N28*(1+Mastersheet!$C$39)</f>
        <v>-546.36350000000004</v>
      </c>
      <c r="O40" s="38">
        <f>Mastersheet!$C$41</f>
        <v>-1500</v>
      </c>
      <c r="P40" s="38">
        <v>0</v>
      </c>
      <c r="Q40" s="36">
        <f t="shared" si="4"/>
        <v>3099.087772979251</v>
      </c>
      <c r="R40" s="36">
        <f t="shared" si="2"/>
        <v>116205.27871525564</v>
      </c>
      <c r="T40" s="46">
        <v>0.26</v>
      </c>
      <c r="U40" s="36">
        <f t="shared" si="5"/>
        <v>180193.48826900095</v>
      </c>
      <c r="V40" s="37">
        <f t="shared" si="6"/>
        <v>1464243245.2319949</v>
      </c>
    </row>
    <row r="41" spans="1:46">
      <c r="A41" s="25">
        <v>39</v>
      </c>
      <c r="B41" s="25">
        <v>28</v>
      </c>
      <c r="C41" s="25">
        <v>3</v>
      </c>
      <c r="D41" s="36">
        <f>D29*(1+Mastersheet!$C$3)</f>
        <v>13112.724000000002</v>
      </c>
      <c r="E41" s="36">
        <f t="shared" si="3"/>
        <v>-786.76344000000006</v>
      </c>
      <c r="F41" s="37">
        <v>0</v>
      </c>
      <c r="G41" s="41">
        <f t="shared" si="0"/>
        <v>-3802.6899600000002</v>
      </c>
      <c r="H41" s="37">
        <f t="shared" si="7"/>
        <v>-1334.6668610941063</v>
      </c>
      <c r="I41" s="37">
        <v>0</v>
      </c>
      <c r="J41" s="36">
        <f>(1+Mastersheet!$C$39)*J29</f>
        <v>-218.5454</v>
      </c>
      <c r="K41" s="36">
        <v>0</v>
      </c>
      <c r="L41" s="36">
        <f>Mastersheet!$C$34</f>
        <v>-1824.6070659266443</v>
      </c>
      <c r="M41" s="38">
        <v>0</v>
      </c>
      <c r="N41" s="37">
        <f>N29*(1+Mastersheet!$C$39)</f>
        <v>-546.36350000000004</v>
      </c>
      <c r="O41" s="38">
        <f>Mastersheet!$C$41</f>
        <v>-1500</v>
      </c>
      <c r="P41" s="38">
        <v>0</v>
      </c>
      <c r="Q41" s="36">
        <f t="shared" si="4"/>
        <v>3099.087772979251</v>
      </c>
      <c r="R41" s="36">
        <f t="shared" si="2"/>
        <v>119498.04195276032</v>
      </c>
      <c r="T41" s="46">
        <v>0.27</v>
      </c>
      <c r="U41" s="36">
        <f t="shared" si="5"/>
        <v>171437.93241407908</v>
      </c>
      <c r="V41" s="37">
        <f t="shared" si="6"/>
        <v>1962004168.2647171</v>
      </c>
    </row>
    <row r="42" spans="1:46">
      <c r="A42" s="25">
        <v>40</v>
      </c>
      <c r="B42" s="25">
        <v>28</v>
      </c>
      <c r="C42" s="25">
        <v>4</v>
      </c>
      <c r="D42" s="36">
        <f>D30*(1+Mastersheet!$C$3)</f>
        <v>13112.724000000002</v>
      </c>
      <c r="E42" s="36">
        <f t="shared" si="3"/>
        <v>-786.76344000000006</v>
      </c>
      <c r="F42" s="37">
        <v>0</v>
      </c>
      <c r="G42" s="41">
        <f t="shared" si="0"/>
        <v>-3802.6899600000002</v>
      </c>
      <c r="H42" s="37">
        <f t="shared" si="7"/>
        <v>-1334.6668610941063</v>
      </c>
      <c r="I42" s="37">
        <v>0</v>
      </c>
      <c r="J42" s="36">
        <f>(1+Mastersheet!$C$39)*J30</f>
        <v>-218.5454</v>
      </c>
      <c r="K42" s="36">
        <v>0</v>
      </c>
      <c r="L42" s="36">
        <f>Mastersheet!$C$34</f>
        <v>-1824.6070659266443</v>
      </c>
      <c r="M42" s="38">
        <v>0</v>
      </c>
      <c r="N42" s="37">
        <f>N30*(1+Mastersheet!$C$39)</f>
        <v>-546.36350000000004</v>
      </c>
      <c r="O42" s="38">
        <f>Mastersheet!$C$41</f>
        <v>-1500</v>
      </c>
      <c r="P42" s="38">
        <v>0</v>
      </c>
      <c r="Q42" s="36">
        <f t="shared" si="4"/>
        <v>3099.087772979251</v>
      </c>
      <c r="R42" s="36">
        <f t="shared" si="2"/>
        <v>122796.29312899418</v>
      </c>
      <c r="T42" s="46">
        <v>0.28000000000000003</v>
      </c>
      <c r="U42" s="36">
        <f t="shared" si="5"/>
        <v>163514.36473433705</v>
      </c>
      <c r="V42" s="37">
        <f t="shared" si="6"/>
        <v>2634793780.4305468</v>
      </c>
    </row>
    <row r="43" spans="1:46">
      <c r="A43" s="25">
        <v>41</v>
      </c>
      <c r="B43" s="25">
        <v>28</v>
      </c>
      <c r="C43" s="25">
        <v>5</v>
      </c>
      <c r="D43" s="36">
        <f>D31*(1+Mastersheet!$C$3)</f>
        <v>13112.724000000002</v>
      </c>
      <c r="E43" s="36">
        <f t="shared" si="3"/>
        <v>-786.76344000000006</v>
      </c>
      <c r="F43" s="37">
        <v>0</v>
      </c>
      <c r="G43" s="41">
        <f t="shared" si="0"/>
        <v>-3802.6899600000002</v>
      </c>
      <c r="H43" s="37">
        <f t="shared" si="7"/>
        <v>-1334.6668610941063</v>
      </c>
      <c r="I43" s="37">
        <v>0</v>
      </c>
      <c r="J43" s="36">
        <f>(1+Mastersheet!$C$39)*J31</f>
        <v>-218.5454</v>
      </c>
      <c r="K43" s="36">
        <v>0</v>
      </c>
      <c r="L43" s="36">
        <f>Mastersheet!$C$34</f>
        <v>-1824.6070659266443</v>
      </c>
      <c r="M43" s="38">
        <v>0</v>
      </c>
      <c r="N43" s="37">
        <f>N31*(1+Mastersheet!$C$39)</f>
        <v>-546.36350000000004</v>
      </c>
      <c r="O43" s="38">
        <f>Mastersheet!$C$41</f>
        <v>-1500</v>
      </c>
      <c r="P43" s="38">
        <v>0</v>
      </c>
      <c r="Q43" s="36">
        <f t="shared" si="4"/>
        <v>3099.087772979251</v>
      </c>
      <c r="R43" s="36">
        <f t="shared" si="2"/>
        <v>126100.04139052176</v>
      </c>
      <c r="T43" s="46">
        <v>0.28999999999999998</v>
      </c>
      <c r="U43" s="36">
        <f t="shared" si="5"/>
        <v>156311.6806396257</v>
      </c>
      <c r="V43" s="37">
        <f t="shared" si="6"/>
        <v>3545348280.183917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>
      <c r="A44" s="25">
        <v>42</v>
      </c>
      <c r="B44" s="25">
        <v>28</v>
      </c>
      <c r="C44" s="25">
        <v>6</v>
      </c>
      <c r="D44" s="36">
        <f>D32*(1+Mastersheet!$C$3)</f>
        <v>13112.724000000002</v>
      </c>
      <c r="E44" s="36">
        <f t="shared" si="3"/>
        <v>-786.76344000000006</v>
      </c>
      <c r="F44" s="37">
        <v>0</v>
      </c>
      <c r="G44" s="41">
        <f t="shared" si="0"/>
        <v>-3802.6899600000002</v>
      </c>
      <c r="H44" s="37">
        <f t="shared" si="7"/>
        <v>-1334.6668610941063</v>
      </c>
      <c r="I44" s="37">
        <v>0</v>
      </c>
      <c r="J44" s="36">
        <f>(1+Mastersheet!$C$39)*J32</f>
        <v>-218.5454</v>
      </c>
      <c r="K44" s="36">
        <v>0</v>
      </c>
      <c r="L44" s="36">
        <f>Mastersheet!$C$34</f>
        <v>-1824.6070659266443</v>
      </c>
      <c r="M44" s="38">
        <v>0</v>
      </c>
      <c r="N44" s="37">
        <f>N32*(1+Mastersheet!$C$39)</f>
        <v>-546.36350000000004</v>
      </c>
      <c r="O44" s="38">
        <f>Mastersheet!$C$41</f>
        <v>-1500</v>
      </c>
      <c r="P44" s="38">
        <v>0</v>
      </c>
      <c r="Q44" s="36">
        <f t="shared" si="4"/>
        <v>3099.087772979251</v>
      </c>
      <c r="R44" s="36">
        <f t="shared" si="2"/>
        <v>129409.29589915188</v>
      </c>
      <c r="T44" s="46">
        <v>0.3</v>
      </c>
      <c r="U44" s="36">
        <f t="shared" si="5"/>
        <v>149737.82973340151</v>
      </c>
      <c r="V44" s="37">
        <f t="shared" si="6"/>
        <v>4779197728.1760998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>
      <c r="A45" s="25">
        <v>43</v>
      </c>
      <c r="B45" s="25">
        <v>28</v>
      </c>
      <c r="C45" s="25">
        <v>7</v>
      </c>
      <c r="D45" s="36">
        <f>D33*(1+Mastersheet!$C$3)</f>
        <v>13112.724000000002</v>
      </c>
      <c r="E45" s="36">
        <f t="shared" si="3"/>
        <v>-786.76344000000006</v>
      </c>
      <c r="F45" s="37">
        <v>0</v>
      </c>
      <c r="G45" s="41">
        <f t="shared" si="0"/>
        <v>-3802.6899600000002</v>
      </c>
      <c r="H45" s="37">
        <f t="shared" si="7"/>
        <v>-1334.6668610941063</v>
      </c>
      <c r="I45" s="37">
        <v>0</v>
      </c>
      <c r="J45" s="36">
        <f>(1+Mastersheet!$C$39)*J33</f>
        <v>-218.5454</v>
      </c>
      <c r="K45" s="36">
        <v>0</v>
      </c>
      <c r="L45" s="36">
        <f>Mastersheet!$C$34</f>
        <v>-1824.6070659266443</v>
      </c>
      <c r="M45" s="38">
        <v>0</v>
      </c>
      <c r="N45" s="37">
        <f>N33*(1+Mastersheet!$C$39)</f>
        <v>-546.36350000000004</v>
      </c>
      <c r="O45" s="38">
        <f>Mastersheet!$C$41</f>
        <v>-1500</v>
      </c>
      <c r="P45" s="38">
        <v>0</v>
      </c>
      <c r="Q45" s="36">
        <f t="shared" si="4"/>
        <v>3099.087772979251</v>
      </c>
      <c r="R45" s="36">
        <f t="shared" si="2"/>
        <v>132724.06583196306</v>
      </c>
    </row>
    <row r="46" spans="1:46">
      <c r="A46" s="25">
        <v>44</v>
      </c>
      <c r="B46" s="25">
        <v>28</v>
      </c>
      <c r="C46" s="25">
        <v>8</v>
      </c>
      <c r="D46" s="36">
        <f>D34*(1+Mastersheet!$C$3)</f>
        <v>13112.724000000002</v>
      </c>
      <c r="E46" s="36">
        <f t="shared" si="3"/>
        <v>-786.76344000000006</v>
      </c>
      <c r="F46" s="37">
        <v>0</v>
      </c>
      <c r="G46" s="41">
        <f t="shared" si="0"/>
        <v>-3802.6899600000002</v>
      </c>
      <c r="H46" s="37">
        <f t="shared" si="7"/>
        <v>-1334.6668610941063</v>
      </c>
      <c r="I46" s="37">
        <v>0</v>
      </c>
      <c r="J46" s="36">
        <f>(1+Mastersheet!$C$39)*J34</f>
        <v>-218.5454</v>
      </c>
      <c r="K46" s="36">
        <v>0</v>
      </c>
      <c r="L46" s="36">
        <f>Mastersheet!$C$34</f>
        <v>-1824.6070659266443</v>
      </c>
      <c r="M46" s="38">
        <v>0</v>
      </c>
      <c r="N46" s="37">
        <f>N34*(1+Mastersheet!$C$39)</f>
        <v>-546.36350000000004</v>
      </c>
      <c r="O46" s="38">
        <f>Mastersheet!$C$41</f>
        <v>-1500</v>
      </c>
      <c r="P46" s="38">
        <v>0</v>
      </c>
      <c r="Q46" s="36">
        <f t="shared" si="4"/>
        <v>3099.087772979251</v>
      </c>
      <c r="R46" s="36">
        <f t="shared" si="2"/>
        <v>136044.36038132894</v>
      </c>
    </row>
    <row r="47" spans="1:46">
      <c r="A47" s="25">
        <v>45</v>
      </c>
      <c r="B47" s="25">
        <v>28</v>
      </c>
      <c r="C47" s="25">
        <v>9</v>
      </c>
      <c r="D47" s="36">
        <f>D35*(1+Mastersheet!$C$3)</f>
        <v>13112.724000000002</v>
      </c>
      <c r="E47" s="36">
        <f t="shared" si="3"/>
        <v>-786.76344000000006</v>
      </c>
      <c r="F47" s="37">
        <v>0</v>
      </c>
      <c r="G47" s="41">
        <f t="shared" si="0"/>
        <v>-3802.6899600000002</v>
      </c>
      <c r="H47" s="37">
        <f t="shared" si="7"/>
        <v>-1334.6668610941063</v>
      </c>
      <c r="I47" s="37">
        <v>0</v>
      </c>
      <c r="J47" s="36">
        <f>(1+Mastersheet!$C$39)*J35</f>
        <v>-218.5454</v>
      </c>
      <c r="K47" s="36">
        <v>0</v>
      </c>
      <c r="L47" s="36">
        <f>Mastersheet!$C$34</f>
        <v>-1824.6070659266443</v>
      </c>
      <c r="M47" s="38">
        <v>0</v>
      </c>
      <c r="N47" s="37">
        <f>N35*(1+Mastersheet!$C$39)</f>
        <v>-546.36350000000004</v>
      </c>
      <c r="O47" s="38">
        <f>Mastersheet!$C$41</f>
        <v>-1500</v>
      </c>
      <c r="P47" s="38">
        <v>0</v>
      </c>
      <c r="Q47" s="36">
        <f t="shared" si="4"/>
        <v>3099.087772979251</v>
      </c>
      <c r="R47" s="36">
        <f t="shared" si="2"/>
        <v>139370.18875494375</v>
      </c>
    </row>
    <row r="48" spans="1:46">
      <c r="A48" s="25">
        <v>46</v>
      </c>
      <c r="B48" s="25">
        <v>28</v>
      </c>
      <c r="C48" s="25">
        <v>10</v>
      </c>
      <c r="D48" s="36">
        <f>D36*(1+Mastersheet!$C$3)</f>
        <v>13112.724000000002</v>
      </c>
      <c r="E48" s="36">
        <f t="shared" si="3"/>
        <v>-786.76344000000006</v>
      </c>
      <c r="F48" s="37">
        <v>0</v>
      </c>
      <c r="G48" s="41">
        <f t="shared" si="0"/>
        <v>-3802.6899600000002</v>
      </c>
      <c r="H48" s="37">
        <f t="shared" si="7"/>
        <v>-1334.6668610941063</v>
      </c>
      <c r="I48" s="37">
        <v>0</v>
      </c>
      <c r="J48" s="36">
        <f>(1+Mastersheet!$C$39)*J36</f>
        <v>-218.5454</v>
      </c>
      <c r="K48" s="36">
        <v>0</v>
      </c>
      <c r="L48" s="36">
        <f>Mastersheet!$C$34</f>
        <v>-1824.6070659266443</v>
      </c>
      <c r="M48" s="38">
        <v>0</v>
      </c>
      <c r="N48" s="37">
        <f>N36*(1+Mastersheet!$C$39)</f>
        <v>-546.36350000000004</v>
      </c>
      <c r="O48" s="38">
        <f>Mastersheet!$C$41</f>
        <v>-1500</v>
      </c>
      <c r="P48" s="38">
        <v>0</v>
      </c>
      <c r="Q48" s="36">
        <f t="shared" si="4"/>
        <v>3099.087772979251</v>
      </c>
      <c r="R48" s="36">
        <f t="shared" si="2"/>
        <v>142701.56017584793</v>
      </c>
    </row>
    <row r="49" spans="1:18">
      <c r="A49" s="25">
        <v>47</v>
      </c>
      <c r="B49" s="25">
        <v>28</v>
      </c>
      <c r="C49" s="25">
        <v>11</v>
      </c>
      <c r="D49" s="36">
        <f>D37*(1+Mastersheet!$C$3)</f>
        <v>13112.724000000002</v>
      </c>
      <c r="E49" s="36">
        <f t="shared" si="3"/>
        <v>-786.76344000000006</v>
      </c>
      <c r="F49" s="37">
        <v>0</v>
      </c>
      <c r="G49" s="41">
        <f t="shared" si="0"/>
        <v>-3802.6899600000002</v>
      </c>
      <c r="H49" s="37">
        <f t="shared" si="7"/>
        <v>-1334.6668610941063</v>
      </c>
      <c r="I49" s="37">
        <v>0</v>
      </c>
      <c r="J49" s="36">
        <f>(1+Mastersheet!$C$39)*J37</f>
        <v>-218.5454</v>
      </c>
      <c r="K49" s="36">
        <v>0</v>
      </c>
      <c r="L49" s="36">
        <f>Mastersheet!$C$34</f>
        <v>-1824.6070659266443</v>
      </c>
      <c r="M49" s="38">
        <v>0</v>
      </c>
      <c r="N49" s="37">
        <f>N37*(1+Mastersheet!$C$39)</f>
        <v>-546.36350000000004</v>
      </c>
      <c r="O49" s="38">
        <f>Mastersheet!$C$41</f>
        <v>-1500</v>
      </c>
      <c r="P49" s="38">
        <v>0</v>
      </c>
      <c r="Q49" s="36">
        <f t="shared" si="4"/>
        <v>3099.087772979251</v>
      </c>
      <c r="R49" s="36">
        <f t="shared" si="2"/>
        <v>146038.48388245361</v>
      </c>
    </row>
    <row r="50" spans="1:18">
      <c r="A50" s="25">
        <v>48</v>
      </c>
      <c r="B50" s="25">
        <v>28</v>
      </c>
      <c r="C50" s="25">
        <v>0</v>
      </c>
      <c r="D50" s="36">
        <f>D38*(1+Mastersheet!$C$3)</f>
        <v>13112.724000000002</v>
      </c>
      <c r="E50" s="36">
        <f t="shared" si="3"/>
        <v>-786.76344000000006</v>
      </c>
      <c r="F50" s="37">
        <v>0</v>
      </c>
      <c r="G50" s="41">
        <f t="shared" si="0"/>
        <v>-3802.6899600000002</v>
      </c>
      <c r="H50" s="37">
        <f t="shared" si="7"/>
        <v>-1334.6668610941063</v>
      </c>
      <c r="I50" s="37">
        <v>0</v>
      </c>
      <c r="J50" s="36">
        <f>(1+Mastersheet!$C$39)*J38</f>
        <v>-218.5454</v>
      </c>
      <c r="K50" s="36">
        <v>0</v>
      </c>
      <c r="L50" s="36">
        <f>Mastersheet!$C$34</f>
        <v>-1824.6070659266443</v>
      </c>
      <c r="M50" s="38">
        <v>0</v>
      </c>
      <c r="N50" s="37">
        <f>N38*(1+Mastersheet!$C$39)</f>
        <v>-546.36350000000004</v>
      </c>
      <c r="O50" s="38">
        <f>Mastersheet!$C$41</f>
        <v>-1500</v>
      </c>
      <c r="P50" s="38">
        <v>0</v>
      </c>
      <c r="Q50" s="36">
        <f t="shared" si="4"/>
        <v>3099.087772979251</v>
      </c>
      <c r="R50" s="36">
        <f t="shared" si="2"/>
        <v>149380.96912857029</v>
      </c>
    </row>
    <row r="51" spans="1:18">
      <c r="A51" s="25">
        <v>49</v>
      </c>
      <c r="B51" s="25">
        <v>28</v>
      </c>
      <c r="C51" s="25">
        <v>1</v>
      </c>
      <c r="D51" s="36">
        <f>D39*(1+Mastersheet!$C$3)</f>
        <v>13506.105720000003</v>
      </c>
      <c r="E51" s="36">
        <f t="shared" si="3"/>
        <v>-810.36634320000019</v>
      </c>
      <c r="F51" s="37">
        <v>0</v>
      </c>
      <c r="G51" s="41">
        <f t="shared" si="0"/>
        <v>-3916.7706588000005</v>
      </c>
      <c r="H51" s="37">
        <f t="shared" si="7"/>
        <v>-1334.6668610941063</v>
      </c>
      <c r="I51" s="37">
        <v>0</v>
      </c>
      <c r="J51" s="36">
        <f>(1+Mastersheet!$C$39)*J39</f>
        <v>-225.10176200000001</v>
      </c>
      <c r="K51" s="36">
        <v>0</v>
      </c>
      <c r="L51" s="36">
        <f>Mastersheet!$C$34</f>
        <v>-1824.6070659266443</v>
      </c>
      <c r="M51" s="38">
        <v>0</v>
      </c>
      <c r="N51" s="37">
        <f>N39*(1+Mastersheet!$C$39)</f>
        <v>-562.75440500000002</v>
      </c>
      <c r="O51" s="38">
        <f>Mastersheet!$C$41</f>
        <v>-1500</v>
      </c>
      <c r="P51" s="38">
        <v>0</v>
      </c>
      <c r="Q51" s="36">
        <f t="shared" si="4"/>
        <v>3331.8386239792535</v>
      </c>
      <c r="R51" s="36">
        <f t="shared" si="2"/>
        <v>152961.77603443048</v>
      </c>
    </row>
    <row r="52" spans="1:18">
      <c r="A52" s="25">
        <v>50</v>
      </c>
      <c r="B52" s="25">
        <v>29</v>
      </c>
      <c r="C52" s="25">
        <v>2</v>
      </c>
      <c r="D52" s="36">
        <f>D40*(1+Mastersheet!$C$3)</f>
        <v>13506.105720000003</v>
      </c>
      <c r="E52" s="36">
        <f t="shared" si="3"/>
        <v>-810.36634320000019</v>
      </c>
      <c r="F52" s="37">
        <v>0</v>
      </c>
      <c r="G52" s="41">
        <f t="shared" si="0"/>
        <v>-3916.7706588000005</v>
      </c>
      <c r="H52" s="37">
        <f t="shared" si="7"/>
        <v>-1334.6668610941063</v>
      </c>
      <c r="I52" s="37">
        <v>0</v>
      </c>
      <c r="J52" s="36">
        <f>(1+Mastersheet!$C$39)*J40</f>
        <v>-225.10176200000001</v>
      </c>
      <c r="K52" s="36">
        <v>0</v>
      </c>
      <c r="L52" s="36">
        <f>Mastersheet!$C$34</f>
        <v>-1824.6070659266443</v>
      </c>
      <c r="M52" s="38">
        <v>0</v>
      </c>
      <c r="N52" s="37">
        <f>N40*(1+Mastersheet!$C$39)</f>
        <v>-562.75440500000002</v>
      </c>
      <c r="O52" s="38">
        <f>Mastersheet!$C$41</f>
        <v>-1500</v>
      </c>
      <c r="P52" s="38">
        <v>0</v>
      </c>
      <c r="Q52" s="36">
        <f t="shared" si="4"/>
        <v>3331.8386239792535</v>
      </c>
      <c r="R52" s="36">
        <f t="shared" si="2"/>
        <v>156548.55095180045</v>
      </c>
    </row>
    <row r="53" spans="1:18">
      <c r="A53" s="25">
        <v>51</v>
      </c>
      <c r="B53" s="25">
        <v>29</v>
      </c>
      <c r="C53" s="25">
        <v>3</v>
      </c>
      <c r="D53" s="36">
        <f>D41*(1+Mastersheet!$C$3)</f>
        <v>13506.105720000003</v>
      </c>
      <c r="E53" s="36">
        <f t="shared" si="3"/>
        <v>-810.36634320000019</v>
      </c>
      <c r="F53" s="37">
        <v>0</v>
      </c>
      <c r="G53" s="41">
        <f t="shared" si="0"/>
        <v>-3916.7706588000005</v>
      </c>
      <c r="H53" s="37">
        <f t="shared" si="7"/>
        <v>-1334.6668610941063</v>
      </c>
      <c r="I53" s="37">
        <v>0</v>
      </c>
      <c r="J53" s="36">
        <f>(1+Mastersheet!$C$39)*J41</f>
        <v>-225.10176200000001</v>
      </c>
      <c r="K53" s="36">
        <v>0</v>
      </c>
      <c r="L53" s="36">
        <f>Mastersheet!$C$34</f>
        <v>-1824.6070659266443</v>
      </c>
      <c r="M53" s="38">
        <v>0</v>
      </c>
      <c r="N53" s="37">
        <f>N41*(1+Mastersheet!$C$39)</f>
        <v>-562.75440500000002</v>
      </c>
      <c r="O53" s="38">
        <f>Mastersheet!$C$41</f>
        <v>-1500</v>
      </c>
      <c r="P53" s="38">
        <v>0</v>
      </c>
      <c r="Q53" s="36">
        <f t="shared" si="4"/>
        <v>3331.8386239792535</v>
      </c>
      <c r="R53" s="36">
        <f t="shared" si="2"/>
        <v>160141.30382736603</v>
      </c>
    </row>
    <row r="54" spans="1:18">
      <c r="A54" s="25">
        <v>52</v>
      </c>
      <c r="B54" s="25">
        <v>29</v>
      </c>
      <c r="C54" s="25">
        <v>4</v>
      </c>
      <c r="D54" s="36">
        <f>D42*(1+Mastersheet!$C$3)</f>
        <v>13506.105720000003</v>
      </c>
      <c r="E54" s="36">
        <f t="shared" si="3"/>
        <v>-810.36634320000019</v>
      </c>
      <c r="F54" s="37">
        <v>0</v>
      </c>
      <c r="G54" s="41">
        <f t="shared" si="0"/>
        <v>-3916.7706588000005</v>
      </c>
      <c r="H54" s="37">
        <f t="shared" si="7"/>
        <v>-1334.6668610941063</v>
      </c>
      <c r="I54" s="37">
        <v>0</v>
      </c>
      <c r="J54" s="36">
        <f>(1+Mastersheet!$C$39)*J42</f>
        <v>-225.10176200000001</v>
      </c>
      <c r="K54" s="36">
        <v>0</v>
      </c>
      <c r="L54" s="36">
        <f>Mastersheet!$C$34</f>
        <v>-1824.6070659266443</v>
      </c>
      <c r="M54" s="38">
        <v>0</v>
      </c>
      <c r="N54" s="37">
        <f>N42*(1+Mastersheet!$C$39)</f>
        <v>-562.75440500000002</v>
      </c>
      <c r="O54" s="38">
        <f>Mastersheet!$C$41</f>
        <v>-1500</v>
      </c>
      <c r="P54" s="38">
        <v>0</v>
      </c>
      <c r="Q54" s="36">
        <f t="shared" si="4"/>
        <v>3331.8386239792535</v>
      </c>
      <c r="R54" s="36">
        <f t="shared" si="2"/>
        <v>163740.0446243909</v>
      </c>
    </row>
    <row r="55" spans="1:18">
      <c r="A55" s="25">
        <v>53</v>
      </c>
      <c r="B55" s="25">
        <v>29</v>
      </c>
      <c r="C55" s="25">
        <v>5</v>
      </c>
      <c r="D55" s="36">
        <f>D43*(1+Mastersheet!$C$3)</f>
        <v>13506.105720000003</v>
      </c>
      <c r="E55" s="36">
        <f t="shared" si="3"/>
        <v>-810.36634320000019</v>
      </c>
      <c r="F55" s="37">
        <v>0</v>
      </c>
      <c r="G55" s="41">
        <f t="shared" si="0"/>
        <v>-3916.7706588000005</v>
      </c>
      <c r="H55" s="37">
        <f t="shared" si="7"/>
        <v>-1334.6668610941063</v>
      </c>
      <c r="I55" s="37">
        <v>0</v>
      </c>
      <c r="J55" s="36">
        <f>(1+Mastersheet!$C$39)*J43</f>
        <v>-225.10176200000001</v>
      </c>
      <c r="K55" s="36">
        <v>0</v>
      </c>
      <c r="L55" s="36">
        <f>Mastersheet!$C$34</f>
        <v>-1824.6070659266443</v>
      </c>
      <c r="M55" s="38">
        <v>0</v>
      </c>
      <c r="N55" s="37">
        <f>N43*(1+Mastersheet!$C$39)</f>
        <v>-562.75440500000002</v>
      </c>
      <c r="O55" s="38">
        <f>Mastersheet!$C$41</f>
        <v>-1500</v>
      </c>
      <c r="P55" s="38">
        <v>0</v>
      </c>
      <c r="Q55" s="36">
        <f t="shared" si="4"/>
        <v>3331.8386239792535</v>
      </c>
      <c r="R55" s="36">
        <f t="shared" si="2"/>
        <v>167344.78332274413</v>
      </c>
    </row>
    <row r="56" spans="1:18">
      <c r="A56" s="25">
        <v>54</v>
      </c>
      <c r="B56" s="25">
        <v>29</v>
      </c>
      <c r="C56" s="25">
        <v>6</v>
      </c>
      <c r="D56" s="36">
        <f>D44*(1+Mastersheet!$C$3)</f>
        <v>13506.105720000003</v>
      </c>
      <c r="E56" s="36">
        <f t="shared" si="3"/>
        <v>-810.36634320000019</v>
      </c>
      <c r="F56" s="37">
        <v>0</v>
      </c>
      <c r="G56" s="41">
        <f t="shared" si="0"/>
        <v>-3916.7706588000005</v>
      </c>
      <c r="H56" s="37">
        <f t="shared" si="7"/>
        <v>-1334.6668610941063</v>
      </c>
      <c r="I56" s="37">
        <v>0</v>
      </c>
      <c r="J56" s="36">
        <f>(1+Mastersheet!$C$39)*J44</f>
        <v>-225.10176200000001</v>
      </c>
      <c r="K56" s="36">
        <v>0</v>
      </c>
      <c r="L56" s="36">
        <f>Mastersheet!$C$34</f>
        <v>-1824.6070659266443</v>
      </c>
      <c r="M56" s="38">
        <v>0</v>
      </c>
      <c r="N56" s="37">
        <f>N44*(1+Mastersheet!$C$39)</f>
        <v>-562.75440500000002</v>
      </c>
      <c r="O56" s="38">
        <f>Mastersheet!$C$41</f>
        <v>-1500</v>
      </c>
      <c r="P56" s="38">
        <v>0</v>
      </c>
      <c r="Q56" s="36">
        <f t="shared" si="4"/>
        <v>3331.8386239792535</v>
      </c>
      <c r="R56" s="36">
        <f t="shared" si="2"/>
        <v>170955.52991892796</v>
      </c>
    </row>
    <row r="57" spans="1:18">
      <c r="A57" s="25">
        <v>55</v>
      </c>
      <c r="B57" s="25">
        <v>29</v>
      </c>
      <c r="C57" s="25">
        <v>7</v>
      </c>
      <c r="D57" s="36">
        <f>D45*(1+Mastersheet!$C$3)</f>
        <v>13506.105720000003</v>
      </c>
      <c r="E57" s="36">
        <f t="shared" si="3"/>
        <v>-810.36634320000019</v>
      </c>
      <c r="F57" s="37">
        <v>0</v>
      </c>
      <c r="G57" s="41">
        <f t="shared" si="0"/>
        <v>-3916.7706588000005</v>
      </c>
      <c r="H57" s="37">
        <f t="shared" si="7"/>
        <v>-1334.6668610941063</v>
      </c>
      <c r="I57" s="37">
        <v>0</v>
      </c>
      <c r="J57" s="36">
        <f>(1+Mastersheet!$C$39)*J45</f>
        <v>-225.10176200000001</v>
      </c>
      <c r="K57" s="36">
        <v>0</v>
      </c>
      <c r="L57" s="36">
        <f>Mastersheet!$C$34</f>
        <v>-1824.6070659266443</v>
      </c>
      <c r="M57" s="38">
        <v>0</v>
      </c>
      <c r="N57" s="37">
        <f>N45*(1+Mastersheet!$C$39)</f>
        <v>-562.75440500000002</v>
      </c>
      <c r="O57" s="38">
        <f>Mastersheet!$C$41</f>
        <v>-1500</v>
      </c>
      <c r="P57" s="38">
        <v>0</v>
      </c>
      <c r="Q57" s="36">
        <f t="shared" si="4"/>
        <v>3331.8386239792535</v>
      </c>
      <c r="R57" s="36">
        <f t="shared" si="2"/>
        <v>174572.29442610542</v>
      </c>
    </row>
    <row r="58" spans="1:18">
      <c r="A58" s="25">
        <v>56</v>
      </c>
      <c r="B58" s="25">
        <v>29</v>
      </c>
      <c r="C58" s="25">
        <v>8</v>
      </c>
      <c r="D58" s="36">
        <f>D46*(1+Mastersheet!$C$3)</f>
        <v>13506.105720000003</v>
      </c>
      <c r="E58" s="36">
        <f t="shared" si="3"/>
        <v>-810.36634320000019</v>
      </c>
      <c r="F58" s="37">
        <v>0</v>
      </c>
      <c r="G58" s="41">
        <f t="shared" si="0"/>
        <v>-3916.7706588000005</v>
      </c>
      <c r="H58" s="37">
        <f t="shared" si="7"/>
        <v>-1334.6668610941063</v>
      </c>
      <c r="I58" s="37">
        <v>0</v>
      </c>
      <c r="J58" s="36">
        <f>(1+Mastersheet!$C$39)*J46</f>
        <v>-225.10176200000001</v>
      </c>
      <c r="K58" s="36">
        <v>0</v>
      </c>
      <c r="L58" s="36">
        <f>Mastersheet!$C$34</f>
        <v>-1824.6070659266443</v>
      </c>
      <c r="M58" s="38">
        <v>0</v>
      </c>
      <c r="N58" s="37">
        <f>N46*(1+Mastersheet!$C$39)</f>
        <v>-562.75440500000002</v>
      </c>
      <c r="O58" s="38">
        <f>Mastersheet!$C$41</f>
        <v>-1500</v>
      </c>
      <c r="P58" s="38">
        <v>0</v>
      </c>
      <c r="Q58" s="36">
        <f t="shared" si="4"/>
        <v>3331.8386239792535</v>
      </c>
      <c r="R58" s="36">
        <f t="shared" si="2"/>
        <v>178195.08687412817</v>
      </c>
    </row>
    <row r="59" spans="1:18">
      <c r="A59" s="25">
        <v>57</v>
      </c>
      <c r="B59" s="25">
        <v>29</v>
      </c>
      <c r="C59" s="25">
        <v>9</v>
      </c>
      <c r="D59" s="36">
        <f>D47*(1+Mastersheet!$C$3)</f>
        <v>13506.105720000003</v>
      </c>
      <c r="E59" s="36">
        <f t="shared" si="3"/>
        <v>-810.36634320000019</v>
      </c>
      <c r="F59" s="37">
        <v>0</v>
      </c>
      <c r="G59" s="41">
        <f t="shared" si="0"/>
        <v>-3916.7706588000005</v>
      </c>
      <c r="H59" s="37">
        <f t="shared" si="7"/>
        <v>-1334.6668610941063</v>
      </c>
      <c r="I59" s="37">
        <v>0</v>
      </c>
      <c r="J59" s="36">
        <f>(1+Mastersheet!$C$39)*J47</f>
        <v>-225.10176200000001</v>
      </c>
      <c r="K59" s="36">
        <v>0</v>
      </c>
      <c r="L59" s="36">
        <f>Mastersheet!$C$34</f>
        <v>-1824.6070659266443</v>
      </c>
      <c r="M59" s="38">
        <v>0</v>
      </c>
      <c r="N59" s="37">
        <f>N47*(1+Mastersheet!$C$39)</f>
        <v>-562.75440500000002</v>
      </c>
      <c r="O59" s="38">
        <f>Mastersheet!$C$41</f>
        <v>-1500</v>
      </c>
      <c r="P59" s="38">
        <v>0</v>
      </c>
      <c r="Q59" s="36">
        <f t="shared" si="4"/>
        <v>3331.8386239792535</v>
      </c>
      <c r="R59" s="36">
        <f t="shared" si="2"/>
        <v>181823.91730956431</v>
      </c>
    </row>
    <row r="60" spans="1:18">
      <c r="A60" s="25">
        <v>58</v>
      </c>
      <c r="B60" s="25">
        <v>29</v>
      </c>
      <c r="C60" s="25">
        <v>10</v>
      </c>
      <c r="D60" s="36">
        <f>D48*(1+Mastersheet!$C$3)</f>
        <v>13506.105720000003</v>
      </c>
      <c r="E60" s="36">
        <f t="shared" si="3"/>
        <v>-810.36634320000019</v>
      </c>
      <c r="F60" s="37">
        <v>0</v>
      </c>
      <c r="G60" s="41">
        <f t="shared" si="0"/>
        <v>-3916.7706588000005</v>
      </c>
      <c r="H60" s="37">
        <f t="shared" si="7"/>
        <v>-1334.6668610941063</v>
      </c>
      <c r="I60" s="37">
        <v>0</v>
      </c>
      <c r="J60" s="36">
        <f>(1+Mastersheet!$C$39)*J48</f>
        <v>-225.10176200000001</v>
      </c>
      <c r="K60" s="36">
        <v>0</v>
      </c>
      <c r="L60" s="36">
        <f>Mastersheet!$C$34</f>
        <v>-1824.6070659266443</v>
      </c>
      <c r="M60" s="38">
        <v>0</v>
      </c>
      <c r="N60" s="37">
        <f>N48*(1+Mastersheet!$C$39)</f>
        <v>-562.75440500000002</v>
      </c>
      <c r="O60" s="38">
        <f>Mastersheet!$C$41</f>
        <v>-1500</v>
      </c>
      <c r="P60" s="38">
        <v>0</v>
      </c>
      <c r="Q60" s="36">
        <f t="shared" si="4"/>
        <v>3331.8386239792535</v>
      </c>
      <c r="R60" s="36">
        <f t="shared" si="2"/>
        <v>185458.79579572615</v>
      </c>
    </row>
    <row r="61" spans="1:18">
      <c r="A61" s="25">
        <v>59</v>
      </c>
      <c r="B61" s="25">
        <v>29</v>
      </c>
      <c r="C61" s="25">
        <v>11</v>
      </c>
      <c r="D61" s="36">
        <f>D49*(1+Mastersheet!$C$3)</f>
        <v>13506.105720000003</v>
      </c>
      <c r="E61" s="36">
        <f t="shared" si="3"/>
        <v>-810.36634320000019</v>
      </c>
      <c r="F61" s="37">
        <v>0</v>
      </c>
      <c r="G61" s="41">
        <f t="shared" si="0"/>
        <v>-3916.7706588000005</v>
      </c>
      <c r="H61" s="37">
        <f t="shared" si="7"/>
        <v>-1334.6668610941063</v>
      </c>
      <c r="I61" s="37">
        <v>0</v>
      </c>
      <c r="J61" s="36">
        <f>(1+Mastersheet!$C$39)*J49</f>
        <v>-225.10176200000001</v>
      </c>
      <c r="K61" s="36">
        <v>0</v>
      </c>
      <c r="L61" s="36">
        <f>Mastersheet!$C$34</f>
        <v>-1824.6070659266443</v>
      </c>
      <c r="M61" s="38">
        <v>0</v>
      </c>
      <c r="N61" s="37">
        <f>N49*(1+Mastersheet!$C$39)</f>
        <v>-562.75440500000002</v>
      </c>
      <c r="O61" s="38">
        <f>Mastersheet!$C$41</f>
        <v>-1500</v>
      </c>
      <c r="P61" s="38">
        <v>0</v>
      </c>
      <c r="Q61" s="36">
        <f t="shared" si="4"/>
        <v>3331.8386239792535</v>
      </c>
      <c r="R61" s="36">
        <f t="shared" si="2"/>
        <v>189099.73241269827</v>
      </c>
    </row>
    <row r="62" spans="1:18">
      <c r="A62" s="25">
        <v>60</v>
      </c>
      <c r="B62" s="25">
        <v>29</v>
      </c>
      <c r="C62" s="25">
        <v>0</v>
      </c>
      <c r="D62" s="36">
        <f>D50*(1+Mastersheet!$C$3)</f>
        <v>13506.105720000003</v>
      </c>
      <c r="E62" s="36">
        <f t="shared" si="3"/>
        <v>-810.36634320000019</v>
      </c>
      <c r="F62" s="37">
        <v>0</v>
      </c>
      <c r="G62" s="41">
        <f t="shared" si="0"/>
        <v>-3916.7706588000005</v>
      </c>
      <c r="H62" s="37">
        <v>0</v>
      </c>
      <c r="I62" s="37">
        <v>0</v>
      </c>
      <c r="J62" s="36">
        <f>(1+Mastersheet!$C$39)*J50</f>
        <v>-225.10176200000001</v>
      </c>
      <c r="K62" s="36">
        <v>0</v>
      </c>
      <c r="L62" s="36">
        <f>Mastersheet!$C$34</f>
        <v>-1824.6070659266443</v>
      </c>
      <c r="M62" s="38">
        <v>0</v>
      </c>
      <c r="N62" s="37">
        <f>N50*(1+Mastersheet!$C$39)</f>
        <v>-562.75440500000002</v>
      </c>
      <c r="O62" s="38">
        <f>Mastersheet!$C$41</f>
        <v>-1500</v>
      </c>
      <c r="P62" s="38">
        <v>0</v>
      </c>
      <c r="Q62" s="36">
        <f t="shared" si="4"/>
        <v>4666.5054850733595</v>
      </c>
      <c r="R62" s="36">
        <f t="shared" si="2"/>
        <v>194081.40411845947</v>
      </c>
    </row>
    <row r="63" spans="1:18">
      <c r="A63" s="25">
        <v>61</v>
      </c>
      <c r="B63" s="25">
        <v>29</v>
      </c>
      <c r="C63" s="25">
        <v>1</v>
      </c>
      <c r="D63" s="36">
        <f>D51*(1+Mastersheet!$C$3)</f>
        <v>13911.288891600003</v>
      </c>
      <c r="E63" s="36">
        <f t="shared" si="3"/>
        <v>-834.67733349600019</v>
      </c>
      <c r="F63" s="37">
        <v>0</v>
      </c>
      <c r="G63" s="41">
        <f t="shared" si="0"/>
        <v>-4034.2737785640006</v>
      </c>
      <c r="H63" s="37">
        <v>0</v>
      </c>
      <c r="I63" s="37">
        <v>0</v>
      </c>
      <c r="J63" s="36">
        <f>(1+Mastersheet!$C$39)*J51</f>
        <v>-231.85481486</v>
      </c>
      <c r="K63" s="36">
        <v>0</v>
      </c>
      <c r="L63" s="36">
        <f>Mastersheet!$C$34</f>
        <v>-1824.6070659266443</v>
      </c>
      <c r="M63" s="38">
        <v>0</v>
      </c>
      <c r="N63" s="37">
        <f>N51*(1+Mastersheet!$C$39)</f>
        <v>-579.63703715000008</v>
      </c>
      <c r="O63" s="38">
        <f>Mastersheet!$C$41</f>
        <v>-1500</v>
      </c>
      <c r="P63" s="38">
        <v>0</v>
      </c>
      <c r="Q63" s="36">
        <f t="shared" si="4"/>
        <v>4906.2388616033586</v>
      </c>
      <c r="R63" s="36">
        <f t="shared" si="2"/>
        <v>199311.11198692693</v>
      </c>
    </row>
    <row r="64" spans="1:18">
      <c r="A64" s="25">
        <v>62</v>
      </c>
      <c r="B64" s="25">
        <v>30</v>
      </c>
      <c r="C64" s="25">
        <v>2</v>
      </c>
      <c r="D64" s="36">
        <f>D52*(1+Mastersheet!$C$3)</f>
        <v>13911.288891600003</v>
      </c>
      <c r="E64" s="36">
        <f t="shared" si="3"/>
        <v>-834.67733349600019</v>
      </c>
      <c r="F64" s="37">
        <v>0</v>
      </c>
      <c r="G64" s="41">
        <f t="shared" si="0"/>
        <v>-4034.2737785640006</v>
      </c>
      <c r="H64" s="25">
        <v>0</v>
      </c>
      <c r="I64" s="25"/>
      <c r="J64" s="36">
        <f>(1+Mastersheet!$C$39)*J52</f>
        <v>-231.85481486</v>
      </c>
      <c r="K64" s="36">
        <v>0</v>
      </c>
      <c r="L64" s="36">
        <f>Mastersheet!$C$34</f>
        <v>-1824.6070659266443</v>
      </c>
      <c r="M64" s="38">
        <v>0</v>
      </c>
      <c r="N64" s="37">
        <f>N52*(1+Mastersheet!$C$39)</f>
        <v>-579.63703715000008</v>
      </c>
      <c r="O64" s="38">
        <f>Mastersheet!$C$41</f>
        <v>-1500</v>
      </c>
      <c r="P64" s="38">
        <v>0</v>
      </c>
      <c r="Q64" s="36">
        <f t="shared" si="4"/>
        <v>4906.2388616033586</v>
      </c>
      <c r="R64" s="36">
        <f t="shared" si="2"/>
        <v>204549.5360351752</v>
      </c>
    </row>
    <row r="65" spans="1:18">
      <c r="A65" s="25">
        <v>63</v>
      </c>
      <c r="B65" s="25">
        <v>30</v>
      </c>
      <c r="C65" s="25">
        <v>3</v>
      </c>
      <c r="D65" s="36">
        <f>D53*(1+Mastersheet!$C$3)</f>
        <v>13911.288891600003</v>
      </c>
      <c r="E65" s="36">
        <f t="shared" si="3"/>
        <v>-834.67733349600019</v>
      </c>
      <c r="F65" s="37">
        <v>0</v>
      </c>
      <c r="G65" s="41">
        <f t="shared" si="0"/>
        <v>-4034.2737785640006</v>
      </c>
      <c r="H65" s="25">
        <v>0</v>
      </c>
      <c r="I65" s="25"/>
      <c r="J65" s="36">
        <f>(1+Mastersheet!$C$39)*J53</f>
        <v>-231.85481486</v>
      </c>
      <c r="K65" s="36">
        <v>0</v>
      </c>
      <c r="L65" s="36">
        <f>Mastersheet!$C$34</f>
        <v>-1824.6070659266443</v>
      </c>
      <c r="M65" s="38">
        <v>0</v>
      </c>
      <c r="N65" s="37">
        <f>N53*(1+Mastersheet!$C$39)</f>
        <v>-579.63703715000008</v>
      </c>
      <c r="O65" s="38">
        <f>Mastersheet!$C$41</f>
        <v>-1500</v>
      </c>
      <c r="P65" s="38">
        <v>0</v>
      </c>
      <c r="Q65" s="36">
        <f t="shared" si="4"/>
        <v>4906.2388616033586</v>
      </c>
      <c r="R65" s="36">
        <f t="shared" si="2"/>
        <v>209796.69079017054</v>
      </c>
    </row>
    <row r="66" spans="1:18">
      <c r="A66" s="25">
        <v>64</v>
      </c>
      <c r="B66" s="25">
        <v>30</v>
      </c>
      <c r="C66" s="25">
        <v>4</v>
      </c>
      <c r="D66" s="36">
        <f>D54*(1+Mastersheet!$C$3)</f>
        <v>13911.288891600003</v>
      </c>
      <c r="E66" s="36">
        <f t="shared" si="3"/>
        <v>-834.67733349600019</v>
      </c>
      <c r="F66" s="37">
        <v>0</v>
      </c>
      <c r="G66" s="41">
        <f t="shared" ref="G66:G129" si="8">-0.29*($D66)</f>
        <v>-4034.2737785640006</v>
      </c>
      <c r="H66" s="25">
        <v>0</v>
      </c>
      <c r="I66" s="25"/>
      <c r="J66" s="36">
        <f>(1+Mastersheet!$C$39)*J54</f>
        <v>-231.85481486</v>
      </c>
      <c r="K66" s="36">
        <v>0</v>
      </c>
      <c r="L66" s="36">
        <f>Mastersheet!$C$34</f>
        <v>-1824.6070659266443</v>
      </c>
      <c r="M66" s="38">
        <v>0</v>
      </c>
      <c r="N66" s="37">
        <f>N54*(1+Mastersheet!$C$39)</f>
        <v>-579.63703715000008</v>
      </c>
      <c r="O66" s="38">
        <f>Mastersheet!$C$41</f>
        <v>-1500</v>
      </c>
      <c r="P66" s="38">
        <v>0</v>
      </c>
      <c r="Q66" s="36">
        <f t="shared" si="4"/>
        <v>4906.2388616033586</v>
      </c>
      <c r="R66" s="36">
        <f t="shared" si="2"/>
        <v>215052.59080309086</v>
      </c>
    </row>
    <row r="67" spans="1:18">
      <c r="A67" s="25">
        <v>65</v>
      </c>
      <c r="B67" s="25">
        <v>30</v>
      </c>
      <c r="C67" s="25">
        <v>5</v>
      </c>
      <c r="D67" s="36">
        <f>D55*(1+Mastersheet!$C$3)</f>
        <v>13911.288891600003</v>
      </c>
      <c r="E67" s="36">
        <f t="shared" si="3"/>
        <v>-834.67733349600019</v>
      </c>
      <c r="F67" s="37">
        <v>0</v>
      </c>
      <c r="G67" s="41">
        <f t="shared" si="8"/>
        <v>-4034.2737785640006</v>
      </c>
      <c r="H67" s="25">
        <v>0</v>
      </c>
      <c r="I67" s="25"/>
      <c r="J67" s="36">
        <f>(1+Mastersheet!$C$39)*J55</f>
        <v>-231.85481486</v>
      </c>
      <c r="K67" s="36">
        <v>0</v>
      </c>
      <c r="L67" s="36">
        <f>Mastersheet!$C$34</f>
        <v>-1824.6070659266443</v>
      </c>
      <c r="M67" s="38">
        <v>0</v>
      </c>
      <c r="N67" s="37">
        <f>N55*(1+Mastersheet!$C$39)</f>
        <v>-579.63703715000008</v>
      </c>
      <c r="O67" s="38">
        <f>Mastersheet!$C$41</f>
        <v>-1500</v>
      </c>
      <c r="P67" s="38">
        <v>0</v>
      </c>
      <c r="Q67" s="36">
        <f t="shared" ref="Q67:Q130" si="9">SUM(D67,E67,F67,G67,H67,I67,J67,K67,L67,M67,N67,O67,P67)</f>
        <v>4906.2388616033586</v>
      </c>
      <c r="R67" s="36">
        <f t="shared" ref="R67:R130" si="10">Q67+(R66*(1+($U$7/12)))</f>
        <v>220317.25064936606</v>
      </c>
    </row>
    <row r="68" spans="1:18">
      <c r="A68" s="25">
        <v>66</v>
      </c>
      <c r="B68" s="25">
        <v>30</v>
      </c>
      <c r="C68" s="25">
        <v>6</v>
      </c>
      <c r="D68" s="36">
        <f>D56*(1+Mastersheet!$C$3)</f>
        <v>13911.288891600003</v>
      </c>
      <c r="E68" s="36">
        <f t="shared" ref="E68:E131" si="11">-0.06*D68</f>
        <v>-834.67733349600019</v>
      </c>
      <c r="F68" s="37">
        <v>0</v>
      </c>
      <c r="G68" s="41">
        <f t="shared" si="8"/>
        <v>-4034.2737785640006</v>
      </c>
      <c r="H68" s="25">
        <v>0</v>
      </c>
      <c r="I68" s="25"/>
      <c r="J68" s="36">
        <f>(1+Mastersheet!$C$39)*J56</f>
        <v>-231.85481486</v>
      </c>
      <c r="K68" s="36">
        <v>0</v>
      </c>
      <c r="L68" s="36">
        <f>Mastersheet!$C$34</f>
        <v>-1824.6070659266443</v>
      </c>
      <c r="M68" s="38">
        <v>0</v>
      </c>
      <c r="N68" s="37">
        <f>N56*(1+Mastersheet!$C$39)</f>
        <v>-579.63703715000008</v>
      </c>
      <c r="O68" s="38">
        <f>Mastersheet!$C$41</f>
        <v>-1500</v>
      </c>
      <c r="P68" s="38">
        <v>0</v>
      </c>
      <c r="Q68" s="36">
        <f t="shared" si="9"/>
        <v>4906.2388616033586</v>
      </c>
      <c r="R68" s="36">
        <f t="shared" si="10"/>
        <v>225590.68492871837</v>
      </c>
    </row>
    <row r="69" spans="1:18">
      <c r="A69" s="25">
        <v>67</v>
      </c>
      <c r="B69" s="25">
        <v>30</v>
      </c>
      <c r="C69" s="25">
        <v>7</v>
      </c>
      <c r="D69" s="36">
        <f>D57*(1+Mastersheet!$C$3)</f>
        <v>13911.288891600003</v>
      </c>
      <c r="E69" s="36">
        <f t="shared" si="11"/>
        <v>-834.67733349600019</v>
      </c>
      <c r="F69" s="37">
        <v>0</v>
      </c>
      <c r="G69" s="41">
        <f t="shared" si="8"/>
        <v>-4034.2737785640006</v>
      </c>
      <c r="H69" s="25">
        <v>0</v>
      </c>
      <c r="I69" s="25"/>
      <c r="J69" s="36">
        <f>(1+Mastersheet!$C$39)*J57</f>
        <v>-231.85481486</v>
      </c>
      <c r="K69" s="36">
        <v>0</v>
      </c>
      <c r="L69" s="36">
        <f>Mastersheet!$C$34</f>
        <v>-1824.6070659266443</v>
      </c>
      <c r="M69" s="38">
        <v>0</v>
      </c>
      <c r="N69" s="37">
        <f>N57*(1+Mastersheet!$C$39)</f>
        <v>-579.63703715000008</v>
      </c>
      <c r="O69" s="38">
        <f>Mastersheet!$C$41</f>
        <v>-1500</v>
      </c>
      <c r="P69" s="38">
        <v>0</v>
      </c>
      <c r="Q69" s="36">
        <f t="shared" si="9"/>
        <v>4906.2388616033586</v>
      </c>
      <c r="R69" s="36">
        <f t="shared" si="10"/>
        <v>230872.90826520295</v>
      </c>
    </row>
    <row r="70" spans="1:18">
      <c r="A70" s="25">
        <v>68</v>
      </c>
      <c r="B70" s="25">
        <v>30</v>
      </c>
      <c r="C70" s="25">
        <v>8</v>
      </c>
      <c r="D70" s="36">
        <f>D58*(1+Mastersheet!$C$3)</f>
        <v>13911.288891600003</v>
      </c>
      <c r="E70" s="36">
        <f t="shared" si="11"/>
        <v>-834.67733349600019</v>
      </c>
      <c r="F70" s="37">
        <v>0</v>
      </c>
      <c r="G70" s="41">
        <f t="shared" si="8"/>
        <v>-4034.2737785640006</v>
      </c>
      <c r="H70" s="25">
        <v>0</v>
      </c>
      <c r="I70" s="25"/>
      <c r="J70" s="36">
        <f>(1+Mastersheet!$C$39)*J58</f>
        <v>-231.85481486</v>
      </c>
      <c r="K70" s="36">
        <v>0</v>
      </c>
      <c r="L70" s="36">
        <f>Mastersheet!$C$34</f>
        <v>-1824.6070659266443</v>
      </c>
      <c r="M70" s="38">
        <v>0</v>
      </c>
      <c r="N70" s="37">
        <f>N58*(1+Mastersheet!$C$39)</f>
        <v>-579.63703715000008</v>
      </c>
      <c r="O70" s="38">
        <f>Mastersheet!$C$41</f>
        <v>-1500</v>
      </c>
      <c r="P70" s="38">
        <v>0</v>
      </c>
      <c r="Q70" s="36">
        <f t="shared" si="9"/>
        <v>4906.2388616033586</v>
      </c>
      <c r="R70" s="36">
        <f t="shared" si="10"/>
        <v>236163.93530724832</v>
      </c>
    </row>
    <row r="71" spans="1:18">
      <c r="A71" s="25">
        <v>69</v>
      </c>
      <c r="B71" s="25">
        <v>30</v>
      </c>
      <c r="C71" s="25">
        <v>9</v>
      </c>
      <c r="D71" s="36">
        <f>D59*(1+Mastersheet!$C$3)</f>
        <v>13911.288891600003</v>
      </c>
      <c r="E71" s="36">
        <f t="shared" si="11"/>
        <v>-834.67733349600019</v>
      </c>
      <c r="F71" s="37">
        <v>0</v>
      </c>
      <c r="G71" s="41">
        <f t="shared" si="8"/>
        <v>-4034.2737785640006</v>
      </c>
      <c r="H71" s="25">
        <v>0</v>
      </c>
      <c r="I71" s="25"/>
      <c r="J71" s="36">
        <f>(1+Mastersheet!$C$39)*J59</f>
        <v>-231.85481486</v>
      </c>
      <c r="K71" s="36">
        <v>0</v>
      </c>
      <c r="L71" s="36">
        <f>Mastersheet!$C$34</f>
        <v>-1824.6070659266443</v>
      </c>
      <c r="M71" s="38">
        <v>0</v>
      </c>
      <c r="N71" s="37">
        <f>N59*(1+Mastersheet!$C$39)</f>
        <v>-579.63703715000008</v>
      </c>
      <c r="O71" s="38">
        <f>Mastersheet!$C$41</f>
        <v>-1500</v>
      </c>
      <c r="P71" s="38">
        <v>0</v>
      </c>
      <c r="Q71" s="36">
        <f t="shared" si="9"/>
        <v>4906.2388616033586</v>
      </c>
      <c r="R71" s="36">
        <f t="shared" si="10"/>
        <v>241463.78072769713</v>
      </c>
    </row>
    <row r="72" spans="1:18">
      <c r="A72" s="25">
        <v>70</v>
      </c>
      <c r="B72" s="25">
        <v>30</v>
      </c>
      <c r="C72" s="25">
        <v>10</v>
      </c>
      <c r="D72" s="36">
        <f>D60*(1+Mastersheet!$C$3)</f>
        <v>13911.288891600003</v>
      </c>
      <c r="E72" s="36">
        <f t="shared" si="11"/>
        <v>-834.67733349600019</v>
      </c>
      <c r="F72" s="37">
        <v>0</v>
      </c>
      <c r="G72" s="41">
        <f t="shared" si="8"/>
        <v>-4034.2737785640006</v>
      </c>
      <c r="H72" s="25">
        <v>0</v>
      </c>
      <c r="I72" s="25"/>
      <c r="J72" s="36">
        <f>(1+Mastersheet!$C$39)*J60</f>
        <v>-231.85481486</v>
      </c>
      <c r="K72" s="36">
        <v>0</v>
      </c>
      <c r="L72" s="36">
        <f>Mastersheet!$C$34</f>
        <v>-1824.6070659266443</v>
      </c>
      <c r="M72" s="38">
        <v>0</v>
      </c>
      <c r="N72" s="37">
        <f>N60*(1+Mastersheet!$C$39)</f>
        <v>-579.63703715000008</v>
      </c>
      <c r="O72" s="38">
        <f>Mastersheet!$C$41</f>
        <v>-1500</v>
      </c>
      <c r="P72" s="38">
        <v>0</v>
      </c>
      <c r="Q72" s="36">
        <f t="shared" si="9"/>
        <v>4906.2388616033586</v>
      </c>
      <c r="R72" s="36">
        <f t="shared" si="10"/>
        <v>246772.45922384667</v>
      </c>
    </row>
    <row r="73" spans="1:18">
      <c r="A73" s="25">
        <v>71</v>
      </c>
      <c r="B73" s="25">
        <v>30</v>
      </c>
      <c r="C73" s="25">
        <v>11</v>
      </c>
      <c r="D73" s="36">
        <f>D61*(1+Mastersheet!$C$3)</f>
        <v>13911.288891600003</v>
      </c>
      <c r="E73" s="36">
        <f t="shared" si="11"/>
        <v>-834.67733349600019</v>
      </c>
      <c r="F73" s="37">
        <v>0</v>
      </c>
      <c r="G73" s="41">
        <f t="shared" si="8"/>
        <v>-4034.2737785640006</v>
      </c>
      <c r="H73" s="25">
        <v>0</v>
      </c>
      <c r="I73" s="25"/>
      <c r="J73" s="36">
        <f>(1+Mastersheet!$C$39)*J61</f>
        <v>-231.85481486</v>
      </c>
      <c r="K73" s="36">
        <v>0</v>
      </c>
      <c r="L73" s="36">
        <f>Mastersheet!$C$34</f>
        <v>-1824.6070659266443</v>
      </c>
      <c r="M73" s="38">
        <v>0</v>
      </c>
      <c r="N73" s="37">
        <f>N61*(1+Mastersheet!$C$39)</f>
        <v>-579.63703715000008</v>
      </c>
      <c r="O73" s="38">
        <f>Mastersheet!$C$41</f>
        <v>-1500</v>
      </c>
      <c r="P73" s="38">
        <v>0</v>
      </c>
      <c r="Q73" s="36">
        <f t="shared" si="9"/>
        <v>4906.2388616033586</v>
      </c>
      <c r="R73" s="36">
        <f t="shared" si="10"/>
        <v>252089.98551748981</v>
      </c>
    </row>
    <row r="74" spans="1:18">
      <c r="A74" s="25">
        <v>72</v>
      </c>
      <c r="B74" s="25">
        <v>30</v>
      </c>
      <c r="C74" s="25">
        <v>0</v>
      </c>
      <c r="D74" s="36">
        <f>D62*(1+Mastersheet!$C$3)</f>
        <v>13911.288891600003</v>
      </c>
      <c r="E74" s="36">
        <f t="shared" si="11"/>
        <v>-834.67733349600019</v>
      </c>
      <c r="F74" s="37">
        <v>0</v>
      </c>
      <c r="G74" s="41">
        <f t="shared" si="8"/>
        <v>-4034.2737785640006</v>
      </c>
      <c r="H74" s="25">
        <v>0</v>
      </c>
      <c r="I74" s="25"/>
      <c r="J74" s="36">
        <f>(1+Mastersheet!$C$39)*J62</f>
        <v>-231.85481486</v>
      </c>
      <c r="K74" s="36">
        <v>0</v>
      </c>
      <c r="L74" s="36">
        <f>Mastersheet!$C$34</f>
        <v>-1824.6070659266443</v>
      </c>
      <c r="M74" s="38">
        <v>0</v>
      </c>
      <c r="N74" s="37">
        <f>N62*(1+Mastersheet!$C$39)</f>
        <v>-579.63703715000008</v>
      </c>
      <c r="O74" s="38">
        <f>Mastersheet!$C$41</f>
        <v>-1500</v>
      </c>
      <c r="P74" s="38">
        <v>0</v>
      </c>
      <c r="Q74" s="36">
        <f t="shared" si="9"/>
        <v>4906.2388616033586</v>
      </c>
      <c r="R74" s="36">
        <f t="shared" si="10"/>
        <v>257416.37435495568</v>
      </c>
    </row>
    <row r="75" spans="1:18">
      <c r="A75" s="25">
        <v>73</v>
      </c>
      <c r="B75" s="25">
        <v>30</v>
      </c>
      <c r="C75" s="25">
        <v>1</v>
      </c>
      <c r="D75" s="36">
        <f>D63*(1+Mastersheet!$C$3)</f>
        <v>14328.627558348004</v>
      </c>
      <c r="E75" s="36">
        <f t="shared" si="11"/>
        <v>-859.71765350088015</v>
      </c>
      <c r="F75" s="37">
        <v>0</v>
      </c>
      <c r="G75" s="41">
        <f t="shared" si="8"/>
        <v>-4155.301991920921</v>
      </c>
      <c r="H75" s="25">
        <v>0</v>
      </c>
      <c r="I75" s="25"/>
      <c r="J75" s="36">
        <f>(1+Mastersheet!$C$39)*J63</f>
        <v>-238.81045930580001</v>
      </c>
      <c r="K75" s="36">
        <v>0</v>
      </c>
      <c r="L75" s="36">
        <f>Mastersheet!$C$34</f>
        <v>-1824.6070659266443</v>
      </c>
      <c r="M75" s="38">
        <v>0</v>
      </c>
      <c r="N75" s="37">
        <f>N63*(1+Mastersheet!$C$39)</f>
        <v>-597.02614826450008</v>
      </c>
      <c r="O75" s="38">
        <f>Mastersheet!$C$41</f>
        <v>-1500</v>
      </c>
      <c r="P75" s="38">
        <v>0</v>
      </c>
      <c r="Q75" s="36">
        <f t="shared" si="9"/>
        <v>5153.1642394292594</v>
      </c>
      <c r="R75" s="36">
        <f t="shared" si="10"/>
        <v>262998.56588497653</v>
      </c>
    </row>
    <row r="76" spans="1:18">
      <c r="A76" s="25">
        <v>74</v>
      </c>
      <c r="B76" s="25">
        <v>31</v>
      </c>
      <c r="C76" s="25">
        <v>2</v>
      </c>
      <c r="D76" s="36">
        <f>D64*(1+Mastersheet!$C$3)</f>
        <v>14328.627558348004</v>
      </c>
      <c r="E76" s="36">
        <f t="shared" si="11"/>
        <v>-859.71765350088015</v>
      </c>
      <c r="F76" s="37">
        <v>0</v>
      </c>
      <c r="G76" s="41">
        <f t="shared" si="8"/>
        <v>-4155.301991920921</v>
      </c>
      <c r="H76" s="25">
        <v>0</v>
      </c>
      <c r="I76" s="25"/>
      <c r="J76" s="36">
        <f>(1+Mastersheet!$C$39)*J64</f>
        <v>-238.81045930580001</v>
      </c>
      <c r="K76" s="36">
        <v>0</v>
      </c>
      <c r="L76" s="36">
        <f>Mastersheet!$C$34</f>
        <v>-1824.6070659266443</v>
      </c>
      <c r="M76" s="38">
        <v>0</v>
      </c>
      <c r="N76" s="37">
        <f>N64*(1+Mastersheet!$C$39)</f>
        <v>-597.02614826450008</v>
      </c>
      <c r="O76" s="38">
        <f>Mastersheet!$C$41</f>
        <v>-1500</v>
      </c>
      <c r="P76" s="38">
        <v>0</v>
      </c>
      <c r="Q76" s="36">
        <f t="shared" si="9"/>
        <v>5153.1642394292594</v>
      </c>
      <c r="R76" s="36">
        <f t="shared" si="10"/>
        <v>268590.06106754747</v>
      </c>
    </row>
    <row r="77" spans="1:18">
      <c r="A77" s="25">
        <v>75</v>
      </c>
      <c r="B77" s="25">
        <v>31</v>
      </c>
      <c r="C77" s="25">
        <v>3</v>
      </c>
      <c r="D77" s="36">
        <f>D65*(1+Mastersheet!$C$3)</f>
        <v>14328.627558348004</v>
      </c>
      <c r="E77" s="36">
        <f t="shared" si="11"/>
        <v>-859.71765350088015</v>
      </c>
      <c r="F77" s="37">
        <v>0</v>
      </c>
      <c r="G77" s="41">
        <f t="shared" si="8"/>
        <v>-4155.301991920921</v>
      </c>
      <c r="H77" s="25">
        <v>0</v>
      </c>
      <c r="I77" s="25"/>
      <c r="J77" s="36">
        <f>(1+Mastersheet!$C$39)*J65</f>
        <v>-238.81045930580001</v>
      </c>
      <c r="K77" s="36">
        <v>0</v>
      </c>
      <c r="L77" s="36">
        <f>Mastersheet!$C$34</f>
        <v>-1824.6070659266443</v>
      </c>
      <c r="M77" s="38">
        <v>0</v>
      </c>
      <c r="N77" s="37">
        <f>N65*(1+Mastersheet!$C$39)</f>
        <v>-597.02614826450008</v>
      </c>
      <c r="O77" s="38">
        <f>Mastersheet!$C$41</f>
        <v>-1500</v>
      </c>
      <c r="P77" s="38">
        <v>0</v>
      </c>
      <c r="Q77" s="36">
        <f t="shared" si="9"/>
        <v>5153.1642394292594</v>
      </c>
      <c r="R77" s="36">
        <f t="shared" si="10"/>
        <v>274190.87540875602</v>
      </c>
    </row>
    <row r="78" spans="1:18">
      <c r="A78" s="25">
        <v>76</v>
      </c>
      <c r="B78" s="25">
        <v>31</v>
      </c>
      <c r="C78" s="25">
        <v>4</v>
      </c>
      <c r="D78" s="36">
        <f>D66*(1+Mastersheet!$C$3)</f>
        <v>14328.627558348004</v>
      </c>
      <c r="E78" s="36">
        <f t="shared" si="11"/>
        <v>-859.71765350088015</v>
      </c>
      <c r="F78" s="37">
        <v>0</v>
      </c>
      <c r="G78" s="41">
        <f t="shared" si="8"/>
        <v>-4155.301991920921</v>
      </c>
      <c r="H78" s="25">
        <v>0</v>
      </c>
      <c r="I78" s="25"/>
      <c r="J78" s="36">
        <f>(1+Mastersheet!$C$39)*J66</f>
        <v>-238.81045930580001</v>
      </c>
      <c r="K78" s="36">
        <v>0</v>
      </c>
      <c r="L78" s="36">
        <f>Mastersheet!$C$34</f>
        <v>-1824.6070659266443</v>
      </c>
      <c r="M78" s="38">
        <v>0</v>
      </c>
      <c r="N78" s="37">
        <f>N66*(1+Mastersheet!$C$39)</f>
        <v>-597.02614826450008</v>
      </c>
      <c r="O78" s="38">
        <f>Mastersheet!$C$41</f>
        <v>-1500</v>
      </c>
      <c r="P78" s="38">
        <v>0</v>
      </c>
      <c r="Q78" s="36">
        <f t="shared" si="9"/>
        <v>5153.1642394292594</v>
      </c>
      <c r="R78" s="36">
        <f t="shared" si="10"/>
        <v>279801.02444053325</v>
      </c>
    </row>
    <row r="79" spans="1:18">
      <c r="A79" s="25">
        <v>77</v>
      </c>
      <c r="B79" s="25">
        <v>31</v>
      </c>
      <c r="C79" s="25">
        <v>5</v>
      </c>
      <c r="D79" s="36">
        <f>D67*(1+Mastersheet!$C$3)</f>
        <v>14328.627558348004</v>
      </c>
      <c r="E79" s="36">
        <f t="shared" si="11"/>
        <v>-859.71765350088015</v>
      </c>
      <c r="F79" s="37">
        <v>0</v>
      </c>
      <c r="G79" s="41">
        <f t="shared" si="8"/>
        <v>-4155.301991920921</v>
      </c>
      <c r="H79" s="25">
        <v>0</v>
      </c>
      <c r="I79" s="25"/>
      <c r="J79" s="36">
        <f>(1+Mastersheet!$C$39)*J67</f>
        <v>-238.81045930580001</v>
      </c>
      <c r="K79" s="36">
        <v>0</v>
      </c>
      <c r="L79" s="36">
        <f>Mastersheet!$C$34</f>
        <v>-1824.6070659266443</v>
      </c>
      <c r="M79" s="38">
        <v>0</v>
      </c>
      <c r="N79" s="37">
        <f>N67*(1+Mastersheet!$C$39)</f>
        <v>-597.02614826450008</v>
      </c>
      <c r="O79" s="38">
        <f>Mastersheet!$C$41</f>
        <v>-1500</v>
      </c>
      <c r="P79" s="38">
        <v>0</v>
      </c>
      <c r="Q79" s="36">
        <f t="shared" si="9"/>
        <v>5153.1642394292594</v>
      </c>
      <c r="R79" s="36">
        <f t="shared" si="10"/>
        <v>285420.52372069674</v>
      </c>
    </row>
    <row r="80" spans="1:18">
      <c r="A80" s="25">
        <v>78</v>
      </c>
      <c r="B80" s="25">
        <v>31</v>
      </c>
      <c r="C80" s="25">
        <v>6</v>
      </c>
      <c r="D80" s="36">
        <f>D68*(1+Mastersheet!$C$3)</f>
        <v>14328.627558348004</v>
      </c>
      <c r="E80" s="36">
        <f t="shared" si="11"/>
        <v>-859.71765350088015</v>
      </c>
      <c r="F80" s="37">
        <v>0</v>
      </c>
      <c r="G80" s="41">
        <f t="shared" si="8"/>
        <v>-4155.301991920921</v>
      </c>
      <c r="H80" s="25">
        <v>0</v>
      </c>
      <c r="I80" s="25"/>
      <c r="J80" s="36">
        <f>(1+Mastersheet!$C$39)*J68</f>
        <v>-238.81045930580001</v>
      </c>
      <c r="K80" s="36">
        <v>0</v>
      </c>
      <c r="L80" s="36">
        <f>Mastersheet!$C$34</f>
        <v>-1824.6070659266443</v>
      </c>
      <c r="M80" s="38">
        <v>0</v>
      </c>
      <c r="N80" s="37">
        <f>N68*(1+Mastersheet!$C$39)</f>
        <v>-597.02614826450008</v>
      </c>
      <c r="O80" s="38">
        <f>Mastersheet!$C$41</f>
        <v>-1500</v>
      </c>
      <c r="P80" s="38">
        <v>0</v>
      </c>
      <c r="Q80" s="36">
        <f t="shared" si="9"/>
        <v>5153.1642394292594</v>
      </c>
      <c r="R80" s="36">
        <f t="shared" si="10"/>
        <v>291049.38883299386</v>
      </c>
    </row>
    <row r="81" spans="1:18">
      <c r="A81" s="25">
        <v>79</v>
      </c>
      <c r="B81" s="25">
        <v>31</v>
      </c>
      <c r="C81" s="25">
        <v>7</v>
      </c>
      <c r="D81" s="36">
        <f>D69*(1+Mastersheet!$C$3)</f>
        <v>14328.627558348004</v>
      </c>
      <c r="E81" s="36">
        <f t="shared" si="11"/>
        <v>-859.71765350088015</v>
      </c>
      <c r="F81" s="37">
        <v>0</v>
      </c>
      <c r="G81" s="41">
        <f t="shared" si="8"/>
        <v>-4155.301991920921</v>
      </c>
      <c r="H81" s="25">
        <v>0</v>
      </c>
      <c r="I81" s="25"/>
      <c r="J81" s="36">
        <f>(1+Mastersheet!$C$39)*J69</f>
        <v>-238.81045930580001</v>
      </c>
      <c r="K81" s="36">
        <v>0</v>
      </c>
      <c r="L81" s="36">
        <f>Mastersheet!$C$34</f>
        <v>-1824.6070659266443</v>
      </c>
      <c r="M81" s="38">
        <v>0</v>
      </c>
      <c r="N81" s="37">
        <f>N69*(1+Mastersheet!$C$39)</f>
        <v>-597.02614826450008</v>
      </c>
      <c r="O81" s="38">
        <f>Mastersheet!$C$41</f>
        <v>-1500</v>
      </c>
      <c r="P81" s="38">
        <v>0</v>
      </c>
      <c r="Q81" s="36">
        <f t="shared" si="9"/>
        <v>5153.1642394292594</v>
      </c>
      <c r="R81" s="36">
        <f t="shared" si="10"/>
        <v>296687.63538714481</v>
      </c>
    </row>
    <row r="82" spans="1:18">
      <c r="A82" s="25">
        <v>80</v>
      </c>
      <c r="B82" s="25">
        <v>31</v>
      </c>
      <c r="C82" s="25">
        <v>8</v>
      </c>
      <c r="D82" s="36">
        <f>D70*(1+Mastersheet!$C$3)</f>
        <v>14328.627558348004</v>
      </c>
      <c r="E82" s="36">
        <f t="shared" si="11"/>
        <v>-859.71765350088015</v>
      </c>
      <c r="F82" s="37">
        <v>0</v>
      </c>
      <c r="G82" s="41">
        <f t="shared" si="8"/>
        <v>-4155.301991920921</v>
      </c>
      <c r="H82" s="25">
        <v>0</v>
      </c>
      <c r="I82" s="25"/>
      <c r="J82" s="36">
        <f>(1+Mastersheet!$C$39)*J70</f>
        <v>-238.81045930580001</v>
      </c>
      <c r="K82" s="36">
        <v>0</v>
      </c>
      <c r="L82" s="36">
        <f>Mastersheet!$C$34</f>
        <v>-1824.6070659266443</v>
      </c>
      <c r="M82" s="38">
        <v>0</v>
      </c>
      <c r="N82" s="37">
        <f>N70*(1+Mastersheet!$C$39)</f>
        <v>-597.02614826450008</v>
      </c>
      <c r="O82" s="38">
        <f>Mastersheet!$C$41</f>
        <v>-1500</v>
      </c>
      <c r="P82" s="38">
        <v>0</v>
      </c>
      <c r="Q82" s="36">
        <f t="shared" si="9"/>
        <v>5153.1642394292594</v>
      </c>
      <c r="R82" s="36">
        <f t="shared" si="10"/>
        <v>302335.27901888604</v>
      </c>
    </row>
    <row r="83" spans="1:18">
      <c r="A83" s="25">
        <v>81</v>
      </c>
      <c r="B83" s="25">
        <v>31</v>
      </c>
      <c r="C83" s="25">
        <v>9</v>
      </c>
      <c r="D83" s="36">
        <f>D71*(1+Mastersheet!$C$3)</f>
        <v>14328.627558348004</v>
      </c>
      <c r="E83" s="36">
        <f t="shared" si="11"/>
        <v>-859.71765350088015</v>
      </c>
      <c r="F83" s="37">
        <v>0</v>
      </c>
      <c r="G83" s="41">
        <f t="shared" si="8"/>
        <v>-4155.301991920921</v>
      </c>
      <c r="H83" s="25">
        <v>0</v>
      </c>
      <c r="I83" s="25"/>
      <c r="J83" s="36">
        <f>(1+Mastersheet!$C$39)*J71</f>
        <v>-238.81045930580001</v>
      </c>
      <c r="K83" s="36">
        <v>0</v>
      </c>
      <c r="L83" s="36">
        <f>Mastersheet!$C$34</f>
        <v>-1824.6070659266443</v>
      </c>
      <c r="M83" s="38">
        <v>0</v>
      </c>
      <c r="N83" s="37">
        <f>N71*(1+Mastersheet!$C$39)</f>
        <v>-597.02614826450008</v>
      </c>
      <c r="O83" s="38">
        <f>Mastersheet!$C$41</f>
        <v>-1500</v>
      </c>
      <c r="P83" s="38">
        <v>0</v>
      </c>
      <c r="Q83" s="36">
        <f t="shared" si="9"/>
        <v>5153.1642394292594</v>
      </c>
      <c r="R83" s="36">
        <f t="shared" si="10"/>
        <v>307992.33539001347</v>
      </c>
    </row>
    <row r="84" spans="1:18">
      <c r="A84" s="25">
        <v>82</v>
      </c>
      <c r="B84" s="25">
        <v>31</v>
      </c>
      <c r="C84" s="25">
        <v>10</v>
      </c>
      <c r="D84" s="36">
        <f>D72*(1+Mastersheet!$C$3)</f>
        <v>14328.627558348004</v>
      </c>
      <c r="E84" s="36">
        <f t="shared" si="11"/>
        <v>-859.71765350088015</v>
      </c>
      <c r="F84" s="37">
        <v>0</v>
      </c>
      <c r="G84" s="41">
        <f t="shared" si="8"/>
        <v>-4155.301991920921</v>
      </c>
      <c r="H84" s="25">
        <v>0</v>
      </c>
      <c r="I84" s="25"/>
      <c r="J84" s="36">
        <f>(1+Mastersheet!$C$39)*J72</f>
        <v>-238.81045930580001</v>
      </c>
      <c r="K84" s="36">
        <v>0</v>
      </c>
      <c r="L84" s="36">
        <f>Mastersheet!$C$34</f>
        <v>-1824.6070659266443</v>
      </c>
      <c r="M84" s="38">
        <v>0</v>
      </c>
      <c r="N84" s="37">
        <f>N72*(1+Mastersheet!$C$39)</f>
        <v>-597.02614826450008</v>
      </c>
      <c r="O84" s="38">
        <f>Mastersheet!$C$41</f>
        <v>-1500</v>
      </c>
      <c r="P84" s="38">
        <v>0</v>
      </c>
      <c r="Q84" s="36">
        <f t="shared" si="9"/>
        <v>5153.1642394292594</v>
      </c>
      <c r="R84" s="36">
        <f t="shared" si="10"/>
        <v>313658.82018842612</v>
      </c>
    </row>
    <row r="85" spans="1:18">
      <c r="A85" s="25">
        <v>83</v>
      </c>
      <c r="B85" s="25">
        <v>31</v>
      </c>
      <c r="C85" s="25">
        <v>11</v>
      </c>
      <c r="D85" s="36">
        <f>D73*(1+Mastersheet!$C$3)</f>
        <v>14328.627558348004</v>
      </c>
      <c r="E85" s="36">
        <f t="shared" si="11"/>
        <v>-859.71765350088015</v>
      </c>
      <c r="F85" s="37">
        <v>0</v>
      </c>
      <c r="G85" s="41">
        <f t="shared" si="8"/>
        <v>-4155.301991920921</v>
      </c>
      <c r="H85" s="25">
        <v>0</v>
      </c>
      <c r="I85" s="25"/>
      <c r="J85" s="36">
        <f>(1+Mastersheet!$C$39)*J73</f>
        <v>-238.81045930580001</v>
      </c>
      <c r="K85" s="36">
        <v>0</v>
      </c>
      <c r="L85" s="36">
        <f>Mastersheet!$C$34</f>
        <v>-1824.6070659266443</v>
      </c>
      <c r="M85" s="38">
        <v>0</v>
      </c>
      <c r="N85" s="37">
        <f>N73*(1+Mastersheet!$C$39)</f>
        <v>-597.02614826450008</v>
      </c>
      <c r="O85" s="38">
        <f>Mastersheet!$C$41</f>
        <v>-1500</v>
      </c>
      <c r="P85" s="38">
        <v>0</v>
      </c>
      <c r="Q85" s="36">
        <f t="shared" si="9"/>
        <v>5153.1642394292594</v>
      </c>
      <c r="R85" s="36">
        <f t="shared" si="10"/>
        <v>319334.74912816944</v>
      </c>
    </row>
    <row r="86" spans="1:18">
      <c r="A86" s="25">
        <v>84</v>
      </c>
      <c r="B86" s="25">
        <v>31</v>
      </c>
      <c r="C86" s="25">
        <v>0</v>
      </c>
      <c r="D86" s="36">
        <f>D74*(1+Mastersheet!$C$3)</f>
        <v>14328.627558348004</v>
      </c>
      <c r="E86" s="36">
        <f t="shared" si="11"/>
        <v>-859.71765350088015</v>
      </c>
      <c r="F86" s="37">
        <v>0</v>
      </c>
      <c r="G86" s="41">
        <f t="shared" si="8"/>
        <v>-4155.301991920921</v>
      </c>
      <c r="H86" s="25">
        <v>0</v>
      </c>
      <c r="I86" s="25"/>
      <c r="J86" s="36">
        <f>(1+Mastersheet!$C$39)*J74</f>
        <v>-238.81045930580001</v>
      </c>
      <c r="K86" s="36">
        <v>0</v>
      </c>
      <c r="L86" s="36">
        <f>Mastersheet!$C$34</f>
        <v>-1824.6070659266443</v>
      </c>
      <c r="M86" s="38">
        <v>0</v>
      </c>
      <c r="N86" s="37">
        <f>N74*(1+Mastersheet!$C$39)</f>
        <v>-597.02614826450008</v>
      </c>
      <c r="O86" s="38">
        <f>Mastersheet!$C$41</f>
        <v>-1500</v>
      </c>
      <c r="P86" s="38">
        <v>0</v>
      </c>
      <c r="Q86" s="36">
        <f t="shared" si="9"/>
        <v>5153.1642394292594</v>
      </c>
      <c r="R86" s="36">
        <f t="shared" si="10"/>
        <v>325020.13794947905</v>
      </c>
    </row>
    <row r="87" spans="1:18">
      <c r="A87" s="25">
        <v>85</v>
      </c>
      <c r="B87" s="25">
        <v>31</v>
      </c>
      <c r="C87" s="25">
        <v>1</v>
      </c>
      <c r="D87" s="36">
        <f>D75*(1+Mastersheet!$C$3)</f>
        <v>14758.486385098444</v>
      </c>
      <c r="E87" s="36">
        <f t="shared" si="11"/>
        <v>-885.50918310590657</v>
      </c>
      <c r="F87" s="37">
        <v>0</v>
      </c>
      <c r="G87" s="41">
        <f t="shared" si="8"/>
        <v>-4279.9610516785488</v>
      </c>
      <c r="H87" s="25">
        <v>0</v>
      </c>
      <c r="I87" s="25"/>
      <c r="J87" s="36">
        <f>(1+Mastersheet!$C$39)*J75</f>
        <v>-245.974773084974</v>
      </c>
      <c r="K87" s="36">
        <v>0</v>
      </c>
      <c r="L87" s="36">
        <f>Mastersheet!$C$34</f>
        <v>-1824.6070659266443</v>
      </c>
      <c r="M87" s="38">
        <v>0</v>
      </c>
      <c r="N87" s="37">
        <f>N75*(1+Mastersheet!$C$39)</f>
        <v>-614.93693271243512</v>
      </c>
      <c r="O87" s="38">
        <f>Mastersheet!$C$41</f>
        <v>-1500</v>
      </c>
      <c r="P87" s="38">
        <v>0</v>
      </c>
      <c r="Q87" s="36">
        <f t="shared" si="9"/>
        <v>5407.4973785899347</v>
      </c>
      <c r="R87" s="36">
        <f t="shared" si="10"/>
        <v>330969.33555798477</v>
      </c>
    </row>
    <row r="88" spans="1:18">
      <c r="A88" s="25">
        <v>86</v>
      </c>
      <c r="B88" s="25">
        <v>32</v>
      </c>
      <c r="C88" s="25">
        <v>2</v>
      </c>
      <c r="D88" s="36">
        <f>D76*(1+Mastersheet!$C$3)</f>
        <v>14758.486385098444</v>
      </c>
      <c r="E88" s="36">
        <f t="shared" si="11"/>
        <v>-885.50918310590657</v>
      </c>
      <c r="F88" s="37">
        <v>0</v>
      </c>
      <c r="G88" s="41">
        <f t="shared" si="8"/>
        <v>-4279.9610516785488</v>
      </c>
      <c r="H88" s="25">
        <v>0</v>
      </c>
      <c r="I88" s="25"/>
      <c r="J88" s="36">
        <f>(1+Mastersheet!$C$39)*J76</f>
        <v>-245.974773084974</v>
      </c>
      <c r="K88" s="36">
        <v>0</v>
      </c>
      <c r="L88" s="36">
        <f>Mastersheet!$C$34</f>
        <v>-1824.6070659266443</v>
      </c>
      <c r="M88" s="38">
        <v>0</v>
      </c>
      <c r="N88" s="37">
        <f>N76*(1+Mastersheet!$C$39)</f>
        <v>-614.93693271243512</v>
      </c>
      <c r="O88" s="38">
        <f>Mastersheet!$C$41</f>
        <v>-1500</v>
      </c>
      <c r="P88" s="38">
        <v>0</v>
      </c>
      <c r="Q88" s="36">
        <f t="shared" si="9"/>
        <v>5407.4973785899347</v>
      </c>
      <c r="R88" s="36">
        <f t="shared" si="10"/>
        <v>336928.44849583803</v>
      </c>
    </row>
    <row r="89" spans="1:18">
      <c r="A89" s="25">
        <v>87</v>
      </c>
      <c r="B89" s="25">
        <v>32</v>
      </c>
      <c r="C89" s="25">
        <v>3</v>
      </c>
      <c r="D89" s="36">
        <f>D77*(1+Mastersheet!$C$3)</f>
        <v>14758.486385098444</v>
      </c>
      <c r="E89" s="36">
        <f t="shared" si="11"/>
        <v>-885.50918310590657</v>
      </c>
      <c r="F89" s="37">
        <v>0</v>
      </c>
      <c r="G89" s="41">
        <f t="shared" si="8"/>
        <v>-4279.9610516785488</v>
      </c>
      <c r="H89" s="25">
        <v>0</v>
      </c>
      <c r="I89" s="25"/>
      <c r="J89" s="36">
        <f>(1+Mastersheet!$C$39)*J77</f>
        <v>-245.974773084974</v>
      </c>
      <c r="K89" s="36">
        <v>0</v>
      </c>
      <c r="L89" s="36">
        <f>Mastersheet!$C$34</f>
        <v>-1824.6070659266443</v>
      </c>
      <c r="M89" s="38">
        <v>0</v>
      </c>
      <c r="N89" s="37">
        <f>N77*(1+Mastersheet!$C$39)</f>
        <v>-614.93693271243512</v>
      </c>
      <c r="O89" s="38">
        <f>Mastersheet!$C$41</f>
        <v>-1500</v>
      </c>
      <c r="P89" s="38">
        <v>0</v>
      </c>
      <c r="Q89" s="36">
        <f t="shared" si="9"/>
        <v>5407.4973785899347</v>
      </c>
      <c r="R89" s="36">
        <f t="shared" si="10"/>
        <v>342897.49328858772</v>
      </c>
    </row>
    <row r="90" spans="1:18">
      <c r="A90" s="25">
        <v>88</v>
      </c>
      <c r="B90" s="25">
        <v>32</v>
      </c>
      <c r="C90" s="25">
        <v>4</v>
      </c>
      <c r="D90" s="36">
        <f>D78*(1+Mastersheet!$C$3)</f>
        <v>14758.486385098444</v>
      </c>
      <c r="E90" s="36">
        <f t="shared" si="11"/>
        <v>-885.50918310590657</v>
      </c>
      <c r="F90" s="37">
        <v>0</v>
      </c>
      <c r="G90" s="41">
        <f t="shared" si="8"/>
        <v>-4279.9610516785488</v>
      </c>
      <c r="H90" s="25">
        <v>0</v>
      </c>
      <c r="I90" s="25"/>
      <c r="J90" s="36">
        <f>(1+Mastersheet!$C$39)*J78</f>
        <v>-245.974773084974</v>
      </c>
      <c r="K90" s="36">
        <v>0</v>
      </c>
      <c r="L90" s="36">
        <f>Mastersheet!$C$34</f>
        <v>-1824.6070659266443</v>
      </c>
      <c r="M90" s="38">
        <v>0</v>
      </c>
      <c r="N90" s="37">
        <f>N78*(1+Mastersheet!$C$39)</f>
        <v>-614.93693271243512</v>
      </c>
      <c r="O90" s="38">
        <f>Mastersheet!$C$41</f>
        <v>-1500</v>
      </c>
      <c r="P90" s="38">
        <v>0</v>
      </c>
      <c r="Q90" s="36">
        <f t="shared" si="9"/>
        <v>5407.4973785899347</v>
      </c>
      <c r="R90" s="36">
        <f t="shared" si="10"/>
        <v>348876.4864893253</v>
      </c>
    </row>
    <row r="91" spans="1:18">
      <c r="A91" s="25">
        <v>89</v>
      </c>
      <c r="B91" s="25">
        <v>32</v>
      </c>
      <c r="C91" s="25">
        <v>5</v>
      </c>
      <c r="D91" s="36">
        <f>D79*(1+Mastersheet!$C$3)</f>
        <v>14758.486385098444</v>
      </c>
      <c r="E91" s="36">
        <f t="shared" si="11"/>
        <v>-885.50918310590657</v>
      </c>
      <c r="F91" s="37">
        <v>0</v>
      </c>
      <c r="G91" s="41">
        <f t="shared" si="8"/>
        <v>-4279.9610516785488</v>
      </c>
      <c r="H91" s="25">
        <v>0</v>
      </c>
      <c r="I91" s="25"/>
      <c r="J91" s="36">
        <f>(1+Mastersheet!$C$39)*J79</f>
        <v>-245.974773084974</v>
      </c>
      <c r="K91" s="36">
        <v>0</v>
      </c>
      <c r="L91" s="36">
        <f>Mastersheet!$C$34</f>
        <v>-1824.6070659266443</v>
      </c>
      <c r="M91" s="38">
        <v>0</v>
      </c>
      <c r="N91" s="37">
        <f>N79*(1+Mastersheet!$C$39)</f>
        <v>-614.93693271243512</v>
      </c>
      <c r="O91" s="38">
        <f>Mastersheet!$C$41</f>
        <v>-1500</v>
      </c>
      <c r="P91" s="38">
        <v>0</v>
      </c>
      <c r="Q91" s="36">
        <f t="shared" si="9"/>
        <v>5407.4973785899347</v>
      </c>
      <c r="R91" s="36">
        <f t="shared" si="10"/>
        <v>354865.4446787308</v>
      </c>
    </row>
    <row r="92" spans="1:18">
      <c r="A92" s="25">
        <v>90</v>
      </c>
      <c r="B92" s="25">
        <v>32</v>
      </c>
      <c r="C92" s="25">
        <v>6</v>
      </c>
      <c r="D92" s="36">
        <f>D80*(1+Mastersheet!$C$3)</f>
        <v>14758.486385098444</v>
      </c>
      <c r="E92" s="36">
        <f t="shared" si="11"/>
        <v>-885.50918310590657</v>
      </c>
      <c r="F92" s="37">
        <v>0</v>
      </c>
      <c r="G92" s="41">
        <f t="shared" si="8"/>
        <v>-4279.9610516785488</v>
      </c>
      <c r="H92" s="25">
        <v>0</v>
      </c>
      <c r="I92" s="25"/>
      <c r="J92" s="36">
        <f>(1+Mastersheet!$C$39)*J80</f>
        <v>-245.974773084974</v>
      </c>
      <c r="K92" s="36">
        <v>0</v>
      </c>
      <c r="L92" s="36">
        <f>Mastersheet!$C$34</f>
        <v>-1824.6070659266443</v>
      </c>
      <c r="M92" s="38">
        <v>0</v>
      </c>
      <c r="N92" s="37">
        <f>N80*(1+Mastersheet!$C$39)</f>
        <v>-614.93693271243512</v>
      </c>
      <c r="O92" s="38">
        <f>Mastersheet!$C$41</f>
        <v>-1500</v>
      </c>
      <c r="P92" s="38">
        <v>0</v>
      </c>
      <c r="Q92" s="36">
        <f t="shared" si="9"/>
        <v>5407.4973785899347</v>
      </c>
      <c r="R92" s="36">
        <f t="shared" si="10"/>
        <v>360864.38446511864</v>
      </c>
    </row>
    <row r="93" spans="1:18">
      <c r="A93" s="25">
        <v>91</v>
      </c>
      <c r="B93" s="25">
        <v>32</v>
      </c>
      <c r="C93" s="25">
        <v>7</v>
      </c>
      <c r="D93" s="36">
        <f>D81*(1+Mastersheet!$C$3)</f>
        <v>14758.486385098444</v>
      </c>
      <c r="E93" s="36">
        <f t="shared" si="11"/>
        <v>-885.50918310590657</v>
      </c>
      <c r="F93" s="37">
        <v>0</v>
      </c>
      <c r="G93" s="41">
        <f t="shared" si="8"/>
        <v>-4279.9610516785488</v>
      </c>
      <c r="H93" s="25">
        <v>0</v>
      </c>
      <c r="I93" s="25"/>
      <c r="J93" s="36">
        <f>(1+Mastersheet!$C$39)*J81</f>
        <v>-245.974773084974</v>
      </c>
      <c r="K93" s="36">
        <v>0</v>
      </c>
      <c r="L93" s="36">
        <f>Mastersheet!$C$34</f>
        <v>-1824.6070659266443</v>
      </c>
      <c r="M93" s="38">
        <v>0</v>
      </c>
      <c r="N93" s="37">
        <f>N81*(1+Mastersheet!$C$39)</f>
        <v>-614.93693271243512</v>
      </c>
      <c r="O93" s="38">
        <f>Mastersheet!$C$41</f>
        <v>-1500</v>
      </c>
      <c r="P93" s="38">
        <v>0</v>
      </c>
      <c r="Q93" s="36">
        <f t="shared" si="9"/>
        <v>5407.4973785899347</v>
      </c>
      <c r="R93" s="36">
        <f t="shared" si="10"/>
        <v>366873.32248448377</v>
      </c>
    </row>
    <row r="94" spans="1:18">
      <c r="A94" s="25">
        <v>92</v>
      </c>
      <c r="B94" s="25">
        <v>32</v>
      </c>
      <c r="C94" s="25">
        <v>8</v>
      </c>
      <c r="D94" s="36">
        <f>D82*(1+Mastersheet!$C$3)</f>
        <v>14758.486385098444</v>
      </c>
      <c r="E94" s="36">
        <f t="shared" si="11"/>
        <v>-885.50918310590657</v>
      </c>
      <c r="F94" s="37">
        <v>0</v>
      </c>
      <c r="G94" s="41">
        <f t="shared" si="8"/>
        <v>-4279.9610516785488</v>
      </c>
      <c r="H94" s="25">
        <v>0</v>
      </c>
      <c r="I94" s="25"/>
      <c r="J94" s="36">
        <f>(1+Mastersheet!$C$39)*J82</f>
        <v>-245.974773084974</v>
      </c>
      <c r="K94" s="36">
        <v>0</v>
      </c>
      <c r="L94" s="36">
        <f>Mastersheet!$C$34</f>
        <v>-1824.6070659266443</v>
      </c>
      <c r="M94" s="38">
        <v>0</v>
      </c>
      <c r="N94" s="37">
        <f>N82*(1+Mastersheet!$C$39)</f>
        <v>-614.93693271243512</v>
      </c>
      <c r="O94" s="38">
        <f>Mastersheet!$C$41</f>
        <v>-1500</v>
      </c>
      <c r="P94" s="38">
        <v>0</v>
      </c>
      <c r="Q94" s="36">
        <f t="shared" si="9"/>
        <v>5407.4973785899347</v>
      </c>
      <c r="R94" s="36">
        <f t="shared" si="10"/>
        <v>372892.27540054783</v>
      </c>
    </row>
    <row r="95" spans="1:18">
      <c r="A95" s="25">
        <v>93</v>
      </c>
      <c r="B95" s="25">
        <v>32</v>
      </c>
      <c r="C95" s="25">
        <v>9</v>
      </c>
      <c r="D95" s="36">
        <f>D83*(1+Mastersheet!$C$3)</f>
        <v>14758.486385098444</v>
      </c>
      <c r="E95" s="36">
        <f t="shared" si="11"/>
        <v>-885.50918310590657</v>
      </c>
      <c r="F95" s="37">
        <v>0</v>
      </c>
      <c r="G95" s="41">
        <f t="shared" si="8"/>
        <v>-4279.9610516785488</v>
      </c>
      <c r="H95" s="25">
        <v>0</v>
      </c>
      <c r="I95" s="25"/>
      <c r="J95" s="36">
        <f>(1+Mastersheet!$C$39)*J83</f>
        <v>-245.974773084974</v>
      </c>
      <c r="K95" s="36">
        <v>0</v>
      </c>
      <c r="L95" s="36">
        <f>Mastersheet!$C$34</f>
        <v>-1824.6070659266443</v>
      </c>
      <c r="M95" s="38">
        <v>0</v>
      </c>
      <c r="N95" s="37">
        <f>N83*(1+Mastersheet!$C$39)</f>
        <v>-614.93693271243512</v>
      </c>
      <c r="O95" s="38">
        <f>Mastersheet!$C$41</f>
        <v>-1500</v>
      </c>
      <c r="P95" s="38">
        <v>0</v>
      </c>
      <c r="Q95" s="36">
        <f t="shared" si="9"/>
        <v>5407.4973785899347</v>
      </c>
      <c r="R95" s="36">
        <f t="shared" si="10"/>
        <v>378921.25990480534</v>
      </c>
    </row>
    <row r="96" spans="1:18">
      <c r="A96" s="25">
        <v>94</v>
      </c>
      <c r="B96" s="25">
        <v>32</v>
      </c>
      <c r="C96" s="25">
        <v>10</v>
      </c>
      <c r="D96" s="36">
        <f>D84*(1+Mastersheet!$C$3)</f>
        <v>14758.486385098444</v>
      </c>
      <c r="E96" s="36">
        <f t="shared" si="11"/>
        <v>-885.50918310590657</v>
      </c>
      <c r="F96" s="37">
        <v>0</v>
      </c>
      <c r="G96" s="41">
        <f t="shared" si="8"/>
        <v>-4279.9610516785488</v>
      </c>
      <c r="H96" s="25">
        <v>0</v>
      </c>
      <c r="I96" s="25"/>
      <c r="J96" s="36">
        <f>(1+Mastersheet!$C$39)*J84</f>
        <v>-245.974773084974</v>
      </c>
      <c r="K96" s="36">
        <v>0</v>
      </c>
      <c r="L96" s="36">
        <f>Mastersheet!$C$34</f>
        <v>-1824.6070659266443</v>
      </c>
      <c r="M96" s="38">
        <v>0</v>
      </c>
      <c r="N96" s="37">
        <f>N84*(1+Mastersheet!$C$39)</f>
        <v>-614.93693271243512</v>
      </c>
      <c r="O96" s="38">
        <f>Mastersheet!$C$41</f>
        <v>-1500</v>
      </c>
      <c r="P96" s="38">
        <v>0</v>
      </c>
      <c r="Q96" s="36">
        <f t="shared" si="9"/>
        <v>5407.4973785899347</v>
      </c>
      <c r="R96" s="36">
        <f t="shared" si="10"/>
        <v>384960.29271656997</v>
      </c>
    </row>
    <row r="97" spans="1:18">
      <c r="A97" s="25">
        <v>95</v>
      </c>
      <c r="B97" s="25">
        <v>32</v>
      </c>
      <c r="C97" s="25">
        <v>11</v>
      </c>
      <c r="D97" s="36">
        <f>D85*(1+Mastersheet!$C$3)</f>
        <v>14758.486385098444</v>
      </c>
      <c r="E97" s="36">
        <f t="shared" si="11"/>
        <v>-885.50918310590657</v>
      </c>
      <c r="F97" s="37">
        <v>0</v>
      </c>
      <c r="G97" s="41">
        <f t="shared" si="8"/>
        <v>-4279.9610516785488</v>
      </c>
      <c r="H97" s="25">
        <v>0</v>
      </c>
      <c r="I97" s="25"/>
      <c r="J97" s="36">
        <f>(1+Mastersheet!$C$39)*J85</f>
        <v>-245.974773084974</v>
      </c>
      <c r="K97" s="36">
        <v>0</v>
      </c>
      <c r="L97" s="36">
        <f>Mastersheet!$C$34</f>
        <v>-1824.6070659266443</v>
      </c>
      <c r="M97" s="38">
        <v>0</v>
      </c>
      <c r="N97" s="37">
        <f>N85*(1+Mastersheet!$C$39)</f>
        <v>-614.93693271243512</v>
      </c>
      <c r="O97" s="38">
        <f>Mastersheet!$C$41</f>
        <v>-1500</v>
      </c>
      <c r="P97" s="38">
        <v>0</v>
      </c>
      <c r="Q97" s="36">
        <f t="shared" si="9"/>
        <v>5407.4973785899347</v>
      </c>
      <c r="R97" s="36">
        <f t="shared" si="10"/>
        <v>391009.39058302087</v>
      </c>
    </row>
    <row r="98" spans="1:18">
      <c r="A98" s="25">
        <v>96</v>
      </c>
      <c r="B98" s="25">
        <v>32</v>
      </c>
      <c r="C98" s="25">
        <v>0</v>
      </c>
      <c r="D98" s="36">
        <f>D86*(1+Mastersheet!$C$3)</f>
        <v>14758.486385098444</v>
      </c>
      <c r="E98" s="36">
        <f t="shared" si="11"/>
        <v>-885.50918310590657</v>
      </c>
      <c r="F98" s="37">
        <v>0</v>
      </c>
      <c r="G98" s="41">
        <f t="shared" si="8"/>
        <v>-4279.9610516785488</v>
      </c>
      <c r="H98" s="25">
        <v>0</v>
      </c>
      <c r="I98" s="25"/>
      <c r="J98" s="36">
        <f>(1+Mastersheet!$C$39)*J86</f>
        <v>-245.974773084974</v>
      </c>
      <c r="K98" s="36">
        <v>0</v>
      </c>
      <c r="L98" s="36">
        <f>Mastersheet!$C$34</f>
        <v>-1824.6070659266443</v>
      </c>
      <c r="M98" s="38">
        <v>0</v>
      </c>
      <c r="N98" s="37">
        <f>N86*(1+Mastersheet!$C$39)</f>
        <v>-614.93693271243512</v>
      </c>
      <c r="O98" s="38">
        <f>Mastersheet!$C$41</f>
        <v>-1500</v>
      </c>
      <c r="P98" s="38">
        <v>0</v>
      </c>
      <c r="Q98" s="36">
        <f t="shared" si="9"/>
        <v>5407.4973785899347</v>
      </c>
      <c r="R98" s="36">
        <f t="shared" si="10"/>
        <v>397068.57027924916</v>
      </c>
    </row>
    <row r="99" spans="1:18">
      <c r="A99" s="25">
        <v>97</v>
      </c>
      <c r="B99" s="25">
        <v>32</v>
      </c>
      <c r="C99" s="25">
        <v>1</v>
      </c>
      <c r="D99" s="36">
        <f>D87*(1+Mastersheet!$C$3)</f>
        <v>15201.240976651397</v>
      </c>
      <c r="E99" s="36">
        <f t="shared" si="11"/>
        <v>-912.07445859908387</v>
      </c>
      <c r="F99" s="37">
        <v>0</v>
      </c>
      <c r="G99" s="41">
        <f t="shared" si="8"/>
        <v>-4408.3598832289053</v>
      </c>
      <c r="H99" s="25">
        <v>0</v>
      </c>
      <c r="I99" s="25"/>
      <c r="J99" s="36">
        <f>(1+Mastersheet!$C$39)*J87</f>
        <v>-253.35401627752324</v>
      </c>
      <c r="K99" s="36">
        <v>0</v>
      </c>
      <c r="L99" s="36">
        <f>Mastersheet!$C$34</f>
        <v>-1824.6070659266443</v>
      </c>
      <c r="M99" s="38">
        <v>0</v>
      </c>
      <c r="N99" s="37">
        <f>N87*(1+Mastersheet!$C$39)</f>
        <v>-633.38504069380815</v>
      </c>
      <c r="O99" s="38">
        <f>Mastersheet!$C$41</f>
        <v>-1500</v>
      </c>
      <c r="P99" s="38">
        <v>0</v>
      </c>
      <c r="Q99" s="36">
        <f t="shared" si="9"/>
        <v>5669.4605119254347</v>
      </c>
      <c r="R99" s="36">
        <f t="shared" si="10"/>
        <v>403399.81174164003</v>
      </c>
    </row>
    <row r="100" spans="1:18">
      <c r="A100" s="25">
        <v>98</v>
      </c>
      <c r="B100" s="25">
        <v>33</v>
      </c>
      <c r="C100" s="25">
        <v>2</v>
      </c>
      <c r="D100" s="36">
        <f>D88*(1+Mastersheet!$C$3)</f>
        <v>15201.240976651397</v>
      </c>
      <c r="E100" s="36">
        <f t="shared" si="11"/>
        <v>-912.07445859908387</v>
      </c>
      <c r="F100" s="37">
        <v>0</v>
      </c>
      <c r="G100" s="41">
        <f t="shared" si="8"/>
        <v>-4408.3598832289053</v>
      </c>
      <c r="H100" s="25">
        <v>0</v>
      </c>
      <c r="I100" s="25"/>
      <c r="J100" s="36">
        <f>(1+Mastersheet!$C$39)*J88</f>
        <v>-253.35401627752324</v>
      </c>
      <c r="K100" s="36">
        <v>0</v>
      </c>
      <c r="L100" s="36">
        <f>Mastersheet!$C$34</f>
        <v>-1824.6070659266443</v>
      </c>
      <c r="M100" s="38">
        <v>0</v>
      </c>
      <c r="N100" s="37">
        <f>N88*(1+Mastersheet!$C$39)</f>
        <v>-633.38504069380815</v>
      </c>
      <c r="O100" s="38">
        <f>Mastersheet!$C$41</f>
        <v>-1500</v>
      </c>
      <c r="P100" s="38">
        <v>0</v>
      </c>
      <c r="Q100" s="36">
        <f t="shared" si="9"/>
        <v>5669.4605119254347</v>
      </c>
      <c r="R100" s="36">
        <f t="shared" si="10"/>
        <v>409741.60527313489</v>
      </c>
    </row>
    <row r="101" spans="1:18">
      <c r="A101" s="25">
        <v>99</v>
      </c>
      <c r="B101" s="25">
        <v>33</v>
      </c>
      <c r="C101" s="25">
        <v>3</v>
      </c>
      <c r="D101" s="36">
        <f>D89*(1+Mastersheet!$C$3)</f>
        <v>15201.240976651397</v>
      </c>
      <c r="E101" s="36">
        <f t="shared" si="11"/>
        <v>-912.07445859908387</v>
      </c>
      <c r="F101" s="37">
        <v>0</v>
      </c>
      <c r="G101" s="41">
        <f t="shared" si="8"/>
        <v>-4408.3598832289053</v>
      </c>
      <c r="H101" s="25">
        <v>0</v>
      </c>
      <c r="I101" s="25"/>
      <c r="J101" s="36">
        <f>(1+Mastersheet!$C$39)*J89</f>
        <v>-253.35401627752324</v>
      </c>
      <c r="K101" s="36">
        <v>0</v>
      </c>
      <c r="L101" s="36">
        <f>Mastersheet!$C$34</f>
        <v>-1824.6070659266443</v>
      </c>
      <c r="M101" s="38">
        <v>0</v>
      </c>
      <c r="N101" s="37">
        <f>N89*(1+Mastersheet!$C$39)</f>
        <v>-633.38504069380815</v>
      </c>
      <c r="O101" s="38">
        <f>Mastersheet!$C$41</f>
        <v>-1500</v>
      </c>
      <c r="P101" s="38">
        <v>0</v>
      </c>
      <c r="Q101" s="36">
        <f t="shared" si="9"/>
        <v>5669.4605119254347</v>
      </c>
      <c r="R101" s="36">
        <f t="shared" si="10"/>
        <v>416093.96846051561</v>
      </c>
    </row>
    <row r="102" spans="1:18">
      <c r="A102" s="25">
        <v>100</v>
      </c>
      <c r="B102" s="25">
        <v>33</v>
      </c>
      <c r="C102" s="25">
        <v>4</v>
      </c>
      <c r="D102" s="36">
        <f>D90*(1+Mastersheet!$C$3)</f>
        <v>15201.240976651397</v>
      </c>
      <c r="E102" s="36">
        <f t="shared" si="11"/>
        <v>-912.07445859908387</v>
      </c>
      <c r="F102" s="37">
        <v>0</v>
      </c>
      <c r="G102" s="41">
        <f t="shared" si="8"/>
        <v>-4408.3598832289053</v>
      </c>
      <c r="H102" s="25">
        <v>0</v>
      </c>
      <c r="I102" s="25"/>
      <c r="J102" s="36">
        <f>(1+Mastersheet!$C$39)*J90</f>
        <v>-253.35401627752324</v>
      </c>
      <c r="K102" s="36">
        <v>0</v>
      </c>
      <c r="L102" s="36">
        <f>Mastersheet!$C$34</f>
        <v>-1824.6070659266443</v>
      </c>
      <c r="M102" s="38">
        <v>0</v>
      </c>
      <c r="N102" s="37">
        <f>N90*(1+Mastersheet!$C$39)</f>
        <v>-633.38504069380815</v>
      </c>
      <c r="O102" s="38">
        <f>Mastersheet!$C$41</f>
        <v>-1500</v>
      </c>
      <c r="P102" s="38">
        <v>0</v>
      </c>
      <c r="Q102" s="36">
        <f t="shared" si="9"/>
        <v>5669.4605119254347</v>
      </c>
      <c r="R102" s="36">
        <f t="shared" si="10"/>
        <v>422456.91891987529</v>
      </c>
    </row>
    <row r="103" spans="1:18">
      <c r="A103" s="25">
        <v>101</v>
      </c>
      <c r="B103" s="25">
        <v>33</v>
      </c>
      <c r="C103" s="25">
        <v>5</v>
      </c>
      <c r="D103" s="36">
        <f>D91*(1+Mastersheet!$C$3)</f>
        <v>15201.240976651397</v>
      </c>
      <c r="E103" s="36">
        <f t="shared" si="11"/>
        <v>-912.07445859908387</v>
      </c>
      <c r="F103" s="37">
        <v>0</v>
      </c>
      <c r="G103" s="41">
        <f t="shared" si="8"/>
        <v>-4408.3598832289053</v>
      </c>
      <c r="H103" s="25">
        <v>0</v>
      </c>
      <c r="I103" s="25"/>
      <c r="J103" s="36">
        <f>(1+Mastersheet!$C$39)*J91</f>
        <v>-253.35401627752324</v>
      </c>
      <c r="K103" s="36">
        <v>0</v>
      </c>
      <c r="L103" s="36">
        <f>Mastersheet!$C$34</f>
        <v>-1824.6070659266443</v>
      </c>
      <c r="M103" s="38">
        <v>0</v>
      </c>
      <c r="N103" s="37">
        <f>N91*(1+Mastersheet!$C$39)</f>
        <v>-633.38504069380815</v>
      </c>
      <c r="O103" s="38">
        <f>Mastersheet!$C$41</f>
        <v>-1500</v>
      </c>
      <c r="P103" s="38">
        <v>0</v>
      </c>
      <c r="Q103" s="36">
        <f t="shared" si="9"/>
        <v>5669.4605119254347</v>
      </c>
      <c r="R103" s="36">
        <f t="shared" si="10"/>
        <v>428830.47429666721</v>
      </c>
    </row>
    <row r="104" spans="1:18">
      <c r="A104" s="25">
        <v>102</v>
      </c>
      <c r="B104" s="25">
        <v>33</v>
      </c>
      <c r="C104" s="25">
        <v>6</v>
      </c>
      <c r="D104" s="36">
        <f>D92*(1+Mastersheet!$C$3)</f>
        <v>15201.240976651397</v>
      </c>
      <c r="E104" s="36">
        <f t="shared" si="11"/>
        <v>-912.07445859908387</v>
      </c>
      <c r="F104" s="37">
        <v>0</v>
      </c>
      <c r="G104" s="41">
        <f t="shared" si="8"/>
        <v>-4408.3598832289053</v>
      </c>
      <c r="H104" s="25">
        <v>0</v>
      </c>
      <c r="I104" s="25"/>
      <c r="J104" s="36">
        <f>(1+Mastersheet!$C$39)*J92</f>
        <v>-253.35401627752324</v>
      </c>
      <c r="K104" s="36">
        <v>0</v>
      </c>
      <c r="L104" s="36">
        <f>Mastersheet!$C$34</f>
        <v>-1824.6070659266443</v>
      </c>
      <c r="M104" s="38">
        <v>0</v>
      </c>
      <c r="N104" s="37">
        <f>N92*(1+Mastersheet!$C$39)</f>
        <v>-633.38504069380815</v>
      </c>
      <c r="O104" s="38">
        <f>Mastersheet!$C$41</f>
        <v>-1500</v>
      </c>
      <c r="P104" s="38">
        <v>0</v>
      </c>
      <c r="Q104" s="36">
        <f t="shared" si="9"/>
        <v>5669.4605119254347</v>
      </c>
      <c r="R104" s="36">
        <f t="shared" si="10"/>
        <v>435214.65226575377</v>
      </c>
    </row>
    <row r="105" spans="1:18">
      <c r="A105" s="25">
        <v>103</v>
      </c>
      <c r="B105" s="25">
        <v>33</v>
      </c>
      <c r="C105" s="25">
        <v>7</v>
      </c>
      <c r="D105" s="36">
        <f>D93*(1+Mastersheet!$C$3)</f>
        <v>15201.240976651397</v>
      </c>
      <c r="E105" s="36">
        <f t="shared" si="11"/>
        <v>-912.07445859908387</v>
      </c>
      <c r="F105" s="37">
        <v>0</v>
      </c>
      <c r="G105" s="41">
        <f t="shared" si="8"/>
        <v>-4408.3598832289053</v>
      </c>
      <c r="H105" s="25">
        <v>0</v>
      </c>
      <c r="I105" s="25"/>
      <c r="J105" s="36">
        <f>(1+Mastersheet!$C$39)*J93</f>
        <v>-253.35401627752324</v>
      </c>
      <c r="K105" s="36">
        <v>0</v>
      </c>
      <c r="L105" s="36">
        <f>Mastersheet!$C$34</f>
        <v>-1824.6070659266443</v>
      </c>
      <c r="M105" s="38">
        <v>0</v>
      </c>
      <c r="N105" s="37">
        <f>N93*(1+Mastersheet!$C$39)</f>
        <v>-633.38504069380815</v>
      </c>
      <c r="O105" s="38">
        <f>Mastersheet!$C$41</f>
        <v>-1500</v>
      </c>
      <c r="P105" s="38">
        <v>0</v>
      </c>
      <c r="Q105" s="36">
        <f t="shared" si="9"/>
        <v>5669.4605119254347</v>
      </c>
      <c r="R105" s="36">
        <f t="shared" si="10"/>
        <v>441609.47053145547</v>
      </c>
    </row>
    <row r="106" spans="1:18">
      <c r="A106" s="25">
        <v>104</v>
      </c>
      <c r="B106" s="25">
        <v>33</v>
      </c>
      <c r="C106" s="25">
        <v>8</v>
      </c>
      <c r="D106" s="36">
        <f>D94*(1+Mastersheet!$C$3)</f>
        <v>15201.240976651397</v>
      </c>
      <c r="E106" s="36">
        <f t="shared" si="11"/>
        <v>-912.07445859908387</v>
      </c>
      <c r="F106" s="37">
        <v>0</v>
      </c>
      <c r="G106" s="41">
        <f t="shared" si="8"/>
        <v>-4408.3598832289053</v>
      </c>
      <c r="H106" s="25">
        <v>0</v>
      </c>
      <c r="I106" s="25"/>
      <c r="J106" s="36">
        <f>(1+Mastersheet!$C$39)*J94</f>
        <v>-253.35401627752324</v>
      </c>
      <c r="K106" s="36">
        <v>0</v>
      </c>
      <c r="L106" s="36">
        <f>Mastersheet!$C$34</f>
        <v>-1824.6070659266443</v>
      </c>
      <c r="M106" s="38">
        <v>0</v>
      </c>
      <c r="N106" s="37">
        <f>N94*(1+Mastersheet!$C$39)</f>
        <v>-633.38504069380815</v>
      </c>
      <c r="O106" s="38">
        <f>Mastersheet!$C$41</f>
        <v>-1500</v>
      </c>
      <c r="P106" s="38">
        <v>0</v>
      </c>
      <c r="Q106" s="36">
        <f t="shared" si="9"/>
        <v>5669.4605119254347</v>
      </c>
      <c r="R106" s="36">
        <f t="shared" si="10"/>
        <v>448014.94682760001</v>
      </c>
    </row>
    <row r="107" spans="1:18">
      <c r="A107" s="25">
        <v>105</v>
      </c>
      <c r="B107" s="25">
        <v>33</v>
      </c>
      <c r="C107" s="25">
        <v>9</v>
      </c>
      <c r="D107" s="36">
        <f>D95*(1+Mastersheet!$C$3)</f>
        <v>15201.240976651397</v>
      </c>
      <c r="E107" s="36">
        <f t="shared" si="11"/>
        <v>-912.07445859908387</v>
      </c>
      <c r="F107" s="37">
        <v>0</v>
      </c>
      <c r="G107" s="41">
        <f t="shared" si="8"/>
        <v>-4408.3598832289053</v>
      </c>
      <c r="H107" s="25">
        <v>0</v>
      </c>
      <c r="I107" s="25"/>
      <c r="J107" s="36">
        <f>(1+Mastersheet!$C$39)*J95</f>
        <v>-253.35401627752324</v>
      </c>
      <c r="K107" s="36">
        <v>0</v>
      </c>
      <c r="L107" s="36">
        <f>Mastersheet!$C$34</f>
        <v>-1824.6070659266443</v>
      </c>
      <c r="M107" s="38">
        <v>0</v>
      </c>
      <c r="N107" s="37">
        <f>N95*(1+Mastersheet!$C$39)</f>
        <v>-633.38504069380815</v>
      </c>
      <c r="O107" s="38">
        <f>Mastersheet!$C$41</f>
        <v>-1500</v>
      </c>
      <c r="P107" s="38">
        <v>0</v>
      </c>
      <c r="Q107" s="36">
        <f t="shared" si="9"/>
        <v>5669.4605119254347</v>
      </c>
      <c r="R107" s="36">
        <f t="shared" si="10"/>
        <v>454431.09891757148</v>
      </c>
    </row>
    <row r="108" spans="1:18">
      <c r="A108" s="25">
        <v>106</v>
      </c>
      <c r="B108" s="25">
        <v>33</v>
      </c>
      <c r="C108" s="25">
        <v>10</v>
      </c>
      <c r="D108" s="36">
        <f>D96*(1+Mastersheet!$C$3)</f>
        <v>15201.240976651397</v>
      </c>
      <c r="E108" s="36">
        <f t="shared" si="11"/>
        <v>-912.07445859908387</v>
      </c>
      <c r="F108" s="37">
        <v>0</v>
      </c>
      <c r="G108" s="41">
        <f t="shared" si="8"/>
        <v>-4408.3598832289053</v>
      </c>
      <c r="H108" s="25">
        <v>0</v>
      </c>
      <c r="I108" s="25"/>
      <c r="J108" s="36">
        <f>(1+Mastersheet!$C$39)*J96</f>
        <v>-253.35401627752324</v>
      </c>
      <c r="K108" s="36">
        <v>0</v>
      </c>
      <c r="L108" s="36">
        <f>Mastersheet!$C$34</f>
        <v>-1824.6070659266443</v>
      </c>
      <c r="M108" s="38">
        <v>0</v>
      </c>
      <c r="N108" s="37">
        <f>N96*(1+Mastersheet!$C$39)</f>
        <v>-633.38504069380815</v>
      </c>
      <c r="O108" s="38">
        <f>Mastersheet!$C$41</f>
        <v>-1500</v>
      </c>
      <c r="P108" s="38">
        <v>0</v>
      </c>
      <c r="Q108" s="36">
        <f t="shared" si="9"/>
        <v>5669.4605119254347</v>
      </c>
      <c r="R108" s="36">
        <f t="shared" si="10"/>
        <v>460857.94459435955</v>
      </c>
    </row>
    <row r="109" spans="1:18">
      <c r="A109" s="25">
        <v>107</v>
      </c>
      <c r="B109" s="25">
        <v>33</v>
      </c>
      <c r="C109" s="25">
        <v>11</v>
      </c>
      <c r="D109" s="36">
        <f>D97*(1+Mastersheet!$C$3)</f>
        <v>15201.240976651397</v>
      </c>
      <c r="E109" s="36">
        <f t="shared" si="11"/>
        <v>-912.07445859908387</v>
      </c>
      <c r="F109" s="37">
        <v>0</v>
      </c>
      <c r="G109" s="41">
        <f t="shared" si="8"/>
        <v>-4408.3598832289053</v>
      </c>
      <c r="H109" s="25">
        <v>0</v>
      </c>
      <c r="I109" s="25"/>
      <c r="J109" s="36">
        <f>(1+Mastersheet!$C$39)*J97</f>
        <v>-253.35401627752324</v>
      </c>
      <c r="K109" s="36">
        <v>0</v>
      </c>
      <c r="L109" s="36">
        <f>Mastersheet!$C$34</f>
        <v>-1824.6070659266443</v>
      </c>
      <c r="M109" s="38">
        <v>0</v>
      </c>
      <c r="N109" s="37">
        <f>N97*(1+Mastersheet!$C$39)</f>
        <v>-633.38504069380815</v>
      </c>
      <c r="O109" s="38">
        <f>Mastersheet!$C$41</f>
        <v>-1500</v>
      </c>
      <c r="P109" s="38">
        <v>0</v>
      </c>
      <c r="Q109" s="36">
        <f t="shared" si="9"/>
        <v>5669.4605119254347</v>
      </c>
      <c r="R109" s="36">
        <f t="shared" si="10"/>
        <v>467295.50168060896</v>
      </c>
    </row>
    <row r="110" spans="1:18">
      <c r="A110" s="25">
        <v>108</v>
      </c>
      <c r="B110" s="25">
        <v>33</v>
      </c>
      <c r="C110" s="25">
        <v>0</v>
      </c>
      <c r="D110" s="36">
        <f>D98*(1+Mastersheet!$C$3)</f>
        <v>15201.240976651397</v>
      </c>
      <c r="E110" s="36">
        <f t="shared" si="11"/>
        <v>-912.07445859908387</v>
      </c>
      <c r="F110" s="37">
        <v>0</v>
      </c>
      <c r="G110" s="41">
        <f t="shared" si="8"/>
        <v>-4408.3598832289053</v>
      </c>
      <c r="H110" s="25">
        <v>0</v>
      </c>
      <c r="I110" s="25"/>
      <c r="J110" s="36">
        <f>(1+Mastersheet!$C$39)*J98</f>
        <v>-253.35401627752324</v>
      </c>
      <c r="K110" s="36">
        <v>0</v>
      </c>
      <c r="L110" s="36">
        <f>Mastersheet!$C$34</f>
        <v>-1824.6070659266443</v>
      </c>
      <c r="M110" s="38">
        <v>0</v>
      </c>
      <c r="N110" s="37">
        <f>N98*(1+Mastersheet!$C$39)</f>
        <v>-633.38504069380815</v>
      </c>
      <c r="O110" s="38">
        <f>Mastersheet!$C$41</f>
        <v>-1500</v>
      </c>
      <c r="P110" s="38">
        <v>0</v>
      </c>
      <c r="Q110" s="36">
        <f t="shared" si="9"/>
        <v>5669.4605119254347</v>
      </c>
      <c r="R110" s="36">
        <f t="shared" si="10"/>
        <v>473743.78802866879</v>
      </c>
    </row>
    <row r="111" spans="1:18">
      <c r="A111" s="25">
        <v>109</v>
      </c>
      <c r="B111" s="25">
        <v>33</v>
      </c>
      <c r="C111" s="25">
        <v>1</v>
      </c>
      <c r="D111" s="36">
        <f>D99*(1+Mastersheet!$C$3)</f>
        <v>15657.278205950939</v>
      </c>
      <c r="E111" s="36">
        <f t="shared" si="11"/>
        <v>-939.43669235705636</v>
      </c>
      <c r="F111" s="37">
        <v>0</v>
      </c>
      <c r="G111" s="41">
        <f t="shared" si="8"/>
        <v>-4540.6106797257717</v>
      </c>
      <c r="H111" s="25">
        <v>0</v>
      </c>
      <c r="I111" s="25"/>
      <c r="J111" s="36">
        <f>(1+Mastersheet!$C$39)*J99</f>
        <v>-260.95463676584893</v>
      </c>
      <c r="K111" s="36">
        <v>0</v>
      </c>
      <c r="L111" s="36">
        <f>Mastersheet!$C$34</f>
        <v>-1824.6070659266443</v>
      </c>
      <c r="M111" s="38">
        <v>0</v>
      </c>
      <c r="N111" s="37">
        <f>N99*(1+Mastersheet!$C$39)</f>
        <v>-652.38659191462239</v>
      </c>
      <c r="O111" s="38">
        <f>Mastersheet!$C$41</f>
        <v>-1500</v>
      </c>
      <c r="P111" s="38">
        <v>0</v>
      </c>
      <c r="Q111" s="36">
        <f t="shared" si="9"/>
        <v>5939.2825392609939</v>
      </c>
      <c r="R111" s="36">
        <f t="shared" si="10"/>
        <v>480472.64354797755</v>
      </c>
    </row>
    <row r="112" spans="1:18">
      <c r="A112" s="25">
        <v>110</v>
      </c>
      <c r="B112" s="25">
        <v>34</v>
      </c>
      <c r="C112" s="25">
        <v>2</v>
      </c>
      <c r="D112" s="36">
        <f>D100*(1+Mastersheet!$C$3)</f>
        <v>15657.278205950939</v>
      </c>
      <c r="E112" s="36">
        <f t="shared" si="11"/>
        <v>-939.43669235705636</v>
      </c>
      <c r="F112" s="37">
        <v>0</v>
      </c>
      <c r="G112" s="41">
        <f t="shared" si="8"/>
        <v>-4540.6106797257717</v>
      </c>
      <c r="H112" s="25">
        <v>0</v>
      </c>
      <c r="I112" s="25"/>
      <c r="J112" s="36">
        <f>(1+Mastersheet!$C$39)*J100</f>
        <v>-260.95463676584893</v>
      </c>
      <c r="K112" s="36">
        <v>0</v>
      </c>
      <c r="L112" s="36">
        <f>Mastersheet!$C$34</f>
        <v>-1824.6070659266443</v>
      </c>
      <c r="M112" s="38">
        <v>0</v>
      </c>
      <c r="N112" s="37">
        <f>N100*(1+Mastersheet!$C$39)</f>
        <v>-652.38659191462239</v>
      </c>
      <c r="O112" s="38">
        <f>Mastersheet!$C$41</f>
        <v>-1500</v>
      </c>
      <c r="P112" s="38">
        <v>0</v>
      </c>
      <c r="Q112" s="36">
        <f t="shared" si="9"/>
        <v>5939.2825392609939</v>
      </c>
      <c r="R112" s="36">
        <f t="shared" si="10"/>
        <v>487212.71382648521</v>
      </c>
    </row>
    <row r="113" spans="1:18">
      <c r="A113" s="25">
        <v>111</v>
      </c>
      <c r="B113" s="25">
        <v>34</v>
      </c>
      <c r="C113" s="25">
        <v>3</v>
      </c>
      <c r="D113" s="36">
        <f>D101*(1+Mastersheet!$C$3)</f>
        <v>15657.278205950939</v>
      </c>
      <c r="E113" s="36">
        <f t="shared" si="11"/>
        <v>-939.43669235705636</v>
      </c>
      <c r="F113" s="37">
        <v>0</v>
      </c>
      <c r="G113" s="41">
        <f t="shared" si="8"/>
        <v>-4540.6106797257717</v>
      </c>
      <c r="H113" s="25">
        <v>0</v>
      </c>
      <c r="I113" s="25"/>
      <c r="J113" s="36">
        <f>(1+Mastersheet!$C$39)*J101</f>
        <v>-260.95463676584893</v>
      </c>
      <c r="K113" s="36">
        <v>0</v>
      </c>
      <c r="L113" s="36">
        <f>Mastersheet!$C$34</f>
        <v>-1824.6070659266443</v>
      </c>
      <c r="M113" s="38">
        <v>0</v>
      </c>
      <c r="N113" s="37">
        <f>N101*(1+Mastersheet!$C$39)</f>
        <v>-652.38659191462239</v>
      </c>
      <c r="O113" s="38">
        <f>Mastersheet!$C$41</f>
        <v>-1500</v>
      </c>
      <c r="P113" s="38">
        <v>0</v>
      </c>
      <c r="Q113" s="36">
        <f t="shared" si="9"/>
        <v>5939.2825392609939</v>
      </c>
      <c r="R113" s="36">
        <f t="shared" si="10"/>
        <v>493964.01755545702</v>
      </c>
    </row>
    <row r="114" spans="1:18">
      <c r="A114" s="25">
        <v>112</v>
      </c>
      <c r="B114" s="25">
        <v>34</v>
      </c>
      <c r="C114" s="25">
        <v>4</v>
      </c>
      <c r="D114" s="36">
        <f>D102*(1+Mastersheet!$C$3)</f>
        <v>15657.278205950939</v>
      </c>
      <c r="E114" s="36">
        <f t="shared" si="11"/>
        <v>-939.43669235705636</v>
      </c>
      <c r="F114" s="37">
        <v>0</v>
      </c>
      <c r="G114" s="41">
        <f t="shared" si="8"/>
        <v>-4540.6106797257717</v>
      </c>
      <c r="H114" s="25">
        <v>0</v>
      </c>
      <c r="I114" s="25"/>
      <c r="J114" s="36">
        <f>(1+Mastersheet!$C$39)*J102</f>
        <v>-260.95463676584893</v>
      </c>
      <c r="K114" s="36">
        <v>0</v>
      </c>
      <c r="L114" s="36">
        <f>Mastersheet!$C$34</f>
        <v>-1824.6070659266443</v>
      </c>
      <c r="M114" s="38">
        <v>0</v>
      </c>
      <c r="N114" s="37">
        <f>N102*(1+Mastersheet!$C$39)</f>
        <v>-652.38659191462239</v>
      </c>
      <c r="O114" s="38">
        <f>Mastersheet!$C$41</f>
        <v>-1500</v>
      </c>
      <c r="P114" s="38">
        <v>0</v>
      </c>
      <c r="Q114" s="36">
        <f t="shared" si="9"/>
        <v>5939.2825392609939</v>
      </c>
      <c r="R114" s="36">
        <f t="shared" si="10"/>
        <v>500726.57345731044</v>
      </c>
    </row>
    <row r="115" spans="1:18">
      <c r="A115" s="25">
        <v>113</v>
      </c>
      <c r="B115" s="25">
        <v>34</v>
      </c>
      <c r="C115" s="25">
        <v>5</v>
      </c>
      <c r="D115" s="36">
        <f>D103*(1+Mastersheet!$C$3)</f>
        <v>15657.278205950939</v>
      </c>
      <c r="E115" s="36">
        <f t="shared" si="11"/>
        <v>-939.43669235705636</v>
      </c>
      <c r="F115" s="37">
        <v>0</v>
      </c>
      <c r="G115" s="41">
        <f t="shared" si="8"/>
        <v>-4540.6106797257717</v>
      </c>
      <c r="H115" s="25">
        <v>0</v>
      </c>
      <c r="I115" s="25"/>
      <c r="J115" s="36">
        <f>(1+Mastersheet!$C$39)*J103</f>
        <v>-260.95463676584893</v>
      </c>
      <c r="K115" s="36">
        <v>0</v>
      </c>
      <c r="L115" s="36">
        <f>Mastersheet!$C$34</f>
        <v>-1824.6070659266443</v>
      </c>
      <c r="M115" s="38">
        <v>0</v>
      </c>
      <c r="N115" s="37">
        <f>N103*(1+Mastersheet!$C$39)</f>
        <v>-652.38659191462239</v>
      </c>
      <c r="O115" s="38">
        <f>Mastersheet!$C$41</f>
        <v>-1500</v>
      </c>
      <c r="P115" s="38">
        <v>0</v>
      </c>
      <c r="Q115" s="36">
        <f t="shared" si="9"/>
        <v>5939.2825392609939</v>
      </c>
      <c r="R115" s="36">
        <f t="shared" si="10"/>
        <v>507500.40028566698</v>
      </c>
    </row>
    <row r="116" spans="1:18">
      <c r="A116" s="25">
        <v>114</v>
      </c>
      <c r="B116" s="25">
        <v>34</v>
      </c>
      <c r="C116" s="25">
        <v>6</v>
      </c>
      <c r="D116" s="36">
        <f>D104*(1+Mastersheet!$C$3)</f>
        <v>15657.278205950939</v>
      </c>
      <c r="E116" s="36">
        <f t="shared" si="11"/>
        <v>-939.43669235705636</v>
      </c>
      <c r="F116" s="37">
        <v>0</v>
      </c>
      <c r="G116" s="41">
        <f t="shared" si="8"/>
        <v>-4540.6106797257717</v>
      </c>
      <c r="H116" s="25">
        <v>0</v>
      </c>
      <c r="I116" s="25"/>
      <c r="J116" s="36">
        <f>(1+Mastersheet!$C$39)*J104</f>
        <v>-260.95463676584893</v>
      </c>
      <c r="K116" s="36">
        <v>0</v>
      </c>
      <c r="L116" s="36">
        <f>Mastersheet!$C$34</f>
        <v>-1824.6070659266443</v>
      </c>
      <c r="M116" s="38">
        <v>0</v>
      </c>
      <c r="N116" s="37">
        <f>N104*(1+Mastersheet!$C$39)</f>
        <v>-652.38659191462239</v>
      </c>
      <c r="O116" s="38">
        <f>Mastersheet!$C$41</f>
        <v>-1500</v>
      </c>
      <c r="P116" s="38">
        <v>0</v>
      </c>
      <c r="Q116" s="36">
        <f t="shared" si="9"/>
        <v>5939.2825392609939</v>
      </c>
      <c r="R116" s="36">
        <f t="shared" si="10"/>
        <v>514285.51682540408</v>
      </c>
    </row>
    <row r="117" spans="1:18">
      <c r="A117" s="25">
        <v>115</v>
      </c>
      <c r="B117" s="25">
        <v>34</v>
      </c>
      <c r="C117" s="25">
        <v>7</v>
      </c>
      <c r="D117" s="36">
        <f>D105*(1+Mastersheet!$C$3)</f>
        <v>15657.278205950939</v>
      </c>
      <c r="E117" s="36">
        <f t="shared" si="11"/>
        <v>-939.43669235705636</v>
      </c>
      <c r="F117" s="37">
        <v>0</v>
      </c>
      <c r="G117" s="41">
        <f t="shared" si="8"/>
        <v>-4540.6106797257717</v>
      </c>
      <c r="H117" s="25">
        <v>0</v>
      </c>
      <c r="I117" s="25"/>
      <c r="J117" s="36">
        <f>(1+Mastersheet!$C$39)*J105</f>
        <v>-260.95463676584893</v>
      </c>
      <c r="K117" s="36">
        <v>0</v>
      </c>
      <c r="L117" s="36">
        <f>Mastersheet!$C$34</f>
        <v>-1824.6070659266443</v>
      </c>
      <c r="M117" s="38">
        <v>0</v>
      </c>
      <c r="N117" s="37">
        <f>N105*(1+Mastersheet!$C$39)</f>
        <v>-652.38659191462239</v>
      </c>
      <c r="O117" s="38">
        <f>Mastersheet!$C$41</f>
        <v>-1500</v>
      </c>
      <c r="P117" s="38">
        <v>0</v>
      </c>
      <c r="Q117" s="36">
        <f t="shared" si="9"/>
        <v>5939.2825392609939</v>
      </c>
      <c r="R117" s="36">
        <f t="shared" si="10"/>
        <v>521081.94189270743</v>
      </c>
    </row>
    <row r="118" spans="1:18">
      <c r="A118" s="25">
        <v>116</v>
      </c>
      <c r="B118" s="25">
        <v>34</v>
      </c>
      <c r="C118" s="25">
        <v>8</v>
      </c>
      <c r="D118" s="36">
        <f>D106*(1+Mastersheet!$C$3)</f>
        <v>15657.278205950939</v>
      </c>
      <c r="E118" s="36">
        <f t="shared" si="11"/>
        <v>-939.43669235705636</v>
      </c>
      <c r="F118" s="37">
        <v>0</v>
      </c>
      <c r="G118" s="41">
        <f t="shared" si="8"/>
        <v>-4540.6106797257717</v>
      </c>
      <c r="H118" s="25">
        <v>0</v>
      </c>
      <c r="I118" s="25"/>
      <c r="J118" s="36">
        <f>(1+Mastersheet!$C$39)*J106</f>
        <v>-260.95463676584893</v>
      </c>
      <c r="K118" s="36">
        <v>0</v>
      </c>
      <c r="L118" s="36">
        <f>Mastersheet!$C$34</f>
        <v>-1824.6070659266443</v>
      </c>
      <c r="M118" s="38">
        <v>0</v>
      </c>
      <c r="N118" s="37">
        <f>N106*(1+Mastersheet!$C$39)</f>
        <v>-652.38659191462239</v>
      </c>
      <c r="O118" s="38">
        <f>Mastersheet!$C$41</f>
        <v>-1500</v>
      </c>
      <c r="P118" s="38">
        <v>0</v>
      </c>
      <c r="Q118" s="36">
        <f t="shared" si="9"/>
        <v>5939.2825392609939</v>
      </c>
      <c r="R118" s="36">
        <f t="shared" si="10"/>
        <v>527889.69433512294</v>
      </c>
    </row>
    <row r="119" spans="1:18">
      <c r="A119" s="25">
        <v>117</v>
      </c>
      <c r="B119" s="25">
        <v>34</v>
      </c>
      <c r="C119" s="25">
        <v>9</v>
      </c>
      <c r="D119" s="36">
        <f>D107*(1+Mastersheet!$C$3)</f>
        <v>15657.278205950939</v>
      </c>
      <c r="E119" s="36">
        <f t="shared" si="11"/>
        <v>-939.43669235705636</v>
      </c>
      <c r="F119" s="37">
        <v>0</v>
      </c>
      <c r="G119" s="41">
        <f t="shared" si="8"/>
        <v>-4540.6106797257717</v>
      </c>
      <c r="H119" s="25">
        <v>0</v>
      </c>
      <c r="I119" s="25"/>
      <c r="J119" s="36">
        <f>(1+Mastersheet!$C$39)*J107</f>
        <v>-260.95463676584893</v>
      </c>
      <c r="K119" s="36">
        <v>0</v>
      </c>
      <c r="L119" s="36">
        <f>Mastersheet!$C$34</f>
        <v>-1824.6070659266443</v>
      </c>
      <c r="M119" s="38">
        <v>0</v>
      </c>
      <c r="N119" s="37">
        <f>N107*(1+Mastersheet!$C$39)</f>
        <v>-652.38659191462239</v>
      </c>
      <c r="O119" s="38">
        <f>Mastersheet!$C$41</f>
        <v>-1500</v>
      </c>
      <c r="P119" s="38">
        <v>0</v>
      </c>
      <c r="Q119" s="36">
        <f t="shared" si="9"/>
        <v>5939.2825392609939</v>
      </c>
      <c r="R119" s="36">
        <f t="shared" si="10"/>
        <v>534708.79303160915</v>
      </c>
    </row>
    <row r="120" spans="1:18">
      <c r="A120" s="25">
        <v>118</v>
      </c>
      <c r="B120" s="25">
        <v>34</v>
      </c>
      <c r="C120" s="25">
        <v>10</v>
      </c>
      <c r="D120" s="36">
        <f>D108*(1+Mastersheet!$C$3)</f>
        <v>15657.278205950939</v>
      </c>
      <c r="E120" s="36">
        <f t="shared" si="11"/>
        <v>-939.43669235705636</v>
      </c>
      <c r="F120" s="37">
        <v>0</v>
      </c>
      <c r="G120" s="41">
        <f t="shared" si="8"/>
        <v>-4540.6106797257717</v>
      </c>
      <c r="H120" s="25">
        <v>0</v>
      </c>
      <c r="I120" s="25"/>
      <c r="J120" s="36">
        <f>(1+Mastersheet!$C$39)*J108</f>
        <v>-260.95463676584893</v>
      </c>
      <c r="K120" s="36">
        <v>0</v>
      </c>
      <c r="L120" s="36">
        <f>Mastersheet!$C$34</f>
        <v>-1824.6070659266443</v>
      </c>
      <c r="M120" s="38">
        <v>0</v>
      </c>
      <c r="N120" s="37">
        <f>N108*(1+Mastersheet!$C$39)</f>
        <v>-652.38659191462239</v>
      </c>
      <c r="O120" s="38">
        <f>Mastersheet!$C$41</f>
        <v>-1500</v>
      </c>
      <c r="P120" s="38">
        <v>0</v>
      </c>
      <c r="Q120" s="36">
        <f t="shared" si="9"/>
        <v>5939.2825392609939</v>
      </c>
      <c r="R120" s="36">
        <f t="shared" si="10"/>
        <v>541539.2568925895</v>
      </c>
    </row>
    <row r="121" spans="1:18">
      <c r="A121" s="25">
        <v>119</v>
      </c>
      <c r="B121" s="25">
        <v>34</v>
      </c>
      <c r="C121" s="25">
        <v>11</v>
      </c>
      <c r="D121" s="36">
        <f>D109*(1+Mastersheet!$C$3)</f>
        <v>15657.278205950939</v>
      </c>
      <c r="E121" s="36">
        <f t="shared" si="11"/>
        <v>-939.43669235705636</v>
      </c>
      <c r="F121" s="37">
        <v>0</v>
      </c>
      <c r="G121" s="41">
        <f t="shared" si="8"/>
        <v>-4540.6106797257717</v>
      </c>
      <c r="H121" s="25">
        <v>0</v>
      </c>
      <c r="I121" s="25"/>
      <c r="J121" s="36">
        <f>(1+Mastersheet!$C$39)*J109</f>
        <v>-260.95463676584893</v>
      </c>
      <c r="K121" s="36">
        <v>0</v>
      </c>
      <c r="L121" s="36">
        <f>Mastersheet!$C$34</f>
        <v>-1824.6070659266443</v>
      </c>
      <c r="M121" s="38">
        <v>0</v>
      </c>
      <c r="N121" s="37">
        <f>N109*(1+Mastersheet!$C$39)</f>
        <v>-652.38659191462239</v>
      </c>
      <c r="O121" s="38">
        <f>Mastersheet!$C$41</f>
        <v>-1500</v>
      </c>
      <c r="P121" s="38">
        <v>0</v>
      </c>
      <c r="Q121" s="36">
        <f t="shared" si="9"/>
        <v>5939.2825392609939</v>
      </c>
      <c r="R121" s="36">
        <f t="shared" si="10"/>
        <v>548381.10486000485</v>
      </c>
    </row>
    <row r="122" spans="1:18">
      <c r="A122" s="25">
        <v>120</v>
      </c>
      <c r="B122" s="25">
        <v>34</v>
      </c>
      <c r="C122" s="25">
        <v>0</v>
      </c>
      <c r="D122" s="36">
        <f>D110*(1+Mastersheet!$C$3)</f>
        <v>15657.278205950939</v>
      </c>
      <c r="E122" s="36">
        <f t="shared" si="11"/>
        <v>-939.43669235705636</v>
      </c>
      <c r="F122" s="37">
        <v>0</v>
      </c>
      <c r="G122" s="41">
        <f t="shared" si="8"/>
        <v>-4540.6106797257717</v>
      </c>
      <c r="H122" s="25">
        <v>0</v>
      </c>
      <c r="I122" s="25"/>
      <c r="J122" s="36">
        <f>(1+Mastersheet!$C$39)*J110</f>
        <v>-260.95463676584893</v>
      </c>
      <c r="K122" s="36">
        <v>0</v>
      </c>
      <c r="L122" s="36">
        <f>Mastersheet!$C$34</f>
        <v>-1824.6070659266443</v>
      </c>
      <c r="M122" s="38">
        <v>0</v>
      </c>
      <c r="N122" s="37">
        <f>N110*(1+Mastersheet!$C$39)</f>
        <v>-652.38659191462239</v>
      </c>
      <c r="O122" s="38">
        <f>Mastersheet!$C$41</f>
        <v>-1500</v>
      </c>
      <c r="P122" s="38">
        <v>0</v>
      </c>
      <c r="Q122" s="36">
        <f t="shared" si="9"/>
        <v>5939.2825392609939</v>
      </c>
      <c r="R122" s="36">
        <f t="shared" si="10"/>
        <v>555234.35590736591</v>
      </c>
    </row>
    <row r="123" spans="1:18">
      <c r="A123" s="25">
        <v>121</v>
      </c>
      <c r="B123" s="25">
        <v>34</v>
      </c>
      <c r="C123" s="25">
        <v>1</v>
      </c>
      <c r="D123" s="36">
        <f>D111*(1+Mastersheet!$C$3)</f>
        <v>16126.996552129467</v>
      </c>
      <c r="E123" s="36">
        <f t="shared" si="11"/>
        <v>-967.61979312776793</v>
      </c>
      <c r="F123" s="37">
        <v>0</v>
      </c>
      <c r="G123" s="41">
        <f t="shared" si="8"/>
        <v>-4676.8290001175455</v>
      </c>
      <c r="H123" s="25">
        <v>0</v>
      </c>
      <c r="I123" s="25"/>
      <c r="J123" s="36">
        <f>(1+Mastersheet!$C$39)*J111</f>
        <v>-268.78327586882443</v>
      </c>
      <c r="K123" s="36">
        <v>0</v>
      </c>
      <c r="L123" s="36">
        <f>Mastersheet!$C$34</f>
        <v>-1824.6070659266443</v>
      </c>
      <c r="M123" s="38">
        <v>0</v>
      </c>
      <c r="N123" s="37">
        <f>N111*(1+Mastersheet!$C$39)</f>
        <v>-671.95818967206105</v>
      </c>
      <c r="O123" s="38">
        <f>Mastersheet!$C$41</f>
        <v>-1500</v>
      </c>
      <c r="P123" s="38">
        <v>0</v>
      </c>
      <c r="Q123" s="36">
        <f t="shared" si="9"/>
        <v>6217.1992274166241</v>
      </c>
      <c r="R123" s="36">
        <f t="shared" si="10"/>
        <v>562376.94572796149</v>
      </c>
    </row>
    <row r="124" spans="1:18">
      <c r="A124" s="25">
        <v>122</v>
      </c>
      <c r="B124" s="25">
        <v>35</v>
      </c>
      <c r="C124" s="25">
        <v>2</v>
      </c>
      <c r="D124" s="36">
        <f>D112*(1+Mastersheet!$C$3)</f>
        <v>16126.996552129467</v>
      </c>
      <c r="E124" s="36">
        <f t="shared" si="11"/>
        <v>-967.61979312776793</v>
      </c>
      <c r="F124" s="37">
        <v>0</v>
      </c>
      <c r="G124" s="41">
        <f t="shared" si="8"/>
        <v>-4676.8290001175455</v>
      </c>
      <c r="H124" s="25">
        <v>0</v>
      </c>
      <c r="I124" s="25"/>
      <c r="J124" s="36">
        <f>(1+Mastersheet!$C$39)*J112</f>
        <v>-268.78327586882443</v>
      </c>
      <c r="K124" s="36">
        <v>0</v>
      </c>
      <c r="L124" s="36">
        <f>Mastersheet!$C$34</f>
        <v>-1824.6070659266443</v>
      </c>
      <c r="M124" s="38">
        <v>0</v>
      </c>
      <c r="N124" s="37">
        <f>N112*(1+Mastersheet!$C$39)</f>
        <v>-671.95818967206105</v>
      </c>
      <c r="O124" s="38">
        <f>Mastersheet!$C$41</f>
        <v>-1500</v>
      </c>
      <c r="P124" s="38">
        <v>0</v>
      </c>
      <c r="Q124" s="36">
        <f t="shared" si="9"/>
        <v>6217.1992274166241</v>
      </c>
      <c r="R124" s="36">
        <f t="shared" si="10"/>
        <v>569531.43986492476</v>
      </c>
    </row>
    <row r="125" spans="1:18">
      <c r="A125" s="25">
        <v>123</v>
      </c>
      <c r="B125" s="25">
        <v>35</v>
      </c>
      <c r="C125" s="25">
        <v>3</v>
      </c>
      <c r="D125" s="36">
        <f>D113*(1+Mastersheet!$C$3)</f>
        <v>16126.996552129467</v>
      </c>
      <c r="E125" s="36">
        <f t="shared" si="11"/>
        <v>-967.61979312776793</v>
      </c>
      <c r="F125" s="37">
        <v>0</v>
      </c>
      <c r="G125" s="41">
        <f t="shared" si="8"/>
        <v>-4676.8290001175455</v>
      </c>
      <c r="H125" s="25">
        <v>0</v>
      </c>
      <c r="I125" s="25"/>
      <c r="J125" s="36">
        <f>(1+Mastersheet!$C$39)*J113</f>
        <v>-268.78327586882443</v>
      </c>
      <c r="K125" s="36">
        <v>0</v>
      </c>
      <c r="L125" s="36">
        <f>Mastersheet!$C$34</f>
        <v>-1824.6070659266443</v>
      </c>
      <c r="M125" s="38">
        <v>0</v>
      </c>
      <c r="N125" s="37">
        <f>N113*(1+Mastersheet!$C$39)</f>
        <v>-671.95818967206105</v>
      </c>
      <c r="O125" s="38">
        <f>Mastersheet!$C$41</f>
        <v>-1500</v>
      </c>
      <c r="P125" s="38">
        <v>0</v>
      </c>
      <c r="Q125" s="36">
        <f t="shared" si="9"/>
        <v>6217.1992274166241</v>
      </c>
      <c r="R125" s="36">
        <f t="shared" si="10"/>
        <v>576697.85815878294</v>
      </c>
    </row>
    <row r="126" spans="1:18">
      <c r="A126" s="25">
        <v>124</v>
      </c>
      <c r="B126" s="25">
        <v>35</v>
      </c>
      <c r="C126" s="25">
        <v>4</v>
      </c>
      <c r="D126" s="36">
        <f>D114*(1+Mastersheet!$C$3)</f>
        <v>16126.996552129467</v>
      </c>
      <c r="E126" s="36">
        <f t="shared" si="11"/>
        <v>-967.61979312776793</v>
      </c>
      <c r="F126" s="37">
        <v>0</v>
      </c>
      <c r="G126" s="41">
        <f t="shared" si="8"/>
        <v>-4676.8290001175455</v>
      </c>
      <c r="H126" s="25">
        <v>0</v>
      </c>
      <c r="I126" s="25"/>
      <c r="J126" s="36">
        <f>(1+Mastersheet!$C$39)*J114</f>
        <v>-268.78327586882443</v>
      </c>
      <c r="K126" s="36">
        <v>0</v>
      </c>
      <c r="L126" s="36">
        <f>Mastersheet!$C$34</f>
        <v>-1824.6070659266443</v>
      </c>
      <c r="M126" s="38">
        <v>0</v>
      </c>
      <c r="N126" s="37">
        <f>N114*(1+Mastersheet!$C$39)</f>
        <v>-671.95818967206105</v>
      </c>
      <c r="O126" s="38">
        <f>Mastersheet!$C$41</f>
        <v>-1500</v>
      </c>
      <c r="P126" s="38">
        <v>0</v>
      </c>
      <c r="Q126" s="36">
        <f t="shared" si="9"/>
        <v>6217.1992274166241</v>
      </c>
      <c r="R126" s="36">
        <f t="shared" si="10"/>
        <v>583876.22048313089</v>
      </c>
    </row>
    <row r="127" spans="1:18">
      <c r="A127" s="25">
        <v>125</v>
      </c>
      <c r="B127" s="25">
        <v>35</v>
      </c>
      <c r="C127" s="25">
        <v>5</v>
      </c>
      <c r="D127" s="36">
        <f>D115*(1+Mastersheet!$C$3)</f>
        <v>16126.996552129467</v>
      </c>
      <c r="E127" s="36">
        <f t="shared" si="11"/>
        <v>-967.61979312776793</v>
      </c>
      <c r="F127" s="37">
        <v>0</v>
      </c>
      <c r="G127" s="41">
        <f t="shared" si="8"/>
        <v>-4676.8290001175455</v>
      </c>
      <c r="H127" s="25">
        <v>0</v>
      </c>
      <c r="I127" s="25"/>
      <c r="J127" s="36">
        <f>(1+Mastersheet!$C$39)*J115</f>
        <v>-268.78327586882443</v>
      </c>
      <c r="K127" s="36">
        <v>0</v>
      </c>
      <c r="L127" s="36">
        <f>Mastersheet!$C$34</f>
        <v>-1824.6070659266443</v>
      </c>
      <c r="M127" s="38">
        <v>0</v>
      </c>
      <c r="N127" s="37">
        <f>N115*(1+Mastersheet!$C$39)</f>
        <v>-671.95818967206105</v>
      </c>
      <c r="O127" s="38">
        <f>Mastersheet!$C$41</f>
        <v>-1500</v>
      </c>
      <c r="P127" s="38">
        <v>0</v>
      </c>
      <c r="Q127" s="36">
        <f t="shared" si="9"/>
        <v>6217.1992274166241</v>
      </c>
      <c r="R127" s="36">
        <f t="shared" si="10"/>
        <v>591066.54674468609</v>
      </c>
    </row>
    <row r="128" spans="1:18">
      <c r="A128" s="25">
        <v>126</v>
      </c>
      <c r="B128" s="25">
        <v>35</v>
      </c>
      <c r="C128" s="25">
        <v>6</v>
      </c>
      <c r="D128" s="36">
        <f>D116*(1+Mastersheet!$C$3)</f>
        <v>16126.996552129467</v>
      </c>
      <c r="E128" s="36">
        <f t="shared" si="11"/>
        <v>-967.61979312776793</v>
      </c>
      <c r="F128" s="37">
        <v>0</v>
      </c>
      <c r="G128" s="41">
        <f t="shared" si="8"/>
        <v>-4676.8290001175455</v>
      </c>
      <c r="H128" s="25">
        <v>0</v>
      </c>
      <c r="I128" s="25"/>
      <c r="J128" s="36">
        <f>(1+Mastersheet!$C$39)*J116</f>
        <v>-268.78327586882443</v>
      </c>
      <c r="K128" s="36">
        <v>0</v>
      </c>
      <c r="L128" s="36">
        <f>Mastersheet!$C$34</f>
        <v>-1824.6070659266443</v>
      </c>
      <c r="M128" s="38">
        <v>0</v>
      </c>
      <c r="N128" s="37">
        <f>N116*(1+Mastersheet!$C$39)</f>
        <v>-671.95818967206105</v>
      </c>
      <c r="O128" s="38">
        <f>Mastersheet!$C$41</f>
        <v>-1500</v>
      </c>
      <c r="P128" s="38">
        <v>0</v>
      </c>
      <c r="Q128" s="36">
        <f t="shared" si="9"/>
        <v>6217.1992274166241</v>
      </c>
      <c r="R128" s="36">
        <f t="shared" si="10"/>
        <v>598268.85688334389</v>
      </c>
    </row>
    <row r="129" spans="1:18">
      <c r="A129" s="25">
        <v>127</v>
      </c>
      <c r="B129" s="25">
        <v>35</v>
      </c>
      <c r="C129" s="25">
        <v>7</v>
      </c>
      <c r="D129" s="36">
        <f>D117*(1+Mastersheet!$C$3)</f>
        <v>16126.996552129467</v>
      </c>
      <c r="E129" s="36">
        <f t="shared" si="11"/>
        <v>-967.61979312776793</v>
      </c>
      <c r="F129" s="37">
        <v>0</v>
      </c>
      <c r="G129" s="41">
        <f t="shared" si="8"/>
        <v>-4676.8290001175455</v>
      </c>
      <c r="H129" s="25">
        <v>0</v>
      </c>
      <c r="I129" s="25"/>
      <c r="J129" s="36">
        <f>(1+Mastersheet!$C$39)*J117</f>
        <v>-268.78327586882443</v>
      </c>
      <c r="K129" s="36">
        <v>0</v>
      </c>
      <c r="L129" s="36">
        <f>Mastersheet!$C$34</f>
        <v>-1824.6070659266443</v>
      </c>
      <c r="M129" s="38">
        <v>0</v>
      </c>
      <c r="N129" s="37">
        <f>N117*(1+Mastersheet!$C$39)</f>
        <v>-671.95818967206105</v>
      </c>
      <c r="O129" s="38">
        <f>Mastersheet!$C$41</f>
        <v>-1500</v>
      </c>
      <c r="P129" s="38">
        <v>0</v>
      </c>
      <c r="Q129" s="36">
        <f t="shared" si="9"/>
        <v>6217.1992274166241</v>
      </c>
      <c r="R129" s="36">
        <f t="shared" si="10"/>
        <v>605483.17087223276</v>
      </c>
    </row>
    <row r="130" spans="1:18">
      <c r="A130" s="25">
        <v>128</v>
      </c>
      <c r="B130" s="25">
        <v>35</v>
      </c>
      <c r="C130" s="25">
        <v>8</v>
      </c>
      <c r="D130" s="36">
        <f>D118*(1+Mastersheet!$C$3)</f>
        <v>16126.996552129467</v>
      </c>
      <c r="E130" s="36">
        <f t="shared" si="11"/>
        <v>-967.61979312776793</v>
      </c>
      <c r="F130" s="37">
        <v>0</v>
      </c>
      <c r="G130" s="41">
        <f t="shared" ref="G130:G193" si="12">-0.29*($D130)</f>
        <v>-4676.8290001175455</v>
      </c>
      <c r="H130" s="25">
        <v>0</v>
      </c>
      <c r="I130" s="25"/>
      <c r="J130" s="36">
        <f>(1+Mastersheet!$C$39)*J118</f>
        <v>-268.78327586882443</v>
      </c>
      <c r="K130" s="36">
        <v>0</v>
      </c>
      <c r="L130" s="36">
        <f>Mastersheet!$C$34</f>
        <v>-1824.6070659266443</v>
      </c>
      <c r="M130" s="38">
        <v>0</v>
      </c>
      <c r="N130" s="37">
        <f>N118*(1+Mastersheet!$C$39)</f>
        <v>-671.95818967206105</v>
      </c>
      <c r="O130" s="38">
        <f>Mastersheet!$C$41</f>
        <v>-1500</v>
      </c>
      <c r="P130" s="38">
        <v>0</v>
      </c>
      <c r="Q130" s="36">
        <f t="shared" si="9"/>
        <v>6217.1992274166241</v>
      </c>
      <c r="R130" s="36">
        <f t="shared" si="10"/>
        <v>612709.50871776987</v>
      </c>
    </row>
    <row r="131" spans="1:18">
      <c r="A131" s="25">
        <v>129</v>
      </c>
      <c r="B131" s="25">
        <v>35</v>
      </c>
      <c r="C131" s="25">
        <v>9</v>
      </c>
      <c r="D131" s="36">
        <f>D119*(1+Mastersheet!$C$3)</f>
        <v>16126.996552129467</v>
      </c>
      <c r="E131" s="36">
        <f t="shared" si="11"/>
        <v>-967.61979312776793</v>
      </c>
      <c r="F131" s="37">
        <v>0</v>
      </c>
      <c r="G131" s="41">
        <f t="shared" si="12"/>
        <v>-4676.8290001175455</v>
      </c>
      <c r="H131" s="25">
        <v>0</v>
      </c>
      <c r="I131" s="25"/>
      <c r="J131" s="36">
        <f>(1+Mastersheet!$C$39)*J119</f>
        <v>-268.78327586882443</v>
      </c>
      <c r="K131" s="36">
        <v>0</v>
      </c>
      <c r="L131" s="36">
        <f>Mastersheet!$C$34</f>
        <v>-1824.6070659266443</v>
      </c>
      <c r="M131" s="38">
        <v>0</v>
      </c>
      <c r="N131" s="37">
        <f>N119*(1+Mastersheet!$C$39)</f>
        <v>-671.95818967206105</v>
      </c>
      <c r="O131" s="38">
        <f>Mastersheet!$C$41</f>
        <v>-1500</v>
      </c>
      <c r="P131" s="38">
        <v>0</v>
      </c>
      <c r="Q131" s="36">
        <f t="shared" ref="Q131:Q194" si="13">SUM(D131,E131,F131,G131,H131,I131,J131,K131,L131,M131,N131,O131,P131)</f>
        <v>6217.1992274166241</v>
      </c>
      <c r="R131" s="36">
        <f t="shared" ref="R131:R194" si="14">Q131+(R130*(1+($U$7/12)))</f>
        <v>619947.8904597162</v>
      </c>
    </row>
    <row r="132" spans="1:18">
      <c r="A132" s="25">
        <v>130</v>
      </c>
      <c r="B132" s="25">
        <v>35</v>
      </c>
      <c r="C132" s="25">
        <v>10</v>
      </c>
      <c r="D132" s="36">
        <f>D120*(1+Mastersheet!$C$3)</f>
        <v>16126.996552129467</v>
      </c>
      <c r="E132" s="36">
        <f t="shared" ref="E132:E195" si="15">-0.06*D132</f>
        <v>-967.61979312776793</v>
      </c>
      <c r="F132" s="37">
        <v>0</v>
      </c>
      <c r="G132" s="41">
        <f t="shared" si="12"/>
        <v>-4676.8290001175455</v>
      </c>
      <c r="H132" s="25">
        <v>0</v>
      </c>
      <c r="I132" s="25"/>
      <c r="J132" s="36">
        <f>(1+Mastersheet!$C$39)*J120</f>
        <v>-268.78327586882443</v>
      </c>
      <c r="K132" s="36">
        <v>0</v>
      </c>
      <c r="L132" s="36">
        <f>Mastersheet!$C$34</f>
        <v>-1824.6070659266443</v>
      </c>
      <c r="M132" s="38">
        <v>0</v>
      </c>
      <c r="N132" s="37">
        <f>N120*(1+Mastersheet!$C$39)</f>
        <v>-671.95818967206105</v>
      </c>
      <c r="O132" s="38">
        <f>Mastersheet!$C$41</f>
        <v>-1500</v>
      </c>
      <c r="P132" s="38">
        <v>0</v>
      </c>
      <c r="Q132" s="36">
        <f t="shared" si="13"/>
        <v>6217.1992274166241</v>
      </c>
      <c r="R132" s="36">
        <f t="shared" si="14"/>
        <v>627198.3361712324</v>
      </c>
    </row>
    <row r="133" spans="1:18">
      <c r="A133" s="25">
        <v>131</v>
      </c>
      <c r="B133" s="25">
        <v>35</v>
      </c>
      <c r="C133" s="25">
        <v>11</v>
      </c>
      <c r="D133" s="36">
        <f>D121*(1+Mastersheet!$C$3)</f>
        <v>16126.996552129467</v>
      </c>
      <c r="E133" s="36">
        <f t="shared" si="15"/>
        <v>-967.61979312776793</v>
      </c>
      <c r="F133" s="37">
        <v>0</v>
      </c>
      <c r="G133" s="41">
        <f t="shared" si="12"/>
        <v>-4676.8290001175455</v>
      </c>
      <c r="H133" s="25">
        <v>0</v>
      </c>
      <c r="I133" s="25"/>
      <c r="J133" s="36">
        <f>(1+Mastersheet!$C$39)*J121</f>
        <v>-268.78327586882443</v>
      </c>
      <c r="K133" s="36">
        <v>0</v>
      </c>
      <c r="L133" s="36">
        <f>Mastersheet!$C$34</f>
        <v>-1824.6070659266443</v>
      </c>
      <c r="M133" s="38">
        <v>0</v>
      </c>
      <c r="N133" s="37">
        <f>N121*(1+Mastersheet!$C$39)</f>
        <v>-671.95818967206105</v>
      </c>
      <c r="O133" s="38">
        <f>Mastersheet!$C$41</f>
        <v>-1500</v>
      </c>
      <c r="P133" s="38">
        <v>0</v>
      </c>
      <c r="Q133" s="36">
        <f t="shared" si="13"/>
        <v>6217.1992274166241</v>
      </c>
      <c r="R133" s="36">
        <f t="shared" si="14"/>
        <v>634460.86595893442</v>
      </c>
    </row>
    <row r="134" spans="1:18">
      <c r="A134" s="25">
        <v>132</v>
      </c>
      <c r="B134" s="25">
        <v>35</v>
      </c>
      <c r="C134" s="25">
        <v>0</v>
      </c>
      <c r="D134" s="36">
        <f>D122*(1+Mastersheet!$C$3)</f>
        <v>16126.996552129467</v>
      </c>
      <c r="E134" s="36">
        <f t="shared" si="15"/>
        <v>-967.61979312776793</v>
      </c>
      <c r="F134" s="37">
        <v>0</v>
      </c>
      <c r="G134" s="41">
        <f t="shared" si="12"/>
        <v>-4676.8290001175455</v>
      </c>
      <c r="H134" s="25">
        <v>0</v>
      </c>
      <c r="I134" s="25"/>
      <c r="J134" s="36">
        <f>(1+Mastersheet!$C$39)*J122</f>
        <v>-268.78327586882443</v>
      </c>
      <c r="K134" s="36">
        <v>0</v>
      </c>
      <c r="L134" s="36">
        <f>Mastersheet!$C$34</f>
        <v>-1824.6070659266443</v>
      </c>
      <c r="M134" s="38">
        <v>0</v>
      </c>
      <c r="N134" s="37">
        <f>N122*(1+Mastersheet!$C$39)</f>
        <v>-671.95818967206105</v>
      </c>
      <c r="O134" s="38">
        <f>Mastersheet!$C$41</f>
        <v>-1500</v>
      </c>
      <c r="P134" s="38">
        <v>0</v>
      </c>
      <c r="Q134" s="36">
        <f t="shared" si="13"/>
        <v>6217.1992274166241</v>
      </c>
      <c r="R134" s="36">
        <f t="shared" si="14"/>
        <v>641735.49996294931</v>
      </c>
    </row>
    <row r="135" spans="1:18">
      <c r="A135" s="25">
        <v>133</v>
      </c>
      <c r="B135" s="25">
        <v>35</v>
      </c>
      <c r="C135" s="25">
        <v>1</v>
      </c>
      <c r="D135" s="36">
        <f>D123*(1+Mastersheet!$C$3)</f>
        <v>16610.806448693351</v>
      </c>
      <c r="E135" s="36">
        <f t="shared" si="15"/>
        <v>-996.64838692160106</v>
      </c>
      <c r="F135" s="37">
        <v>0</v>
      </c>
      <c r="G135" s="41">
        <f t="shared" si="12"/>
        <v>-4817.1338701210716</v>
      </c>
      <c r="H135" s="25">
        <v>0</v>
      </c>
      <c r="I135" s="25"/>
      <c r="J135" s="36">
        <f>(1+Mastersheet!$C$39)*J123</f>
        <v>-276.8467741448892</v>
      </c>
      <c r="K135" s="36">
        <v>0</v>
      </c>
      <c r="L135" s="36">
        <f>Mastersheet!$C$34</f>
        <v>-1824.6070659266443</v>
      </c>
      <c r="M135" s="38">
        <v>0</v>
      </c>
      <c r="N135" s="37">
        <f>N123*(1+Mastersheet!$C$39)</f>
        <v>-692.11693536222288</v>
      </c>
      <c r="O135" s="38">
        <f>Mastersheet!$C$41</f>
        <v>-1500</v>
      </c>
      <c r="P135" s="38">
        <v>0</v>
      </c>
      <c r="Q135" s="36">
        <f t="shared" si="13"/>
        <v>6503.4534162169221</v>
      </c>
      <c r="R135" s="36">
        <f t="shared" si="14"/>
        <v>649308.51254577108</v>
      </c>
    </row>
    <row r="136" spans="1:18">
      <c r="A136" s="25">
        <v>134</v>
      </c>
      <c r="B136" s="25">
        <v>36</v>
      </c>
      <c r="C136" s="25">
        <v>2</v>
      </c>
      <c r="D136" s="36">
        <f>D124*(1+Mastersheet!$C$3)</f>
        <v>16610.806448693351</v>
      </c>
      <c r="E136" s="36">
        <f t="shared" si="15"/>
        <v>-996.64838692160106</v>
      </c>
      <c r="F136" s="37">
        <v>0</v>
      </c>
      <c r="G136" s="41">
        <f t="shared" si="12"/>
        <v>-4817.1338701210716</v>
      </c>
      <c r="H136" s="25">
        <v>0</v>
      </c>
      <c r="I136" s="25"/>
      <c r="J136" s="36">
        <f>(1+Mastersheet!$C$39)*J124</f>
        <v>-276.8467741448892</v>
      </c>
      <c r="K136" s="36">
        <v>0</v>
      </c>
      <c r="L136" s="36">
        <f>Mastersheet!$C$34</f>
        <v>-1824.6070659266443</v>
      </c>
      <c r="M136" s="38">
        <v>0</v>
      </c>
      <c r="N136" s="37">
        <f>N124*(1+Mastersheet!$C$39)</f>
        <v>-692.11693536222288</v>
      </c>
      <c r="O136" s="38">
        <f>Mastersheet!$C$41</f>
        <v>-1500</v>
      </c>
      <c r="P136" s="38">
        <v>0</v>
      </c>
      <c r="Q136" s="36">
        <f t="shared" si="13"/>
        <v>6503.4534162169221</v>
      </c>
      <c r="R136" s="36">
        <f t="shared" si="14"/>
        <v>656894.14681623096</v>
      </c>
    </row>
    <row r="137" spans="1:18">
      <c r="A137" s="25">
        <v>135</v>
      </c>
      <c r="B137" s="25">
        <v>36</v>
      </c>
      <c r="C137" s="25">
        <v>3</v>
      </c>
      <c r="D137" s="36">
        <f>D125*(1+Mastersheet!$C$3)</f>
        <v>16610.806448693351</v>
      </c>
      <c r="E137" s="36">
        <f t="shared" si="15"/>
        <v>-996.64838692160106</v>
      </c>
      <c r="F137" s="37">
        <v>0</v>
      </c>
      <c r="G137" s="41">
        <f t="shared" si="12"/>
        <v>-4817.1338701210716</v>
      </c>
      <c r="H137" s="25">
        <v>0</v>
      </c>
      <c r="I137" s="25"/>
      <c r="J137" s="36">
        <f>(1+Mastersheet!$C$39)*J125</f>
        <v>-276.8467741448892</v>
      </c>
      <c r="K137" s="36">
        <v>0</v>
      </c>
      <c r="L137" s="36">
        <f>Mastersheet!$C$34</f>
        <v>-1824.6070659266443</v>
      </c>
      <c r="M137" s="38">
        <v>0</v>
      </c>
      <c r="N137" s="37">
        <f>N125*(1+Mastersheet!$C$39)</f>
        <v>-692.11693536222288</v>
      </c>
      <c r="O137" s="38">
        <f>Mastersheet!$C$41</f>
        <v>-1500</v>
      </c>
      <c r="P137" s="38">
        <v>0</v>
      </c>
      <c r="Q137" s="36">
        <f t="shared" si="13"/>
        <v>6503.4534162169221</v>
      </c>
      <c r="R137" s="36">
        <f t="shared" si="14"/>
        <v>664492.42381047492</v>
      </c>
    </row>
    <row r="138" spans="1:18">
      <c r="A138" s="25">
        <v>136</v>
      </c>
      <c r="B138" s="25">
        <v>36</v>
      </c>
      <c r="C138" s="25">
        <v>4</v>
      </c>
      <c r="D138" s="36">
        <f>D126*(1+Mastersheet!$C$3)</f>
        <v>16610.806448693351</v>
      </c>
      <c r="E138" s="36">
        <f t="shared" si="15"/>
        <v>-996.64838692160106</v>
      </c>
      <c r="F138" s="37">
        <v>0</v>
      </c>
      <c r="G138" s="41">
        <f t="shared" si="12"/>
        <v>-4817.1338701210716</v>
      </c>
      <c r="H138" s="25">
        <v>0</v>
      </c>
      <c r="I138" s="25"/>
      <c r="J138" s="36">
        <f>(1+Mastersheet!$C$39)*J126</f>
        <v>-276.8467741448892</v>
      </c>
      <c r="K138" s="36">
        <v>0</v>
      </c>
      <c r="L138" s="36">
        <f>Mastersheet!$C$34</f>
        <v>-1824.6070659266443</v>
      </c>
      <c r="M138" s="38">
        <v>0</v>
      </c>
      <c r="N138" s="37">
        <f>N126*(1+Mastersheet!$C$39)</f>
        <v>-692.11693536222288</v>
      </c>
      <c r="O138" s="38">
        <f>Mastersheet!$C$41</f>
        <v>-1500</v>
      </c>
      <c r="P138" s="38">
        <v>0</v>
      </c>
      <c r="Q138" s="36">
        <f t="shared" si="13"/>
        <v>6503.4534162169221</v>
      </c>
      <c r="R138" s="36">
        <f t="shared" si="14"/>
        <v>672103.36459970928</v>
      </c>
    </row>
    <row r="139" spans="1:18">
      <c r="A139" s="25">
        <v>137</v>
      </c>
      <c r="B139" s="25">
        <v>36</v>
      </c>
      <c r="C139" s="25">
        <v>5</v>
      </c>
      <c r="D139" s="36">
        <f>D127*(1+Mastersheet!$C$3)</f>
        <v>16610.806448693351</v>
      </c>
      <c r="E139" s="36">
        <f t="shared" si="15"/>
        <v>-996.64838692160106</v>
      </c>
      <c r="F139" s="37">
        <v>0</v>
      </c>
      <c r="G139" s="41">
        <f t="shared" si="12"/>
        <v>-4817.1338701210716</v>
      </c>
      <c r="H139" s="25">
        <v>0</v>
      </c>
      <c r="I139" s="25"/>
      <c r="J139" s="36">
        <f>(1+Mastersheet!$C$39)*J127</f>
        <v>-276.8467741448892</v>
      </c>
      <c r="K139" s="36">
        <v>0</v>
      </c>
      <c r="L139" s="36">
        <f>Mastersheet!$C$34</f>
        <v>-1824.6070659266443</v>
      </c>
      <c r="M139" s="38">
        <v>0</v>
      </c>
      <c r="N139" s="37">
        <f>N127*(1+Mastersheet!$C$39)</f>
        <v>-692.11693536222288</v>
      </c>
      <c r="O139" s="38">
        <f>Mastersheet!$C$41</f>
        <v>-1500</v>
      </c>
      <c r="P139" s="38">
        <v>0</v>
      </c>
      <c r="Q139" s="36">
        <f t="shared" si="13"/>
        <v>6503.4534162169221</v>
      </c>
      <c r="R139" s="36">
        <f t="shared" si="14"/>
        <v>679726.99029025901</v>
      </c>
    </row>
    <row r="140" spans="1:18">
      <c r="A140" s="25">
        <v>138</v>
      </c>
      <c r="B140" s="25">
        <v>36</v>
      </c>
      <c r="C140" s="25">
        <v>6</v>
      </c>
      <c r="D140" s="36">
        <f>D128*(1+Mastersheet!$C$3)</f>
        <v>16610.806448693351</v>
      </c>
      <c r="E140" s="36">
        <f t="shared" si="15"/>
        <v>-996.64838692160106</v>
      </c>
      <c r="F140" s="37">
        <v>0</v>
      </c>
      <c r="G140" s="41">
        <f t="shared" si="12"/>
        <v>-4817.1338701210716</v>
      </c>
      <c r="H140" s="25">
        <v>0</v>
      </c>
      <c r="I140" s="25"/>
      <c r="J140" s="36">
        <f>(1+Mastersheet!$C$39)*J128</f>
        <v>-276.8467741448892</v>
      </c>
      <c r="K140" s="36">
        <v>0</v>
      </c>
      <c r="L140" s="36">
        <f>Mastersheet!$C$34</f>
        <v>-1824.6070659266443</v>
      </c>
      <c r="M140" s="38">
        <v>0</v>
      </c>
      <c r="N140" s="37">
        <f>N128*(1+Mastersheet!$C$39)</f>
        <v>-692.11693536222288</v>
      </c>
      <c r="O140" s="38">
        <f>Mastersheet!$C$41</f>
        <v>-1500</v>
      </c>
      <c r="P140" s="38">
        <v>0</v>
      </c>
      <c r="Q140" s="36">
        <f t="shared" si="13"/>
        <v>6503.4534162169221</v>
      </c>
      <c r="R140" s="36">
        <f t="shared" si="14"/>
        <v>687363.3220236263</v>
      </c>
    </row>
    <row r="141" spans="1:18">
      <c r="A141" s="25">
        <v>139</v>
      </c>
      <c r="B141" s="25">
        <v>36</v>
      </c>
      <c r="C141" s="25">
        <v>7</v>
      </c>
      <c r="D141" s="36">
        <f>D129*(1+Mastersheet!$C$3)</f>
        <v>16610.806448693351</v>
      </c>
      <c r="E141" s="36">
        <f t="shared" si="15"/>
        <v>-996.64838692160106</v>
      </c>
      <c r="F141" s="37">
        <v>0</v>
      </c>
      <c r="G141" s="41">
        <f t="shared" si="12"/>
        <v>-4817.1338701210716</v>
      </c>
      <c r="H141" s="25">
        <v>0</v>
      </c>
      <c r="I141" s="25"/>
      <c r="J141" s="36">
        <f>(1+Mastersheet!$C$39)*J129</f>
        <v>-276.8467741448892</v>
      </c>
      <c r="K141" s="36">
        <v>0</v>
      </c>
      <c r="L141" s="36">
        <f>Mastersheet!$C$34</f>
        <v>-1824.6070659266443</v>
      </c>
      <c r="M141" s="38">
        <v>0</v>
      </c>
      <c r="N141" s="37">
        <f>N129*(1+Mastersheet!$C$39)</f>
        <v>-692.11693536222288</v>
      </c>
      <c r="O141" s="38">
        <f>Mastersheet!$C$41</f>
        <v>-1500</v>
      </c>
      <c r="P141" s="38">
        <v>0</v>
      </c>
      <c r="Q141" s="36">
        <f t="shared" si="13"/>
        <v>6503.4534162169221</v>
      </c>
      <c r="R141" s="36">
        <f t="shared" si="14"/>
        <v>695012.38097654923</v>
      </c>
    </row>
    <row r="142" spans="1:18">
      <c r="A142" s="25">
        <v>140</v>
      </c>
      <c r="B142" s="25">
        <v>36</v>
      </c>
      <c r="C142" s="25">
        <v>8</v>
      </c>
      <c r="D142" s="36">
        <f>D130*(1+Mastersheet!$C$3)</f>
        <v>16610.806448693351</v>
      </c>
      <c r="E142" s="36">
        <f t="shared" si="15"/>
        <v>-996.64838692160106</v>
      </c>
      <c r="F142" s="37">
        <v>0</v>
      </c>
      <c r="G142" s="41">
        <f t="shared" si="12"/>
        <v>-4817.1338701210716</v>
      </c>
      <c r="H142" s="25">
        <v>0</v>
      </c>
      <c r="I142" s="25"/>
      <c r="J142" s="36">
        <f>(1+Mastersheet!$C$39)*J130</f>
        <v>-276.8467741448892</v>
      </c>
      <c r="K142" s="36">
        <v>0</v>
      </c>
      <c r="L142" s="36">
        <f>Mastersheet!$C$34</f>
        <v>-1824.6070659266443</v>
      </c>
      <c r="M142" s="38">
        <v>0</v>
      </c>
      <c r="N142" s="37">
        <f>N130*(1+Mastersheet!$C$39)</f>
        <v>-692.11693536222288</v>
      </c>
      <c r="O142" s="38">
        <f>Mastersheet!$C$41</f>
        <v>-1500</v>
      </c>
      <c r="P142" s="38">
        <v>0</v>
      </c>
      <c r="Q142" s="36">
        <f t="shared" si="13"/>
        <v>6503.4534162169221</v>
      </c>
      <c r="R142" s="36">
        <f t="shared" si="14"/>
        <v>702674.18836106034</v>
      </c>
    </row>
    <row r="143" spans="1:18">
      <c r="A143" s="25">
        <v>141</v>
      </c>
      <c r="B143" s="25">
        <v>36</v>
      </c>
      <c r="C143" s="25">
        <v>9</v>
      </c>
      <c r="D143" s="36">
        <f>D131*(1+Mastersheet!$C$3)</f>
        <v>16610.806448693351</v>
      </c>
      <c r="E143" s="36">
        <f t="shared" si="15"/>
        <v>-996.64838692160106</v>
      </c>
      <c r="F143" s="37">
        <v>0</v>
      </c>
      <c r="G143" s="41">
        <f t="shared" si="12"/>
        <v>-4817.1338701210716</v>
      </c>
      <c r="H143" s="25">
        <v>0</v>
      </c>
      <c r="I143" s="25"/>
      <c r="J143" s="36">
        <f>(1+Mastersheet!$C$39)*J131</f>
        <v>-276.8467741448892</v>
      </c>
      <c r="K143" s="36">
        <v>0</v>
      </c>
      <c r="L143" s="36">
        <f>Mastersheet!$C$34</f>
        <v>-1824.6070659266443</v>
      </c>
      <c r="M143" s="38">
        <v>0</v>
      </c>
      <c r="N143" s="37">
        <f>N131*(1+Mastersheet!$C$39)</f>
        <v>-692.11693536222288</v>
      </c>
      <c r="O143" s="38">
        <f>Mastersheet!$C$41</f>
        <v>-1500</v>
      </c>
      <c r="P143" s="38">
        <v>0</v>
      </c>
      <c r="Q143" s="36">
        <f t="shared" si="13"/>
        <v>6503.4534162169221</v>
      </c>
      <c r="R143" s="36">
        <f t="shared" si="14"/>
        <v>710348.76542454574</v>
      </c>
    </row>
    <row r="144" spans="1:18">
      <c r="A144" s="25">
        <v>142</v>
      </c>
      <c r="B144" s="25">
        <v>36</v>
      </c>
      <c r="C144" s="25">
        <v>10</v>
      </c>
      <c r="D144" s="36">
        <f>D132*(1+Mastersheet!$C$3)</f>
        <v>16610.806448693351</v>
      </c>
      <c r="E144" s="36">
        <f t="shared" si="15"/>
        <v>-996.64838692160106</v>
      </c>
      <c r="F144" s="37">
        <v>0</v>
      </c>
      <c r="G144" s="41">
        <f t="shared" si="12"/>
        <v>-4817.1338701210716</v>
      </c>
      <c r="H144" s="25">
        <v>0</v>
      </c>
      <c r="I144" s="25"/>
      <c r="J144" s="36">
        <f>(1+Mastersheet!$C$39)*J132</f>
        <v>-276.8467741448892</v>
      </c>
      <c r="K144" s="36">
        <v>0</v>
      </c>
      <c r="L144" s="36">
        <f>Mastersheet!$C$34</f>
        <v>-1824.6070659266443</v>
      </c>
      <c r="M144" s="38">
        <v>0</v>
      </c>
      <c r="N144" s="37">
        <f>N132*(1+Mastersheet!$C$39)</f>
        <v>-692.11693536222288</v>
      </c>
      <c r="O144" s="38">
        <f>Mastersheet!$C$41</f>
        <v>-1500</v>
      </c>
      <c r="P144" s="38">
        <v>0</v>
      </c>
      <c r="Q144" s="36">
        <f t="shared" si="13"/>
        <v>6503.4534162169221</v>
      </c>
      <c r="R144" s="36">
        <f t="shared" si="14"/>
        <v>718036.13344980357</v>
      </c>
    </row>
    <row r="145" spans="1:18">
      <c r="A145" s="25">
        <v>143</v>
      </c>
      <c r="B145" s="25">
        <v>36</v>
      </c>
      <c r="C145" s="25">
        <v>11</v>
      </c>
      <c r="D145" s="36">
        <f>D133*(1+Mastersheet!$C$3)</f>
        <v>16610.806448693351</v>
      </c>
      <c r="E145" s="36">
        <f t="shared" si="15"/>
        <v>-996.64838692160106</v>
      </c>
      <c r="F145" s="37">
        <v>0</v>
      </c>
      <c r="G145" s="41">
        <f t="shared" si="12"/>
        <v>-4817.1338701210716</v>
      </c>
      <c r="H145" s="25">
        <v>0</v>
      </c>
      <c r="I145" s="25"/>
      <c r="J145" s="36">
        <f>(1+Mastersheet!$C$39)*J133</f>
        <v>-276.8467741448892</v>
      </c>
      <c r="K145" s="36">
        <v>0</v>
      </c>
      <c r="L145" s="36">
        <f>Mastersheet!$C$34</f>
        <v>-1824.6070659266443</v>
      </c>
      <c r="M145" s="38">
        <v>0</v>
      </c>
      <c r="N145" s="37">
        <f>N133*(1+Mastersheet!$C$39)</f>
        <v>-692.11693536222288</v>
      </c>
      <c r="O145" s="38">
        <f>Mastersheet!$C$41</f>
        <v>-1500</v>
      </c>
      <c r="P145" s="38">
        <v>0</v>
      </c>
      <c r="Q145" s="36">
        <f t="shared" si="13"/>
        <v>6503.4534162169221</v>
      </c>
      <c r="R145" s="36">
        <f t="shared" si="14"/>
        <v>725736.3137551035</v>
      </c>
    </row>
    <row r="146" spans="1:18">
      <c r="A146" s="25">
        <v>144</v>
      </c>
      <c r="B146" s="25">
        <v>36</v>
      </c>
      <c r="C146" s="25">
        <v>0</v>
      </c>
      <c r="D146" s="36">
        <f>D134*(1+Mastersheet!$C$3)</f>
        <v>16610.806448693351</v>
      </c>
      <c r="E146" s="36">
        <f t="shared" si="15"/>
        <v>-996.64838692160106</v>
      </c>
      <c r="F146" s="37">
        <v>0</v>
      </c>
      <c r="G146" s="41">
        <f t="shared" si="12"/>
        <v>-4817.1338701210716</v>
      </c>
      <c r="H146" s="25">
        <v>0</v>
      </c>
      <c r="I146" s="25"/>
      <c r="J146" s="36">
        <f>(1+Mastersheet!$C$39)*J134</f>
        <v>-276.8467741448892</v>
      </c>
      <c r="K146" s="36">
        <v>0</v>
      </c>
      <c r="L146" s="36">
        <f>Mastersheet!$C$34</f>
        <v>-1824.6070659266443</v>
      </c>
      <c r="M146" s="38">
        <v>0</v>
      </c>
      <c r="N146" s="37">
        <f>N134*(1+Mastersheet!$C$39)</f>
        <v>-692.11693536222288</v>
      </c>
      <c r="O146" s="38">
        <f>Mastersheet!$C$41</f>
        <v>-1500</v>
      </c>
      <c r="P146" s="38">
        <v>0</v>
      </c>
      <c r="Q146" s="36">
        <f t="shared" si="13"/>
        <v>6503.4534162169221</v>
      </c>
      <c r="R146" s="36">
        <f t="shared" si="14"/>
        <v>733449.32769424561</v>
      </c>
    </row>
    <row r="147" spans="1:18">
      <c r="A147" s="25">
        <v>145</v>
      </c>
      <c r="B147" s="25">
        <v>36</v>
      </c>
      <c r="C147" s="25">
        <v>1</v>
      </c>
      <c r="D147" s="36">
        <f>D135*(1+Mastersheet!$C$3)</f>
        <v>17109.130642154152</v>
      </c>
      <c r="E147" s="36">
        <f t="shared" si="15"/>
        <v>-1026.547838529249</v>
      </c>
      <c r="F147" s="37">
        <v>0</v>
      </c>
      <c r="G147" s="41">
        <f t="shared" si="12"/>
        <v>-4961.6478862247041</v>
      </c>
      <c r="H147" s="25">
        <v>0</v>
      </c>
      <c r="I147" s="25"/>
      <c r="J147" s="36">
        <f>(1+Mastersheet!$C$39)*J135</f>
        <v>-285.15217736923586</v>
      </c>
      <c r="K147" s="36">
        <v>0</v>
      </c>
      <c r="L147" s="36">
        <f>Mastersheet!$C$34</f>
        <v>-1824.6070659266443</v>
      </c>
      <c r="M147" s="38">
        <v>0</v>
      </c>
      <c r="N147" s="37">
        <f>N135*(1+Mastersheet!$C$39)</f>
        <v>-712.88044342308956</v>
      </c>
      <c r="O147" s="38">
        <f>Mastersheet!$C$41</f>
        <v>-1500</v>
      </c>
      <c r="P147" s="38">
        <v>0</v>
      </c>
      <c r="Q147" s="36">
        <f t="shared" si="13"/>
        <v>6798.2952306812294</v>
      </c>
      <c r="R147" s="36">
        <f t="shared" si="14"/>
        <v>741470.03847108386</v>
      </c>
    </row>
    <row r="148" spans="1:18">
      <c r="A148" s="25">
        <v>146</v>
      </c>
      <c r="B148" s="25">
        <v>37</v>
      </c>
      <c r="C148" s="25">
        <v>2</v>
      </c>
      <c r="D148" s="36">
        <f>D136*(1+Mastersheet!$C$3)</f>
        <v>17109.130642154152</v>
      </c>
      <c r="E148" s="36">
        <f t="shared" si="15"/>
        <v>-1026.547838529249</v>
      </c>
      <c r="F148" s="37">
        <v>0</v>
      </c>
      <c r="G148" s="41">
        <f t="shared" si="12"/>
        <v>-4961.6478862247041</v>
      </c>
      <c r="H148" s="25">
        <v>0</v>
      </c>
      <c r="I148" s="25"/>
      <c r="J148" s="36">
        <f>(1+Mastersheet!$C$39)*J136</f>
        <v>-285.15217736923586</v>
      </c>
      <c r="K148" s="36">
        <v>0</v>
      </c>
      <c r="L148" s="36">
        <f>Mastersheet!$C$34</f>
        <v>-1824.6070659266443</v>
      </c>
      <c r="M148" s="38">
        <v>0</v>
      </c>
      <c r="N148" s="37">
        <f>N136*(1+Mastersheet!$C$39)</f>
        <v>-712.88044342308956</v>
      </c>
      <c r="O148" s="38">
        <f>Mastersheet!$C$41</f>
        <v>-1500</v>
      </c>
      <c r="P148" s="38">
        <v>0</v>
      </c>
      <c r="Q148" s="36">
        <f t="shared" si="13"/>
        <v>6798.2952306812294</v>
      </c>
      <c r="R148" s="36">
        <f t="shared" si="14"/>
        <v>749504.11709921691</v>
      </c>
    </row>
    <row r="149" spans="1:18">
      <c r="A149" s="25">
        <v>147</v>
      </c>
      <c r="B149" s="25">
        <v>37</v>
      </c>
      <c r="C149" s="25">
        <v>3</v>
      </c>
      <c r="D149" s="36">
        <f>D137*(1+Mastersheet!$C$3)</f>
        <v>17109.130642154152</v>
      </c>
      <c r="E149" s="36">
        <f t="shared" si="15"/>
        <v>-1026.547838529249</v>
      </c>
      <c r="F149" s="37">
        <v>0</v>
      </c>
      <c r="G149" s="41">
        <f t="shared" si="12"/>
        <v>-4961.6478862247041</v>
      </c>
      <c r="H149" s="25">
        <v>0</v>
      </c>
      <c r="I149" s="25"/>
      <c r="J149" s="36">
        <f>(1+Mastersheet!$C$39)*J137</f>
        <v>-285.15217736923586</v>
      </c>
      <c r="K149" s="36">
        <v>0</v>
      </c>
      <c r="L149" s="36">
        <f>Mastersheet!$C$34</f>
        <v>-1824.6070659266443</v>
      </c>
      <c r="M149" s="38">
        <v>0</v>
      </c>
      <c r="N149" s="37">
        <f>N137*(1+Mastersheet!$C$39)</f>
        <v>-712.88044342308956</v>
      </c>
      <c r="O149" s="38">
        <f>Mastersheet!$C$41</f>
        <v>-1500</v>
      </c>
      <c r="P149" s="38">
        <v>0</v>
      </c>
      <c r="Q149" s="36">
        <f t="shared" si="13"/>
        <v>6798.2952306812294</v>
      </c>
      <c r="R149" s="36">
        <f t="shared" si="14"/>
        <v>757551.58585839684</v>
      </c>
    </row>
    <row r="150" spans="1:18">
      <c r="A150" s="25">
        <v>148</v>
      </c>
      <c r="B150" s="25">
        <v>37</v>
      </c>
      <c r="C150" s="25">
        <v>4</v>
      </c>
      <c r="D150" s="36">
        <f>D138*(1+Mastersheet!$C$3)</f>
        <v>17109.130642154152</v>
      </c>
      <c r="E150" s="36">
        <f t="shared" si="15"/>
        <v>-1026.547838529249</v>
      </c>
      <c r="F150" s="37">
        <v>0</v>
      </c>
      <c r="G150" s="41">
        <f t="shared" si="12"/>
        <v>-4961.6478862247041</v>
      </c>
      <c r="H150" s="25">
        <v>0</v>
      </c>
      <c r="I150" s="25"/>
      <c r="J150" s="36">
        <f>(1+Mastersheet!$C$39)*J138</f>
        <v>-285.15217736923586</v>
      </c>
      <c r="K150" s="36">
        <v>0</v>
      </c>
      <c r="L150" s="36">
        <f>Mastersheet!$C$34</f>
        <v>-1824.6070659266443</v>
      </c>
      <c r="M150" s="38">
        <v>0</v>
      </c>
      <c r="N150" s="37">
        <f>N138*(1+Mastersheet!$C$39)</f>
        <v>-712.88044342308956</v>
      </c>
      <c r="O150" s="38">
        <f>Mastersheet!$C$41</f>
        <v>-1500</v>
      </c>
      <c r="P150" s="38">
        <v>0</v>
      </c>
      <c r="Q150" s="36">
        <f t="shared" si="13"/>
        <v>6798.2952306812294</v>
      </c>
      <c r="R150" s="36">
        <f t="shared" si="14"/>
        <v>765612.46706550871</v>
      </c>
    </row>
    <row r="151" spans="1:18">
      <c r="A151" s="25">
        <v>149</v>
      </c>
      <c r="B151" s="25">
        <v>37</v>
      </c>
      <c r="C151" s="25">
        <v>5</v>
      </c>
      <c r="D151" s="36">
        <f>D139*(1+Mastersheet!$C$3)</f>
        <v>17109.130642154152</v>
      </c>
      <c r="E151" s="36">
        <f t="shared" si="15"/>
        <v>-1026.547838529249</v>
      </c>
      <c r="F151" s="37">
        <v>0</v>
      </c>
      <c r="G151" s="41">
        <f t="shared" si="12"/>
        <v>-4961.6478862247041</v>
      </c>
      <c r="H151" s="25">
        <v>0</v>
      </c>
      <c r="I151" s="25"/>
      <c r="J151" s="36">
        <f>(1+Mastersheet!$C$39)*J139</f>
        <v>-285.15217736923586</v>
      </c>
      <c r="K151" s="36">
        <v>0</v>
      </c>
      <c r="L151" s="36">
        <f>Mastersheet!$C$34</f>
        <v>-1824.6070659266443</v>
      </c>
      <c r="M151" s="38">
        <v>0</v>
      </c>
      <c r="N151" s="37">
        <f>N139*(1+Mastersheet!$C$39)</f>
        <v>-712.88044342308956</v>
      </c>
      <c r="O151" s="38">
        <f>Mastersheet!$C$41</f>
        <v>-1500</v>
      </c>
      <c r="P151" s="38">
        <v>0</v>
      </c>
      <c r="Q151" s="36">
        <f t="shared" si="13"/>
        <v>6798.2952306812294</v>
      </c>
      <c r="R151" s="36">
        <f t="shared" si="14"/>
        <v>773686.7830746324</v>
      </c>
    </row>
    <row r="152" spans="1:18">
      <c r="A152" s="25">
        <v>150</v>
      </c>
      <c r="B152" s="25">
        <v>37</v>
      </c>
      <c r="C152" s="25">
        <v>6</v>
      </c>
      <c r="D152" s="36">
        <f>D140*(1+Mastersheet!$C$3)</f>
        <v>17109.130642154152</v>
      </c>
      <c r="E152" s="36">
        <f t="shared" si="15"/>
        <v>-1026.547838529249</v>
      </c>
      <c r="F152" s="37">
        <v>0</v>
      </c>
      <c r="G152" s="41">
        <f t="shared" si="12"/>
        <v>-4961.6478862247041</v>
      </c>
      <c r="H152" s="25">
        <v>0</v>
      </c>
      <c r="I152" s="25"/>
      <c r="J152" s="36">
        <f>(1+Mastersheet!$C$39)*J140</f>
        <v>-285.15217736923586</v>
      </c>
      <c r="K152" s="36">
        <v>0</v>
      </c>
      <c r="L152" s="36">
        <f>Mastersheet!$C$34</f>
        <v>-1824.6070659266443</v>
      </c>
      <c r="M152" s="38">
        <v>0</v>
      </c>
      <c r="N152" s="37">
        <f>N140*(1+Mastersheet!$C$39)</f>
        <v>-712.88044342308956</v>
      </c>
      <c r="O152" s="38">
        <f>Mastersheet!$C$41</f>
        <v>-1500</v>
      </c>
      <c r="P152" s="38">
        <v>0</v>
      </c>
      <c r="Q152" s="36">
        <f t="shared" si="13"/>
        <v>6798.2952306812294</v>
      </c>
      <c r="R152" s="36">
        <f t="shared" si="14"/>
        <v>781774.55627710465</v>
      </c>
    </row>
    <row r="153" spans="1:18">
      <c r="A153" s="25">
        <v>151</v>
      </c>
      <c r="B153" s="25">
        <v>37</v>
      </c>
      <c r="C153" s="25">
        <v>7</v>
      </c>
      <c r="D153" s="36">
        <f>D141*(1+Mastersheet!$C$3)</f>
        <v>17109.130642154152</v>
      </c>
      <c r="E153" s="36">
        <f t="shared" si="15"/>
        <v>-1026.547838529249</v>
      </c>
      <c r="F153" s="37">
        <v>0</v>
      </c>
      <c r="G153" s="41">
        <f t="shared" si="12"/>
        <v>-4961.6478862247041</v>
      </c>
      <c r="H153" s="25">
        <v>0</v>
      </c>
      <c r="I153" s="25"/>
      <c r="J153" s="36">
        <f>(1+Mastersheet!$C$39)*J141</f>
        <v>-285.15217736923586</v>
      </c>
      <c r="K153" s="36">
        <v>0</v>
      </c>
      <c r="L153" s="36">
        <f>Mastersheet!$C$34</f>
        <v>-1824.6070659266443</v>
      </c>
      <c r="M153" s="38">
        <v>0</v>
      </c>
      <c r="N153" s="37">
        <f>N141*(1+Mastersheet!$C$39)</f>
        <v>-712.88044342308956</v>
      </c>
      <c r="O153" s="38">
        <f>Mastersheet!$C$41</f>
        <v>-1500</v>
      </c>
      <c r="P153" s="38">
        <v>0</v>
      </c>
      <c r="Q153" s="36">
        <f t="shared" si="13"/>
        <v>6798.2952306812294</v>
      </c>
      <c r="R153" s="36">
        <f t="shared" si="14"/>
        <v>789875.80910158111</v>
      </c>
    </row>
    <row r="154" spans="1:18">
      <c r="A154" s="25">
        <v>152</v>
      </c>
      <c r="B154" s="25">
        <v>37</v>
      </c>
      <c r="C154" s="25">
        <v>8</v>
      </c>
      <c r="D154" s="36">
        <f>D142*(1+Mastersheet!$C$3)</f>
        <v>17109.130642154152</v>
      </c>
      <c r="E154" s="36">
        <f t="shared" si="15"/>
        <v>-1026.547838529249</v>
      </c>
      <c r="F154" s="37">
        <v>0</v>
      </c>
      <c r="G154" s="41">
        <f t="shared" si="12"/>
        <v>-4961.6478862247041</v>
      </c>
      <c r="H154" s="25">
        <v>0</v>
      </c>
      <c r="I154" s="25"/>
      <c r="J154" s="36">
        <f>(1+Mastersheet!$C$39)*J142</f>
        <v>-285.15217736923586</v>
      </c>
      <c r="K154" s="36">
        <v>0</v>
      </c>
      <c r="L154" s="36">
        <f>Mastersheet!$C$34</f>
        <v>-1824.6070659266443</v>
      </c>
      <c r="M154" s="38">
        <v>0</v>
      </c>
      <c r="N154" s="37">
        <f>N142*(1+Mastersheet!$C$39)</f>
        <v>-712.88044342308956</v>
      </c>
      <c r="O154" s="38">
        <f>Mastersheet!$C$41</f>
        <v>-1500</v>
      </c>
      <c r="P154" s="38">
        <v>0</v>
      </c>
      <c r="Q154" s="36">
        <f t="shared" si="13"/>
        <v>6798.2952306812294</v>
      </c>
      <c r="R154" s="36">
        <f t="shared" si="14"/>
        <v>797990.56401409826</v>
      </c>
    </row>
    <row r="155" spans="1:18">
      <c r="A155" s="25">
        <v>153</v>
      </c>
      <c r="B155" s="25">
        <v>37</v>
      </c>
      <c r="C155" s="25">
        <v>9</v>
      </c>
      <c r="D155" s="36">
        <f>D143*(1+Mastersheet!$C$3)</f>
        <v>17109.130642154152</v>
      </c>
      <c r="E155" s="36">
        <f t="shared" si="15"/>
        <v>-1026.547838529249</v>
      </c>
      <c r="F155" s="37">
        <v>0</v>
      </c>
      <c r="G155" s="41">
        <f t="shared" si="12"/>
        <v>-4961.6478862247041</v>
      </c>
      <c r="H155" s="25">
        <v>0</v>
      </c>
      <c r="I155" s="25"/>
      <c r="J155" s="36">
        <f>(1+Mastersheet!$C$39)*J143</f>
        <v>-285.15217736923586</v>
      </c>
      <c r="K155" s="36">
        <v>0</v>
      </c>
      <c r="L155" s="36">
        <f>Mastersheet!$C$34</f>
        <v>-1824.6070659266443</v>
      </c>
      <c r="M155" s="38">
        <v>0</v>
      </c>
      <c r="N155" s="37">
        <f>N143*(1+Mastersheet!$C$39)</f>
        <v>-712.88044342308956</v>
      </c>
      <c r="O155" s="38">
        <f>Mastersheet!$C$41</f>
        <v>-1500</v>
      </c>
      <c r="P155" s="38">
        <v>0</v>
      </c>
      <c r="Q155" s="36">
        <f t="shared" si="13"/>
        <v>6798.2952306812294</v>
      </c>
      <c r="R155" s="36">
        <f t="shared" si="14"/>
        <v>806118.8435181363</v>
      </c>
    </row>
    <row r="156" spans="1:18">
      <c r="A156" s="25">
        <v>154</v>
      </c>
      <c r="B156" s="25">
        <v>37</v>
      </c>
      <c r="C156" s="25">
        <v>10</v>
      </c>
      <c r="D156" s="36">
        <f>D144*(1+Mastersheet!$C$3)</f>
        <v>17109.130642154152</v>
      </c>
      <c r="E156" s="36">
        <f t="shared" si="15"/>
        <v>-1026.547838529249</v>
      </c>
      <c r="F156" s="37">
        <v>0</v>
      </c>
      <c r="G156" s="41">
        <f t="shared" si="12"/>
        <v>-4961.6478862247041</v>
      </c>
      <c r="H156" s="25">
        <v>0</v>
      </c>
      <c r="I156" s="25"/>
      <c r="J156" s="36">
        <f>(1+Mastersheet!$C$39)*J144</f>
        <v>-285.15217736923586</v>
      </c>
      <c r="K156" s="36">
        <v>0</v>
      </c>
      <c r="L156" s="36">
        <f>Mastersheet!$C$34</f>
        <v>-1824.6070659266443</v>
      </c>
      <c r="M156" s="38">
        <v>0</v>
      </c>
      <c r="N156" s="37">
        <f>N144*(1+Mastersheet!$C$39)</f>
        <v>-712.88044342308956</v>
      </c>
      <c r="O156" s="38">
        <f>Mastersheet!$C$41</f>
        <v>-1500</v>
      </c>
      <c r="P156" s="38">
        <v>0</v>
      </c>
      <c r="Q156" s="36">
        <f t="shared" si="13"/>
        <v>6798.2952306812294</v>
      </c>
      <c r="R156" s="36">
        <f t="shared" si="14"/>
        <v>814260.67015468108</v>
      </c>
    </row>
    <row r="157" spans="1:18">
      <c r="A157" s="25">
        <v>155</v>
      </c>
      <c r="B157" s="25">
        <v>37</v>
      </c>
      <c r="C157" s="25">
        <v>11</v>
      </c>
      <c r="D157" s="36">
        <f>D145*(1+Mastersheet!$C$3)</f>
        <v>17109.130642154152</v>
      </c>
      <c r="E157" s="36">
        <f t="shared" si="15"/>
        <v>-1026.547838529249</v>
      </c>
      <c r="F157" s="37">
        <v>0</v>
      </c>
      <c r="G157" s="41">
        <f t="shared" si="12"/>
        <v>-4961.6478862247041</v>
      </c>
      <c r="H157" s="25">
        <v>0</v>
      </c>
      <c r="I157" s="25"/>
      <c r="J157" s="36">
        <f>(1+Mastersheet!$C$39)*J145</f>
        <v>-285.15217736923586</v>
      </c>
      <c r="K157" s="36">
        <v>0</v>
      </c>
      <c r="L157" s="36">
        <f>Mastersheet!$C$34</f>
        <v>-1824.6070659266443</v>
      </c>
      <c r="M157" s="38">
        <v>0</v>
      </c>
      <c r="N157" s="37">
        <f>N145*(1+Mastersheet!$C$39)</f>
        <v>-712.88044342308956</v>
      </c>
      <c r="O157" s="38">
        <f>Mastersheet!$C$41</f>
        <v>-1500</v>
      </c>
      <c r="P157" s="38">
        <v>0</v>
      </c>
      <c r="Q157" s="36">
        <f t="shared" si="13"/>
        <v>6798.2952306812294</v>
      </c>
      <c r="R157" s="36">
        <f t="shared" si="14"/>
        <v>822416.06650228682</v>
      </c>
    </row>
    <row r="158" spans="1:18">
      <c r="A158" s="25">
        <v>156</v>
      </c>
      <c r="B158" s="25">
        <v>37</v>
      </c>
      <c r="C158" s="25">
        <v>0</v>
      </c>
      <c r="D158" s="36">
        <f>D146*(1+Mastersheet!$C$3)</f>
        <v>17109.130642154152</v>
      </c>
      <c r="E158" s="36">
        <f t="shared" si="15"/>
        <v>-1026.547838529249</v>
      </c>
      <c r="F158" s="37">
        <v>0</v>
      </c>
      <c r="G158" s="41">
        <f t="shared" si="12"/>
        <v>-4961.6478862247041</v>
      </c>
      <c r="H158" s="25">
        <v>0</v>
      </c>
      <c r="I158" s="25"/>
      <c r="J158" s="36">
        <f>(1+Mastersheet!$C$39)*J146</f>
        <v>-285.15217736923586</v>
      </c>
      <c r="K158" s="36">
        <v>0</v>
      </c>
      <c r="L158" s="36">
        <f>Mastersheet!$C$34</f>
        <v>-1824.6070659266443</v>
      </c>
      <c r="M158" s="38">
        <v>0</v>
      </c>
      <c r="N158" s="37">
        <f>N146*(1+Mastersheet!$C$39)</f>
        <v>-712.88044342308956</v>
      </c>
      <c r="O158" s="38">
        <f>Mastersheet!$C$41</f>
        <v>-1500</v>
      </c>
      <c r="P158" s="38">
        <v>0</v>
      </c>
      <c r="Q158" s="36">
        <f t="shared" si="13"/>
        <v>6798.2952306812294</v>
      </c>
      <c r="R158" s="36">
        <f t="shared" si="14"/>
        <v>830585.05517713854</v>
      </c>
    </row>
    <row r="159" spans="1:18">
      <c r="A159" s="25">
        <v>157</v>
      </c>
      <c r="B159" s="25">
        <v>37</v>
      </c>
      <c r="C159" s="25">
        <v>1</v>
      </c>
      <c r="D159" s="36">
        <f>D147*(1+Mastersheet!$C$3)</f>
        <v>17622.404561418778</v>
      </c>
      <c r="E159" s="36">
        <f t="shared" si="15"/>
        <v>-1057.3442736851266</v>
      </c>
      <c r="F159" s="37">
        <v>0</v>
      </c>
      <c r="G159" s="41">
        <f t="shared" si="12"/>
        <v>-5110.497322811445</v>
      </c>
      <c r="H159" s="25">
        <v>0</v>
      </c>
      <c r="I159" s="25"/>
      <c r="J159" s="36">
        <f>(1+Mastersheet!$C$39)*J147</f>
        <v>-293.70674269031292</v>
      </c>
      <c r="K159" s="36">
        <v>0</v>
      </c>
      <c r="L159" s="36">
        <f>Mastersheet!$C$34</f>
        <v>-1824.6070659266443</v>
      </c>
      <c r="M159" s="38">
        <v>0</v>
      </c>
      <c r="N159" s="37">
        <f>N147*(1+Mastersheet!$C$39)</f>
        <v>-734.2668567257823</v>
      </c>
      <c r="O159" s="38">
        <f>Mastersheet!$C$41</f>
        <v>-1500</v>
      </c>
      <c r="P159" s="38">
        <v>0</v>
      </c>
      <c r="Q159" s="36">
        <f t="shared" si="13"/>
        <v>7101.9822995794657</v>
      </c>
      <c r="R159" s="36">
        <f t="shared" si="14"/>
        <v>839071.34590201324</v>
      </c>
    </row>
    <row r="160" spans="1:18">
      <c r="A160" s="25">
        <v>158</v>
      </c>
      <c r="B160" s="25">
        <v>38</v>
      </c>
      <c r="C160" s="25">
        <v>2</v>
      </c>
      <c r="D160" s="36">
        <f>D148*(1+Mastersheet!$C$3)</f>
        <v>17622.404561418778</v>
      </c>
      <c r="E160" s="36">
        <f t="shared" si="15"/>
        <v>-1057.3442736851266</v>
      </c>
      <c r="F160" s="37">
        <v>0</v>
      </c>
      <c r="G160" s="41">
        <f t="shared" si="12"/>
        <v>-5110.497322811445</v>
      </c>
      <c r="H160" s="25">
        <v>0</v>
      </c>
      <c r="I160" s="25"/>
      <c r="J160" s="36">
        <f>(1+Mastersheet!$C$39)*J148</f>
        <v>-293.70674269031292</v>
      </c>
      <c r="K160" s="36">
        <v>0</v>
      </c>
      <c r="L160" s="36">
        <f>Mastersheet!$C$34</f>
        <v>-1824.6070659266443</v>
      </c>
      <c r="M160" s="38">
        <v>0</v>
      </c>
      <c r="N160" s="37">
        <f>N148*(1+Mastersheet!$C$39)</f>
        <v>-734.2668567257823</v>
      </c>
      <c r="O160" s="38">
        <f>Mastersheet!$C$41</f>
        <v>-1500</v>
      </c>
      <c r="P160" s="38">
        <v>0</v>
      </c>
      <c r="Q160" s="36">
        <f t="shared" si="13"/>
        <v>7101.9822995794657</v>
      </c>
      <c r="R160" s="36">
        <f t="shared" si="14"/>
        <v>847571.78044476267</v>
      </c>
    </row>
    <row r="161" spans="1:18">
      <c r="A161" s="25">
        <v>159</v>
      </c>
      <c r="B161" s="25">
        <v>38</v>
      </c>
      <c r="C161" s="25">
        <v>3</v>
      </c>
      <c r="D161" s="36">
        <f>D149*(1+Mastersheet!$C$3)</f>
        <v>17622.404561418778</v>
      </c>
      <c r="E161" s="36">
        <f t="shared" si="15"/>
        <v>-1057.3442736851266</v>
      </c>
      <c r="F161" s="37">
        <v>0</v>
      </c>
      <c r="G161" s="41">
        <f t="shared" si="12"/>
        <v>-5110.497322811445</v>
      </c>
      <c r="H161" s="25">
        <v>0</v>
      </c>
      <c r="I161" s="25"/>
      <c r="J161" s="36">
        <f>(1+Mastersheet!$C$39)*J149</f>
        <v>-293.70674269031292</v>
      </c>
      <c r="K161" s="36">
        <v>0</v>
      </c>
      <c r="L161" s="36">
        <f>Mastersheet!$C$34</f>
        <v>-1824.6070659266443</v>
      </c>
      <c r="M161" s="38">
        <v>0</v>
      </c>
      <c r="N161" s="37">
        <f>N149*(1+Mastersheet!$C$39)</f>
        <v>-734.2668567257823</v>
      </c>
      <c r="O161" s="38">
        <f>Mastersheet!$C$41</f>
        <v>-1500</v>
      </c>
      <c r="P161" s="38">
        <v>0</v>
      </c>
      <c r="Q161" s="36">
        <f t="shared" si="13"/>
        <v>7101.9822995794657</v>
      </c>
      <c r="R161" s="36">
        <f t="shared" si="14"/>
        <v>856086.38237841672</v>
      </c>
    </row>
    <row r="162" spans="1:18">
      <c r="A162" s="25">
        <v>160</v>
      </c>
      <c r="B162" s="25">
        <v>38</v>
      </c>
      <c r="C162" s="25">
        <v>4</v>
      </c>
      <c r="D162" s="36">
        <f>D150*(1+Mastersheet!$C$3)</f>
        <v>17622.404561418778</v>
      </c>
      <c r="E162" s="36">
        <f t="shared" si="15"/>
        <v>-1057.3442736851266</v>
      </c>
      <c r="F162" s="37">
        <v>0</v>
      </c>
      <c r="G162" s="41">
        <f t="shared" si="12"/>
        <v>-5110.497322811445</v>
      </c>
      <c r="H162" s="25">
        <v>0</v>
      </c>
      <c r="I162" s="25"/>
      <c r="J162" s="36">
        <f>(1+Mastersheet!$C$39)*J150</f>
        <v>-293.70674269031292</v>
      </c>
      <c r="K162" s="36">
        <v>0</v>
      </c>
      <c r="L162" s="36">
        <f>Mastersheet!$C$34</f>
        <v>-1824.6070659266443</v>
      </c>
      <c r="M162" s="38">
        <v>0</v>
      </c>
      <c r="N162" s="37">
        <f>N150*(1+Mastersheet!$C$39)</f>
        <v>-734.2668567257823</v>
      </c>
      <c r="O162" s="38">
        <f>Mastersheet!$C$41</f>
        <v>-1500</v>
      </c>
      <c r="P162" s="38">
        <v>0</v>
      </c>
      <c r="Q162" s="36">
        <f t="shared" si="13"/>
        <v>7101.9822995794657</v>
      </c>
      <c r="R162" s="36">
        <f t="shared" si="14"/>
        <v>864615.17531529348</v>
      </c>
    </row>
    <row r="163" spans="1:18">
      <c r="A163" s="25">
        <v>161</v>
      </c>
      <c r="B163" s="25">
        <v>38</v>
      </c>
      <c r="C163" s="25">
        <v>5</v>
      </c>
      <c r="D163" s="36">
        <f>D151*(1+Mastersheet!$C$3)</f>
        <v>17622.404561418778</v>
      </c>
      <c r="E163" s="36">
        <f t="shared" si="15"/>
        <v>-1057.3442736851266</v>
      </c>
      <c r="F163" s="37">
        <v>0</v>
      </c>
      <c r="G163" s="41">
        <f t="shared" si="12"/>
        <v>-5110.497322811445</v>
      </c>
      <c r="H163" s="25">
        <v>0</v>
      </c>
      <c r="I163" s="25"/>
      <c r="J163" s="36">
        <f>(1+Mastersheet!$C$39)*J151</f>
        <v>-293.70674269031292</v>
      </c>
      <c r="K163" s="36">
        <v>0</v>
      </c>
      <c r="L163" s="36">
        <f>Mastersheet!$C$34</f>
        <v>-1824.6070659266443</v>
      </c>
      <c r="M163" s="38">
        <v>0</v>
      </c>
      <c r="N163" s="37">
        <f>N151*(1+Mastersheet!$C$39)</f>
        <v>-734.2668567257823</v>
      </c>
      <c r="O163" s="38">
        <f>Mastersheet!$C$41</f>
        <v>-1500</v>
      </c>
      <c r="P163" s="38">
        <v>0</v>
      </c>
      <c r="Q163" s="36">
        <f t="shared" si="13"/>
        <v>7101.9822995794657</v>
      </c>
      <c r="R163" s="36">
        <f t="shared" si="14"/>
        <v>873158.18290706514</v>
      </c>
    </row>
    <row r="164" spans="1:18">
      <c r="A164" s="25">
        <v>162</v>
      </c>
      <c r="B164" s="25">
        <v>38</v>
      </c>
      <c r="C164" s="25">
        <v>6</v>
      </c>
      <c r="D164" s="36">
        <f>D152*(1+Mastersheet!$C$3)</f>
        <v>17622.404561418778</v>
      </c>
      <c r="E164" s="36">
        <f t="shared" si="15"/>
        <v>-1057.3442736851266</v>
      </c>
      <c r="F164" s="37">
        <v>0</v>
      </c>
      <c r="G164" s="41">
        <f t="shared" si="12"/>
        <v>-5110.497322811445</v>
      </c>
      <c r="H164" s="25">
        <v>0</v>
      </c>
      <c r="I164" s="25"/>
      <c r="J164" s="36">
        <f>(1+Mastersheet!$C$39)*J152</f>
        <v>-293.70674269031292</v>
      </c>
      <c r="K164" s="36">
        <v>0</v>
      </c>
      <c r="L164" s="36">
        <f>Mastersheet!$C$34</f>
        <v>-1824.6070659266443</v>
      </c>
      <c r="M164" s="38">
        <v>0</v>
      </c>
      <c r="N164" s="37">
        <f>N152*(1+Mastersheet!$C$39)</f>
        <v>-734.2668567257823</v>
      </c>
      <c r="O164" s="38">
        <f>Mastersheet!$C$41</f>
        <v>-1500</v>
      </c>
      <c r="P164" s="38">
        <v>0</v>
      </c>
      <c r="Q164" s="36">
        <f t="shared" si="13"/>
        <v>7101.9822995794657</v>
      </c>
      <c r="R164" s="36">
        <f t="shared" si="14"/>
        <v>881715.42884482304</v>
      </c>
    </row>
    <row r="165" spans="1:18">
      <c r="A165" s="25">
        <v>163</v>
      </c>
      <c r="B165" s="25">
        <v>38</v>
      </c>
      <c r="C165" s="25">
        <v>7</v>
      </c>
      <c r="D165" s="36">
        <f>D153*(1+Mastersheet!$C$3)</f>
        <v>17622.404561418778</v>
      </c>
      <c r="E165" s="36">
        <f t="shared" si="15"/>
        <v>-1057.3442736851266</v>
      </c>
      <c r="F165" s="37">
        <v>0</v>
      </c>
      <c r="G165" s="41">
        <f t="shared" si="12"/>
        <v>-5110.497322811445</v>
      </c>
      <c r="H165" s="25">
        <v>0</v>
      </c>
      <c r="I165" s="25"/>
      <c r="J165" s="36">
        <f>(1+Mastersheet!$C$39)*J153</f>
        <v>-293.70674269031292</v>
      </c>
      <c r="K165" s="36">
        <v>0</v>
      </c>
      <c r="L165" s="36">
        <f>Mastersheet!$C$34</f>
        <v>-1824.6070659266443</v>
      </c>
      <c r="M165" s="38">
        <v>0</v>
      </c>
      <c r="N165" s="37">
        <f>N153*(1+Mastersheet!$C$39)</f>
        <v>-734.2668567257823</v>
      </c>
      <c r="O165" s="38">
        <f>Mastersheet!$C$41</f>
        <v>-1500</v>
      </c>
      <c r="P165" s="38">
        <v>0</v>
      </c>
      <c r="Q165" s="36">
        <f t="shared" si="13"/>
        <v>7101.9822995794657</v>
      </c>
      <c r="R165" s="36">
        <f t="shared" si="14"/>
        <v>890286.9368591439</v>
      </c>
    </row>
    <row r="166" spans="1:18">
      <c r="A166" s="25">
        <v>164</v>
      </c>
      <c r="B166" s="25">
        <v>38</v>
      </c>
      <c r="C166" s="25">
        <v>8</v>
      </c>
      <c r="D166" s="36">
        <f>D154*(1+Mastersheet!$C$3)</f>
        <v>17622.404561418778</v>
      </c>
      <c r="E166" s="36">
        <f t="shared" si="15"/>
        <v>-1057.3442736851266</v>
      </c>
      <c r="F166" s="37">
        <v>0</v>
      </c>
      <c r="G166" s="41">
        <f t="shared" si="12"/>
        <v>-5110.497322811445</v>
      </c>
      <c r="H166" s="25">
        <v>0</v>
      </c>
      <c r="I166" s="25"/>
      <c r="J166" s="36">
        <f>(1+Mastersheet!$C$39)*J154</f>
        <v>-293.70674269031292</v>
      </c>
      <c r="K166" s="36">
        <v>0</v>
      </c>
      <c r="L166" s="36">
        <f>Mastersheet!$C$34</f>
        <v>-1824.6070659266443</v>
      </c>
      <c r="M166" s="38">
        <v>0</v>
      </c>
      <c r="N166" s="37">
        <f>N154*(1+Mastersheet!$C$39)</f>
        <v>-734.2668567257823</v>
      </c>
      <c r="O166" s="38">
        <f>Mastersheet!$C$41</f>
        <v>-1500</v>
      </c>
      <c r="P166" s="38">
        <v>0</v>
      </c>
      <c r="Q166" s="36">
        <f t="shared" si="13"/>
        <v>7101.9822995794657</v>
      </c>
      <c r="R166" s="36">
        <f t="shared" si="14"/>
        <v>898872.73072015529</v>
      </c>
    </row>
    <row r="167" spans="1:18">
      <c r="A167" s="25">
        <v>165</v>
      </c>
      <c r="B167" s="25">
        <v>38</v>
      </c>
      <c r="C167" s="25">
        <v>9</v>
      </c>
      <c r="D167" s="36">
        <f>D155*(1+Mastersheet!$C$3)</f>
        <v>17622.404561418778</v>
      </c>
      <c r="E167" s="36">
        <f t="shared" si="15"/>
        <v>-1057.3442736851266</v>
      </c>
      <c r="F167" s="37">
        <v>0</v>
      </c>
      <c r="G167" s="41">
        <f t="shared" si="12"/>
        <v>-5110.497322811445</v>
      </c>
      <c r="H167" s="25">
        <v>0</v>
      </c>
      <c r="I167" s="25"/>
      <c r="J167" s="36">
        <f>(1+Mastersheet!$C$39)*J155</f>
        <v>-293.70674269031292</v>
      </c>
      <c r="K167" s="36">
        <v>0</v>
      </c>
      <c r="L167" s="36">
        <f>Mastersheet!$C$34</f>
        <v>-1824.6070659266443</v>
      </c>
      <c r="M167" s="38">
        <v>0</v>
      </c>
      <c r="N167" s="37">
        <f>N155*(1+Mastersheet!$C$39)</f>
        <v>-734.2668567257823</v>
      </c>
      <c r="O167" s="38">
        <f>Mastersheet!$C$41</f>
        <v>-1500</v>
      </c>
      <c r="P167" s="38">
        <v>0</v>
      </c>
      <c r="Q167" s="36">
        <f t="shared" si="13"/>
        <v>7101.9822995794657</v>
      </c>
      <c r="R167" s="36">
        <f t="shared" si="14"/>
        <v>907472.83423760172</v>
      </c>
    </row>
    <row r="168" spans="1:18">
      <c r="A168" s="25">
        <v>166</v>
      </c>
      <c r="B168" s="25">
        <v>38</v>
      </c>
      <c r="C168" s="25">
        <v>10</v>
      </c>
      <c r="D168" s="36">
        <f>D156*(1+Mastersheet!$C$3)</f>
        <v>17622.404561418778</v>
      </c>
      <c r="E168" s="36">
        <f t="shared" si="15"/>
        <v>-1057.3442736851266</v>
      </c>
      <c r="F168" s="37">
        <v>0</v>
      </c>
      <c r="G168" s="41">
        <f t="shared" si="12"/>
        <v>-5110.497322811445</v>
      </c>
      <c r="H168" s="25">
        <v>0</v>
      </c>
      <c r="I168" s="25"/>
      <c r="J168" s="36">
        <f>(1+Mastersheet!$C$39)*J156</f>
        <v>-293.70674269031292</v>
      </c>
      <c r="K168" s="36">
        <v>0</v>
      </c>
      <c r="L168" s="36">
        <f>Mastersheet!$C$34</f>
        <v>-1824.6070659266443</v>
      </c>
      <c r="M168" s="38">
        <v>0</v>
      </c>
      <c r="N168" s="37">
        <f>N156*(1+Mastersheet!$C$39)</f>
        <v>-734.2668567257823</v>
      </c>
      <c r="O168" s="38">
        <f>Mastersheet!$C$41</f>
        <v>-1500</v>
      </c>
      <c r="P168" s="38">
        <v>0</v>
      </c>
      <c r="Q168" s="36">
        <f t="shared" si="13"/>
        <v>7101.9822995794657</v>
      </c>
      <c r="R168" s="36">
        <f t="shared" si="14"/>
        <v>916087.27126091055</v>
      </c>
    </row>
    <row r="169" spans="1:18">
      <c r="A169" s="25">
        <v>167</v>
      </c>
      <c r="B169" s="25">
        <v>38</v>
      </c>
      <c r="C169" s="25">
        <v>11</v>
      </c>
      <c r="D169" s="36">
        <f>D157*(1+Mastersheet!$C$3)</f>
        <v>17622.404561418778</v>
      </c>
      <c r="E169" s="36">
        <f t="shared" si="15"/>
        <v>-1057.3442736851266</v>
      </c>
      <c r="F169" s="37">
        <v>0</v>
      </c>
      <c r="G169" s="41">
        <f t="shared" si="12"/>
        <v>-5110.497322811445</v>
      </c>
      <c r="H169" s="25">
        <v>0</v>
      </c>
      <c r="I169" s="25"/>
      <c r="J169" s="36">
        <f>(1+Mastersheet!$C$39)*J157</f>
        <v>-293.70674269031292</v>
      </c>
      <c r="K169" s="36">
        <v>0</v>
      </c>
      <c r="L169" s="36">
        <f>Mastersheet!$C$34</f>
        <v>-1824.6070659266443</v>
      </c>
      <c r="M169" s="38">
        <v>0</v>
      </c>
      <c r="N169" s="37">
        <f>N157*(1+Mastersheet!$C$39)</f>
        <v>-734.2668567257823</v>
      </c>
      <c r="O169" s="38">
        <f>Mastersheet!$C$41</f>
        <v>-1500</v>
      </c>
      <c r="P169" s="38">
        <v>0</v>
      </c>
      <c r="Q169" s="36">
        <f t="shared" si="13"/>
        <v>7101.9822995794657</v>
      </c>
      <c r="R169" s="36">
        <f t="shared" si="14"/>
        <v>924716.0656792582</v>
      </c>
    </row>
    <row r="170" spans="1:18">
      <c r="A170" s="25">
        <v>168</v>
      </c>
      <c r="B170" s="25">
        <v>38</v>
      </c>
      <c r="C170" s="25">
        <v>0</v>
      </c>
      <c r="D170" s="36">
        <f>D158*(1+Mastersheet!$C$3)</f>
        <v>17622.404561418778</v>
      </c>
      <c r="E170" s="36">
        <f t="shared" si="15"/>
        <v>-1057.3442736851266</v>
      </c>
      <c r="F170" s="37">
        <v>0</v>
      </c>
      <c r="G170" s="41">
        <f t="shared" si="12"/>
        <v>-5110.497322811445</v>
      </c>
      <c r="H170" s="25">
        <v>0</v>
      </c>
      <c r="I170" s="25"/>
      <c r="J170" s="36">
        <f>(1+Mastersheet!$C$39)*J158</f>
        <v>-293.70674269031292</v>
      </c>
      <c r="K170" s="36">
        <v>0</v>
      </c>
      <c r="L170" s="36">
        <f>Mastersheet!$C$34</f>
        <v>-1824.6070659266443</v>
      </c>
      <c r="M170" s="38">
        <v>0</v>
      </c>
      <c r="N170" s="37">
        <f>N158*(1+Mastersheet!$C$39)</f>
        <v>-734.2668567257823</v>
      </c>
      <c r="O170" s="38">
        <f>Mastersheet!$C$41</f>
        <v>-1500</v>
      </c>
      <c r="P170" s="38">
        <v>0</v>
      </c>
      <c r="Q170" s="36">
        <f t="shared" si="13"/>
        <v>7101.9822995794657</v>
      </c>
      <c r="R170" s="36">
        <f t="shared" si="14"/>
        <v>933359.24142163643</v>
      </c>
    </row>
    <row r="171" spans="1:18">
      <c r="A171" s="25">
        <v>169</v>
      </c>
      <c r="B171" s="25">
        <v>38</v>
      </c>
      <c r="C171" s="25">
        <v>1</v>
      </c>
      <c r="D171" s="36">
        <f>D159*(1+Mastersheet!$C$3)</f>
        <v>18151.076698261342</v>
      </c>
      <c r="E171" s="36">
        <f t="shared" si="15"/>
        <v>-1089.0646018956804</v>
      </c>
      <c r="F171" s="37">
        <v>0</v>
      </c>
      <c r="G171" s="41">
        <f t="shared" si="12"/>
        <v>-5263.8122424957892</v>
      </c>
      <c r="H171" s="25">
        <v>0</v>
      </c>
      <c r="I171" s="25"/>
      <c r="J171" s="36">
        <f>(1+Mastersheet!$C$39)*J159</f>
        <v>-302.5179449710223</v>
      </c>
      <c r="K171" s="36">
        <v>0</v>
      </c>
      <c r="L171" s="36">
        <f>Mastersheet!$C$34</f>
        <v>-1824.6070659266443</v>
      </c>
      <c r="M171" s="38">
        <v>0</v>
      </c>
      <c r="N171" s="37">
        <f>N159*(1+Mastersheet!$C$39)</f>
        <v>-756.29486242755581</v>
      </c>
      <c r="O171" s="38">
        <f>Mastersheet!$C$41</f>
        <v>-1500</v>
      </c>
      <c r="P171" s="38">
        <v>0</v>
      </c>
      <c r="Q171" s="36">
        <f t="shared" si="13"/>
        <v>7414.7799805446502</v>
      </c>
      <c r="R171" s="36">
        <f t="shared" si="14"/>
        <v>942329.62013788393</v>
      </c>
    </row>
    <row r="172" spans="1:18">
      <c r="A172" s="25">
        <v>170</v>
      </c>
      <c r="B172" s="25">
        <v>39</v>
      </c>
      <c r="C172" s="25">
        <v>2</v>
      </c>
      <c r="D172" s="36">
        <f>D160*(1+Mastersheet!$C$3)</f>
        <v>18151.076698261342</v>
      </c>
      <c r="E172" s="36">
        <f t="shared" si="15"/>
        <v>-1089.0646018956804</v>
      </c>
      <c r="F172" s="37">
        <v>0</v>
      </c>
      <c r="G172" s="41">
        <f t="shared" si="12"/>
        <v>-5263.8122424957892</v>
      </c>
      <c r="H172" s="25">
        <v>0</v>
      </c>
      <c r="I172" s="25"/>
      <c r="J172" s="36">
        <f>(1+Mastersheet!$C$39)*J160</f>
        <v>-302.5179449710223</v>
      </c>
      <c r="K172" s="36">
        <v>0</v>
      </c>
      <c r="L172" s="36">
        <f>Mastersheet!$C$34</f>
        <v>-1824.6070659266443</v>
      </c>
      <c r="M172" s="38">
        <v>0</v>
      </c>
      <c r="N172" s="37">
        <f>N160*(1+Mastersheet!$C$39)</f>
        <v>-756.29486242755581</v>
      </c>
      <c r="O172" s="38">
        <f>Mastersheet!$C$41</f>
        <v>-1500</v>
      </c>
      <c r="P172" s="38">
        <v>0</v>
      </c>
      <c r="Q172" s="36">
        <f t="shared" si="13"/>
        <v>7414.7799805446502</v>
      </c>
      <c r="R172" s="36">
        <f t="shared" si="14"/>
        <v>951314.94948532514</v>
      </c>
    </row>
    <row r="173" spans="1:18">
      <c r="A173" s="25">
        <v>171</v>
      </c>
      <c r="B173" s="25">
        <v>39</v>
      </c>
      <c r="C173" s="25">
        <v>3</v>
      </c>
      <c r="D173" s="36">
        <f>D161*(1+Mastersheet!$C$3)</f>
        <v>18151.076698261342</v>
      </c>
      <c r="E173" s="36">
        <f t="shared" si="15"/>
        <v>-1089.0646018956804</v>
      </c>
      <c r="F173" s="37">
        <v>0</v>
      </c>
      <c r="G173" s="41">
        <f t="shared" si="12"/>
        <v>-5263.8122424957892</v>
      </c>
      <c r="H173" s="25">
        <v>0</v>
      </c>
      <c r="I173" s="25"/>
      <c r="J173" s="36">
        <f>(1+Mastersheet!$C$39)*J161</f>
        <v>-302.5179449710223</v>
      </c>
      <c r="K173" s="36">
        <v>0</v>
      </c>
      <c r="L173" s="36">
        <f>Mastersheet!$C$34</f>
        <v>-1824.6070659266443</v>
      </c>
      <c r="M173" s="38">
        <v>0</v>
      </c>
      <c r="N173" s="37">
        <f>N161*(1+Mastersheet!$C$39)</f>
        <v>-756.29486242755581</v>
      </c>
      <c r="O173" s="38">
        <f>Mastersheet!$C$41</f>
        <v>-1500</v>
      </c>
      <c r="P173" s="38">
        <v>0</v>
      </c>
      <c r="Q173" s="36">
        <f t="shared" si="13"/>
        <v>7414.7799805446502</v>
      </c>
      <c r="R173" s="36">
        <f t="shared" si="14"/>
        <v>960315.25438167877</v>
      </c>
    </row>
    <row r="174" spans="1:18">
      <c r="A174" s="25">
        <v>172</v>
      </c>
      <c r="B174" s="25">
        <v>39</v>
      </c>
      <c r="C174" s="25">
        <v>4</v>
      </c>
      <c r="D174" s="36">
        <f>D162*(1+Mastersheet!$C$3)</f>
        <v>18151.076698261342</v>
      </c>
      <c r="E174" s="36">
        <f t="shared" si="15"/>
        <v>-1089.0646018956804</v>
      </c>
      <c r="F174" s="37">
        <v>0</v>
      </c>
      <c r="G174" s="41">
        <f t="shared" si="12"/>
        <v>-5263.8122424957892</v>
      </c>
      <c r="H174" s="25">
        <v>0</v>
      </c>
      <c r="I174" s="25"/>
      <c r="J174" s="36">
        <f>(1+Mastersheet!$C$39)*J162</f>
        <v>-302.5179449710223</v>
      </c>
      <c r="K174" s="36">
        <v>0</v>
      </c>
      <c r="L174" s="36">
        <f>Mastersheet!$C$34</f>
        <v>-1824.6070659266443</v>
      </c>
      <c r="M174" s="38">
        <v>0</v>
      </c>
      <c r="N174" s="37">
        <f>N162*(1+Mastersheet!$C$39)</f>
        <v>-756.29486242755581</v>
      </c>
      <c r="O174" s="38">
        <f>Mastersheet!$C$41</f>
        <v>-1500</v>
      </c>
      <c r="P174" s="38">
        <v>0</v>
      </c>
      <c r="Q174" s="36">
        <f t="shared" si="13"/>
        <v>7414.7799805446502</v>
      </c>
      <c r="R174" s="36">
        <f t="shared" si="14"/>
        <v>969330.55978619296</v>
      </c>
    </row>
    <row r="175" spans="1:18">
      <c r="A175" s="25">
        <v>173</v>
      </c>
      <c r="B175" s="25">
        <v>39</v>
      </c>
      <c r="C175" s="25">
        <v>5</v>
      </c>
      <c r="D175" s="36">
        <f>D163*(1+Mastersheet!$C$3)</f>
        <v>18151.076698261342</v>
      </c>
      <c r="E175" s="36">
        <f t="shared" si="15"/>
        <v>-1089.0646018956804</v>
      </c>
      <c r="F175" s="37">
        <v>0</v>
      </c>
      <c r="G175" s="41">
        <f t="shared" si="12"/>
        <v>-5263.8122424957892</v>
      </c>
      <c r="H175" s="25">
        <v>0</v>
      </c>
      <c r="I175" s="25"/>
      <c r="J175" s="36">
        <f>(1+Mastersheet!$C$39)*J163</f>
        <v>-302.5179449710223</v>
      </c>
      <c r="K175" s="36">
        <v>0</v>
      </c>
      <c r="L175" s="36">
        <f>Mastersheet!$C$34</f>
        <v>-1824.6070659266443</v>
      </c>
      <c r="M175" s="38">
        <v>0</v>
      </c>
      <c r="N175" s="37">
        <f>N163*(1+Mastersheet!$C$39)</f>
        <v>-756.29486242755581</v>
      </c>
      <c r="O175" s="38">
        <f>Mastersheet!$C$41</f>
        <v>-1500</v>
      </c>
      <c r="P175" s="38">
        <v>0</v>
      </c>
      <c r="Q175" s="36">
        <f t="shared" si="13"/>
        <v>7414.7799805446502</v>
      </c>
      <c r="R175" s="36">
        <f t="shared" si="14"/>
        <v>978360.89069971466</v>
      </c>
    </row>
    <row r="176" spans="1:18">
      <c r="A176" s="25">
        <v>174</v>
      </c>
      <c r="B176" s="25">
        <v>39</v>
      </c>
      <c r="C176" s="25">
        <v>6</v>
      </c>
      <c r="D176" s="36">
        <f>D164*(1+Mastersheet!$C$3)</f>
        <v>18151.076698261342</v>
      </c>
      <c r="E176" s="36">
        <f t="shared" si="15"/>
        <v>-1089.0646018956804</v>
      </c>
      <c r="F176" s="37">
        <v>0</v>
      </c>
      <c r="G176" s="41">
        <f t="shared" si="12"/>
        <v>-5263.8122424957892</v>
      </c>
      <c r="H176" s="25">
        <v>0</v>
      </c>
      <c r="I176" s="25"/>
      <c r="J176" s="36">
        <f>(1+Mastersheet!$C$39)*J164</f>
        <v>-302.5179449710223</v>
      </c>
      <c r="K176" s="36">
        <v>0</v>
      </c>
      <c r="L176" s="36">
        <f>Mastersheet!$C$34</f>
        <v>-1824.6070659266443</v>
      </c>
      <c r="M176" s="38">
        <v>0</v>
      </c>
      <c r="N176" s="37">
        <f>N164*(1+Mastersheet!$C$39)</f>
        <v>-756.29486242755581</v>
      </c>
      <c r="O176" s="38">
        <f>Mastersheet!$C$41</f>
        <v>-1500</v>
      </c>
      <c r="P176" s="38">
        <v>0</v>
      </c>
      <c r="Q176" s="36">
        <f t="shared" si="13"/>
        <v>7414.7799805446502</v>
      </c>
      <c r="R176" s="36">
        <f t="shared" si="14"/>
        <v>987406.27216475888</v>
      </c>
    </row>
    <row r="177" spans="1:18">
      <c r="A177" s="25">
        <v>175</v>
      </c>
      <c r="B177" s="25">
        <v>39</v>
      </c>
      <c r="C177" s="25">
        <v>7</v>
      </c>
      <c r="D177" s="36">
        <f>D165*(1+Mastersheet!$C$3)</f>
        <v>18151.076698261342</v>
      </c>
      <c r="E177" s="36">
        <f t="shared" si="15"/>
        <v>-1089.0646018956804</v>
      </c>
      <c r="F177" s="37">
        <v>0</v>
      </c>
      <c r="G177" s="41">
        <f t="shared" si="12"/>
        <v>-5263.8122424957892</v>
      </c>
      <c r="H177" s="25">
        <v>0</v>
      </c>
      <c r="I177" s="25"/>
      <c r="J177" s="36">
        <f>(1+Mastersheet!$C$39)*J165</f>
        <v>-302.5179449710223</v>
      </c>
      <c r="K177" s="36">
        <v>0</v>
      </c>
      <c r="L177" s="36">
        <f>Mastersheet!$C$34</f>
        <v>-1824.6070659266443</v>
      </c>
      <c r="M177" s="38">
        <v>0</v>
      </c>
      <c r="N177" s="37">
        <f>N165*(1+Mastersheet!$C$39)</f>
        <v>-756.29486242755581</v>
      </c>
      <c r="O177" s="38">
        <f>Mastersheet!$C$41</f>
        <v>-1500</v>
      </c>
      <c r="P177" s="38">
        <v>0</v>
      </c>
      <c r="Q177" s="36">
        <f t="shared" si="13"/>
        <v>7414.7799805446502</v>
      </c>
      <c r="R177" s="36">
        <f t="shared" si="14"/>
        <v>996466.72926557821</v>
      </c>
    </row>
    <row r="178" spans="1:18">
      <c r="A178" s="25">
        <v>176</v>
      </c>
      <c r="B178" s="25">
        <v>39</v>
      </c>
      <c r="C178" s="25">
        <v>8</v>
      </c>
      <c r="D178" s="36">
        <f>D166*(1+Mastersheet!$C$3)</f>
        <v>18151.076698261342</v>
      </c>
      <c r="E178" s="36">
        <f t="shared" si="15"/>
        <v>-1089.0646018956804</v>
      </c>
      <c r="F178" s="37">
        <v>0</v>
      </c>
      <c r="G178" s="41">
        <f t="shared" si="12"/>
        <v>-5263.8122424957892</v>
      </c>
      <c r="H178" s="25">
        <v>0</v>
      </c>
      <c r="I178" s="25"/>
      <c r="J178" s="36">
        <f>(1+Mastersheet!$C$39)*J166</f>
        <v>-302.5179449710223</v>
      </c>
      <c r="K178" s="36">
        <v>0</v>
      </c>
      <c r="L178" s="36">
        <f>Mastersheet!$C$34</f>
        <v>-1824.6070659266443</v>
      </c>
      <c r="M178" s="38">
        <v>0</v>
      </c>
      <c r="N178" s="37">
        <f>N166*(1+Mastersheet!$C$39)</f>
        <v>-756.29486242755581</v>
      </c>
      <c r="O178" s="38">
        <f>Mastersheet!$C$41</f>
        <v>-1500</v>
      </c>
      <c r="P178" s="38">
        <v>0</v>
      </c>
      <c r="Q178" s="36">
        <f t="shared" si="13"/>
        <v>7414.7799805446502</v>
      </c>
      <c r="R178" s="36">
        <f t="shared" si="14"/>
        <v>1005542.2871282322</v>
      </c>
    </row>
    <row r="179" spans="1:18">
      <c r="A179" s="25">
        <v>177</v>
      </c>
      <c r="B179" s="25">
        <v>39</v>
      </c>
      <c r="C179" s="25">
        <v>9</v>
      </c>
      <c r="D179" s="36">
        <f>D167*(1+Mastersheet!$C$3)</f>
        <v>18151.076698261342</v>
      </c>
      <c r="E179" s="36">
        <f t="shared" si="15"/>
        <v>-1089.0646018956804</v>
      </c>
      <c r="F179" s="37">
        <v>0</v>
      </c>
      <c r="G179" s="41">
        <f t="shared" si="12"/>
        <v>-5263.8122424957892</v>
      </c>
      <c r="H179" s="25">
        <v>0</v>
      </c>
      <c r="I179" s="25"/>
      <c r="J179" s="36">
        <f>(1+Mastersheet!$C$39)*J167</f>
        <v>-302.5179449710223</v>
      </c>
      <c r="K179" s="36">
        <v>0</v>
      </c>
      <c r="L179" s="36">
        <f>Mastersheet!$C$34</f>
        <v>-1824.6070659266443</v>
      </c>
      <c r="M179" s="38">
        <v>0</v>
      </c>
      <c r="N179" s="37">
        <f>N167*(1+Mastersheet!$C$39)</f>
        <v>-756.29486242755581</v>
      </c>
      <c r="O179" s="38">
        <f>Mastersheet!$C$41</f>
        <v>-1500</v>
      </c>
      <c r="P179" s="38">
        <v>0</v>
      </c>
      <c r="Q179" s="36">
        <f t="shared" si="13"/>
        <v>7414.7799805446502</v>
      </c>
      <c r="R179" s="36">
        <f t="shared" si="14"/>
        <v>1014632.9709206573</v>
      </c>
    </row>
    <row r="180" spans="1:18">
      <c r="A180" s="25">
        <v>178</v>
      </c>
      <c r="B180" s="25">
        <v>39</v>
      </c>
      <c r="C180" s="25">
        <v>10</v>
      </c>
      <c r="D180" s="36">
        <f>D168*(1+Mastersheet!$C$3)</f>
        <v>18151.076698261342</v>
      </c>
      <c r="E180" s="36">
        <f t="shared" si="15"/>
        <v>-1089.0646018956804</v>
      </c>
      <c r="F180" s="37">
        <v>0</v>
      </c>
      <c r="G180" s="41">
        <f t="shared" si="12"/>
        <v>-5263.8122424957892</v>
      </c>
      <c r="H180" s="25">
        <v>0</v>
      </c>
      <c r="I180" s="25"/>
      <c r="J180" s="36">
        <f>(1+Mastersheet!$C$39)*J168</f>
        <v>-302.5179449710223</v>
      </c>
      <c r="K180" s="36">
        <v>0</v>
      </c>
      <c r="L180" s="36">
        <f>Mastersheet!$C$34</f>
        <v>-1824.6070659266443</v>
      </c>
      <c r="M180" s="38">
        <v>0</v>
      </c>
      <c r="N180" s="37">
        <f>N168*(1+Mastersheet!$C$39)</f>
        <v>-756.29486242755581</v>
      </c>
      <c r="O180" s="38">
        <f>Mastersheet!$C$41</f>
        <v>-1500</v>
      </c>
      <c r="P180" s="38">
        <v>0</v>
      </c>
      <c r="Q180" s="36">
        <f t="shared" si="13"/>
        <v>7414.7799805446502</v>
      </c>
      <c r="R180" s="36">
        <f t="shared" si="14"/>
        <v>1023738.8058527365</v>
      </c>
    </row>
    <row r="181" spans="1:18">
      <c r="A181" s="25">
        <v>179</v>
      </c>
      <c r="B181" s="25">
        <v>39</v>
      </c>
      <c r="C181" s="25">
        <v>11</v>
      </c>
      <c r="D181" s="36">
        <f>D169*(1+Mastersheet!$C$3)</f>
        <v>18151.076698261342</v>
      </c>
      <c r="E181" s="36">
        <f t="shared" si="15"/>
        <v>-1089.0646018956804</v>
      </c>
      <c r="F181" s="37">
        <v>0</v>
      </c>
      <c r="G181" s="41">
        <f t="shared" si="12"/>
        <v>-5263.8122424957892</v>
      </c>
      <c r="H181" s="25">
        <v>0</v>
      </c>
      <c r="I181" s="25"/>
      <c r="J181" s="36">
        <f>(1+Mastersheet!$C$39)*J169</f>
        <v>-302.5179449710223</v>
      </c>
      <c r="K181" s="36">
        <v>0</v>
      </c>
      <c r="L181" s="36">
        <f>Mastersheet!$C$34</f>
        <v>-1824.6070659266443</v>
      </c>
      <c r="M181" s="38">
        <v>0</v>
      </c>
      <c r="N181" s="37">
        <f>N169*(1+Mastersheet!$C$39)</f>
        <v>-756.29486242755581</v>
      </c>
      <c r="O181" s="38">
        <f>Mastersheet!$C$41</f>
        <v>-1500</v>
      </c>
      <c r="P181" s="38">
        <v>0</v>
      </c>
      <c r="Q181" s="36">
        <f t="shared" si="13"/>
        <v>7414.7799805446502</v>
      </c>
      <c r="R181" s="36">
        <f t="shared" si="14"/>
        <v>1032859.8171763691</v>
      </c>
    </row>
    <row r="182" spans="1:18">
      <c r="A182" s="25">
        <v>180</v>
      </c>
      <c r="B182" s="25">
        <v>39</v>
      </c>
      <c r="C182" s="25">
        <v>0</v>
      </c>
      <c r="D182" s="36">
        <f>D170*(1+Mastersheet!$C$3)</f>
        <v>18151.076698261342</v>
      </c>
      <c r="E182" s="36">
        <f t="shared" si="15"/>
        <v>-1089.0646018956804</v>
      </c>
      <c r="F182" s="37">
        <v>0</v>
      </c>
      <c r="G182" s="41">
        <f t="shared" si="12"/>
        <v>-5263.8122424957892</v>
      </c>
      <c r="H182" s="25">
        <v>0</v>
      </c>
      <c r="I182" s="25"/>
      <c r="J182" s="36">
        <f>(1+Mastersheet!$C$39)*J170</f>
        <v>-302.5179449710223</v>
      </c>
      <c r="K182" s="36">
        <v>0</v>
      </c>
      <c r="L182" s="36">
        <f>Mastersheet!$C$34</f>
        <v>-1824.6070659266443</v>
      </c>
      <c r="M182" s="38">
        <v>0</v>
      </c>
      <c r="N182" s="37">
        <f>N170*(1+Mastersheet!$C$39)</f>
        <v>-756.29486242755581</v>
      </c>
      <c r="O182" s="38">
        <f>Mastersheet!$C$41</f>
        <v>-1500</v>
      </c>
      <c r="P182" s="38">
        <v>0</v>
      </c>
      <c r="Q182" s="36">
        <f t="shared" si="13"/>
        <v>7414.7799805446502</v>
      </c>
      <c r="R182" s="36">
        <f t="shared" si="14"/>
        <v>1041996.0301855411</v>
      </c>
    </row>
    <row r="183" spans="1:18">
      <c r="A183" s="25">
        <v>181</v>
      </c>
      <c r="B183" s="25">
        <v>39</v>
      </c>
      <c r="C183" s="25">
        <v>1</v>
      </c>
      <c r="D183" s="36">
        <f>D171*(1+Mastersheet!$C$3)</f>
        <v>18695.608999209184</v>
      </c>
      <c r="E183" s="36">
        <f t="shared" si="15"/>
        <v>-1121.7365399525511</v>
      </c>
      <c r="F183" s="37">
        <v>0</v>
      </c>
      <c r="G183" s="41">
        <f t="shared" si="12"/>
        <v>-5421.7266097706633</v>
      </c>
      <c r="H183" s="25">
        <v>0</v>
      </c>
      <c r="I183" s="25"/>
      <c r="J183" s="36">
        <f>(1+Mastersheet!$C$39)*J171</f>
        <v>-311.59348332015298</v>
      </c>
      <c r="K183" s="36">
        <v>0</v>
      </c>
      <c r="L183" s="36">
        <f>Mastersheet!$C$34</f>
        <v>-1824.6070659266443</v>
      </c>
      <c r="M183" s="38">
        <v>0</v>
      </c>
      <c r="N183" s="37">
        <f>N171*(1+Mastersheet!$C$39)</f>
        <v>-778.98370830038255</v>
      </c>
      <c r="O183" s="38">
        <f>Mastersheet!$C$41</f>
        <v>-1500</v>
      </c>
      <c r="P183" s="38">
        <v>0</v>
      </c>
      <c r="Q183" s="36">
        <f t="shared" si="13"/>
        <v>7736.9615919387888</v>
      </c>
      <c r="R183" s="36">
        <f t="shared" si="14"/>
        <v>1051469.6518277891</v>
      </c>
    </row>
    <row r="184" spans="1:18">
      <c r="A184" s="25">
        <v>182</v>
      </c>
      <c r="B184" s="25">
        <v>40</v>
      </c>
      <c r="C184" s="25">
        <v>2</v>
      </c>
      <c r="D184" s="36">
        <f>D172*(1+Mastersheet!$C$3)</f>
        <v>18695.608999209184</v>
      </c>
      <c r="E184" s="36">
        <f t="shared" si="15"/>
        <v>-1121.7365399525511</v>
      </c>
      <c r="F184" s="37">
        <v>0</v>
      </c>
      <c r="G184" s="41">
        <f t="shared" si="12"/>
        <v>-5421.7266097706633</v>
      </c>
      <c r="H184" s="25">
        <v>0</v>
      </c>
      <c r="I184" s="25"/>
      <c r="J184" s="36">
        <f>(1+Mastersheet!$C$39)*J172</f>
        <v>-311.59348332015298</v>
      </c>
      <c r="K184" s="36">
        <v>0</v>
      </c>
      <c r="L184" s="36">
        <f>Mastersheet!$C$34</f>
        <v>-1824.6070659266443</v>
      </c>
      <c r="M184" s="38">
        <v>0</v>
      </c>
      <c r="N184" s="37">
        <f>N172*(1+Mastersheet!$C$39)</f>
        <v>-778.98370830038255</v>
      </c>
      <c r="O184" s="38">
        <f>Mastersheet!$C$41</f>
        <v>-1500</v>
      </c>
      <c r="P184" s="38">
        <v>0</v>
      </c>
      <c r="Q184" s="36">
        <f t="shared" si="13"/>
        <v>7736.9615919387888</v>
      </c>
      <c r="R184" s="36">
        <f t="shared" si="14"/>
        <v>1060959.062839441</v>
      </c>
    </row>
    <row r="185" spans="1:18">
      <c r="A185" s="25">
        <v>183</v>
      </c>
      <c r="B185" s="25">
        <v>40</v>
      </c>
      <c r="C185" s="25">
        <v>3</v>
      </c>
      <c r="D185" s="36">
        <f>D173*(1+Mastersheet!$C$3)</f>
        <v>18695.608999209184</v>
      </c>
      <c r="E185" s="36">
        <f t="shared" si="15"/>
        <v>-1121.7365399525511</v>
      </c>
      <c r="F185" s="37">
        <v>0</v>
      </c>
      <c r="G185" s="41">
        <f t="shared" si="12"/>
        <v>-5421.7266097706633</v>
      </c>
      <c r="H185" s="25">
        <v>0</v>
      </c>
      <c r="I185" s="25"/>
      <c r="J185" s="36">
        <f>(1+Mastersheet!$C$39)*J173</f>
        <v>-311.59348332015298</v>
      </c>
      <c r="K185" s="36">
        <v>0</v>
      </c>
      <c r="L185" s="36">
        <f>Mastersheet!$C$34</f>
        <v>-1824.6070659266443</v>
      </c>
      <c r="M185" s="38">
        <v>0</v>
      </c>
      <c r="N185" s="37">
        <f>N173*(1+Mastersheet!$C$39)</f>
        <v>-778.98370830038255</v>
      </c>
      <c r="O185" s="38">
        <f>Mastersheet!$C$41</f>
        <v>-1500</v>
      </c>
      <c r="P185" s="38">
        <v>0</v>
      </c>
      <c r="Q185" s="36">
        <f t="shared" si="13"/>
        <v>7736.9615919387888</v>
      </c>
      <c r="R185" s="36">
        <f t="shared" si="14"/>
        <v>1070464.2895361122</v>
      </c>
    </row>
    <row r="186" spans="1:18">
      <c r="A186" s="25">
        <v>184</v>
      </c>
      <c r="B186" s="25">
        <v>40</v>
      </c>
      <c r="C186" s="25">
        <v>4</v>
      </c>
      <c r="D186" s="36">
        <f>D174*(1+Mastersheet!$C$3)</f>
        <v>18695.608999209184</v>
      </c>
      <c r="E186" s="36">
        <f t="shared" si="15"/>
        <v>-1121.7365399525511</v>
      </c>
      <c r="F186" s="37">
        <v>0</v>
      </c>
      <c r="G186" s="41">
        <f t="shared" si="12"/>
        <v>-5421.7266097706633</v>
      </c>
      <c r="H186" s="25">
        <v>0</v>
      </c>
      <c r="I186" s="25"/>
      <c r="J186" s="36">
        <f>(1+Mastersheet!$C$39)*J174</f>
        <v>-311.59348332015298</v>
      </c>
      <c r="K186" s="36">
        <v>0</v>
      </c>
      <c r="L186" s="36">
        <f>Mastersheet!$C$34</f>
        <v>-1824.6070659266443</v>
      </c>
      <c r="M186" s="38">
        <v>0</v>
      </c>
      <c r="N186" s="37">
        <f>N174*(1+Mastersheet!$C$39)</f>
        <v>-778.98370830038255</v>
      </c>
      <c r="O186" s="38">
        <f>Mastersheet!$C$41</f>
        <v>-1500</v>
      </c>
      <c r="P186" s="38">
        <v>0</v>
      </c>
      <c r="Q186" s="36">
        <f t="shared" si="13"/>
        <v>7736.9615919387888</v>
      </c>
      <c r="R186" s="36">
        <f t="shared" si="14"/>
        <v>1079985.3582772778</v>
      </c>
    </row>
    <row r="187" spans="1:18">
      <c r="A187" s="25">
        <v>185</v>
      </c>
      <c r="B187" s="25">
        <v>40</v>
      </c>
      <c r="C187" s="25">
        <v>5</v>
      </c>
      <c r="D187" s="36">
        <f>D175*(1+Mastersheet!$C$3)</f>
        <v>18695.608999209184</v>
      </c>
      <c r="E187" s="36">
        <f t="shared" si="15"/>
        <v>-1121.7365399525511</v>
      </c>
      <c r="F187" s="37">
        <v>0</v>
      </c>
      <c r="G187" s="41">
        <f t="shared" si="12"/>
        <v>-5421.7266097706633</v>
      </c>
      <c r="H187" s="25">
        <v>0</v>
      </c>
      <c r="I187" s="25"/>
      <c r="J187" s="36">
        <f>(1+Mastersheet!$C$39)*J175</f>
        <v>-311.59348332015298</v>
      </c>
      <c r="K187" s="36">
        <v>0</v>
      </c>
      <c r="L187" s="36">
        <f>Mastersheet!$C$34</f>
        <v>-1824.6070659266443</v>
      </c>
      <c r="M187" s="38">
        <v>0</v>
      </c>
      <c r="N187" s="37">
        <f>N175*(1+Mastersheet!$C$39)</f>
        <v>-778.98370830038255</v>
      </c>
      <c r="O187" s="38">
        <f>Mastersheet!$C$41</f>
        <v>-1500</v>
      </c>
      <c r="P187" s="38">
        <v>0</v>
      </c>
      <c r="Q187" s="36">
        <f t="shared" si="13"/>
        <v>7736.9615919387888</v>
      </c>
      <c r="R187" s="36">
        <f t="shared" si="14"/>
        <v>1089522.2954663453</v>
      </c>
    </row>
    <row r="188" spans="1:18">
      <c r="A188" s="25">
        <v>186</v>
      </c>
      <c r="B188" s="25">
        <v>40</v>
      </c>
      <c r="C188" s="25">
        <v>6</v>
      </c>
      <c r="D188" s="36">
        <f>D176*(1+Mastersheet!$C$3)</f>
        <v>18695.608999209184</v>
      </c>
      <c r="E188" s="36">
        <f t="shared" si="15"/>
        <v>-1121.7365399525511</v>
      </c>
      <c r="F188" s="37">
        <v>0</v>
      </c>
      <c r="G188" s="41">
        <f t="shared" si="12"/>
        <v>-5421.7266097706633</v>
      </c>
      <c r="H188" s="25">
        <v>0</v>
      </c>
      <c r="I188" s="25"/>
      <c r="J188" s="36">
        <f>(1+Mastersheet!$C$39)*J176</f>
        <v>-311.59348332015298</v>
      </c>
      <c r="K188" s="36">
        <v>0</v>
      </c>
      <c r="L188" s="36">
        <f>Mastersheet!$C$34</f>
        <v>-1824.6070659266443</v>
      </c>
      <c r="M188" s="38">
        <v>0</v>
      </c>
      <c r="N188" s="37">
        <f>N176*(1+Mastersheet!$C$39)</f>
        <v>-778.98370830038255</v>
      </c>
      <c r="O188" s="38">
        <f>Mastersheet!$C$41</f>
        <v>-1500</v>
      </c>
      <c r="P188" s="38">
        <v>0</v>
      </c>
      <c r="Q188" s="36">
        <f t="shared" si="13"/>
        <v>7736.9615919387888</v>
      </c>
      <c r="R188" s="36">
        <f t="shared" si="14"/>
        <v>1099075.1275507279</v>
      </c>
    </row>
    <row r="189" spans="1:18">
      <c r="A189" s="25">
        <v>187</v>
      </c>
      <c r="B189" s="25">
        <v>40</v>
      </c>
      <c r="C189" s="25">
        <v>7</v>
      </c>
      <c r="D189" s="36">
        <f>D177*(1+Mastersheet!$C$3)</f>
        <v>18695.608999209184</v>
      </c>
      <c r="E189" s="36">
        <f t="shared" si="15"/>
        <v>-1121.7365399525511</v>
      </c>
      <c r="F189" s="37">
        <v>0</v>
      </c>
      <c r="G189" s="41">
        <f t="shared" si="12"/>
        <v>-5421.7266097706633</v>
      </c>
      <c r="H189" s="25">
        <v>0</v>
      </c>
      <c r="I189" s="25"/>
      <c r="J189" s="36">
        <f>(1+Mastersheet!$C$39)*J177</f>
        <v>-311.59348332015298</v>
      </c>
      <c r="K189" s="36">
        <v>0</v>
      </c>
      <c r="L189" s="36">
        <f>Mastersheet!$C$34</f>
        <v>-1824.6070659266443</v>
      </c>
      <c r="M189" s="38">
        <v>0</v>
      </c>
      <c r="N189" s="37">
        <f>N177*(1+Mastersheet!$C$39)</f>
        <v>-778.98370830038255</v>
      </c>
      <c r="O189" s="38">
        <f>Mastersheet!$C$41</f>
        <v>-1500</v>
      </c>
      <c r="P189" s="38">
        <v>0</v>
      </c>
      <c r="Q189" s="36">
        <f t="shared" si="13"/>
        <v>7736.9615919387888</v>
      </c>
      <c r="R189" s="36">
        <f t="shared" si="14"/>
        <v>1108643.881021918</v>
      </c>
    </row>
    <row r="190" spans="1:18">
      <c r="A190" s="25">
        <v>188</v>
      </c>
      <c r="B190" s="25">
        <v>40</v>
      </c>
      <c r="C190" s="25">
        <v>8</v>
      </c>
      <c r="D190" s="36">
        <f>D178*(1+Mastersheet!$C$3)</f>
        <v>18695.608999209184</v>
      </c>
      <c r="E190" s="36">
        <f t="shared" si="15"/>
        <v>-1121.7365399525511</v>
      </c>
      <c r="F190" s="37">
        <v>0</v>
      </c>
      <c r="G190" s="41">
        <f t="shared" si="12"/>
        <v>-5421.7266097706633</v>
      </c>
      <c r="H190" s="25">
        <v>0</v>
      </c>
      <c r="I190" s="25"/>
      <c r="J190" s="36">
        <f>(1+Mastersheet!$C$39)*J178</f>
        <v>-311.59348332015298</v>
      </c>
      <c r="K190" s="36">
        <v>0</v>
      </c>
      <c r="L190" s="36">
        <f>Mastersheet!$C$34</f>
        <v>-1824.6070659266443</v>
      </c>
      <c r="M190" s="38">
        <v>0</v>
      </c>
      <c r="N190" s="37">
        <f>N178*(1+Mastersheet!$C$39)</f>
        <v>-778.98370830038255</v>
      </c>
      <c r="O190" s="38">
        <f>Mastersheet!$C$41</f>
        <v>-1500</v>
      </c>
      <c r="P190" s="38">
        <v>0</v>
      </c>
      <c r="Q190" s="36">
        <f t="shared" si="13"/>
        <v>7736.9615919387888</v>
      </c>
      <c r="R190" s="36">
        <f t="shared" si="14"/>
        <v>1118228.58241556</v>
      </c>
    </row>
    <row r="191" spans="1:18">
      <c r="A191" s="25">
        <v>189</v>
      </c>
      <c r="B191" s="25">
        <v>40</v>
      </c>
      <c r="C191" s="25">
        <v>9</v>
      </c>
      <c r="D191" s="36">
        <f>D179*(1+Mastersheet!$C$3)</f>
        <v>18695.608999209184</v>
      </c>
      <c r="E191" s="36">
        <f t="shared" si="15"/>
        <v>-1121.7365399525511</v>
      </c>
      <c r="F191" s="37">
        <v>0</v>
      </c>
      <c r="G191" s="41">
        <f t="shared" si="12"/>
        <v>-5421.7266097706633</v>
      </c>
      <c r="H191" s="25">
        <v>0</v>
      </c>
      <c r="I191" s="25"/>
      <c r="J191" s="36">
        <f>(1+Mastersheet!$C$39)*J179</f>
        <v>-311.59348332015298</v>
      </c>
      <c r="K191" s="36">
        <v>0</v>
      </c>
      <c r="L191" s="36">
        <f>Mastersheet!$C$34</f>
        <v>-1824.6070659266443</v>
      </c>
      <c r="M191" s="38">
        <v>0</v>
      </c>
      <c r="N191" s="37">
        <f>N179*(1+Mastersheet!$C$39)</f>
        <v>-778.98370830038255</v>
      </c>
      <c r="O191" s="38">
        <f>Mastersheet!$C$41</f>
        <v>-1500</v>
      </c>
      <c r="P191" s="38">
        <v>0</v>
      </c>
      <c r="Q191" s="36">
        <f t="shared" si="13"/>
        <v>7736.9615919387888</v>
      </c>
      <c r="R191" s="36">
        <f t="shared" si="14"/>
        <v>1127829.2583115248</v>
      </c>
    </row>
    <row r="192" spans="1:18">
      <c r="A192" s="25">
        <v>190</v>
      </c>
      <c r="B192" s="25">
        <v>40</v>
      </c>
      <c r="C192" s="25">
        <v>10</v>
      </c>
      <c r="D192" s="36">
        <f>D180*(1+Mastersheet!$C$3)</f>
        <v>18695.608999209184</v>
      </c>
      <c r="E192" s="36">
        <f t="shared" si="15"/>
        <v>-1121.7365399525511</v>
      </c>
      <c r="F192" s="37">
        <v>0</v>
      </c>
      <c r="G192" s="41">
        <f t="shared" si="12"/>
        <v>-5421.7266097706633</v>
      </c>
      <c r="H192" s="25">
        <v>0</v>
      </c>
      <c r="I192" s="25"/>
      <c r="J192" s="36">
        <f>(1+Mastersheet!$C$39)*J180</f>
        <v>-311.59348332015298</v>
      </c>
      <c r="K192" s="36">
        <v>0</v>
      </c>
      <c r="L192" s="36">
        <f>Mastersheet!$C$34</f>
        <v>-1824.6070659266443</v>
      </c>
      <c r="M192" s="38">
        <v>0</v>
      </c>
      <c r="N192" s="37">
        <f>N180*(1+Mastersheet!$C$39)</f>
        <v>-778.98370830038255</v>
      </c>
      <c r="O192" s="38">
        <f>Mastersheet!$C$41</f>
        <v>-1500</v>
      </c>
      <c r="P192" s="38">
        <v>0</v>
      </c>
      <c r="Q192" s="36">
        <f t="shared" si="13"/>
        <v>7736.9615919387888</v>
      </c>
      <c r="R192" s="36">
        <f t="shared" si="14"/>
        <v>1137445.9353339828</v>
      </c>
    </row>
    <row r="193" spans="1:18">
      <c r="A193" s="25">
        <v>191</v>
      </c>
      <c r="B193" s="25">
        <v>40</v>
      </c>
      <c r="C193" s="25">
        <v>11</v>
      </c>
      <c r="D193" s="36">
        <f>D181*(1+Mastersheet!$C$3)</f>
        <v>18695.608999209184</v>
      </c>
      <c r="E193" s="36">
        <f t="shared" si="15"/>
        <v>-1121.7365399525511</v>
      </c>
      <c r="F193" s="37">
        <v>0</v>
      </c>
      <c r="G193" s="41">
        <f t="shared" si="12"/>
        <v>-5421.7266097706633</v>
      </c>
      <c r="H193" s="25">
        <v>0</v>
      </c>
      <c r="I193" s="25"/>
      <c r="J193" s="36">
        <f>(1+Mastersheet!$C$39)*J181</f>
        <v>-311.59348332015298</v>
      </c>
      <c r="K193" s="36">
        <v>0</v>
      </c>
      <c r="L193" s="36">
        <f>Mastersheet!$C$34</f>
        <v>-1824.6070659266443</v>
      </c>
      <c r="M193" s="38">
        <v>0</v>
      </c>
      <c r="N193" s="37">
        <f>N181*(1+Mastersheet!$C$39)</f>
        <v>-778.98370830038255</v>
      </c>
      <c r="O193" s="38">
        <f>Mastersheet!$C$41</f>
        <v>-1500</v>
      </c>
      <c r="P193" s="38">
        <v>0</v>
      </c>
      <c r="Q193" s="36">
        <f t="shared" si="13"/>
        <v>7736.9615919387888</v>
      </c>
      <c r="R193" s="36">
        <f t="shared" si="14"/>
        <v>1147078.6401514781</v>
      </c>
    </row>
    <row r="194" spans="1:18">
      <c r="A194" s="25">
        <v>192</v>
      </c>
      <c r="B194" s="25">
        <v>40</v>
      </c>
      <c r="C194" s="25">
        <v>0</v>
      </c>
      <c r="D194" s="36">
        <f>D182*(1+Mastersheet!$C$3)</f>
        <v>18695.608999209184</v>
      </c>
      <c r="E194" s="36">
        <f t="shared" si="15"/>
        <v>-1121.7365399525511</v>
      </c>
      <c r="F194" s="37">
        <v>0</v>
      </c>
      <c r="G194" s="41">
        <f t="shared" ref="G194:G257" si="16">-0.29*($D194)</f>
        <v>-5421.7266097706633</v>
      </c>
      <c r="H194" s="25">
        <v>0</v>
      </c>
      <c r="I194" s="25"/>
      <c r="J194" s="36">
        <f>(1+Mastersheet!$C$39)*J182</f>
        <v>-311.59348332015298</v>
      </c>
      <c r="K194" s="36">
        <v>0</v>
      </c>
      <c r="L194" s="36">
        <f>Mastersheet!$C$34</f>
        <v>-1824.6070659266443</v>
      </c>
      <c r="M194" s="38">
        <v>0</v>
      </c>
      <c r="N194" s="37">
        <f>N182*(1+Mastersheet!$C$39)</f>
        <v>-778.98370830038255</v>
      </c>
      <c r="O194" s="38">
        <f>Mastersheet!$C$41</f>
        <v>-1500</v>
      </c>
      <c r="P194" s="38">
        <v>0</v>
      </c>
      <c r="Q194" s="36">
        <f t="shared" si="13"/>
        <v>7736.9615919387888</v>
      </c>
      <c r="R194" s="36">
        <f t="shared" si="14"/>
        <v>1156727.3994770027</v>
      </c>
    </row>
    <row r="195" spans="1:18">
      <c r="A195" s="25">
        <v>193</v>
      </c>
      <c r="B195" s="25">
        <v>40</v>
      </c>
      <c r="C195" s="25">
        <v>1</v>
      </c>
      <c r="D195" s="36">
        <f>D183*(1+Mastersheet!$C$3)</f>
        <v>19256.47726918546</v>
      </c>
      <c r="E195" s="36">
        <f t="shared" si="15"/>
        <v>-1155.3886361511275</v>
      </c>
      <c r="F195" s="37">
        <v>0</v>
      </c>
      <c r="G195" s="41">
        <f t="shared" si="16"/>
        <v>-5584.3784080637824</v>
      </c>
      <c r="H195" s="25">
        <v>0</v>
      </c>
      <c r="I195" s="25"/>
      <c r="J195" s="36">
        <f>(1+Mastersheet!$C$39)*J183</f>
        <v>-320.94128781975758</v>
      </c>
      <c r="K195" s="36">
        <v>0</v>
      </c>
      <c r="L195" s="36">
        <f>Mastersheet!$C$34</f>
        <v>-1824.6070659266443</v>
      </c>
      <c r="M195" s="38">
        <v>0</v>
      </c>
      <c r="N195" s="37">
        <f>N183*(1+Mastersheet!$C$39)</f>
        <v>-802.353219549394</v>
      </c>
      <c r="O195" s="38">
        <f>Mastersheet!$C$41</f>
        <v>-1500</v>
      </c>
      <c r="P195" s="38">
        <v>0</v>
      </c>
      <c r="Q195" s="36">
        <f t="shared" ref="Q195:Q258" si="17">SUM(D195,E195,F195,G195,H195,I195,J195,K195,L195,M195,N195,O195,P195)</f>
        <v>8068.8086516747535</v>
      </c>
      <c r="R195" s="36">
        <f t="shared" ref="R195:R258" si="18">Q195+(R194*(1+($U$7/12)))</f>
        <v>1166724.0871278059</v>
      </c>
    </row>
    <row r="196" spans="1:18">
      <c r="A196" s="25">
        <v>194</v>
      </c>
      <c r="B196" s="25">
        <v>41</v>
      </c>
      <c r="C196" s="25">
        <v>2</v>
      </c>
      <c r="D196" s="36">
        <f>D184*(1+Mastersheet!$C$3)</f>
        <v>19256.47726918546</v>
      </c>
      <c r="E196" s="36">
        <f t="shared" ref="E196:E259" si="19">-0.06*D196</f>
        <v>-1155.3886361511275</v>
      </c>
      <c r="F196" s="37">
        <v>0</v>
      </c>
      <c r="G196" s="41">
        <f t="shared" si="16"/>
        <v>-5584.3784080637824</v>
      </c>
      <c r="H196" s="25">
        <v>0</v>
      </c>
      <c r="I196" s="25"/>
      <c r="J196" s="36">
        <f>(1+Mastersheet!$C$39)*J184</f>
        <v>-320.94128781975758</v>
      </c>
      <c r="K196" s="36">
        <v>0</v>
      </c>
      <c r="L196" s="36">
        <f>Mastersheet!$C$34</f>
        <v>-1824.6070659266443</v>
      </c>
      <c r="M196" s="38">
        <v>0</v>
      </c>
      <c r="N196" s="37">
        <f>N184*(1+Mastersheet!$C$39)</f>
        <v>-802.353219549394</v>
      </c>
      <c r="O196" s="38">
        <f>Mastersheet!$C$41</f>
        <v>-1500</v>
      </c>
      <c r="P196" s="38">
        <v>0</v>
      </c>
      <c r="Q196" s="36">
        <f t="shared" si="17"/>
        <v>8068.8086516747535</v>
      </c>
      <c r="R196" s="36">
        <f t="shared" si="18"/>
        <v>1176737.4359246937</v>
      </c>
    </row>
    <row r="197" spans="1:18">
      <c r="A197" s="25">
        <v>195</v>
      </c>
      <c r="B197" s="25">
        <v>41</v>
      </c>
      <c r="C197" s="25">
        <v>3</v>
      </c>
      <c r="D197" s="36">
        <f>D185*(1+Mastersheet!$C$3)</f>
        <v>19256.47726918546</v>
      </c>
      <c r="E197" s="36">
        <f t="shared" si="19"/>
        <v>-1155.3886361511275</v>
      </c>
      <c r="F197" s="37">
        <v>0</v>
      </c>
      <c r="G197" s="41">
        <f t="shared" si="16"/>
        <v>-5584.3784080637824</v>
      </c>
      <c r="H197" s="25">
        <v>0</v>
      </c>
      <c r="I197" s="25"/>
      <c r="J197" s="36">
        <f>(1+Mastersheet!$C$39)*J185</f>
        <v>-320.94128781975758</v>
      </c>
      <c r="K197" s="36">
        <v>0</v>
      </c>
      <c r="L197" s="36">
        <f>Mastersheet!$C$34</f>
        <v>-1824.6070659266443</v>
      </c>
      <c r="M197" s="38">
        <v>0</v>
      </c>
      <c r="N197" s="37">
        <f>N185*(1+Mastersheet!$C$39)</f>
        <v>-802.353219549394</v>
      </c>
      <c r="O197" s="38">
        <f>Mastersheet!$C$41</f>
        <v>-1500</v>
      </c>
      <c r="P197" s="38">
        <v>0</v>
      </c>
      <c r="Q197" s="36">
        <f t="shared" si="17"/>
        <v>8068.8086516747535</v>
      </c>
      <c r="R197" s="36">
        <f t="shared" si="18"/>
        <v>1186767.473636243</v>
      </c>
    </row>
    <row r="198" spans="1:18">
      <c r="A198" s="25">
        <v>196</v>
      </c>
      <c r="B198" s="25">
        <v>41</v>
      </c>
      <c r="C198" s="25">
        <v>4</v>
      </c>
      <c r="D198" s="36">
        <f>D186*(1+Mastersheet!$C$3)</f>
        <v>19256.47726918546</v>
      </c>
      <c r="E198" s="36">
        <f t="shared" si="19"/>
        <v>-1155.3886361511275</v>
      </c>
      <c r="F198" s="37">
        <v>0</v>
      </c>
      <c r="G198" s="41">
        <f t="shared" si="16"/>
        <v>-5584.3784080637824</v>
      </c>
      <c r="H198" s="25">
        <v>0</v>
      </c>
      <c r="I198" s="25"/>
      <c r="J198" s="36">
        <f>(1+Mastersheet!$C$39)*J186</f>
        <v>-320.94128781975758</v>
      </c>
      <c r="K198" s="36">
        <v>0</v>
      </c>
      <c r="L198" s="36">
        <f>Mastersheet!$C$34</f>
        <v>-1824.6070659266443</v>
      </c>
      <c r="M198" s="38">
        <v>0</v>
      </c>
      <c r="N198" s="37">
        <f>N186*(1+Mastersheet!$C$39)</f>
        <v>-802.353219549394</v>
      </c>
      <c r="O198" s="38">
        <f>Mastersheet!$C$41</f>
        <v>-1500</v>
      </c>
      <c r="P198" s="38">
        <v>0</v>
      </c>
      <c r="Q198" s="36">
        <f t="shared" si="17"/>
        <v>8068.8086516747535</v>
      </c>
      <c r="R198" s="36">
        <f t="shared" si="18"/>
        <v>1196814.2280773115</v>
      </c>
    </row>
    <row r="199" spans="1:18">
      <c r="A199" s="25">
        <v>197</v>
      </c>
      <c r="B199" s="25">
        <v>41</v>
      </c>
      <c r="C199" s="25">
        <v>5</v>
      </c>
      <c r="D199" s="36">
        <f>D187*(1+Mastersheet!$C$3)</f>
        <v>19256.47726918546</v>
      </c>
      <c r="E199" s="36">
        <f t="shared" si="19"/>
        <v>-1155.3886361511275</v>
      </c>
      <c r="F199" s="37">
        <v>0</v>
      </c>
      <c r="G199" s="41">
        <f t="shared" si="16"/>
        <v>-5584.3784080637824</v>
      </c>
      <c r="H199" s="25">
        <v>0</v>
      </c>
      <c r="I199" s="25"/>
      <c r="J199" s="36">
        <f>(1+Mastersheet!$C$39)*J187</f>
        <v>-320.94128781975758</v>
      </c>
      <c r="K199" s="36">
        <v>0</v>
      </c>
      <c r="L199" s="36">
        <f>Mastersheet!$C$34</f>
        <v>-1824.6070659266443</v>
      </c>
      <c r="M199" s="38">
        <v>0</v>
      </c>
      <c r="N199" s="37">
        <f>N187*(1+Mastersheet!$C$39)</f>
        <v>-802.353219549394</v>
      </c>
      <c r="O199" s="38">
        <f>Mastersheet!$C$41</f>
        <v>-1500</v>
      </c>
      <c r="P199" s="38">
        <v>0</v>
      </c>
      <c r="Q199" s="36">
        <f t="shared" si="17"/>
        <v>8068.8086516747535</v>
      </c>
      <c r="R199" s="36">
        <f t="shared" si="18"/>
        <v>1206877.7271091151</v>
      </c>
    </row>
    <row r="200" spans="1:18">
      <c r="A200" s="25">
        <v>198</v>
      </c>
      <c r="B200" s="25">
        <v>41</v>
      </c>
      <c r="C200" s="25">
        <v>6</v>
      </c>
      <c r="D200" s="36">
        <f>D188*(1+Mastersheet!$C$3)</f>
        <v>19256.47726918546</v>
      </c>
      <c r="E200" s="36">
        <f t="shared" si="19"/>
        <v>-1155.3886361511275</v>
      </c>
      <c r="F200" s="37">
        <v>0</v>
      </c>
      <c r="G200" s="41">
        <f t="shared" si="16"/>
        <v>-5584.3784080637824</v>
      </c>
      <c r="H200" s="25">
        <v>0</v>
      </c>
      <c r="I200" s="25"/>
      <c r="J200" s="36">
        <f>(1+Mastersheet!$C$39)*J188</f>
        <v>-320.94128781975758</v>
      </c>
      <c r="K200" s="36">
        <v>0</v>
      </c>
      <c r="L200" s="36">
        <f>Mastersheet!$C$34</f>
        <v>-1824.6070659266443</v>
      </c>
      <c r="M200" s="38">
        <v>0</v>
      </c>
      <c r="N200" s="37">
        <f>N188*(1+Mastersheet!$C$39)</f>
        <v>-802.353219549394</v>
      </c>
      <c r="O200" s="38">
        <f>Mastersheet!$C$41</f>
        <v>-1500</v>
      </c>
      <c r="P200" s="38">
        <v>0</v>
      </c>
      <c r="Q200" s="36">
        <f t="shared" si="17"/>
        <v>8068.8086516747535</v>
      </c>
      <c r="R200" s="36">
        <f t="shared" si="18"/>
        <v>1216957.9986393051</v>
      </c>
    </row>
    <row r="201" spans="1:18">
      <c r="A201" s="25">
        <v>199</v>
      </c>
      <c r="B201" s="25">
        <v>41</v>
      </c>
      <c r="C201" s="25">
        <v>7</v>
      </c>
      <c r="D201" s="36">
        <f>D189*(1+Mastersheet!$C$3)</f>
        <v>19256.47726918546</v>
      </c>
      <c r="E201" s="36">
        <f t="shared" si="19"/>
        <v>-1155.3886361511275</v>
      </c>
      <c r="F201" s="37">
        <v>0</v>
      </c>
      <c r="G201" s="41">
        <f t="shared" si="16"/>
        <v>-5584.3784080637824</v>
      </c>
      <c r="H201" s="25">
        <v>0</v>
      </c>
      <c r="I201" s="25"/>
      <c r="J201" s="36">
        <f>(1+Mastersheet!$C$39)*J189</f>
        <v>-320.94128781975758</v>
      </c>
      <c r="K201" s="36">
        <v>0</v>
      </c>
      <c r="L201" s="36">
        <f>Mastersheet!$C$34</f>
        <v>-1824.6070659266443</v>
      </c>
      <c r="M201" s="38">
        <v>0</v>
      </c>
      <c r="N201" s="37">
        <f>N189*(1+Mastersheet!$C$39)</f>
        <v>-802.353219549394</v>
      </c>
      <c r="O201" s="38">
        <f>Mastersheet!$C$41</f>
        <v>-1500</v>
      </c>
      <c r="P201" s="38">
        <v>0</v>
      </c>
      <c r="Q201" s="36">
        <f t="shared" si="17"/>
        <v>8068.8086516747535</v>
      </c>
      <c r="R201" s="36">
        <f t="shared" si="18"/>
        <v>1227055.0706220455</v>
      </c>
    </row>
    <row r="202" spans="1:18">
      <c r="A202" s="25">
        <v>200</v>
      </c>
      <c r="B202" s="25">
        <v>41</v>
      </c>
      <c r="C202" s="25">
        <v>8</v>
      </c>
      <c r="D202" s="36">
        <f>D190*(1+Mastersheet!$C$3)</f>
        <v>19256.47726918546</v>
      </c>
      <c r="E202" s="36">
        <f t="shared" si="19"/>
        <v>-1155.3886361511275</v>
      </c>
      <c r="F202" s="37">
        <v>0</v>
      </c>
      <c r="G202" s="41">
        <f t="shared" si="16"/>
        <v>-5584.3784080637824</v>
      </c>
      <c r="H202" s="25">
        <v>0</v>
      </c>
      <c r="I202" s="25"/>
      <c r="J202" s="36">
        <f>(1+Mastersheet!$C$39)*J190</f>
        <v>-320.94128781975758</v>
      </c>
      <c r="K202" s="36">
        <v>0</v>
      </c>
      <c r="L202" s="36">
        <f>Mastersheet!$C$34</f>
        <v>-1824.6070659266443</v>
      </c>
      <c r="M202" s="38">
        <v>0</v>
      </c>
      <c r="N202" s="37">
        <f>N190*(1+Mastersheet!$C$39)</f>
        <v>-802.353219549394</v>
      </c>
      <c r="O202" s="38">
        <f>Mastersheet!$C$41</f>
        <v>-1500</v>
      </c>
      <c r="P202" s="38">
        <v>0</v>
      </c>
      <c r="Q202" s="36">
        <f t="shared" si="17"/>
        <v>8068.8086516747535</v>
      </c>
      <c r="R202" s="36">
        <f t="shared" si="18"/>
        <v>1237168.9710580905</v>
      </c>
    </row>
    <row r="203" spans="1:18">
      <c r="A203" s="25">
        <v>201</v>
      </c>
      <c r="B203" s="25">
        <v>41</v>
      </c>
      <c r="C203" s="25">
        <v>9</v>
      </c>
      <c r="D203" s="36">
        <f>D191*(1+Mastersheet!$C$3)</f>
        <v>19256.47726918546</v>
      </c>
      <c r="E203" s="36">
        <f t="shared" si="19"/>
        <v>-1155.3886361511275</v>
      </c>
      <c r="F203" s="37">
        <v>0</v>
      </c>
      <c r="G203" s="41">
        <f t="shared" si="16"/>
        <v>-5584.3784080637824</v>
      </c>
      <c r="H203" s="25">
        <v>0</v>
      </c>
      <c r="I203" s="25"/>
      <c r="J203" s="36">
        <f>(1+Mastersheet!$C$39)*J191</f>
        <v>-320.94128781975758</v>
      </c>
      <c r="K203" s="36">
        <v>0</v>
      </c>
      <c r="L203" s="36">
        <f>Mastersheet!$C$34</f>
        <v>-1824.6070659266443</v>
      </c>
      <c r="M203" s="38">
        <v>0</v>
      </c>
      <c r="N203" s="37">
        <f>N191*(1+Mastersheet!$C$39)</f>
        <v>-802.353219549394</v>
      </c>
      <c r="O203" s="38">
        <f>Mastersheet!$C$41</f>
        <v>-1500</v>
      </c>
      <c r="P203" s="38">
        <v>0</v>
      </c>
      <c r="Q203" s="36">
        <f t="shared" si="17"/>
        <v>8068.8086516747535</v>
      </c>
      <c r="R203" s="36">
        <f t="shared" si="18"/>
        <v>1247299.727994862</v>
      </c>
    </row>
    <row r="204" spans="1:18">
      <c r="A204" s="25">
        <v>202</v>
      </c>
      <c r="B204" s="25">
        <v>41</v>
      </c>
      <c r="C204" s="25">
        <v>10</v>
      </c>
      <c r="D204" s="36">
        <f>D192*(1+Mastersheet!$C$3)</f>
        <v>19256.47726918546</v>
      </c>
      <c r="E204" s="36">
        <f t="shared" si="19"/>
        <v>-1155.3886361511275</v>
      </c>
      <c r="F204" s="37">
        <v>0</v>
      </c>
      <c r="G204" s="41">
        <f t="shared" si="16"/>
        <v>-5584.3784080637824</v>
      </c>
      <c r="H204" s="25">
        <v>0</v>
      </c>
      <c r="I204" s="25"/>
      <c r="J204" s="36">
        <f>(1+Mastersheet!$C$39)*J192</f>
        <v>-320.94128781975758</v>
      </c>
      <c r="K204" s="36">
        <v>0</v>
      </c>
      <c r="L204" s="36">
        <f>Mastersheet!$C$34</f>
        <v>-1824.6070659266443</v>
      </c>
      <c r="M204" s="38">
        <v>0</v>
      </c>
      <c r="N204" s="37">
        <f>N192*(1+Mastersheet!$C$39)</f>
        <v>-802.353219549394</v>
      </c>
      <c r="O204" s="38">
        <f>Mastersheet!$C$41</f>
        <v>-1500</v>
      </c>
      <c r="P204" s="38">
        <v>0</v>
      </c>
      <c r="Q204" s="36">
        <f t="shared" si="17"/>
        <v>8068.8086516747535</v>
      </c>
      <c r="R204" s="36">
        <f t="shared" si="18"/>
        <v>1257447.3695265283</v>
      </c>
    </row>
    <row r="205" spans="1:18">
      <c r="A205" s="25">
        <v>203</v>
      </c>
      <c r="B205" s="25">
        <v>41</v>
      </c>
      <c r="C205" s="25">
        <v>11</v>
      </c>
      <c r="D205" s="36">
        <f>D193*(1+Mastersheet!$C$3)</f>
        <v>19256.47726918546</v>
      </c>
      <c r="E205" s="36">
        <f t="shared" si="19"/>
        <v>-1155.3886361511275</v>
      </c>
      <c r="F205" s="37">
        <v>0</v>
      </c>
      <c r="G205" s="41">
        <f t="shared" si="16"/>
        <v>-5584.3784080637824</v>
      </c>
      <c r="H205" s="25">
        <v>0</v>
      </c>
      <c r="I205" s="25"/>
      <c r="J205" s="36">
        <f>(1+Mastersheet!$C$39)*J193</f>
        <v>-320.94128781975758</v>
      </c>
      <c r="K205" s="36">
        <v>0</v>
      </c>
      <c r="L205" s="36">
        <f>Mastersheet!$C$34</f>
        <v>-1824.6070659266443</v>
      </c>
      <c r="M205" s="38">
        <v>0</v>
      </c>
      <c r="N205" s="37">
        <f>N193*(1+Mastersheet!$C$39)</f>
        <v>-802.353219549394</v>
      </c>
      <c r="O205" s="38">
        <f>Mastersheet!$C$41</f>
        <v>-1500</v>
      </c>
      <c r="P205" s="38">
        <v>0</v>
      </c>
      <c r="Q205" s="36">
        <f t="shared" si="17"/>
        <v>8068.8086516747535</v>
      </c>
      <c r="R205" s="36">
        <f t="shared" si="18"/>
        <v>1267611.9237940807</v>
      </c>
    </row>
    <row r="206" spans="1:18">
      <c r="A206" s="25">
        <v>204</v>
      </c>
      <c r="B206" s="25">
        <v>41</v>
      </c>
      <c r="C206" s="25">
        <v>0</v>
      </c>
      <c r="D206" s="36">
        <f>D194*(1+Mastersheet!$C$3)</f>
        <v>19256.47726918546</v>
      </c>
      <c r="E206" s="36">
        <f t="shared" si="19"/>
        <v>-1155.3886361511275</v>
      </c>
      <c r="F206" s="37">
        <v>0</v>
      </c>
      <c r="G206" s="41">
        <f t="shared" si="16"/>
        <v>-5584.3784080637824</v>
      </c>
      <c r="H206" s="25">
        <v>0</v>
      </c>
      <c r="I206" s="25"/>
      <c r="J206" s="36">
        <f>(1+Mastersheet!$C$39)*J194</f>
        <v>-320.94128781975758</v>
      </c>
      <c r="K206" s="36">
        <v>0</v>
      </c>
      <c r="L206" s="36">
        <f>Mastersheet!$C$34</f>
        <v>-1824.6070659266443</v>
      </c>
      <c r="M206" s="38">
        <v>0</v>
      </c>
      <c r="N206" s="37">
        <f>N194*(1+Mastersheet!$C$39)</f>
        <v>-802.353219549394</v>
      </c>
      <c r="O206" s="38">
        <f>Mastersheet!$C$41</f>
        <v>-1500</v>
      </c>
      <c r="P206" s="38">
        <v>0</v>
      </c>
      <c r="Q206" s="36">
        <f t="shared" si="17"/>
        <v>8068.8086516747535</v>
      </c>
      <c r="R206" s="36">
        <f t="shared" si="18"/>
        <v>1277793.4189854125</v>
      </c>
    </row>
    <row r="207" spans="1:18">
      <c r="A207" s="25">
        <v>205</v>
      </c>
      <c r="B207" s="25">
        <v>41</v>
      </c>
      <c r="C207" s="25">
        <v>1</v>
      </c>
      <c r="D207" s="36">
        <f>D195*(1+Mastersheet!$C$3)</f>
        <v>19834.171587261026</v>
      </c>
      <c r="E207" s="36">
        <f t="shared" si="19"/>
        <v>-1190.0502952356615</v>
      </c>
      <c r="F207" s="37">
        <v>0</v>
      </c>
      <c r="G207" s="41">
        <f t="shared" si="16"/>
        <v>-5751.9097603056971</v>
      </c>
      <c r="H207" s="25">
        <v>0</v>
      </c>
      <c r="I207" s="25"/>
      <c r="J207" s="36">
        <f>(1+Mastersheet!$C$39)*J195</f>
        <v>-330.5695264543503</v>
      </c>
      <c r="K207" s="36">
        <v>0</v>
      </c>
      <c r="L207" s="36">
        <f>Mastersheet!$C$34</f>
        <v>-1824.6070659266443</v>
      </c>
      <c r="M207" s="38">
        <v>0</v>
      </c>
      <c r="N207" s="37">
        <f>N195*(1+Mastersheet!$C$39)</f>
        <v>-826.42381613587588</v>
      </c>
      <c r="O207" s="38">
        <f>Mastersheet!$C$41</f>
        <v>-1500</v>
      </c>
      <c r="P207" s="38">
        <v>0</v>
      </c>
      <c r="Q207" s="36">
        <f t="shared" si="17"/>
        <v>8410.6111232027961</v>
      </c>
      <c r="R207" s="36">
        <f t="shared" si="18"/>
        <v>1288333.6858069242</v>
      </c>
    </row>
    <row r="208" spans="1:18">
      <c r="A208" s="25">
        <v>206</v>
      </c>
      <c r="B208" s="25">
        <v>42</v>
      </c>
      <c r="C208" s="25">
        <v>2</v>
      </c>
      <c r="D208" s="36">
        <f>D196*(1+Mastersheet!$C$3)</f>
        <v>19834.171587261026</v>
      </c>
      <c r="E208" s="36">
        <f t="shared" si="19"/>
        <v>-1190.0502952356615</v>
      </c>
      <c r="F208" s="37">
        <v>0</v>
      </c>
      <c r="G208" s="41">
        <f t="shared" si="16"/>
        <v>-5751.9097603056971</v>
      </c>
      <c r="H208" s="25">
        <v>0</v>
      </c>
      <c r="I208" s="25"/>
      <c r="J208" s="36">
        <f>(1+Mastersheet!$C$39)*J196</f>
        <v>-330.5695264543503</v>
      </c>
      <c r="K208" s="36">
        <v>0</v>
      </c>
      <c r="L208" s="36">
        <f>Mastersheet!$C$34</f>
        <v>-1824.6070659266443</v>
      </c>
      <c r="M208" s="38">
        <v>0</v>
      </c>
      <c r="N208" s="37">
        <f>N196*(1+Mastersheet!$C$39)</f>
        <v>-826.42381613587588</v>
      </c>
      <c r="O208" s="38">
        <f>Mastersheet!$C$41</f>
        <v>-1500</v>
      </c>
      <c r="P208" s="38">
        <v>0</v>
      </c>
      <c r="Q208" s="36">
        <f t="shared" si="17"/>
        <v>8410.6111232027961</v>
      </c>
      <c r="R208" s="36">
        <f t="shared" si="18"/>
        <v>1298891.5197398053</v>
      </c>
    </row>
    <row r="209" spans="1:18">
      <c r="A209" s="25">
        <v>207</v>
      </c>
      <c r="B209" s="25">
        <v>42</v>
      </c>
      <c r="C209" s="25">
        <v>3</v>
      </c>
      <c r="D209" s="36">
        <f>D197*(1+Mastersheet!$C$3)</f>
        <v>19834.171587261026</v>
      </c>
      <c r="E209" s="36">
        <f t="shared" si="19"/>
        <v>-1190.0502952356615</v>
      </c>
      <c r="F209" s="37">
        <v>0</v>
      </c>
      <c r="G209" s="41">
        <f t="shared" si="16"/>
        <v>-5751.9097603056971</v>
      </c>
      <c r="H209" s="25">
        <v>0</v>
      </c>
      <c r="I209" s="25"/>
      <c r="J209" s="36">
        <f>(1+Mastersheet!$C$39)*J197</f>
        <v>-330.5695264543503</v>
      </c>
      <c r="K209" s="36">
        <v>0</v>
      </c>
      <c r="L209" s="36">
        <f>Mastersheet!$C$34</f>
        <v>-1824.6070659266443</v>
      </c>
      <c r="M209" s="38">
        <v>0</v>
      </c>
      <c r="N209" s="37">
        <f>N197*(1+Mastersheet!$C$39)</f>
        <v>-826.42381613587588</v>
      </c>
      <c r="O209" s="38">
        <f>Mastersheet!$C$41</f>
        <v>-1500</v>
      </c>
      <c r="P209" s="38">
        <v>0</v>
      </c>
      <c r="Q209" s="36">
        <f t="shared" si="17"/>
        <v>8410.6111232027961</v>
      </c>
      <c r="R209" s="36">
        <f t="shared" si="18"/>
        <v>1309466.9500625746</v>
      </c>
    </row>
    <row r="210" spans="1:18">
      <c r="A210" s="25">
        <v>208</v>
      </c>
      <c r="B210" s="25">
        <v>42</v>
      </c>
      <c r="C210" s="25">
        <v>4</v>
      </c>
      <c r="D210" s="36">
        <f>D198*(1+Mastersheet!$C$3)</f>
        <v>19834.171587261026</v>
      </c>
      <c r="E210" s="36">
        <f t="shared" si="19"/>
        <v>-1190.0502952356615</v>
      </c>
      <c r="F210" s="37">
        <v>0</v>
      </c>
      <c r="G210" s="41">
        <f t="shared" si="16"/>
        <v>-5751.9097603056971</v>
      </c>
      <c r="H210" s="25">
        <v>0</v>
      </c>
      <c r="I210" s="25"/>
      <c r="J210" s="36">
        <f>(1+Mastersheet!$C$39)*J198</f>
        <v>-330.5695264543503</v>
      </c>
      <c r="K210" s="36">
        <v>0</v>
      </c>
      <c r="L210" s="36">
        <f>Mastersheet!$C$34</f>
        <v>-1824.6070659266443</v>
      </c>
      <c r="M210" s="38">
        <v>0</v>
      </c>
      <c r="N210" s="37">
        <f>N198*(1+Mastersheet!$C$39)</f>
        <v>-826.42381613587588</v>
      </c>
      <c r="O210" s="38">
        <f>Mastersheet!$C$41</f>
        <v>-1500</v>
      </c>
      <c r="P210" s="38">
        <v>0</v>
      </c>
      <c r="Q210" s="36">
        <f t="shared" si="17"/>
        <v>8410.6111232027961</v>
      </c>
      <c r="R210" s="36">
        <f t="shared" si="18"/>
        <v>1320060.0061025484</v>
      </c>
    </row>
    <row r="211" spans="1:18">
      <c r="A211" s="25">
        <v>209</v>
      </c>
      <c r="B211" s="25">
        <v>42</v>
      </c>
      <c r="C211" s="25">
        <v>5</v>
      </c>
      <c r="D211" s="36">
        <f>D199*(1+Mastersheet!$C$3)</f>
        <v>19834.171587261026</v>
      </c>
      <c r="E211" s="36">
        <f t="shared" si="19"/>
        <v>-1190.0502952356615</v>
      </c>
      <c r="F211" s="37">
        <v>0</v>
      </c>
      <c r="G211" s="41">
        <f t="shared" si="16"/>
        <v>-5751.9097603056971</v>
      </c>
      <c r="H211" s="25">
        <v>0</v>
      </c>
      <c r="I211" s="25"/>
      <c r="J211" s="36">
        <f>(1+Mastersheet!$C$39)*J199</f>
        <v>-330.5695264543503</v>
      </c>
      <c r="K211" s="36">
        <v>0</v>
      </c>
      <c r="L211" s="36">
        <f>Mastersheet!$C$34</f>
        <v>-1824.6070659266443</v>
      </c>
      <c r="M211" s="38">
        <v>0</v>
      </c>
      <c r="N211" s="37">
        <f>N199*(1+Mastersheet!$C$39)</f>
        <v>-826.42381613587588</v>
      </c>
      <c r="O211" s="38">
        <f>Mastersheet!$C$41</f>
        <v>-1500</v>
      </c>
      <c r="P211" s="38">
        <v>0</v>
      </c>
      <c r="Q211" s="36">
        <f t="shared" si="17"/>
        <v>8410.6111232027961</v>
      </c>
      <c r="R211" s="36">
        <f t="shared" si="18"/>
        <v>1330670.7172359223</v>
      </c>
    </row>
    <row r="212" spans="1:18">
      <c r="A212" s="25">
        <v>210</v>
      </c>
      <c r="B212" s="25">
        <v>42</v>
      </c>
      <c r="C212" s="25">
        <v>6</v>
      </c>
      <c r="D212" s="36">
        <f>D200*(1+Mastersheet!$C$3)</f>
        <v>19834.171587261026</v>
      </c>
      <c r="E212" s="36">
        <f t="shared" si="19"/>
        <v>-1190.0502952356615</v>
      </c>
      <c r="F212" s="37">
        <v>0</v>
      </c>
      <c r="G212" s="41">
        <f t="shared" si="16"/>
        <v>-5751.9097603056971</v>
      </c>
      <c r="H212" s="25">
        <v>0</v>
      </c>
      <c r="I212" s="25"/>
      <c r="J212" s="36">
        <f>(1+Mastersheet!$C$39)*J200</f>
        <v>-330.5695264543503</v>
      </c>
      <c r="K212" s="36">
        <v>0</v>
      </c>
      <c r="L212" s="36">
        <f>Mastersheet!$C$34</f>
        <v>-1824.6070659266443</v>
      </c>
      <c r="M212" s="38">
        <v>0</v>
      </c>
      <c r="N212" s="37">
        <f>N200*(1+Mastersheet!$C$39)</f>
        <v>-826.42381613587588</v>
      </c>
      <c r="O212" s="38">
        <f>Mastersheet!$C$41</f>
        <v>-1500</v>
      </c>
      <c r="P212" s="38">
        <v>0</v>
      </c>
      <c r="Q212" s="36">
        <f t="shared" si="17"/>
        <v>8410.6111232027961</v>
      </c>
      <c r="R212" s="36">
        <f t="shared" si="18"/>
        <v>1341299.1128878517</v>
      </c>
    </row>
    <row r="213" spans="1:18">
      <c r="A213" s="25">
        <v>211</v>
      </c>
      <c r="B213" s="25">
        <v>42</v>
      </c>
      <c r="C213" s="25">
        <v>7</v>
      </c>
      <c r="D213" s="36">
        <f>D201*(1+Mastersheet!$C$3)</f>
        <v>19834.171587261026</v>
      </c>
      <c r="E213" s="36">
        <f t="shared" si="19"/>
        <v>-1190.0502952356615</v>
      </c>
      <c r="F213" s="37">
        <v>0</v>
      </c>
      <c r="G213" s="41">
        <f t="shared" si="16"/>
        <v>-5751.9097603056971</v>
      </c>
      <c r="H213" s="25">
        <v>0</v>
      </c>
      <c r="I213" s="25"/>
      <c r="J213" s="36">
        <f>(1+Mastersheet!$C$39)*J201</f>
        <v>-330.5695264543503</v>
      </c>
      <c r="K213" s="36">
        <v>0</v>
      </c>
      <c r="L213" s="36">
        <f>Mastersheet!$C$34</f>
        <v>-1824.6070659266443</v>
      </c>
      <c r="M213" s="38">
        <v>0</v>
      </c>
      <c r="N213" s="37">
        <f>N201*(1+Mastersheet!$C$39)</f>
        <v>-826.42381613587588</v>
      </c>
      <c r="O213" s="38">
        <f>Mastersheet!$C$41</f>
        <v>-1500</v>
      </c>
      <c r="P213" s="38">
        <v>0</v>
      </c>
      <c r="Q213" s="36">
        <f t="shared" si="17"/>
        <v>8410.6111232027961</v>
      </c>
      <c r="R213" s="36">
        <f t="shared" si="18"/>
        <v>1351945.2225325343</v>
      </c>
    </row>
    <row r="214" spans="1:18">
      <c r="A214" s="25">
        <v>212</v>
      </c>
      <c r="B214" s="25">
        <v>42</v>
      </c>
      <c r="C214" s="25">
        <v>8</v>
      </c>
      <c r="D214" s="36">
        <f>D202*(1+Mastersheet!$C$3)</f>
        <v>19834.171587261026</v>
      </c>
      <c r="E214" s="36">
        <f t="shared" si="19"/>
        <v>-1190.0502952356615</v>
      </c>
      <c r="F214" s="37">
        <v>0</v>
      </c>
      <c r="G214" s="41">
        <f t="shared" si="16"/>
        <v>-5751.9097603056971</v>
      </c>
      <c r="H214" s="25">
        <v>0</v>
      </c>
      <c r="I214" s="25"/>
      <c r="J214" s="36">
        <f>(1+Mastersheet!$C$39)*J202</f>
        <v>-330.5695264543503</v>
      </c>
      <c r="K214" s="36">
        <v>0</v>
      </c>
      <c r="L214" s="36">
        <f>Mastersheet!$C$34</f>
        <v>-1824.6070659266443</v>
      </c>
      <c r="M214" s="38">
        <v>0</v>
      </c>
      <c r="N214" s="37">
        <f>N202*(1+Mastersheet!$C$39)</f>
        <v>-826.42381613587588</v>
      </c>
      <c r="O214" s="38">
        <f>Mastersheet!$C$41</f>
        <v>-1500</v>
      </c>
      <c r="P214" s="38">
        <v>0</v>
      </c>
      <c r="Q214" s="36">
        <f t="shared" si="17"/>
        <v>8410.6111232027961</v>
      </c>
      <c r="R214" s="36">
        <f t="shared" si="18"/>
        <v>1362609.0756932914</v>
      </c>
    </row>
    <row r="215" spans="1:18">
      <c r="A215" s="25">
        <v>213</v>
      </c>
      <c r="B215" s="25">
        <v>42</v>
      </c>
      <c r="C215" s="25">
        <v>9</v>
      </c>
      <c r="D215" s="36">
        <f>D203*(1+Mastersheet!$C$3)</f>
        <v>19834.171587261026</v>
      </c>
      <c r="E215" s="36">
        <f t="shared" si="19"/>
        <v>-1190.0502952356615</v>
      </c>
      <c r="F215" s="37">
        <v>0</v>
      </c>
      <c r="G215" s="41">
        <f t="shared" si="16"/>
        <v>-5751.9097603056971</v>
      </c>
      <c r="H215" s="25">
        <v>0</v>
      </c>
      <c r="I215" s="25"/>
      <c r="J215" s="36">
        <f>(1+Mastersheet!$C$39)*J203</f>
        <v>-330.5695264543503</v>
      </c>
      <c r="K215" s="36">
        <v>0</v>
      </c>
      <c r="L215" s="36">
        <f>Mastersheet!$C$34</f>
        <v>-1824.6070659266443</v>
      </c>
      <c r="M215" s="38">
        <v>0</v>
      </c>
      <c r="N215" s="37">
        <f>N203*(1+Mastersheet!$C$39)</f>
        <v>-826.42381613587588</v>
      </c>
      <c r="O215" s="38">
        <f>Mastersheet!$C$41</f>
        <v>-1500</v>
      </c>
      <c r="P215" s="38">
        <v>0</v>
      </c>
      <c r="Q215" s="36">
        <f t="shared" si="17"/>
        <v>8410.6111232027961</v>
      </c>
      <c r="R215" s="36">
        <f t="shared" si="18"/>
        <v>1373290.7019426497</v>
      </c>
    </row>
    <row r="216" spans="1:18">
      <c r="A216" s="25">
        <v>214</v>
      </c>
      <c r="B216" s="25">
        <v>42</v>
      </c>
      <c r="C216" s="25">
        <v>10</v>
      </c>
      <c r="D216" s="36">
        <f>D204*(1+Mastersheet!$C$3)</f>
        <v>19834.171587261026</v>
      </c>
      <c r="E216" s="36">
        <f t="shared" si="19"/>
        <v>-1190.0502952356615</v>
      </c>
      <c r="F216" s="37">
        <v>0</v>
      </c>
      <c r="G216" s="41">
        <f t="shared" si="16"/>
        <v>-5751.9097603056971</v>
      </c>
      <c r="H216" s="25">
        <v>0</v>
      </c>
      <c r="I216" s="25"/>
      <c r="J216" s="36">
        <f>(1+Mastersheet!$C$39)*J204</f>
        <v>-330.5695264543503</v>
      </c>
      <c r="K216" s="36">
        <v>0</v>
      </c>
      <c r="L216" s="36">
        <f>Mastersheet!$C$34</f>
        <v>-1824.6070659266443</v>
      </c>
      <c r="M216" s="38">
        <v>0</v>
      </c>
      <c r="N216" s="37">
        <f>N204*(1+Mastersheet!$C$39)</f>
        <v>-826.42381613587588</v>
      </c>
      <c r="O216" s="38">
        <f>Mastersheet!$C$41</f>
        <v>-1500</v>
      </c>
      <c r="P216" s="38">
        <v>0</v>
      </c>
      <c r="Q216" s="36">
        <f t="shared" si="17"/>
        <v>8410.6111232027961</v>
      </c>
      <c r="R216" s="36">
        <f t="shared" si="18"/>
        <v>1383990.1309024238</v>
      </c>
    </row>
    <row r="217" spans="1:18">
      <c r="A217" s="25">
        <v>215</v>
      </c>
      <c r="B217" s="25">
        <v>42</v>
      </c>
      <c r="C217" s="25">
        <v>11</v>
      </c>
      <c r="D217" s="36">
        <f>D205*(1+Mastersheet!$C$3)</f>
        <v>19834.171587261026</v>
      </c>
      <c r="E217" s="36">
        <f t="shared" si="19"/>
        <v>-1190.0502952356615</v>
      </c>
      <c r="F217" s="37">
        <v>0</v>
      </c>
      <c r="G217" s="41">
        <f t="shared" si="16"/>
        <v>-5751.9097603056971</v>
      </c>
      <c r="H217" s="25">
        <v>0</v>
      </c>
      <c r="I217" s="25"/>
      <c r="J217" s="36">
        <f>(1+Mastersheet!$C$39)*J205</f>
        <v>-330.5695264543503</v>
      </c>
      <c r="K217" s="36">
        <v>0</v>
      </c>
      <c r="L217" s="36">
        <f>Mastersheet!$C$34</f>
        <v>-1824.6070659266443</v>
      </c>
      <c r="M217" s="38">
        <v>0</v>
      </c>
      <c r="N217" s="37">
        <f>N205*(1+Mastersheet!$C$39)</f>
        <v>-826.42381613587588</v>
      </c>
      <c r="O217" s="38">
        <f>Mastersheet!$C$41</f>
        <v>-1500</v>
      </c>
      <c r="P217" s="38">
        <v>0</v>
      </c>
      <c r="Q217" s="36">
        <f t="shared" si="17"/>
        <v>8410.6111232027961</v>
      </c>
      <c r="R217" s="36">
        <f t="shared" si="18"/>
        <v>1394707.3922437974</v>
      </c>
    </row>
    <row r="218" spans="1:18">
      <c r="A218" s="25">
        <v>216</v>
      </c>
      <c r="B218" s="25">
        <v>42</v>
      </c>
      <c r="C218" s="25">
        <v>0</v>
      </c>
      <c r="D218" s="36">
        <f>D206*(1+Mastersheet!$C$3)</f>
        <v>19834.171587261026</v>
      </c>
      <c r="E218" s="36">
        <f t="shared" si="19"/>
        <v>-1190.0502952356615</v>
      </c>
      <c r="F218" s="37">
        <v>0</v>
      </c>
      <c r="G218" s="41">
        <f t="shared" si="16"/>
        <v>-5751.9097603056971</v>
      </c>
      <c r="H218" s="25">
        <v>0</v>
      </c>
      <c r="I218" s="25"/>
      <c r="J218" s="36">
        <f>(1+Mastersheet!$C$39)*J206</f>
        <v>-330.5695264543503</v>
      </c>
      <c r="K218" s="36">
        <v>0</v>
      </c>
      <c r="L218" s="36">
        <f>Mastersheet!$C$34</f>
        <v>-1824.6070659266443</v>
      </c>
      <c r="M218" s="38">
        <v>0</v>
      </c>
      <c r="N218" s="37">
        <f>N206*(1+Mastersheet!$C$39)</f>
        <v>-826.42381613587588</v>
      </c>
      <c r="O218" s="38">
        <f>Mastersheet!$C$41</f>
        <v>-1500</v>
      </c>
      <c r="P218" s="38">
        <v>0</v>
      </c>
      <c r="Q218" s="36">
        <f t="shared" si="17"/>
        <v>8410.6111232027961</v>
      </c>
      <c r="R218" s="36">
        <f t="shared" si="18"/>
        <v>1405442.5156874065</v>
      </c>
    </row>
    <row r="219" spans="1:18">
      <c r="A219" s="25">
        <v>217</v>
      </c>
      <c r="B219" s="25">
        <v>42</v>
      </c>
      <c r="C219" s="25">
        <v>1</v>
      </c>
      <c r="D219" s="36">
        <f>D207*(1+Mastersheet!$C$3)</f>
        <v>20429.196734878857</v>
      </c>
      <c r="E219" s="36">
        <f t="shared" si="19"/>
        <v>-1225.7518040927314</v>
      </c>
      <c r="F219" s="37">
        <v>0</v>
      </c>
      <c r="G219" s="41">
        <f t="shared" si="16"/>
        <v>-5924.4670531148677</v>
      </c>
      <c r="H219" s="25">
        <v>0</v>
      </c>
      <c r="I219" s="25"/>
      <c r="J219" s="36">
        <f>(1+Mastersheet!$C$39)*J207</f>
        <v>-340.48661224798082</v>
      </c>
      <c r="K219" s="36">
        <v>0</v>
      </c>
      <c r="L219" s="36">
        <f>Mastersheet!$C$34</f>
        <v>-1824.6070659266443</v>
      </c>
      <c r="M219" s="38">
        <v>0</v>
      </c>
      <c r="N219" s="37">
        <f>N207*(1+Mastersheet!$C$39)</f>
        <v>-851.21653061995221</v>
      </c>
      <c r="O219" s="38">
        <f>Mastersheet!$C$41</f>
        <v>-1500</v>
      </c>
      <c r="P219" s="38">
        <v>0</v>
      </c>
      <c r="Q219" s="36">
        <f t="shared" si="17"/>
        <v>8762.6676688766784</v>
      </c>
      <c r="R219" s="36">
        <f t="shared" si="18"/>
        <v>1416547.5875490957</v>
      </c>
    </row>
    <row r="220" spans="1:18">
      <c r="A220" s="25">
        <v>218</v>
      </c>
      <c r="B220" s="25">
        <v>43</v>
      </c>
      <c r="C220" s="25">
        <v>2</v>
      </c>
      <c r="D220" s="36">
        <f>D208*(1+Mastersheet!$C$3)</f>
        <v>20429.196734878857</v>
      </c>
      <c r="E220" s="36">
        <f t="shared" si="19"/>
        <v>-1225.7518040927314</v>
      </c>
      <c r="F220" s="37">
        <v>0</v>
      </c>
      <c r="G220" s="41">
        <f t="shared" si="16"/>
        <v>-5924.4670531148677</v>
      </c>
      <c r="H220" s="25">
        <v>0</v>
      </c>
      <c r="I220" s="25"/>
      <c r="J220" s="36">
        <f>(1+Mastersheet!$C$39)*J208</f>
        <v>-340.48661224798082</v>
      </c>
      <c r="K220" s="36">
        <v>0</v>
      </c>
      <c r="L220" s="36">
        <f>Mastersheet!$C$34</f>
        <v>-1824.6070659266443</v>
      </c>
      <c r="M220" s="38">
        <v>0</v>
      </c>
      <c r="N220" s="37">
        <f>N208*(1+Mastersheet!$C$39)</f>
        <v>-851.21653061995221</v>
      </c>
      <c r="O220" s="38">
        <f>Mastersheet!$C$41</f>
        <v>-1500</v>
      </c>
      <c r="P220" s="38">
        <v>0</v>
      </c>
      <c r="Q220" s="36">
        <f t="shared" si="17"/>
        <v>8762.6676688766784</v>
      </c>
      <c r="R220" s="36">
        <f t="shared" si="18"/>
        <v>1427671.1678638877</v>
      </c>
    </row>
    <row r="221" spans="1:18">
      <c r="A221" s="25">
        <v>219</v>
      </c>
      <c r="B221" s="25">
        <v>43</v>
      </c>
      <c r="C221" s="25">
        <v>3</v>
      </c>
      <c r="D221" s="36">
        <f>D209*(1+Mastersheet!$C$3)</f>
        <v>20429.196734878857</v>
      </c>
      <c r="E221" s="36">
        <f t="shared" si="19"/>
        <v>-1225.7518040927314</v>
      </c>
      <c r="F221" s="37">
        <v>0</v>
      </c>
      <c r="G221" s="41">
        <f t="shared" si="16"/>
        <v>-5924.4670531148677</v>
      </c>
      <c r="H221" s="25">
        <v>0</v>
      </c>
      <c r="I221" s="25"/>
      <c r="J221" s="36">
        <f>(1+Mastersheet!$C$39)*J209</f>
        <v>-340.48661224798082</v>
      </c>
      <c r="K221" s="36">
        <v>0</v>
      </c>
      <c r="L221" s="36">
        <f>Mastersheet!$C$34</f>
        <v>-1824.6070659266443</v>
      </c>
      <c r="M221" s="38">
        <v>0</v>
      </c>
      <c r="N221" s="37">
        <f>N209*(1+Mastersheet!$C$39)</f>
        <v>-851.21653061995221</v>
      </c>
      <c r="O221" s="38">
        <f>Mastersheet!$C$41</f>
        <v>-1500</v>
      </c>
      <c r="P221" s="38">
        <v>0</v>
      </c>
      <c r="Q221" s="36">
        <f t="shared" si="17"/>
        <v>8762.6676688766784</v>
      </c>
      <c r="R221" s="36">
        <f t="shared" si="18"/>
        <v>1438813.2874792044</v>
      </c>
    </row>
    <row r="222" spans="1:18">
      <c r="A222" s="25">
        <v>220</v>
      </c>
      <c r="B222" s="25">
        <v>43</v>
      </c>
      <c r="C222" s="25">
        <v>4</v>
      </c>
      <c r="D222" s="36">
        <f>D210*(1+Mastersheet!$C$3)</f>
        <v>20429.196734878857</v>
      </c>
      <c r="E222" s="36">
        <f t="shared" si="19"/>
        <v>-1225.7518040927314</v>
      </c>
      <c r="F222" s="37">
        <v>0</v>
      </c>
      <c r="G222" s="41">
        <f t="shared" si="16"/>
        <v>-5924.4670531148677</v>
      </c>
      <c r="H222" s="25">
        <v>0</v>
      </c>
      <c r="I222" s="25"/>
      <c r="J222" s="36">
        <f>(1+Mastersheet!$C$39)*J210</f>
        <v>-340.48661224798082</v>
      </c>
      <c r="K222" s="36">
        <v>0</v>
      </c>
      <c r="L222" s="36">
        <f>Mastersheet!$C$34</f>
        <v>-1824.6070659266443</v>
      </c>
      <c r="M222" s="38">
        <v>0</v>
      </c>
      <c r="N222" s="37">
        <f>N210*(1+Mastersheet!$C$39)</f>
        <v>-851.21653061995221</v>
      </c>
      <c r="O222" s="38">
        <f>Mastersheet!$C$41</f>
        <v>-1500</v>
      </c>
      <c r="P222" s="38">
        <v>0</v>
      </c>
      <c r="Q222" s="36">
        <f t="shared" si="17"/>
        <v>8762.6676688766784</v>
      </c>
      <c r="R222" s="36">
        <f t="shared" si="18"/>
        <v>1449973.9772938797</v>
      </c>
    </row>
    <row r="223" spans="1:18">
      <c r="A223" s="25">
        <v>221</v>
      </c>
      <c r="B223" s="25">
        <v>43</v>
      </c>
      <c r="C223" s="25">
        <v>5</v>
      </c>
      <c r="D223" s="36">
        <f>D211*(1+Mastersheet!$C$3)</f>
        <v>20429.196734878857</v>
      </c>
      <c r="E223" s="36">
        <f t="shared" si="19"/>
        <v>-1225.7518040927314</v>
      </c>
      <c r="F223" s="37">
        <v>0</v>
      </c>
      <c r="G223" s="41">
        <f t="shared" si="16"/>
        <v>-5924.4670531148677</v>
      </c>
      <c r="H223" s="25">
        <v>0</v>
      </c>
      <c r="I223" s="25"/>
      <c r="J223" s="36">
        <f>(1+Mastersheet!$C$39)*J211</f>
        <v>-340.48661224798082</v>
      </c>
      <c r="K223" s="36">
        <v>0</v>
      </c>
      <c r="L223" s="36">
        <f>Mastersheet!$C$34</f>
        <v>-1824.6070659266443</v>
      </c>
      <c r="M223" s="38">
        <v>0</v>
      </c>
      <c r="N223" s="37">
        <f>N211*(1+Mastersheet!$C$39)</f>
        <v>-851.21653061995221</v>
      </c>
      <c r="O223" s="38">
        <f>Mastersheet!$C$41</f>
        <v>-1500</v>
      </c>
      <c r="P223" s="38">
        <v>0</v>
      </c>
      <c r="Q223" s="36">
        <f t="shared" si="17"/>
        <v>8762.6676688766784</v>
      </c>
      <c r="R223" s="36">
        <f t="shared" si="18"/>
        <v>1461153.2682582464</v>
      </c>
    </row>
    <row r="224" spans="1:18">
      <c r="A224" s="25">
        <v>222</v>
      </c>
      <c r="B224" s="25">
        <v>43</v>
      </c>
      <c r="C224" s="25">
        <v>6</v>
      </c>
      <c r="D224" s="36">
        <f>D212*(1+Mastersheet!$C$3)</f>
        <v>20429.196734878857</v>
      </c>
      <c r="E224" s="36">
        <f t="shared" si="19"/>
        <v>-1225.7518040927314</v>
      </c>
      <c r="F224" s="37">
        <v>0</v>
      </c>
      <c r="G224" s="41">
        <f t="shared" si="16"/>
        <v>-5924.4670531148677</v>
      </c>
      <c r="H224" s="25">
        <v>0</v>
      </c>
      <c r="I224" s="25"/>
      <c r="J224" s="36">
        <f>(1+Mastersheet!$C$39)*J212</f>
        <v>-340.48661224798082</v>
      </c>
      <c r="K224" s="36">
        <v>0</v>
      </c>
      <c r="L224" s="36">
        <f>Mastersheet!$C$34</f>
        <v>-1824.6070659266443</v>
      </c>
      <c r="M224" s="38">
        <v>0</v>
      </c>
      <c r="N224" s="37">
        <f>N212*(1+Mastersheet!$C$39)</f>
        <v>-851.21653061995221</v>
      </c>
      <c r="O224" s="38">
        <f>Mastersheet!$C$41</f>
        <v>-1500</v>
      </c>
      <c r="P224" s="38">
        <v>0</v>
      </c>
      <c r="Q224" s="36">
        <f t="shared" si="17"/>
        <v>8762.6676688766784</v>
      </c>
      <c r="R224" s="36">
        <f t="shared" si="18"/>
        <v>1472351.1913742202</v>
      </c>
    </row>
    <row r="225" spans="1:18">
      <c r="A225" s="25">
        <v>223</v>
      </c>
      <c r="B225" s="25">
        <v>43</v>
      </c>
      <c r="C225" s="25">
        <v>7</v>
      </c>
      <c r="D225" s="36">
        <f>D213*(1+Mastersheet!$C$3)</f>
        <v>20429.196734878857</v>
      </c>
      <c r="E225" s="36">
        <f t="shared" si="19"/>
        <v>-1225.7518040927314</v>
      </c>
      <c r="F225" s="37">
        <v>0</v>
      </c>
      <c r="G225" s="41">
        <f t="shared" si="16"/>
        <v>-5924.4670531148677</v>
      </c>
      <c r="H225" s="25">
        <v>0</v>
      </c>
      <c r="I225" s="25"/>
      <c r="J225" s="36">
        <f>(1+Mastersheet!$C$39)*J213</f>
        <v>-340.48661224798082</v>
      </c>
      <c r="K225" s="36">
        <v>0</v>
      </c>
      <c r="L225" s="36">
        <f>Mastersheet!$C$34</f>
        <v>-1824.6070659266443</v>
      </c>
      <c r="M225" s="38">
        <v>0</v>
      </c>
      <c r="N225" s="37">
        <f>N213*(1+Mastersheet!$C$39)</f>
        <v>-851.21653061995221</v>
      </c>
      <c r="O225" s="38">
        <f>Mastersheet!$C$41</f>
        <v>-1500</v>
      </c>
      <c r="P225" s="38">
        <v>0</v>
      </c>
      <c r="Q225" s="36">
        <f t="shared" si="17"/>
        <v>8762.6676688766784</v>
      </c>
      <c r="R225" s="36">
        <f t="shared" si="18"/>
        <v>1483567.7776953874</v>
      </c>
    </row>
    <row r="226" spans="1:18">
      <c r="A226" s="25">
        <v>224</v>
      </c>
      <c r="B226" s="25">
        <v>43</v>
      </c>
      <c r="C226" s="25">
        <v>8</v>
      </c>
      <c r="D226" s="36">
        <f>D214*(1+Mastersheet!$C$3)</f>
        <v>20429.196734878857</v>
      </c>
      <c r="E226" s="36">
        <f t="shared" si="19"/>
        <v>-1225.7518040927314</v>
      </c>
      <c r="F226" s="37">
        <v>0</v>
      </c>
      <c r="G226" s="41">
        <f t="shared" si="16"/>
        <v>-5924.4670531148677</v>
      </c>
      <c r="H226" s="25">
        <v>0</v>
      </c>
      <c r="I226" s="25"/>
      <c r="J226" s="36">
        <f>(1+Mastersheet!$C$39)*J214</f>
        <v>-340.48661224798082</v>
      </c>
      <c r="K226" s="36">
        <v>0</v>
      </c>
      <c r="L226" s="36">
        <f>Mastersheet!$C$34</f>
        <v>-1824.6070659266443</v>
      </c>
      <c r="M226" s="38">
        <v>0</v>
      </c>
      <c r="N226" s="37">
        <f>N214*(1+Mastersheet!$C$39)</f>
        <v>-851.21653061995221</v>
      </c>
      <c r="O226" s="38">
        <f>Mastersheet!$C$41</f>
        <v>-1500</v>
      </c>
      <c r="P226" s="38">
        <v>0</v>
      </c>
      <c r="Q226" s="36">
        <f t="shared" si="17"/>
        <v>8762.6676688766784</v>
      </c>
      <c r="R226" s="36">
        <f t="shared" si="18"/>
        <v>1494803.0583270898</v>
      </c>
    </row>
    <row r="227" spans="1:18">
      <c r="A227" s="25">
        <v>225</v>
      </c>
      <c r="B227" s="25">
        <v>43</v>
      </c>
      <c r="C227" s="25">
        <v>9</v>
      </c>
      <c r="D227" s="36">
        <f>D215*(1+Mastersheet!$C$3)</f>
        <v>20429.196734878857</v>
      </c>
      <c r="E227" s="36">
        <f t="shared" si="19"/>
        <v>-1225.7518040927314</v>
      </c>
      <c r="F227" s="37">
        <v>0</v>
      </c>
      <c r="G227" s="41">
        <f t="shared" si="16"/>
        <v>-5924.4670531148677</v>
      </c>
      <c r="H227" s="25">
        <v>0</v>
      </c>
      <c r="I227" s="25"/>
      <c r="J227" s="36">
        <f>(1+Mastersheet!$C$39)*J215</f>
        <v>-340.48661224798082</v>
      </c>
      <c r="K227" s="36">
        <v>0</v>
      </c>
      <c r="L227" s="36">
        <f>Mastersheet!$C$34</f>
        <v>-1824.6070659266443</v>
      </c>
      <c r="M227" s="38">
        <v>0</v>
      </c>
      <c r="N227" s="37">
        <f>N215*(1+Mastersheet!$C$39)</f>
        <v>-851.21653061995221</v>
      </c>
      <c r="O227" s="38">
        <f>Mastersheet!$C$41</f>
        <v>-1500</v>
      </c>
      <c r="P227" s="38">
        <v>0</v>
      </c>
      <c r="Q227" s="36">
        <f t="shared" si="17"/>
        <v>8762.6676688766784</v>
      </c>
      <c r="R227" s="36">
        <f t="shared" si="18"/>
        <v>1506057.0644265118</v>
      </c>
    </row>
    <row r="228" spans="1:18">
      <c r="A228" s="25">
        <v>226</v>
      </c>
      <c r="B228" s="25">
        <v>43</v>
      </c>
      <c r="C228" s="25">
        <v>10</v>
      </c>
      <c r="D228" s="36">
        <f>D216*(1+Mastersheet!$C$3)</f>
        <v>20429.196734878857</v>
      </c>
      <c r="E228" s="36">
        <f t="shared" si="19"/>
        <v>-1225.7518040927314</v>
      </c>
      <c r="F228" s="37">
        <v>0</v>
      </c>
      <c r="G228" s="41">
        <f t="shared" si="16"/>
        <v>-5924.4670531148677</v>
      </c>
      <c r="H228" s="25">
        <v>0</v>
      </c>
      <c r="I228" s="25"/>
      <c r="J228" s="36">
        <f>(1+Mastersheet!$C$39)*J216</f>
        <v>-340.48661224798082</v>
      </c>
      <c r="K228" s="36">
        <v>0</v>
      </c>
      <c r="L228" s="36">
        <f>Mastersheet!$C$34</f>
        <v>-1824.6070659266443</v>
      </c>
      <c r="M228" s="38">
        <v>0</v>
      </c>
      <c r="N228" s="37">
        <f>N216*(1+Mastersheet!$C$39)</f>
        <v>-851.21653061995221</v>
      </c>
      <c r="O228" s="38">
        <f>Mastersheet!$C$41</f>
        <v>-1500</v>
      </c>
      <c r="P228" s="38">
        <v>0</v>
      </c>
      <c r="Q228" s="36">
        <f t="shared" si="17"/>
        <v>8762.6676688766784</v>
      </c>
      <c r="R228" s="36">
        <f t="shared" si="18"/>
        <v>1517329.827202766</v>
      </c>
    </row>
    <row r="229" spans="1:18">
      <c r="A229" s="25">
        <v>227</v>
      </c>
      <c r="B229" s="25">
        <v>43</v>
      </c>
      <c r="C229" s="25">
        <v>11</v>
      </c>
      <c r="D229" s="36">
        <f>D217*(1+Mastersheet!$C$3)</f>
        <v>20429.196734878857</v>
      </c>
      <c r="E229" s="36">
        <f t="shared" si="19"/>
        <v>-1225.7518040927314</v>
      </c>
      <c r="F229" s="37">
        <v>0</v>
      </c>
      <c r="G229" s="41">
        <f t="shared" si="16"/>
        <v>-5924.4670531148677</v>
      </c>
      <c r="H229" s="25">
        <v>0</v>
      </c>
      <c r="I229" s="25"/>
      <c r="J229" s="36">
        <f>(1+Mastersheet!$C$39)*J217</f>
        <v>-340.48661224798082</v>
      </c>
      <c r="K229" s="36">
        <v>0</v>
      </c>
      <c r="L229" s="36">
        <f>Mastersheet!$C$34</f>
        <v>-1824.6070659266443</v>
      </c>
      <c r="M229" s="38">
        <v>0</v>
      </c>
      <c r="N229" s="37">
        <f>N217*(1+Mastersheet!$C$39)</f>
        <v>-851.21653061995221</v>
      </c>
      <c r="O229" s="38">
        <f>Mastersheet!$C$41</f>
        <v>-1500</v>
      </c>
      <c r="P229" s="38">
        <v>0</v>
      </c>
      <c r="Q229" s="36">
        <f t="shared" si="17"/>
        <v>8762.6676688766784</v>
      </c>
      <c r="R229" s="36">
        <f t="shared" si="18"/>
        <v>1528621.3779169808</v>
      </c>
    </row>
    <row r="230" spans="1:18">
      <c r="A230" s="25">
        <v>228</v>
      </c>
      <c r="B230" s="25">
        <v>43</v>
      </c>
      <c r="C230" s="25">
        <v>0</v>
      </c>
      <c r="D230" s="36">
        <f>D218*(1+Mastersheet!$C$3)</f>
        <v>20429.196734878857</v>
      </c>
      <c r="E230" s="36">
        <f t="shared" si="19"/>
        <v>-1225.7518040927314</v>
      </c>
      <c r="F230" s="37">
        <v>0</v>
      </c>
      <c r="G230" s="41">
        <f t="shared" si="16"/>
        <v>-5924.4670531148677</v>
      </c>
      <c r="H230" s="25">
        <v>0</v>
      </c>
      <c r="I230" s="25"/>
      <c r="J230" s="36">
        <f>(1+Mastersheet!$C$39)*J218</f>
        <v>-340.48661224798082</v>
      </c>
      <c r="K230" s="36">
        <v>0</v>
      </c>
      <c r="L230" s="36">
        <f>Mastersheet!$C$34</f>
        <v>-1824.6070659266443</v>
      </c>
      <c r="M230" s="38">
        <v>0</v>
      </c>
      <c r="N230" s="37">
        <f>N218*(1+Mastersheet!$C$39)</f>
        <v>-851.21653061995221</v>
      </c>
      <c r="O230" s="38">
        <f>Mastersheet!$C$41</f>
        <v>-1500</v>
      </c>
      <c r="P230" s="38">
        <v>0</v>
      </c>
      <c r="Q230" s="36">
        <f t="shared" si="17"/>
        <v>8762.6676688766784</v>
      </c>
      <c r="R230" s="36">
        <f t="shared" si="18"/>
        <v>1539931.7478823857</v>
      </c>
    </row>
    <row r="231" spans="1:18">
      <c r="A231" s="25">
        <v>229</v>
      </c>
      <c r="B231" s="25">
        <v>43</v>
      </c>
      <c r="C231" s="25">
        <v>1</v>
      </c>
      <c r="D231" s="36">
        <f>D219*(1+Mastersheet!$C$3)</f>
        <v>21042.072636925222</v>
      </c>
      <c r="E231" s="36">
        <f t="shared" si="19"/>
        <v>-1262.5243582155133</v>
      </c>
      <c r="F231" s="37">
        <v>0</v>
      </c>
      <c r="G231" s="41">
        <f t="shared" si="16"/>
        <v>-6102.2010647083143</v>
      </c>
      <c r="H231" s="25">
        <v>0</v>
      </c>
      <c r="I231" s="25"/>
      <c r="J231" s="36">
        <f>(1+Mastersheet!$C$39)*J219</f>
        <v>-350.70121061542022</v>
      </c>
      <c r="K231" s="36">
        <v>0</v>
      </c>
      <c r="L231" s="36">
        <f>Mastersheet!$C$34</f>
        <v>-1824.6070659266443</v>
      </c>
      <c r="M231" s="38">
        <v>0</v>
      </c>
      <c r="N231" s="37">
        <f>N219*(1+Mastersheet!$C$39)</f>
        <v>-876.75302653855078</v>
      </c>
      <c r="O231" s="38">
        <f>Mastersheet!$C$41</f>
        <v>-1500</v>
      </c>
      <c r="P231" s="38">
        <v>0</v>
      </c>
      <c r="Q231" s="36">
        <f t="shared" si="17"/>
        <v>9125.2859109207802</v>
      </c>
      <c r="R231" s="36">
        <f t="shared" si="18"/>
        <v>1551623.5867064439</v>
      </c>
    </row>
    <row r="232" spans="1:18">
      <c r="A232" s="25">
        <v>230</v>
      </c>
      <c r="B232" s="25">
        <v>44</v>
      </c>
      <c r="C232" s="25">
        <v>2</v>
      </c>
      <c r="D232" s="36">
        <f>D220*(1+Mastersheet!$C$3)</f>
        <v>21042.072636925222</v>
      </c>
      <c r="E232" s="36">
        <f t="shared" si="19"/>
        <v>-1262.5243582155133</v>
      </c>
      <c r="F232" s="37">
        <v>0</v>
      </c>
      <c r="G232" s="41">
        <f t="shared" si="16"/>
        <v>-6102.2010647083143</v>
      </c>
      <c r="H232" s="25">
        <v>0</v>
      </c>
      <c r="I232" s="25"/>
      <c r="J232" s="36">
        <f>(1+Mastersheet!$C$39)*J220</f>
        <v>-350.70121061542022</v>
      </c>
      <c r="K232" s="36">
        <v>0</v>
      </c>
      <c r="L232" s="36">
        <f>Mastersheet!$C$34</f>
        <v>-1824.6070659266443</v>
      </c>
      <c r="M232" s="38">
        <v>0</v>
      </c>
      <c r="N232" s="37">
        <f>N220*(1+Mastersheet!$C$39)</f>
        <v>-876.75302653855078</v>
      </c>
      <c r="O232" s="38">
        <f>Mastersheet!$C$41</f>
        <v>-1500</v>
      </c>
      <c r="P232" s="38">
        <v>0</v>
      </c>
      <c r="Q232" s="36">
        <f t="shared" si="17"/>
        <v>9125.2859109207802</v>
      </c>
      <c r="R232" s="36">
        <f t="shared" si="18"/>
        <v>1563334.9119285422</v>
      </c>
    </row>
    <row r="233" spans="1:18">
      <c r="A233" s="25">
        <v>231</v>
      </c>
      <c r="B233" s="25">
        <v>44</v>
      </c>
      <c r="C233" s="25">
        <v>3</v>
      </c>
      <c r="D233" s="36">
        <f>D221*(1+Mastersheet!$C$3)</f>
        <v>21042.072636925222</v>
      </c>
      <c r="E233" s="36">
        <f t="shared" si="19"/>
        <v>-1262.5243582155133</v>
      </c>
      <c r="F233" s="37">
        <v>0</v>
      </c>
      <c r="G233" s="41">
        <f t="shared" si="16"/>
        <v>-6102.2010647083143</v>
      </c>
      <c r="H233" s="25">
        <v>0</v>
      </c>
      <c r="I233" s="25"/>
      <c r="J233" s="36">
        <f>(1+Mastersheet!$C$39)*J221</f>
        <v>-350.70121061542022</v>
      </c>
      <c r="K233" s="36">
        <v>0</v>
      </c>
      <c r="L233" s="36">
        <f>Mastersheet!$C$34</f>
        <v>-1824.6070659266443</v>
      </c>
      <c r="M233" s="38">
        <v>0</v>
      </c>
      <c r="N233" s="37">
        <f>N221*(1+Mastersheet!$C$39)</f>
        <v>-876.75302653855078</v>
      </c>
      <c r="O233" s="38">
        <f>Mastersheet!$C$41</f>
        <v>-1500</v>
      </c>
      <c r="P233" s="38">
        <v>0</v>
      </c>
      <c r="Q233" s="36">
        <f t="shared" si="17"/>
        <v>9125.2859109207802</v>
      </c>
      <c r="R233" s="36">
        <f t="shared" si="18"/>
        <v>1575065.7560260105</v>
      </c>
    </row>
    <row r="234" spans="1:18">
      <c r="A234" s="25">
        <v>232</v>
      </c>
      <c r="B234" s="25">
        <v>44</v>
      </c>
      <c r="C234" s="25">
        <v>4</v>
      </c>
      <c r="D234" s="36">
        <f>D222*(1+Mastersheet!$C$3)</f>
        <v>21042.072636925222</v>
      </c>
      <c r="E234" s="36">
        <f t="shared" si="19"/>
        <v>-1262.5243582155133</v>
      </c>
      <c r="F234" s="37">
        <v>0</v>
      </c>
      <c r="G234" s="41">
        <f t="shared" si="16"/>
        <v>-6102.2010647083143</v>
      </c>
      <c r="H234" s="25">
        <v>0</v>
      </c>
      <c r="I234" s="25"/>
      <c r="J234" s="36">
        <f>(1+Mastersheet!$C$39)*J222</f>
        <v>-350.70121061542022</v>
      </c>
      <c r="K234" s="36">
        <v>0</v>
      </c>
      <c r="L234" s="36">
        <f>Mastersheet!$C$34</f>
        <v>-1824.6070659266443</v>
      </c>
      <c r="M234" s="38">
        <v>0</v>
      </c>
      <c r="N234" s="37">
        <f>N222*(1+Mastersheet!$C$39)</f>
        <v>-876.75302653855078</v>
      </c>
      <c r="O234" s="38">
        <f>Mastersheet!$C$41</f>
        <v>-1500</v>
      </c>
      <c r="P234" s="38">
        <v>0</v>
      </c>
      <c r="Q234" s="36">
        <f t="shared" si="17"/>
        <v>9125.2859109207802</v>
      </c>
      <c r="R234" s="36">
        <f t="shared" si="18"/>
        <v>1586816.151530308</v>
      </c>
    </row>
    <row r="235" spans="1:18">
      <c r="A235" s="25">
        <v>233</v>
      </c>
      <c r="B235" s="25">
        <v>44</v>
      </c>
      <c r="C235" s="25">
        <v>5</v>
      </c>
      <c r="D235" s="36">
        <f>D223*(1+Mastersheet!$C$3)</f>
        <v>21042.072636925222</v>
      </c>
      <c r="E235" s="36">
        <f t="shared" si="19"/>
        <v>-1262.5243582155133</v>
      </c>
      <c r="F235" s="37">
        <v>0</v>
      </c>
      <c r="G235" s="41">
        <f t="shared" si="16"/>
        <v>-6102.2010647083143</v>
      </c>
      <c r="H235" s="25">
        <v>0</v>
      </c>
      <c r="I235" s="25"/>
      <c r="J235" s="36">
        <f>(1+Mastersheet!$C$39)*J223</f>
        <v>-350.70121061542022</v>
      </c>
      <c r="K235" s="36">
        <v>0</v>
      </c>
      <c r="L235" s="36">
        <f>Mastersheet!$C$34</f>
        <v>-1824.6070659266443</v>
      </c>
      <c r="M235" s="38">
        <v>0</v>
      </c>
      <c r="N235" s="37">
        <f>N223*(1+Mastersheet!$C$39)</f>
        <v>-876.75302653855078</v>
      </c>
      <c r="O235" s="38">
        <f>Mastersheet!$C$41</f>
        <v>-1500</v>
      </c>
      <c r="P235" s="38">
        <v>0</v>
      </c>
      <c r="Q235" s="36">
        <f t="shared" si="17"/>
        <v>9125.2859109207802</v>
      </c>
      <c r="R235" s="36">
        <f t="shared" si="18"/>
        <v>1598586.1310271125</v>
      </c>
    </row>
    <row r="236" spans="1:18">
      <c r="A236" s="25">
        <v>234</v>
      </c>
      <c r="B236" s="25">
        <v>44</v>
      </c>
      <c r="C236" s="25">
        <v>6</v>
      </c>
      <c r="D236" s="36">
        <f>D224*(1+Mastersheet!$C$3)</f>
        <v>21042.072636925222</v>
      </c>
      <c r="E236" s="36">
        <f t="shared" si="19"/>
        <v>-1262.5243582155133</v>
      </c>
      <c r="F236" s="37">
        <v>0</v>
      </c>
      <c r="G236" s="41">
        <f t="shared" si="16"/>
        <v>-6102.2010647083143</v>
      </c>
      <c r="H236" s="25">
        <v>0</v>
      </c>
      <c r="I236" s="25"/>
      <c r="J236" s="36">
        <f>(1+Mastersheet!$C$39)*J224</f>
        <v>-350.70121061542022</v>
      </c>
      <c r="K236" s="36">
        <v>0</v>
      </c>
      <c r="L236" s="36">
        <f>Mastersheet!$C$34</f>
        <v>-1824.6070659266443</v>
      </c>
      <c r="M236" s="38">
        <v>0</v>
      </c>
      <c r="N236" s="37">
        <f>N224*(1+Mastersheet!$C$39)</f>
        <v>-876.75302653855078</v>
      </c>
      <c r="O236" s="38">
        <f>Mastersheet!$C$41</f>
        <v>-1500</v>
      </c>
      <c r="P236" s="38">
        <v>0</v>
      </c>
      <c r="Q236" s="36">
        <f t="shared" si="17"/>
        <v>9125.2859109207802</v>
      </c>
      <c r="R236" s="36">
        <f t="shared" si="18"/>
        <v>1610375.7271564119</v>
      </c>
    </row>
    <row r="237" spans="1:18">
      <c r="A237" s="25">
        <v>235</v>
      </c>
      <c r="B237" s="25">
        <v>44</v>
      </c>
      <c r="C237" s="25">
        <v>7</v>
      </c>
      <c r="D237" s="36">
        <f>D225*(1+Mastersheet!$C$3)</f>
        <v>21042.072636925222</v>
      </c>
      <c r="E237" s="36">
        <f t="shared" si="19"/>
        <v>-1262.5243582155133</v>
      </c>
      <c r="F237" s="37">
        <v>0</v>
      </c>
      <c r="G237" s="41">
        <f t="shared" si="16"/>
        <v>-6102.2010647083143</v>
      </c>
      <c r="H237" s="25">
        <v>0</v>
      </c>
      <c r="I237" s="25"/>
      <c r="J237" s="36">
        <f>(1+Mastersheet!$C$39)*J225</f>
        <v>-350.70121061542022</v>
      </c>
      <c r="K237" s="36">
        <v>0</v>
      </c>
      <c r="L237" s="36">
        <f>Mastersheet!$C$34</f>
        <v>-1824.6070659266443</v>
      </c>
      <c r="M237" s="38">
        <v>0</v>
      </c>
      <c r="N237" s="37">
        <f>N225*(1+Mastersheet!$C$39)</f>
        <v>-876.75302653855078</v>
      </c>
      <c r="O237" s="38">
        <f>Mastersheet!$C$41</f>
        <v>-1500</v>
      </c>
      <c r="P237" s="38">
        <v>0</v>
      </c>
      <c r="Q237" s="36">
        <f t="shared" si="17"/>
        <v>9125.2859109207802</v>
      </c>
      <c r="R237" s="36">
        <f t="shared" si="18"/>
        <v>1622184.9726125933</v>
      </c>
    </row>
    <row r="238" spans="1:18">
      <c r="A238" s="25">
        <v>236</v>
      </c>
      <c r="B238" s="25">
        <v>44</v>
      </c>
      <c r="C238" s="25">
        <v>8</v>
      </c>
      <c r="D238" s="36">
        <f>D226*(1+Mastersheet!$C$3)</f>
        <v>21042.072636925222</v>
      </c>
      <c r="E238" s="36">
        <f t="shared" si="19"/>
        <v>-1262.5243582155133</v>
      </c>
      <c r="F238" s="37">
        <v>0</v>
      </c>
      <c r="G238" s="41">
        <f t="shared" si="16"/>
        <v>-6102.2010647083143</v>
      </c>
      <c r="H238" s="25">
        <v>0</v>
      </c>
      <c r="I238" s="25"/>
      <c r="J238" s="36">
        <f>(1+Mastersheet!$C$39)*J226</f>
        <v>-350.70121061542022</v>
      </c>
      <c r="K238" s="36">
        <v>0</v>
      </c>
      <c r="L238" s="36">
        <f>Mastersheet!$C$34</f>
        <v>-1824.6070659266443</v>
      </c>
      <c r="M238" s="38">
        <v>0</v>
      </c>
      <c r="N238" s="37">
        <f>N226*(1+Mastersheet!$C$39)</f>
        <v>-876.75302653855078</v>
      </c>
      <c r="O238" s="38">
        <f>Mastersheet!$C$41</f>
        <v>-1500</v>
      </c>
      <c r="P238" s="38">
        <v>0</v>
      </c>
      <c r="Q238" s="36">
        <f t="shared" si="17"/>
        <v>9125.2859109207802</v>
      </c>
      <c r="R238" s="36">
        <f t="shared" si="18"/>
        <v>1634013.9001445351</v>
      </c>
    </row>
    <row r="239" spans="1:18">
      <c r="A239" s="25">
        <v>237</v>
      </c>
      <c r="B239" s="25">
        <v>44</v>
      </c>
      <c r="C239" s="25">
        <v>9</v>
      </c>
      <c r="D239" s="36">
        <f>D227*(1+Mastersheet!$C$3)</f>
        <v>21042.072636925222</v>
      </c>
      <c r="E239" s="36">
        <f t="shared" si="19"/>
        <v>-1262.5243582155133</v>
      </c>
      <c r="F239" s="37">
        <v>0</v>
      </c>
      <c r="G239" s="41">
        <f t="shared" si="16"/>
        <v>-6102.2010647083143</v>
      </c>
      <c r="H239" s="25">
        <v>0</v>
      </c>
      <c r="I239" s="25"/>
      <c r="J239" s="36">
        <f>(1+Mastersheet!$C$39)*J227</f>
        <v>-350.70121061542022</v>
      </c>
      <c r="K239" s="36">
        <v>0</v>
      </c>
      <c r="L239" s="36">
        <f>Mastersheet!$C$34</f>
        <v>-1824.6070659266443</v>
      </c>
      <c r="M239" s="38">
        <v>0</v>
      </c>
      <c r="N239" s="37">
        <f>N227*(1+Mastersheet!$C$39)</f>
        <v>-876.75302653855078</v>
      </c>
      <c r="O239" s="38">
        <f>Mastersheet!$C$41</f>
        <v>-1500</v>
      </c>
      <c r="P239" s="38">
        <v>0</v>
      </c>
      <c r="Q239" s="36">
        <f t="shared" si="17"/>
        <v>9125.2859109207802</v>
      </c>
      <c r="R239" s="36">
        <f t="shared" si="18"/>
        <v>1645862.5425556968</v>
      </c>
    </row>
    <row r="240" spans="1:18">
      <c r="A240" s="25">
        <v>238</v>
      </c>
      <c r="B240" s="25">
        <v>44</v>
      </c>
      <c r="C240" s="25">
        <v>10</v>
      </c>
      <c r="D240" s="36">
        <f>D228*(1+Mastersheet!$C$3)</f>
        <v>21042.072636925222</v>
      </c>
      <c r="E240" s="36">
        <f t="shared" si="19"/>
        <v>-1262.5243582155133</v>
      </c>
      <c r="F240" s="37">
        <v>0</v>
      </c>
      <c r="G240" s="41">
        <f t="shared" si="16"/>
        <v>-6102.2010647083143</v>
      </c>
      <c r="H240" s="25">
        <v>0</v>
      </c>
      <c r="I240" s="25"/>
      <c r="J240" s="36">
        <f>(1+Mastersheet!$C$39)*J228</f>
        <v>-350.70121061542022</v>
      </c>
      <c r="K240" s="36">
        <v>0</v>
      </c>
      <c r="L240" s="36">
        <f>Mastersheet!$C$34</f>
        <v>-1824.6070659266443</v>
      </c>
      <c r="M240" s="38">
        <v>0</v>
      </c>
      <c r="N240" s="37">
        <f>N228*(1+Mastersheet!$C$39)</f>
        <v>-876.75302653855078</v>
      </c>
      <c r="O240" s="38">
        <f>Mastersheet!$C$41</f>
        <v>-1500</v>
      </c>
      <c r="P240" s="38">
        <v>0</v>
      </c>
      <c r="Q240" s="36">
        <f t="shared" si="17"/>
        <v>9125.2859109207802</v>
      </c>
      <c r="R240" s="36">
        <f t="shared" si="18"/>
        <v>1657730.9327042103</v>
      </c>
    </row>
    <row r="241" spans="1:18">
      <c r="A241" s="25">
        <v>239</v>
      </c>
      <c r="B241" s="25">
        <v>44</v>
      </c>
      <c r="C241" s="25">
        <v>11</v>
      </c>
      <c r="D241" s="36">
        <f>D229*(1+Mastersheet!$C$3)</f>
        <v>21042.072636925222</v>
      </c>
      <c r="E241" s="36">
        <f t="shared" si="19"/>
        <v>-1262.5243582155133</v>
      </c>
      <c r="F241" s="37">
        <v>0</v>
      </c>
      <c r="G241" s="41">
        <f t="shared" si="16"/>
        <v>-6102.2010647083143</v>
      </c>
      <c r="H241" s="25">
        <v>0</v>
      </c>
      <c r="I241" s="25"/>
      <c r="J241" s="36">
        <f>(1+Mastersheet!$C$39)*J229</f>
        <v>-350.70121061542022</v>
      </c>
      <c r="K241" s="36">
        <v>0</v>
      </c>
      <c r="L241" s="36">
        <f>Mastersheet!$C$34</f>
        <v>-1824.6070659266443</v>
      </c>
      <c r="M241" s="38">
        <v>0</v>
      </c>
      <c r="N241" s="37">
        <f>N229*(1+Mastersheet!$C$39)</f>
        <v>-876.75302653855078</v>
      </c>
      <c r="O241" s="38">
        <f>Mastersheet!$C$41</f>
        <v>-1500</v>
      </c>
      <c r="P241" s="38">
        <v>0</v>
      </c>
      <c r="Q241" s="36">
        <f t="shared" si="17"/>
        <v>9125.2859109207802</v>
      </c>
      <c r="R241" s="36">
        <f t="shared" si="18"/>
        <v>1669619.1035029714</v>
      </c>
    </row>
    <row r="242" spans="1:18">
      <c r="A242" s="25">
        <v>240</v>
      </c>
      <c r="B242" s="25">
        <v>44</v>
      </c>
      <c r="C242" s="25">
        <v>0</v>
      </c>
      <c r="D242" s="36">
        <f>D230*(1+Mastersheet!$C$3)</f>
        <v>21042.072636925222</v>
      </c>
      <c r="E242" s="36">
        <f t="shared" si="19"/>
        <v>-1262.5243582155133</v>
      </c>
      <c r="F242" s="37">
        <v>0</v>
      </c>
      <c r="G242" s="41">
        <f t="shared" si="16"/>
        <v>-6102.2010647083143</v>
      </c>
      <c r="H242" s="25">
        <v>0</v>
      </c>
      <c r="I242" s="25"/>
      <c r="J242" s="36">
        <f>(1+Mastersheet!$C$39)*J230</f>
        <v>-350.70121061542022</v>
      </c>
      <c r="K242" s="36">
        <v>0</v>
      </c>
      <c r="L242" s="36">
        <f>Mastersheet!$C$34</f>
        <v>-1824.6070659266443</v>
      </c>
      <c r="M242" s="38">
        <v>0</v>
      </c>
      <c r="N242" s="37">
        <f>N230*(1+Mastersheet!$C$39)</f>
        <v>-876.75302653855078</v>
      </c>
      <c r="O242" s="38">
        <f>Mastersheet!$C$41</f>
        <v>-1500</v>
      </c>
      <c r="P242" s="38">
        <v>0</v>
      </c>
      <c r="Q242" s="36">
        <f t="shared" si="17"/>
        <v>9125.2859109207802</v>
      </c>
      <c r="R242" s="36">
        <f t="shared" si="18"/>
        <v>1681527.0879197305</v>
      </c>
    </row>
    <row r="243" spans="1:18">
      <c r="A243" s="25">
        <v>241</v>
      </c>
      <c r="B243" s="25">
        <v>44</v>
      </c>
      <c r="C243" s="25">
        <v>1</v>
      </c>
      <c r="D243" s="36">
        <f>D231*(1+Mastersheet!$C$3)</f>
        <v>21673.334816032981</v>
      </c>
      <c r="E243" s="36">
        <f t="shared" si="19"/>
        <v>-1300.4000889619788</v>
      </c>
      <c r="F243" s="37">
        <v>0</v>
      </c>
      <c r="G243" s="41">
        <f t="shared" si="16"/>
        <v>-6285.2670966495643</v>
      </c>
      <c r="H243" s="25">
        <v>0</v>
      </c>
      <c r="I243" s="25"/>
      <c r="J243" s="36">
        <f>(1+Mastersheet!$C$39)*J231</f>
        <v>-361.22224693388284</v>
      </c>
      <c r="K243" s="36">
        <v>0</v>
      </c>
      <c r="L243" s="36">
        <f>Mastersheet!$C$34</f>
        <v>-1824.6070659266443</v>
      </c>
      <c r="M243" s="38">
        <v>0</v>
      </c>
      <c r="N243" s="37">
        <f>N231*(1+Mastersheet!$C$39)</f>
        <v>-903.05561733470734</v>
      </c>
      <c r="O243" s="38">
        <f>Mastersheet!$C$41</f>
        <v>-1500</v>
      </c>
      <c r="P243" s="38">
        <v>0</v>
      </c>
      <c r="Q243" s="36">
        <f t="shared" si="17"/>
        <v>9498.7827002262038</v>
      </c>
      <c r="R243" s="36">
        <f t="shared" si="18"/>
        <v>1693828.4157664897</v>
      </c>
    </row>
    <row r="244" spans="1:18">
      <c r="A244" s="25">
        <v>242</v>
      </c>
      <c r="B244" s="25">
        <v>45</v>
      </c>
      <c r="C244" s="25">
        <v>2</v>
      </c>
      <c r="D244" s="36">
        <f>D232*(1+Mastersheet!$C$3)</f>
        <v>21673.334816032981</v>
      </c>
      <c r="E244" s="36">
        <f t="shared" si="19"/>
        <v>-1300.4000889619788</v>
      </c>
      <c r="F244" s="37">
        <v>0</v>
      </c>
      <c r="G244" s="41">
        <f t="shared" si="16"/>
        <v>-6285.2670966495643</v>
      </c>
      <c r="H244" s="25">
        <v>0</v>
      </c>
      <c r="I244" s="25"/>
      <c r="J244" s="36">
        <f>(1+Mastersheet!$C$39)*J232</f>
        <v>-361.22224693388284</v>
      </c>
      <c r="K244" s="36">
        <v>0</v>
      </c>
      <c r="L244" s="36">
        <f>Mastersheet!$C$34</f>
        <v>-1824.6070659266443</v>
      </c>
      <c r="M244" s="38">
        <v>0</v>
      </c>
      <c r="N244" s="37">
        <f>N232*(1+Mastersheet!$C$39)</f>
        <v>-903.05561733470734</v>
      </c>
      <c r="O244" s="38">
        <f>Mastersheet!$C$41</f>
        <v>-1500</v>
      </c>
      <c r="P244" s="38">
        <v>0</v>
      </c>
      <c r="Q244" s="36">
        <f t="shared" si="17"/>
        <v>9498.7827002262038</v>
      </c>
      <c r="R244" s="36">
        <f t="shared" si="18"/>
        <v>1706150.2458263268</v>
      </c>
    </row>
    <row r="245" spans="1:18">
      <c r="A245" s="25">
        <v>243</v>
      </c>
      <c r="B245" s="25">
        <v>45</v>
      </c>
      <c r="C245" s="25">
        <v>3</v>
      </c>
      <c r="D245" s="36">
        <f>D233*(1+Mastersheet!$C$3)</f>
        <v>21673.334816032981</v>
      </c>
      <c r="E245" s="36">
        <f t="shared" si="19"/>
        <v>-1300.4000889619788</v>
      </c>
      <c r="F245" s="37">
        <v>0</v>
      </c>
      <c r="G245" s="41">
        <f t="shared" si="16"/>
        <v>-6285.2670966495643</v>
      </c>
      <c r="H245" s="25">
        <v>0</v>
      </c>
      <c r="I245" s="25"/>
      <c r="J245" s="36">
        <f>(1+Mastersheet!$C$39)*J233</f>
        <v>-361.22224693388284</v>
      </c>
      <c r="K245" s="36">
        <v>0</v>
      </c>
      <c r="L245" s="36">
        <f>Mastersheet!$C$34</f>
        <v>-1824.6070659266443</v>
      </c>
      <c r="M245" s="38">
        <v>0</v>
      </c>
      <c r="N245" s="37">
        <f>N233*(1+Mastersheet!$C$39)</f>
        <v>-903.05561733470734</v>
      </c>
      <c r="O245" s="38">
        <f>Mastersheet!$C$41</f>
        <v>-1500</v>
      </c>
      <c r="P245" s="38">
        <v>0</v>
      </c>
      <c r="Q245" s="36">
        <f t="shared" si="17"/>
        <v>9498.7827002262038</v>
      </c>
      <c r="R245" s="36">
        <f t="shared" si="18"/>
        <v>1718492.6122695969</v>
      </c>
    </row>
    <row r="246" spans="1:18">
      <c r="A246" s="25">
        <v>244</v>
      </c>
      <c r="B246" s="25">
        <v>45</v>
      </c>
      <c r="C246" s="25">
        <v>4</v>
      </c>
      <c r="D246" s="36">
        <f>D234*(1+Mastersheet!$C$3)</f>
        <v>21673.334816032981</v>
      </c>
      <c r="E246" s="36">
        <f t="shared" si="19"/>
        <v>-1300.4000889619788</v>
      </c>
      <c r="F246" s="37">
        <v>0</v>
      </c>
      <c r="G246" s="41">
        <f t="shared" si="16"/>
        <v>-6285.2670966495643</v>
      </c>
      <c r="H246" s="25">
        <v>0</v>
      </c>
      <c r="I246" s="25"/>
      <c r="J246" s="36">
        <f>(1+Mastersheet!$C$39)*J234</f>
        <v>-361.22224693388284</v>
      </c>
      <c r="K246" s="36">
        <v>0</v>
      </c>
      <c r="L246" s="36">
        <f>Mastersheet!$C$34</f>
        <v>-1824.6070659266443</v>
      </c>
      <c r="M246" s="38">
        <v>0</v>
      </c>
      <c r="N246" s="37">
        <f>N234*(1+Mastersheet!$C$39)</f>
        <v>-903.05561733470734</v>
      </c>
      <c r="O246" s="38">
        <f>Mastersheet!$C$41</f>
        <v>-1500</v>
      </c>
      <c r="P246" s="38">
        <v>0</v>
      </c>
      <c r="Q246" s="36">
        <f t="shared" si="17"/>
        <v>9498.7827002262038</v>
      </c>
      <c r="R246" s="36">
        <f t="shared" si="18"/>
        <v>1730855.5493236058</v>
      </c>
    </row>
    <row r="247" spans="1:18">
      <c r="A247" s="25">
        <v>245</v>
      </c>
      <c r="B247" s="25">
        <v>45</v>
      </c>
      <c r="C247" s="25">
        <v>5</v>
      </c>
      <c r="D247" s="36">
        <f>D235*(1+Mastersheet!$C$3)</f>
        <v>21673.334816032981</v>
      </c>
      <c r="E247" s="36">
        <f t="shared" si="19"/>
        <v>-1300.4000889619788</v>
      </c>
      <c r="F247" s="37">
        <v>0</v>
      </c>
      <c r="G247" s="41">
        <f t="shared" si="16"/>
        <v>-6285.2670966495643</v>
      </c>
      <c r="H247" s="25">
        <v>0</v>
      </c>
      <c r="I247" s="25"/>
      <c r="J247" s="36">
        <f>(1+Mastersheet!$C$39)*J235</f>
        <v>-361.22224693388284</v>
      </c>
      <c r="K247" s="36">
        <v>0</v>
      </c>
      <c r="L247" s="36">
        <f>Mastersheet!$C$34</f>
        <v>-1824.6070659266443</v>
      </c>
      <c r="M247" s="38">
        <v>0</v>
      </c>
      <c r="N247" s="37">
        <f>N235*(1+Mastersheet!$C$39)</f>
        <v>-903.05561733470734</v>
      </c>
      <c r="O247" s="38">
        <f>Mastersheet!$C$41</f>
        <v>-1500</v>
      </c>
      <c r="P247" s="38">
        <v>0</v>
      </c>
      <c r="Q247" s="36">
        <f t="shared" si="17"/>
        <v>9498.7827002262038</v>
      </c>
      <c r="R247" s="36">
        <f t="shared" si="18"/>
        <v>1743239.0912727048</v>
      </c>
    </row>
    <row r="248" spans="1:18">
      <c r="A248" s="25">
        <v>246</v>
      </c>
      <c r="B248" s="25">
        <v>45</v>
      </c>
      <c r="C248" s="25">
        <v>6</v>
      </c>
      <c r="D248" s="36">
        <f>D236*(1+Mastersheet!$C$3)</f>
        <v>21673.334816032981</v>
      </c>
      <c r="E248" s="36">
        <f t="shared" si="19"/>
        <v>-1300.4000889619788</v>
      </c>
      <c r="F248" s="37">
        <v>0</v>
      </c>
      <c r="G248" s="41">
        <f t="shared" si="16"/>
        <v>-6285.2670966495643</v>
      </c>
      <c r="H248" s="25">
        <v>0</v>
      </c>
      <c r="I248" s="25"/>
      <c r="J248" s="36">
        <f>(1+Mastersheet!$C$39)*J236</f>
        <v>-361.22224693388284</v>
      </c>
      <c r="K248" s="36">
        <v>0</v>
      </c>
      <c r="L248" s="36">
        <f>Mastersheet!$C$34</f>
        <v>-1824.6070659266443</v>
      </c>
      <c r="M248" s="38">
        <v>0</v>
      </c>
      <c r="N248" s="37">
        <f>N236*(1+Mastersheet!$C$39)</f>
        <v>-903.05561733470734</v>
      </c>
      <c r="O248" s="38">
        <f>Mastersheet!$C$41</f>
        <v>-1500</v>
      </c>
      <c r="P248" s="38">
        <v>0</v>
      </c>
      <c r="Q248" s="36">
        <f t="shared" si="17"/>
        <v>9498.7827002262038</v>
      </c>
      <c r="R248" s="36">
        <f t="shared" si="18"/>
        <v>1755643.2724583854</v>
      </c>
    </row>
    <row r="249" spans="1:18">
      <c r="A249" s="25">
        <v>247</v>
      </c>
      <c r="B249" s="25">
        <v>45</v>
      </c>
      <c r="C249" s="25">
        <v>7</v>
      </c>
      <c r="D249" s="36">
        <f>D237*(1+Mastersheet!$C$3)</f>
        <v>21673.334816032981</v>
      </c>
      <c r="E249" s="36">
        <f t="shared" si="19"/>
        <v>-1300.4000889619788</v>
      </c>
      <c r="F249" s="37">
        <v>0</v>
      </c>
      <c r="G249" s="41">
        <f t="shared" si="16"/>
        <v>-6285.2670966495643</v>
      </c>
      <c r="H249" s="25">
        <v>0</v>
      </c>
      <c r="I249" s="25"/>
      <c r="J249" s="36">
        <f>(1+Mastersheet!$C$39)*J237</f>
        <v>-361.22224693388284</v>
      </c>
      <c r="K249" s="36">
        <v>0</v>
      </c>
      <c r="L249" s="36">
        <f>Mastersheet!$C$34</f>
        <v>-1824.6070659266443</v>
      </c>
      <c r="M249" s="38">
        <v>0</v>
      </c>
      <c r="N249" s="37">
        <f>N237*(1+Mastersheet!$C$39)</f>
        <v>-903.05561733470734</v>
      </c>
      <c r="O249" s="38">
        <f>Mastersheet!$C$41</f>
        <v>-1500</v>
      </c>
      <c r="P249" s="38">
        <v>0</v>
      </c>
      <c r="Q249" s="36">
        <f t="shared" si="17"/>
        <v>9498.7827002262038</v>
      </c>
      <c r="R249" s="36">
        <f t="shared" si="18"/>
        <v>1768068.1272793757</v>
      </c>
    </row>
    <row r="250" spans="1:18">
      <c r="A250" s="25">
        <v>248</v>
      </c>
      <c r="B250" s="25">
        <v>45</v>
      </c>
      <c r="C250" s="25">
        <v>8</v>
      </c>
      <c r="D250" s="36">
        <f>D238*(1+Mastersheet!$C$3)</f>
        <v>21673.334816032981</v>
      </c>
      <c r="E250" s="36">
        <f t="shared" si="19"/>
        <v>-1300.4000889619788</v>
      </c>
      <c r="F250" s="37">
        <v>0</v>
      </c>
      <c r="G250" s="41">
        <f t="shared" si="16"/>
        <v>-6285.2670966495643</v>
      </c>
      <c r="H250" s="25">
        <v>0</v>
      </c>
      <c r="I250" s="25"/>
      <c r="J250" s="36">
        <f>(1+Mastersheet!$C$39)*J238</f>
        <v>-361.22224693388284</v>
      </c>
      <c r="K250" s="36">
        <v>0</v>
      </c>
      <c r="L250" s="36">
        <f>Mastersheet!$C$34</f>
        <v>-1824.6070659266443</v>
      </c>
      <c r="M250" s="38">
        <v>0</v>
      </c>
      <c r="N250" s="37">
        <f>N238*(1+Mastersheet!$C$39)</f>
        <v>-903.05561733470734</v>
      </c>
      <c r="O250" s="38">
        <f>Mastersheet!$C$41</f>
        <v>-1500</v>
      </c>
      <c r="P250" s="38">
        <v>0</v>
      </c>
      <c r="Q250" s="36">
        <f t="shared" si="17"/>
        <v>9498.7827002262038</v>
      </c>
      <c r="R250" s="36">
        <f t="shared" si="18"/>
        <v>1780513.6901917341</v>
      </c>
    </row>
    <row r="251" spans="1:18">
      <c r="A251" s="25">
        <v>249</v>
      </c>
      <c r="B251" s="25">
        <v>45</v>
      </c>
      <c r="C251" s="25">
        <v>9</v>
      </c>
      <c r="D251" s="36">
        <f>D239*(1+Mastersheet!$C$3)</f>
        <v>21673.334816032981</v>
      </c>
      <c r="E251" s="36">
        <f t="shared" si="19"/>
        <v>-1300.4000889619788</v>
      </c>
      <c r="F251" s="37">
        <v>0</v>
      </c>
      <c r="G251" s="41">
        <f t="shared" si="16"/>
        <v>-6285.2670966495643</v>
      </c>
      <c r="H251" s="25">
        <v>0</v>
      </c>
      <c r="I251" s="25"/>
      <c r="J251" s="36">
        <f>(1+Mastersheet!$C$39)*J239</f>
        <v>-361.22224693388284</v>
      </c>
      <c r="K251" s="36">
        <v>0</v>
      </c>
      <c r="L251" s="36">
        <f>Mastersheet!$C$34</f>
        <v>-1824.6070659266443</v>
      </c>
      <c r="M251" s="38">
        <v>0</v>
      </c>
      <c r="N251" s="37">
        <f>N239*(1+Mastersheet!$C$39)</f>
        <v>-903.05561733470734</v>
      </c>
      <c r="O251" s="38">
        <f>Mastersheet!$C$41</f>
        <v>-1500</v>
      </c>
      <c r="P251" s="38">
        <v>0</v>
      </c>
      <c r="Q251" s="36">
        <f t="shared" si="17"/>
        <v>9498.7827002262038</v>
      </c>
      <c r="R251" s="36">
        <f t="shared" si="18"/>
        <v>1792979.9957089466</v>
      </c>
    </row>
    <row r="252" spans="1:18">
      <c r="A252" s="25">
        <v>250</v>
      </c>
      <c r="B252" s="25">
        <v>45</v>
      </c>
      <c r="C252" s="25">
        <v>10</v>
      </c>
      <c r="D252" s="36">
        <f>D240*(1+Mastersheet!$C$3)</f>
        <v>21673.334816032981</v>
      </c>
      <c r="E252" s="36">
        <f t="shared" si="19"/>
        <v>-1300.4000889619788</v>
      </c>
      <c r="F252" s="37">
        <v>0</v>
      </c>
      <c r="G252" s="41">
        <f t="shared" si="16"/>
        <v>-6285.2670966495643</v>
      </c>
      <c r="H252" s="25">
        <v>0</v>
      </c>
      <c r="I252" s="25"/>
      <c r="J252" s="36">
        <f>(1+Mastersheet!$C$39)*J240</f>
        <v>-361.22224693388284</v>
      </c>
      <c r="K252" s="36">
        <v>0</v>
      </c>
      <c r="L252" s="36">
        <f>Mastersheet!$C$34</f>
        <v>-1824.6070659266443</v>
      </c>
      <c r="M252" s="38">
        <v>0</v>
      </c>
      <c r="N252" s="37">
        <f>N240*(1+Mastersheet!$C$39)</f>
        <v>-903.05561733470734</v>
      </c>
      <c r="O252" s="38">
        <f>Mastersheet!$C$41</f>
        <v>-1500</v>
      </c>
      <c r="P252" s="38">
        <v>0</v>
      </c>
      <c r="Q252" s="36">
        <f t="shared" si="17"/>
        <v>9498.7827002262038</v>
      </c>
      <c r="R252" s="36">
        <f t="shared" si="18"/>
        <v>1805467.0784020212</v>
      </c>
    </row>
    <row r="253" spans="1:18">
      <c r="A253" s="25">
        <v>251</v>
      </c>
      <c r="B253" s="25">
        <v>45</v>
      </c>
      <c r="C253" s="25">
        <v>11</v>
      </c>
      <c r="D253" s="36">
        <f>D241*(1+Mastersheet!$C$3)</f>
        <v>21673.334816032981</v>
      </c>
      <c r="E253" s="36">
        <f t="shared" si="19"/>
        <v>-1300.4000889619788</v>
      </c>
      <c r="F253" s="37">
        <v>0</v>
      </c>
      <c r="G253" s="41">
        <f t="shared" si="16"/>
        <v>-6285.2670966495643</v>
      </c>
      <c r="H253" s="25">
        <v>0</v>
      </c>
      <c r="I253" s="25"/>
      <c r="J253" s="36">
        <f>(1+Mastersheet!$C$39)*J241</f>
        <v>-361.22224693388284</v>
      </c>
      <c r="K253" s="36">
        <v>0</v>
      </c>
      <c r="L253" s="36">
        <f>Mastersheet!$C$34</f>
        <v>-1824.6070659266443</v>
      </c>
      <c r="M253" s="38">
        <v>0</v>
      </c>
      <c r="N253" s="37">
        <f>N241*(1+Mastersheet!$C$39)</f>
        <v>-903.05561733470734</v>
      </c>
      <c r="O253" s="38">
        <f>Mastersheet!$C$41</f>
        <v>-1500</v>
      </c>
      <c r="P253" s="38">
        <v>0</v>
      </c>
      <c r="Q253" s="36">
        <f t="shared" si="17"/>
        <v>9498.7827002262038</v>
      </c>
      <c r="R253" s="36">
        <f t="shared" si="18"/>
        <v>1817974.9728995841</v>
      </c>
    </row>
    <row r="254" spans="1:18">
      <c r="A254" s="25">
        <v>252</v>
      </c>
      <c r="B254" s="25">
        <v>45</v>
      </c>
      <c r="C254" s="25">
        <v>0</v>
      </c>
      <c r="D254" s="36">
        <f>D242*(1+Mastersheet!$C$3)</f>
        <v>21673.334816032981</v>
      </c>
      <c r="E254" s="36">
        <f t="shared" si="19"/>
        <v>-1300.4000889619788</v>
      </c>
      <c r="F254" s="37">
        <v>0</v>
      </c>
      <c r="G254" s="41">
        <f t="shared" si="16"/>
        <v>-6285.2670966495643</v>
      </c>
      <c r="H254" s="25">
        <v>0</v>
      </c>
      <c r="I254" s="25"/>
      <c r="J254" s="36">
        <f>(1+Mastersheet!$C$39)*J242</f>
        <v>-361.22224693388284</v>
      </c>
      <c r="K254" s="36">
        <v>0</v>
      </c>
      <c r="L254" s="36">
        <f>Mastersheet!$C$34</f>
        <v>-1824.6070659266443</v>
      </c>
      <c r="M254" s="38">
        <v>0</v>
      </c>
      <c r="N254" s="37">
        <f>N242*(1+Mastersheet!$C$39)</f>
        <v>-903.05561733470734</v>
      </c>
      <c r="O254" s="38">
        <f>Mastersheet!$C$41</f>
        <v>-1500</v>
      </c>
      <c r="P254" s="38">
        <v>0</v>
      </c>
      <c r="Q254" s="36">
        <f t="shared" si="17"/>
        <v>9498.7827002262038</v>
      </c>
      <c r="R254" s="36">
        <f t="shared" si="18"/>
        <v>1830503.7138879762</v>
      </c>
    </row>
    <row r="255" spans="1:18">
      <c r="A255" s="25">
        <v>253</v>
      </c>
      <c r="B255" s="25">
        <v>45</v>
      </c>
      <c r="C255" s="25">
        <v>1</v>
      </c>
      <c r="D255" s="36">
        <f>D243*(1+Mastersheet!$C$3)</f>
        <v>22323.53486051397</v>
      </c>
      <c r="E255" s="36">
        <f t="shared" si="19"/>
        <v>-1339.4120916308382</v>
      </c>
      <c r="F255" s="37">
        <v>0</v>
      </c>
      <c r="G255" s="41">
        <f t="shared" si="16"/>
        <v>-6473.8251095490505</v>
      </c>
      <c r="H255" s="25">
        <v>0</v>
      </c>
      <c r="I255" s="25"/>
      <c r="J255" s="36">
        <f>(1+Mastersheet!$C$39)*J243</f>
        <v>-372.05891434189931</v>
      </c>
      <c r="K255" s="36">
        <v>0</v>
      </c>
      <c r="L255" s="36">
        <f>Mastersheet!$C$34</f>
        <v>-1824.6070659266443</v>
      </c>
      <c r="M255" s="38">
        <v>0</v>
      </c>
      <c r="N255" s="37">
        <f>N243*(1+Mastersheet!$C$39)</f>
        <v>-930.14728585474859</v>
      </c>
      <c r="O255" s="38">
        <f>Mastersheet!$C$41</f>
        <v>-1500</v>
      </c>
      <c r="P255" s="38">
        <v>0</v>
      </c>
      <c r="Q255" s="36">
        <f t="shared" si="17"/>
        <v>9883.4843932107869</v>
      </c>
      <c r="R255" s="36">
        <f t="shared" si="18"/>
        <v>1843438.0378043337</v>
      </c>
    </row>
    <row r="256" spans="1:18">
      <c r="A256" s="25">
        <v>254</v>
      </c>
      <c r="B256" s="25">
        <v>46</v>
      </c>
      <c r="C256" s="25">
        <v>2</v>
      </c>
      <c r="D256" s="36">
        <f>D244*(1+Mastersheet!$C$3)</f>
        <v>22323.53486051397</v>
      </c>
      <c r="E256" s="36">
        <f t="shared" si="19"/>
        <v>-1339.4120916308382</v>
      </c>
      <c r="F256" s="37">
        <v>0</v>
      </c>
      <c r="G256" s="41">
        <f t="shared" si="16"/>
        <v>-6473.8251095490505</v>
      </c>
      <c r="H256" s="25">
        <v>0</v>
      </c>
      <c r="I256" s="25"/>
      <c r="J256" s="36">
        <f>(1+Mastersheet!$C$39)*J244</f>
        <v>-372.05891434189931</v>
      </c>
      <c r="K256" s="36">
        <v>0</v>
      </c>
      <c r="L256" s="36">
        <f>Mastersheet!$C$34</f>
        <v>-1824.6070659266443</v>
      </c>
      <c r="M256" s="38">
        <v>0</v>
      </c>
      <c r="N256" s="37">
        <f>N244*(1+Mastersheet!$C$39)</f>
        <v>-930.14728585474859</v>
      </c>
      <c r="O256" s="38">
        <f>Mastersheet!$C$41</f>
        <v>-1500</v>
      </c>
      <c r="P256" s="38">
        <v>0</v>
      </c>
      <c r="Q256" s="36">
        <f t="shared" si="17"/>
        <v>9883.4843932107869</v>
      </c>
      <c r="R256" s="36">
        <f t="shared" si="18"/>
        <v>1856393.9189272185</v>
      </c>
    </row>
    <row r="257" spans="1:18">
      <c r="A257" s="25">
        <v>255</v>
      </c>
      <c r="B257" s="25">
        <v>46</v>
      </c>
      <c r="C257" s="25">
        <v>3</v>
      </c>
      <c r="D257" s="36">
        <f>D245*(1+Mastersheet!$C$3)</f>
        <v>22323.53486051397</v>
      </c>
      <c r="E257" s="36">
        <f t="shared" si="19"/>
        <v>-1339.4120916308382</v>
      </c>
      <c r="F257" s="37">
        <v>0</v>
      </c>
      <c r="G257" s="41">
        <f t="shared" si="16"/>
        <v>-6473.8251095490505</v>
      </c>
      <c r="H257" s="25">
        <v>0</v>
      </c>
      <c r="I257" s="25"/>
      <c r="J257" s="36">
        <f>(1+Mastersheet!$C$39)*J245</f>
        <v>-372.05891434189931</v>
      </c>
      <c r="K257" s="36">
        <v>0</v>
      </c>
      <c r="L257" s="36">
        <f>Mastersheet!$C$34</f>
        <v>-1824.6070659266443</v>
      </c>
      <c r="M257" s="38">
        <v>0</v>
      </c>
      <c r="N257" s="37">
        <f>N245*(1+Mastersheet!$C$39)</f>
        <v>-930.14728585474859</v>
      </c>
      <c r="O257" s="38">
        <f>Mastersheet!$C$41</f>
        <v>-1500</v>
      </c>
      <c r="P257" s="38">
        <v>0</v>
      </c>
      <c r="Q257" s="36">
        <f t="shared" si="17"/>
        <v>9883.4843932107869</v>
      </c>
      <c r="R257" s="36">
        <f t="shared" si="18"/>
        <v>1869371.3931853082</v>
      </c>
    </row>
    <row r="258" spans="1:18">
      <c r="A258" s="25">
        <v>256</v>
      </c>
      <c r="B258" s="25">
        <v>46</v>
      </c>
      <c r="C258" s="25">
        <v>4</v>
      </c>
      <c r="D258" s="36">
        <f>D246*(1+Mastersheet!$C$3)</f>
        <v>22323.53486051397</v>
      </c>
      <c r="E258" s="36">
        <f t="shared" si="19"/>
        <v>-1339.4120916308382</v>
      </c>
      <c r="F258" s="37">
        <v>0</v>
      </c>
      <c r="G258" s="41">
        <f t="shared" ref="G258:G321" si="20">-0.29*($D258)</f>
        <v>-6473.8251095490505</v>
      </c>
      <c r="H258" s="25">
        <v>0</v>
      </c>
      <c r="I258" s="25"/>
      <c r="J258" s="36">
        <f>(1+Mastersheet!$C$39)*J246</f>
        <v>-372.05891434189931</v>
      </c>
      <c r="K258" s="36">
        <v>0</v>
      </c>
      <c r="L258" s="36">
        <f>Mastersheet!$C$34</f>
        <v>-1824.6070659266443</v>
      </c>
      <c r="M258" s="38">
        <v>0</v>
      </c>
      <c r="N258" s="37">
        <f>N246*(1+Mastersheet!$C$39)</f>
        <v>-930.14728585474859</v>
      </c>
      <c r="O258" s="38">
        <f>Mastersheet!$C$41</f>
        <v>-1500</v>
      </c>
      <c r="P258" s="38">
        <v>0</v>
      </c>
      <c r="Q258" s="36">
        <f t="shared" si="17"/>
        <v>9883.4843932107869</v>
      </c>
      <c r="R258" s="36">
        <f t="shared" si="18"/>
        <v>1882370.4965671613</v>
      </c>
    </row>
    <row r="259" spans="1:18">
      <c r="A259" s="25">
        <v>257</v>
      </c>
      <c r="B259" s="25">
        <v>46</v>
      </c>
      <c r="C259" s="25">
        <v>5</v>
      </c>
      <c r="D259" s="36">
        <f>D247*(1+Mastersheet!$C$3)</f>
        <v>22323.53486051397</v>
      </c>
      <c r="E259" s="36">
        <f t="shared" si="19"/>
        <v>-1339.4120916308382</v>
      </c>
      <c r="F259" s="37">
        <v>0</v>
      </c>
      <c r="G259" s="41">
        <f t="shared" si="20"/>
        <v>-6473.8251095490505</v>
      </c>
      <c r="H259" s="25">
        <v>0</v>
      </c>
      <c r="I259" s="25"/>
      <c r="J259" s="36">
        <f>(1+Mastersheet!$C$39)*J247</f>
        <v>-372.05891434189931</v>
      </c>
      <c r="K259" s="36">
        <v>0</v>
      </c>
      <c r="L259" s="36">
        <f>Mastersheet!$C$34</f>
        <v>-1824.6070659266443</v>
      </c>
      <c r="M259" s="38">
        <v>0</v>
      </c>
      <c r="N259" s="37">
        <f>N247*(1+Mastersheet!$C$39)</f>
        <v>-930.14728585474859</v>
      </c>
      <c r="O259" s="38">
        <f>Mastersheet!$C$41</f>
        <v>-1500</v>
      </c>
      <c r="P259" s="38">
        <v>0</v>
      </c>
      <c r="Q259" s="36">
        <f t="shared" ref="Q259:Q322" si="21">SUM(D259,E259,F259,G259,H259,I259,J259,K259,L259,M259,N259,O259,P259)</f>
        <v>9883.4843932107869</v>
      </c>
      <c r="R259" s="36">
        <f t="shared" ref="R259:R322" si="22">Q259+(R258*(1+($U$7/12)))</f>
        <v>1895391.2651213175</v>
      </c>
    </row>
    <row r="260" spans="1:18">
      <c r="A260" s="25">
        <v>258</v>
      </c>
      <c r="B260" s="25">
        <v>46</v>
      </c>
      <c r="C260" s="25">
        <v>6</v>
      </c>
      <c r="D260" s="36">
        <f>D248*(1+Mastersheet!$C$3)</f>
        <v>22323.53486051397</v>
      </c>
      <c r="E260" s="36">
        <f t="shared" ref="E260:E323" si="23">-0.06*D260</f>
        <v>-1339.4120916308382</v>
      </c>
      <c r="F260" s="37">
        <v>0</v>
      </c>
      <c r="G260" s="41">
        <f t="shared" si="20"/>
        <v>-6473.8251095490505</v>
      </c>
      <c r="H260" s="25">
        <v>0</v>
      </c>
      <c r="I260" s="25"/>
      <c r="J260" s="36">
        <f>(1+Mastersheet!$C$39)*J248</f>
        <v>-372.05891434189931</v>
      </c>
      <c r="K260" s="36">
        <v>0</v>
      </c>
      <c r="L260" s="36">
        <f>Mastersheet!$C$34</f>
        <v>-1824.6070659266443</v>
      </c>
      <c r="M260" s="38">
        <v>0</v>
      </c>
      <c r="N260" s="37">
        <f>N248*(1+Mastersheet!$C$39)</f>
        <v>-930.14728585474859</v>
      </c>
      <c r="O260" s="38">
        <f>Mastersheet!$C$41</f>
        <v>-1500</v>
      </c>
      <c r="P260" s="38">
        <v>0</v>
      </c>
      <c r="Q260" s="36">
        <f t="shared" si="21"/>
        <v>9883.4843932107869</v>
      </c>
      <c r="R260" s="36">
        <f t="shared" si="22"/>
        <v>1908433.7349563972</v>
      </c>
    </row>
    <row r="261" spans="1:18">
      <c r="A261" s="25">
        <v>259</v>
      </c>
      <c r="B261" s="25">
        <v>46</v>
      </c>
      <c r="C261" s="25">
        <v>7</v>
      </c>
      <c r="D261" s="36">
        <f>D249*(1+Mastersheet!$C$3)</f>
        <v>22323.53486051397</v>
      </c>
      <c r="E261" s="36">
        <f t="shared" si="23"/>
        <v>-1339.4120916308382</v>
      </c>
      <c r="F261" s="37">
        <v>0</v>
      </c>
      <c r="G261" s="41">
        <f t="shared" si="20"/>
        <v>-6473.8251095490505</v>
      </c>
      <c r="H261" s="25">
        <v>0</v>
      </c>
      <c r="I261" s="25"/>
      <c r="J261" s="36">
        <f>(1+Mastersheet!$C$39)*J249</f>
        <v>-372.05891434189931</v>
      </c>
      <c r="K261" s="36">
        <v>0</v>
      </c>
      <c r="L261" s="36">
        <f>Mastersheet!$C$34</f>
        <v>-1824.6070659266443</v>
      </c>
      <c r="M261" s="38">
        <v>0</v>
      </c>
      <c r="N261" s="37">
        <f>N249*(1+Mastersheet!$C$39)</f>
        <v>-930.14728585474859</v>
      </c>
      <c r="O261" s="38">
        <f>Mastersheet!$C$41</f>
        <v>-1500</v>
      </c>
      <c r="P261" s="38">
        <v>0</v>
      </c>
      <c r="Q261" s="36">
        <f t="shared" si="21"/>
        <v>9883.4843932107869</v>
      </c>
      <c r="R261" s="36">
        <f t="shared" si="22"/>
        <v>1921497.9422412021</v>
      </c>
    </row>
    <row r="262" spans="1:18">
      <c r="A262" s="25">
        <v>260</v>
      </c>
      <c r="B262" s="25">
        <v>46</v>
      </c>
      <c r="C262" s="25">
        <v>8</v>
      </c>
      <c r="D262" s="36">
        <f>D250*(1+Mastersheet!$C$3)</f>
        <v>22323.53486051397</v>
      </c>
      <c r="E262" s="36">
        <f t="shared" si="23"/>
        <v>-1339.4120916308382</v>
      </c>
      <c r="F262" s="37">
        <v>0</v>
      </c>
      <c r="G262" s="41">
        <f t="shared" si="20"/>
        <v>-6473.8251095490505</v>
      </c>
      <c r="H262" s="25">
        <v>0</v>
      </c>
      <c r="I262" s="25"/>
      <c r="J262" s="36">
        <f>(1+Mastersheet!$C$39)*J250</f>
        <v>-372.05891434189931</v>
      </c>
      <c r="K262" s="36">
        <v>0</v>
      </c>
      <c r="L262" s="36">
        <f>Mastersheet!$C$34</f>
        <v>-1824.6070659266443</v>
      </c>
      <c r="M262" s="38">
        <v>0</v>
      </c>
      <c r="N262" s="37">
        <f>N250*(1+Mastersheet!$C$39)</f>
        <v>-930.14728585474859</v>
      </c>
      <c r="O262" s="38">
        <f>Mastersheet!$C$41</f>
        <v>-1500</v>
      </c>
      <c r="P262" s="38">
        <v>0</v>
      </c>
      <c r="Q262" s="36">
        <f t="shared" si="21"/>
        <v>9883.4843932107869</v>
      </c>
      <c r="R262" s="36">
        <f t="shared" si="22"/>
        <v>1934583.923204815</v>
      </c>
    </row>
    <row r="263" spans="1:18">
      <c r="A263" s="25">
        <v>261</v>
      </c>
      <c r="B263" s="25">
        <v>46</v>
      </c>
      <c r="C263" s="25">
        <v>9</v>
      </c>
      <c r="D263" s="36">
        <f>D251*(1+Mastersheet!$C$3)</f>
        <v>22323.53486051397</v>
      </c>
      <c r="E263" s="36">
        <f t="shared" si="23"/>
        <v>-1339.4120916308382</v>
      </c>
      <c r="F263" s="37">
        <v>0</v>
      </c>
      <c r="G263" s="41">
        <f t="shared" si="20"/>
        <v>-6473.8251095490505</v>
      </c>
      <c r="H263" s="25">
        <v>0</v>
      </c>
      <c r="I263" s="25"/>
      <c r="J263" s="36">
        <f>(1+Mastersheet!$C$39)*J251</f>
        <v>-372.05891434189931</v>
      </c>
      <c r="K263" s="36">
        <v>0</v>
      </c>
      <c r="L263" s="36">
        <f>Mastersheet!$C$34</f>
        <v>-1824.6070659266443</v>
      </c>
      <c r="M263" s="38">
        <v>0</v>
      </c>
      <c r="N263" s="37">
        <f>N251*(1+Mastersheet!$C$39)</f>
        <v>-930.14728585474859</v>
      </c>
      <c r="O263" s="38">
        <f>Mastersheet!$C$41</f>
        <v>-1500</v>
      </c>
      <c r="P263" s="38">
        <v>0</v>
      </c>
      <c r="Q263" s="36">
        <f t="shared" si="21"/>
        <v>9883.4843932107869</v>
      </c>
      <c r="R263" s="36">
        <f t="shared" si="22"/>
        <v>1947691.7141367006</v>
      </c>
    </row>
    <row r="264" spans="1:18">
      <c r="A264" s="25">
        <v>262</v>
      </c>
      <c r="B264" s="25">
        <v>46</v>
      </c>
      <c r="C264" s="25">
        <v>10</v>
      </c>
      <c r="D264" s="36">
        <f>D252*(1+Mastersheet!$C$3)</f>
        <v>22323.53486051397</v>
      </c>
      <c r="E264" s="36">
        <f t="shared" si="23"/>
        <v>-1339.4120916308382</v>
      </c>
      <c r="F264" s="37">
        <v>0</v>
      </c>
      <c r="G264" s="41">
        <f t="shared" si="20"/>
        <v>-6473.8251095490505</v>
      </c>
      <c r="H264" s="25">
        <v>0</v>
      </c>
      <c r="I264" s="25"/>
      <c r="J264" s="36">
        <f>(1+Mastersheet!$C$39)*J252</f>
        <v>-372.05891434189931</v>
      </c>
      <c r="K264" s="36">
        <v>0</v>
      </c>
      <c r="L264" s="36">
        <f>Mastersheet!$C$34</f>
        <v>-1824.6070659266443</v>
      </c>
      <c r="M264" s="38">
        <v>0</v>
      </c>
      <c r="N264" s="37">
        <f>N252*(1+Mastersheet!$C$39)</f>
        <v>-930.14728585474859</v>
      </c>
      <c r="O264" s="38">
        <f>Mastersheet!$C$41</f>
        <v>-1500</v>
      </c>
      <c r="P264" s="38">
        <v>0</v>
      </c>
      <c r="Q264" s="36">
        <f t="shared" si="21"/>
        <v>9883.4843932107869</v>
      </c>
      <c r="R264" s="36">
        <f t="shared" si="22"/>
        <v>1960821.351386806</v>
      </c>
    </row>
    <row r="265" spans="1:18">
      <c r="A265" s="25">
        <v>263</v>
      </c>
      <c r="B265" s="25">
        <v>46</v>
      </c>
      <c r="C265" s="25">
        <v>11</v>
      </c>
      <c r="D265" s="36">
        <f>D253*(1+Mastersheet!$C$3)</f>
        <v>22323.53486051397</v>
      </c>
      <c r="E265" s="36">
        <f t="shared" si="23"/>
        <v>-1339.4120916308382</v>
      </c>
      <c r="F265" s="37">
        <v>0</v>
      </c>
      <c r="G265" s="41">
        <f t="shared" si="20"/>
        <v>-6473.8251095490505</v>
      </c>
      <c r="H265" s="25">
        <v>0</v>
      </c>
      <c r="I265" s="25"/>
      <c r="J265" s="36">
        <f>(1+Mastersheet!$C$39)*J253</f>
        <v>-372.05891434189931</v>
      </c>
      <c r="K265" s="36">
        <v>0</v>
      </c>
      <c r="L265" s="36">
        <f>Mastersheet!$C$34</f>
        <v>-1824.6070659266443</v>
      </c>
      <c r="M265" s="38">
        <v>0</v>
      </c>
      <c r="N265" s="37">
        <f>N253*(1+Mastersheet!$C$39)</f>
        <v>-930.14728585474859</v>
      </c>
      <c r="O265" s="38">
        <f>Mastersheet!$C$41</f>
        <v>-1500</v>
      </c>
      <c r="P265" s="38">
        <v>0</v>
      </c>
      <c r="Q265" s="36">
        <f t="shared" si="21"/>
        <v>9883.4843932107869</v>
      </c>
      <c r="R265" s="36">
        <f t="shared" si="22"/>
        <v>1973972.8713656615</v>
      </c>
    </row>
    <row r="266" spans="1:18">
      <c r="A266" s="25">
        <v>264</v>
      </c>
      <c r="B266" s="25">
        <v>46</v>
      </c>
      <c r="C266" s="25">
        <v>0</v>
      </c>
      <c r="D266" s="36">
        <f>D254*(1+Mastersheet!$C$3)</f>
        <v>22323.53486051397</v>
      </c>
      <c r="E266" s="36">
        <f t="shared" si="23"/>
        <v>-1339.4120916308382</v>
      </c>
      <c r="F266" s="37">
        <v>0</v>
      </c>
      <c r="G266" s="41">
        <f t="shared" si="20"/>
        <v>-6473.8251095490505</v>
      </c>
      <c r="H266" s="25">
        <v>0</v>
      </c>
      <c r="I266" s="25"/>
      <c r="J266" s="36">
        <f>(1+Mastersheet!$C$39)*J254</f>
        <v>-372.05891434189931</v>
      </c>
      <c r="K266" s="36">
        <v>0</v>
      </c>
      <c r="L266" s="36">
        <f>Mastersheet!$C$34</f>
        <v>-1824.6070659266443</v>
      </c>
      <c r="M266" s="38">
        <v>0</v>
      </c>
      <c r="N266" s="37">
        <f>N254*(1+Mastersheet!$C$39)</f>
        <v>-930.14728585474859</v>
      </c>
      <c r="O266" s="38">
        <f>Mastersheet!$C$41</f>
        <v>-1500</v>
      </c>
      <c r="P266" s="38">
        <v>0</v>
      </c>
      <c r="Q266" s="36">
        <f t="shared" si="21"/>
        <v>9883.4843932107869</v>
      </c>
      <c r="R266" s="36">
        <f t="shared" si="22"/>
        <v>1987146.310544482</v>
      </c>
    </row>
    <row r="267" spans="1:18">
      <c r="A267" s="25">
        <v>265</v>
      </c>
      <c r="B267" s="25">
        <v>46</v>
      </c>
      <c r="C267" s="25">
        <v>1</v>
      </c>
      <c r="D267" s="36">
        <f>D255*(1+Mastersheet!$C$3)</f>
        <v>22993.240906329389</v>
      </c>
      <c r="E267" s="36">
        <f t="shared" si="23"/>
        <v>-1379.5944543797632</v>
      </c>
      <c r="F267" s="37">
        <v>0</v>
      </c>
      <c r="G267" s="41">
        <f t="shared" si="20"/>
        <v>-6668.0398628355224</v>
      </c>
      <c r="H267" s="25">
        <v>0</v>
      </c>
      <c r="I267" s="25"/>
      <c r="J267" s="36">
        <f>(1+Mastersheet!$C$39)*J255</f>
        <v>-383.2206817721563</v>
      </c>
      <c r="K267" s="36">
        <v>0</v>
      </c>
      <c r="L267" s="36">
        <f>Mastersheet!$C$34</f>
        <v>-1824.6070659266443</v>
      </c>
      <c r="M267" s="38">
        <v>0</v>
      </c>
      <c r="N267" s="37">
        <f>N255*(1+Mastersheet!$C$39)</f>
        <v>-958.05170443039106</v>
      </c>
      <c r="O267" s="38">
        <f>Mastersheet!$C$41</f>
        <v>-1500</v>
      </c>
      <c r="P267" s="38">
        <v>0</v>
      </c>
      <c r="Q267" s="36">
        <f t="shared" si="21"/>
        <v>10279.727136984913</v>
      </c>
      <c r="R267" s="36">
        <f t="shared" si="22"/>
        <v>2000737.9481990412</v>
      </c>
    </row>
    <row r="268" spans="1:18">
      <c r="A268" s="25">
        <v>266</v>
      </c>
      <c r="B268" s="25">
        <v>47</v>
      </c>
      <c r="C268" s="25">
        <v>2</v>
      </c>
      <c r="D268" s="36">
        <f>D256*(1+Mastersheet!$C$3)</f>
        <v>22993.240906329389</v>
      </c>
      <c r="E268" s="36">
        <f t="shared" si="23"/>
        <v>-1379.5944543797632</v>
      </c>
      <c r="F268" s="37">
        <v>0</v>
      </c>
      <c r="G268" s="41">
        <f t="shared" si="20"/>
        <v>-6668.0398628355224</v>
      </c>
      <c r="H268" s="25">
        <v>0</v>
      </c>
      <c r="I268" s="25"/>
      <c r="J268" s="36">
        <f>(1+Mastersheet!$C$39)*J256</f>
        <v>-383.2206817721563</v>
      </c>
      <c r="K268" s="36">
        <v>0</v>
      </c>
      <c r="L268" s="36">
        <f>Mastersheet!$C$34</f>
        <v>-1824.6070659266443</v>
      </c>
      <c r="M268" s="38">
        <v>0</v>
      </c>
      <c r="N268" s="37">
        <f>N256*(1+Mastersheet!$C$39)</f>
        <v>-958.05170443039106</v>
      </c>
      <c r="O268" s="38">
        <f>Mastersheet!$C$41</f>
        <v>-1500</v>
      </c>
      <c r="P268" s="38">
        <v>0</v>
      </c>
      <c r="Q268" s="36">
        <f t="shared" si="21"/>
        <v>10279.727136984913</v>
      </c>
      <c r="R268" s="36">
        <f t="shared" si="22"/>
        <v>2014352.2385830246</v>
      </c>
    </row>
    <row r="269" spans="1:18">
      <c r="A269" s="25">
        <v>267</v>
      </c>
      <c r="B269" s="25">
        <v>47</v>
      </c>
      <c r="C269" s="25">
        <v>3</v>
      </c>
      <c r="D269" s="36">
        <f>D257*(1+Mastersheet!$C$3)</f>
        <v>22993.240906329389</v>
      </c>
      <c r="E269" s="36">
        <f t="shared" si="23"/>
        <v>-1379.5944543797632</v>
      </c>
      <c r="F269" s="37">
        <v>0</v>
      </c>
      <c r="G269" s="41">
        <f t="shared" si="20"/>
        <v>-6668.0398628355224</v>
      </c>
      <c r="H269" s="25">
        <v>0</v>
      </c>
      <c r="I269" s="25"/>
      <c r="J269" s="36">
        <f>(1+Mastersheet!$C$39)*J257</f>
        <v>-383.2206817721563</v>
      </c>
      <c r="K269" s="36">
        <v>0</v>
      </c>
      <c r="L269" s="36">
        <f>Mastersheet!$C$34</f>
        <v>-1824.6070659266443</v>
      </c>
      <c r="M269" s="38">
        <v>0</v>
      </c>
      <c r="N269" s="37">
        <f>N257*(1+Mastersheet!$C$39)</f>
        <v>-958.05170443039106</v>
      </c>
      <c r="O269" s="38">
        <f>Mastersheet!$C$41</f>
        <v>-1500</v>
      </c>
      <c r="P269" s="38">
        <v>0</v>
      </c>
      <c r="Q269" s="36">
        <f t="shared" si="21"/>
        <v>10279.727136984913</v>
      </c>
      <c r="R269" s="36">
        <f t="shared" si="22"/>
        <v>2027989.2194509814</v>
      </c>
    </row>
    <row r="270" spans="1:18">
      <c r="A270" s="25">
        <v>268</v>
      </c>
      <c r="B270" s="25">
        <v>47</v>
      </c>
      <c r="C270" s="25">
        <v>4</v>
      </c>
      <c r="D270" s="36">
        <f>D258*(1+Mastersheet!$C$3)</f>
        <v>22993.240906329389</v>
      </c>
      <c r="E270" s="36">
        <f t="shared" si="23"/>
        <v>-1379.5944543797632</v>
      </c>
      <c r="F270" s="37">
        <v>0</v>
      </c>
      <c r="G270" s="41">
        <f t="shared" si="20"/>
        <v>-6668.0398628355224</v>
      </c>
      <c r="H270" s="25">
        <v>0</v>
      </c>
      <c r="I270" s="25"/>
      <c r="J270" s="36">
        <f>(1+Mastersheet!$C$39)*J258</f>
        <v>-383.2206817721563</v>
      </c>
      <c r="K270" s="36">
        <v>0</v>
      </c>
      <c r="L270" s="36">
        <f>Mastersheet!$C$34</f>
        <v>-1824.6070659266443</v>
      </c>
      <c r="M270" s="38">
        <v>0</v>
      </c>
      <c r="N270" s="37">
        <f>N258*(1+Mastersheet!$C$39)</f>
        <v>-958.05170443039106</v>
      </c>
      <c r="O270" s="38">
        <f>Mastersheet!$C$41</f>
        <v>-1500</v>
      </c>
      <c r="P270" s="38">
        <v>0</v>
      </c>
      <c r="Q270" s="36">
        <f t="shared" si="21"/>
        <v>10279.727136984913</v>
      </c>
      <c r="R270" s="36">
        <f t="shared" si="22"/>
        <v>2041648.9286203848</v>
      </c>
    </row>
    <row r="271" spans="1:18">
      <c r="A271" s="25">
        <v>269</v>
      </c>
      <c r="B271" s="25">
        <v>47</v>
      </c>
      <c r="C271" s="25">
        <v>5</v>
      </c>
      <c r="D271" s="36">
        <f>D259*(1+Mastersheet!$C$3)</f>
        <v>22993.240906329389</v>
      </c>
      <c r="E271" s="36">
        <f t="shared" si="23"/>
        <v>-1379.5944543797632</v>
      </c>
      <c r="F271" s="37">
        <v>0</v>
      </c>
      <c r="G271" s="41">
        <f t="shared" si="20"/>
        <v>-6668.0398628355224</v>
      </c>
      <c r="H271" s="25">
        <v>0</v>
      </c>
      <c r="I271" s="25"/>
      <c r="J271" s="36">
        <f>(1+Mastersheet!$C$39)*J259</f>
        <v>-383.2206817721563</v>
      </c>
      <c r="K271" s="36">
        <v>0</v>
      </c>
      <c r="L271" s="36">
        <f>Mastersheet!$C$34</f>
        <v>-1824.6070659266443</v>
      </c>
      <c r="M271" s="38">
        <v>0</v>
      </c>
      <c r="N271" s="37">
        <f>N259*(1+Mastersheet!$C$39)</f>
        <v>-958.05170443039106</v>
      </c>
      <c r="O271" s="38">
        <f>Mastersheet!$C$41</f>
        <v>-1500</v>
      </c>
      <c r="P271" s="38">
        <v>0</v>
      </c>
      <c r="Q271" s="36">
        <f t="shared" si="21"/>
        <v>10279.727136984913</v>
      </c>
      <c r="R271" s="36">
        <f t="shared" si="22"/>
        <v>2055331.403971737</v>
      </c>
    </row>
    <row r="272" spans="1:18">
      <c r="A272" s="25">
        <v>270</v>
      </c>
      <c r="B272" s="25">
        <v>47</v>
      </c>
      <c r="C272" s="25">
        <v>6</v>
      </c>
      <c r="D272" s="36">
        <f>D260*(1+Mastersheet!$C$3)</f>
        <v>22993.240906329389</v>
      </c>
      <c r="E272" s="36">
        <f t="shared" si="23"/>
        <v>-1379.5944543797632</v>
      </c>
      <c r="F272" s="37">
        <v>0</v>
      </c>
      <c r="G272" s="41">
        <f t="shared" si="20"/>
        <v>-6668.0398628355224</v>
      </c>
      <c r="H272" s="25">
        <v>0</v>
      </c>
      <c r="I272" s="25"/>
      <c r="J272" s="36">
        <f>(1+Mastersheet!$C$39)*J260</f>
        <v>-383.2206817721563</v>
      </c>
      <c r="K272" s="36">
        <v>0</v>
      </c>
      <c r="L272" s="36">
        <f>Mastersheet!$C$34</f>
        <v>-1824.6070659266443</v>
      </c>
      <c r="M272" s="38">
        <v>0</v>
      </c>
      <c r="N272" s="37">
        <f>N260*(1+Mastersheet!$C$39)</f>
        <v>-958.05170443039106</v>
      </c>
      <c r="O272" s="38">
        <f>Mastersheet!$C$41</f>
        <v>-1500</v>
      </c>
      <c r="P272" s="38">
        <v>0</v>
      </c>
      <c r="Q272" s="36">
        <f t="shared" si="21"/>
        <v>10279.727136984913</v>
      </c>
      <c r="R272" s="36">
        <f t="shared" si="22"/>
        <v>2069036.6834486749</v>
      </c>
    </row>
    <row r="273" spans="1:18">
      <c r="A273" s="25">
        <v>271</v>
      </c>
      <c r="B273" s="25">
        <v>47</v>
      </c>
      <c r="C273" s="25">
        <v>7</v>
      </c>
      <c r="D273" s="36">
        <f>D261*(1+Mastersheet!$C$3)</f>
        <v>22993.240906329389</v>
      </c>
      <c r="E273" s="36">
        <f t="shared" si="23"/>
        <v>-1379.5944543797632</v>
      </c>
      <c r="F273" s="37">
        <v>0</v>
      </c>
      <c r="G273" s="41">
        <f t="shared" si="20"/>
        <v>-6668.0398628355224</v>
      </c>
      <c r="H273" s="25">
        <v>0</v>
      </c>
      <c r="I273" s="25"/>
      <c r="J273" s="36">
        <f>(1+Mastersheet!$C$39)*J261</f>
        <v>-383.2206817721563</v>
      </c>
      <c r="K273" s="36">
        <v>0</v>
      </c>
      <c r="L273" s="36">
        <f>Mastersheet!$C$34</f>
        <v>-1824.6070659266443</v>
      </c>
      <c r="M273" s="38">
        <v>0</v>
      </c>
      <c r="N273" s="37">
        <f>N261*(1+Mastersheet!$C$39)</f>
        <v>-958.05170443039106</v>
      </c>
      <c r="O273" s="38">
        <f>Mastersheet!$C$41</f>
        <v>-1500</v>
      </c>
      <c r="P273" s="38">
        <v>0</v>
      </c>
      <c r="Q273" s="36">
        <f t="shared" si="21"/>
        <v>10279.727136984913</v>
      </c>
      <c r="R273" s="36">
        <f t="shared" si="22"/>
        <v>2082764.8050580744</v>
      </c>
    </row>
    <row r="274" spans="1:18">
      <c r="A274" s="25">
        <v>272</v>
      </c>
      <c r="B274" s="25">
        <v>47</v>
      </c>
      <c r="C274" s="25">
        <v>8</v>
      </c>
      <c r="D274" s="36">
        <f>D262*(1+Mastersheet!$C$3)</f>
        <v>22993.240906329389</v>
      </c>
      <c r="E274" s="36">
        <f t="shared" si="23"/>
        <v>-1379.5944543797632</v>
      </c>
      <c r="F274" s="37">
        <v>0</v>
      </c>
      <c r="G274" s="41">
        <f t="shared" si="20"/>
        <v>-6668.0398628355224</v>
      </c>
      <c r="H274" s="25">
        <v>0</v>
      </c>
      <c r="I274" s="25"/>
      <c r="J274" s="36">
        <f>(1+Mastersheet!$C$39)*J262</f>
        <v>-383.2206817721563</v>
      </c>
      <c r="K274" s="36">
        <v>0</v>
      </c>
      <c r="L274" s="36">
        <f>Mastersheet!$C$34</f>
        <v>-1824.6070659266443</v>
      </c>
      <c r="M274" s="38">
        <v>0</v>
      </c>
      <c r="N274" s="37">
        <f>N262*(1+Mastersheet!$C$39)</f>
        <v>-958.05170443039106</v>
      </c>
      <c r="O274" s="38">
        <f>Mastersheet!$C$41</f>
        <v>-1500</v>
      </c>
      <c r="P274" s="38">
        <v>0</v>
      </c>
      <c r="Q274" s="36">
        <f t="shared" si="21"/>
        <v>10279.727136984913</v>
      </c>
      <c r="R274" s="36">
        <f t="shared" si="22"/>
        <v>2096515.8068701562</v>
      </c>
    </row>
    <row r="275" spans="1:18">
      <c r="A275" s="25">
        <v>273</v>
      </c>
      <c r="B275" s="25">
        <v>47</v>
      </c>
      <c r="C275" s="25">
        <v>9</v>
      </c>
      <c r="D275" s="36">
        <f>D263*(1+Mastersheet!$C$3)</f>
        <v>22993.240906329389</v>
      </c>
      <c r="E275" s="36">
        <f t="shared" si="23"/>
        <v>-1379.5944543797632</v>
      </c>
      <c r="F275" s="37">
        <v>0</v>
      </c>
      <c r="G275" s="41">
        <f t="shared" si="20"/>
        <v>-6668.0398628355224</v>
      </c>
      <c r="H275" s="25">
        <v>0</v>
      </c>
      <c r="I275" s="25"/>
      <c r="J275" s="36">
        <f>(1+Mastersheet!$C$39)*J263</f>
        <v>-383.2206817721563</v>
      </c>
      <c r="K275" s="36">
        <v>0</v>
      </c>
      <c r="L275" s="36">
        <f>Mastersheet!$C$34</f>
        <v>-1824.6070659266443</v>
      </c>
      <c r="M275" s="38">
        <v>0</v>
      </c>
      <c r="N275" s="37">
        <f>N263*(1+Mastersheet!$C$39)</f>
        <v>-958.05170443039106</v>
      </c>
      <c r="O275" s="38">
        <f>Mastersheet!$C$41</f>
        <v>-1500</v>
      </c>
      <c r="P275" s="38">
        <v>0</v>
      </c>
      <c r="Q275" s="36">
        <f t="shared" si="21"/>
        <v>10279.727136984913</v>
      </c>
      <c r="R275" s="36">
        <f t="shared" si="22"/>
        <v>2110289.7270185915</v>
      </c>
    </row>
    <row r="276" spans="1:18">
      <c r="A276" s="25">
        <v>274</v>
      </c>
      <c r="B276" s="25">
        <v>47</v>
      </c>
      <c r="C276" s="25">
        <v>10</v>
      </c>
      <c r="D276" s="36">
        <f>D264*(1+Mastersheet!$C$3)</f>
        <v>22993.240906329389</v>
      </c>
      <c r="E276" s="36">
        <f t="shared" si="23"/>
        <v>-1379.5944543797632</v>
      </c>
      <c r="F276" s="37">
        <v>0</v>
      </c>
      <c r="G276" s="41">
        <f t="shared" si="20"/>
        <v>-6668.0398628355224</v>
      </c>
      <c r="H276" s="25">
        <v>0</v>
      </c>
      <c r="I276" s="25"/>
      <c r="J276" s="36">
        <f>(1+Mastersheet!$C$39)*J264</f>
        <v>-383.2206817721563</v>
      </c>
      <c r="K276" s="36">
        <v>0</v>
      </c>
      <c r="L276" s="36">
        <f>Mastersheet!$C$34</f>
        <v>-1824.6070659266443</v>
      </c>
      <c r="M276" s="38">
        <v>0</v>
      </c>
      <c r="N276" s="37">
        <f>N264*(1+Mastersheet!$C$39)</f>
        <v>-958.05170443039106</v>
      </c>
      <c r="O276" s="38">
        <f>Mastersheet!$C$41</f>
        <v>-1500</v>
      </c>
      <c r="P276" s="38">
        <v>0</v>
      </c>
      <c r="Q276" s="36">
        <f t="shared" si="21"/>
        <v>10279.727136984913</v>
      </c>
      <c r="R276" s="36">
        <f t="shared" si="22"/>
        <v>2124086.6037006075</v>
      </c>
    </row>
    <row r="277" spans="1:18">
      <c r="A277" s="25">
        <v>275</v>
      </c>
      <c r="B277" s="25">
        <v>47</v>
      </c>
      <c r="C277" s="25">
        <v>11</v>
      </c>
      <c r="D277" s="36">
        <f>D265*(1+Mastersheet!$C$3)</f>
        <v>22993.240906329389</v>
      </c>
      <c r="E277" s="36">
        <f t="shared" si="23"/>
        <v>-1379.5944543797632</v>
      </c>
      <c r="F277" s="37">
        <v>0</v>
      </c>
      <c r="G277" s="41">
        <f t="shared" si="20"/>
        <v>-6668.0398628355224</v>
      </c>
      <c r="H277" s="25">
        <v>0</v>
      </c>
      <c r="I277" s="25"/>
      <c r="J277" s="36">
        <f>(1+Mastersheet!$C$39)*J265</f>
        <v>-383.2206817721563</v>
      </c>
      <c r="K277" s="36">
        <v>0</v>
      </c>
      <c r="L277" s="36">
        <f>Mastersheet!$C$34</f>
        <v>-1824.6070659266443</v>
      </c>
      <c r="M277" s="38">
        <v>0</v>
      </c>
      <c r="N277" s="37">
        <f>N265*(1+Mastersheet!$C$39)</f>
        <v>-958.05170443039106</v>
      </c>
      <c r="O277" s="38">
        <f>Mastersheet!$C$41</f>
        <v>-1500</v>
      </c>
      <c r="P277" s="38">
        <v>0</v>
      </c>
      <c r="Q277" s="36">
        <f t="shared" si="21"/>
        <v>10279.727136984913</v>
      </c>
      <c r="R277" s="36">
        <f t="shared" si="22"/>
        <v>2137906.4751770934</v>
      </c>
    </row>
    <row r="278" spans="1:18">
      <c r="A278" s="25">
        <v>276</v>
      </c>
      <c r="B278" s="25">
        <v>47</v>
      </c>
      <c r="C278" s="25">
        <v>0</v>
      </c>
      <c r="D278" s="36">
        <f>D266*(1+Mastersheet!$C$3)</f>
        <v>22993.240906329389</v>
      </c>
      <c r="E278" s="36">
        <f t="shared" si="23"/>
        <v>-1379.5944543797632</v>
      </c>
      <c r="F278" s="37">
        <v>0</v>
      </c>
      <c r="G278" s="41">
        <f t="shared" si="20"/>
        <v>-6668.0398628355224</v>
      </c>
      <c r="H278" s="25">
        <v>0</v>
      </c>
      <c r="I278" s="25"/>
      <c r="J278" s="36">
        <f>(1+Mastersheet!$C$39)*J266</f>
        <v>-383.2206817721563</v>
      </c>
      <c r="K278" s="36">
        <v>0</v>
      </c>
      <c r="L278" s="36">
        <f>Mastersheet!$C$34</f>
        <v>-1824.6070659266443</v>
      </c>
      <c r="M278" s="38">
        <v>0</v>
      </c>
      <c r="N278" s="37">
        <f>N266*(1+Mastersheet!$C$39)</f>
        <v>-958.05170443039106</v>
      </c>
      <c r="O278" s="38">
        <f>Mastersheet!$C$41</f>
        <v>-1500</v>
      </c>
      <c r="P278" s="38">
        <v>0</v>
      </c>
      <c r="Q278" s="36">
        <f t="shared" si="21"/>
        <v>10279.727136984913</v>
      </c>
      <c r="R278" s="36">
        <f t="shared" si="22"/>
        <v>2151749.3797727069</v>
      </c>
    </row>
    <row r="279" spans="1:18">
      <c r="A279" s="25">
        <v>277</v>
      </c>
      <c r="B279" s="25">
        <v>47</v>
      </c>
      <c r="C279" s="25">
        <v>1</v>
      </c>
      <c r="D279" s="36">
        <f>D267*(1+Mastersheet!$C$3)</f>
        <v>23683.038133519272</v>
      </c>
      <c r="E279" s="36">
        <f t="shared" si="23"/>
        <v>-1420.9822880111562</v>
      </c>
      <c r="F279" s="37">
        <v>0</v>
      </c>
      <c r="G279" s="41">
        <f t="shared" si="20"/>
        <v>-6868.0810587205888</v>
      </c>
      <c r="H279" s="25">
        <v>0</v>
      </c>
      <c r="I279" s="25"/>
      <c r="J279" s="36">
        <f>(1+Mastersheet!$C$39)*J267</f>
        <v>-394.71730222532102</v>
      </c>
      <c r="K279" s="36">
        <v>0</v>
      </c>
      <c r="L279" s="36">
        <f>Mastersheet!$C$34</f>
        <v>-1824.6070659266443</v>
      </c>
      <c r="M279" s="38">
        <v>0</v>
      </c>
      <c r="N279" s="37">
        <f>N267*(1+Mastersheet!$C$39)</f>
        <v>-986.79325556330286</v>
      </c>
      <c r="O279" s="38">
        <f>Mastersheet!$C$41</f>
        <v>-1500</v>
      </c>
      <c r="P279" s="38">
        <v>0</v>
      </c>
      <c r="Q279" s="36">
        <f t="shared" si="21"/>
        <v>10687.857163072258</v>
      </c>
      <c r="R279" s="36">
        <f t="shared" si="22"/>
        <v>2166023.4859020668</v>
      </c>
    </row>
    <row r="280" spans="1:18">
      <c r="A280" s="25">
        <v>278</v>
      </c>
      <c r="B280" s="25">
        <v>48</v>
      </c>
      <c r="C280" s="25">
        <v>2</v>
      </c>
      <c r="D280" s="36">
        <f>D268*(1+Mastersheet!$C$3)</f>
        <v>23683.038133519272</v>
      </c>
      <c r="E280" s="36">
        <f t="shared" si="23"/>
        <v>-1420.9822880111562</v>
      </c>
      <c r="F280" s="37">
        <v>0</v>
      </c>
      <c r="G280" s="41">
        <f t="shared" si="20"/>
        <v>-6868.0810587205888</v>
      </c>
      <c r="H280" s="25">
        <v>0</v>
      </c>
      <c r="I280" s="25"/>
      <c r="J280" s="36">
        <f>(1+Mastersheet!$C$39)*J268</f>
        <v>-394.71730222532102</v>
      </c>
      <c r="K280" s="36">
        <v>0</v>
      </c>
      <c r="L280" s="36">
        <f>Mastersheet!$C$34</f>
        <v>-1824.6070659266443</v>
      </c>
      <c r="M280" s="38">
        <v>0</v>
      </c>
      <c r="N280" s="37">
        <f>N268*(1+Mastersheet!$C$39)</f>
        <v>-986.79325556330286</v>
      </c>
      <c r="O280" s="38">
        <f>Mastersheet!$C$41</f>
        <v>-1500</v>
      </c>
      <c r="P280" s="38">
        <v>0</v>
      </c>
      <c r="Q280" s="36">
        <f t="shared" si="21"/>
        <v>10687.857163072258</v>
      </c>
      <c r="R280" s="36">
        <f t="shared" si="22"/>
        <v>2180321.3822083091</v>
      </c>
    </row>
    <row r="281" spans="1:18">
      <c r="A281" s="25">
        <v>279</v>
      </c>
      <c r="B281" s="25">
        <v>48</v>
      </c>
      <c r="C281" s="25">
        <v>3</v>
      </c>
      <c r="D281" s="36">
        <f>D269*(1+Mastersheet!$C$3)</f>
        <v>23683.038133519272</v>
      </c>
      <c r="E281" s="36">
        <f t="shared" si="23"/>
        <v>-1420.9822880111562</v>
      </c>
      <c r="F281" s="37">
        <v>0</v>
      </c>
      <c r="G281" s="41">
        <f t="shared" si="20"/>
        <v>-6868.0810587205888</v>
      </c>
      <c r="H281" s="25">
        <v>0</v>
      </c>
      <c r="I281" s="25"/>
      <c r="J281" s="36">
        <f>(1+Mastersheet!$C$39)*J269</f>
        <v>-394.71730222532102</v>
      </c>
      <c r="K281" s="36">
        <v>0</v>
      </c>
      <c r="L281" s="36">
        <f>Mastersheet!$C$34</f>
        <v>-1824.6070659266443</v>
      </c>
      <c r="M281" s="38">
        <v>0</v>
      </c>
      <c r="N281" s="37">
        <f>N269*(1+Mastersheet!$C$39)</f>
        <v>-986.79325556330286</v>
      </c>
      <c r="O281" s="38">
        <f>Mastersheet!$C$41</f>
        <v>-1500</v>
      </c>
      <c r="P281" s="38">
        <v>0</v>
      </c>
      <c r="Q281" s="36">
        <f t="shared" si="21"/>
        <v>10687.857163072258</v>
      </c>
      <c r="R281" s="36">
        <f t="shared" si="22"/>
        <v>2194643.1083417283</v>
      </c>
    </row>
    <row r="282" spans="1:18">
      <c r="A282" s="25">
        <v>280</v>
      </c>
      <c r="B282" s="25">
        <v>48</v>
      </c>
      <c r="C282" s="25">
        <v>4</v>
      </c>
      <c r="D282" s="36">
        <f>D270*(1+Mastersheet!$C$3)</f>
        <v>23683.038133519272</v>
      </c>
      <c r="E282" s="36">
        <f t="shared" si="23"/>
        <v>-1420.9822880111562</v>
      </c>
      <c r="F282" s="37">
        <v>0</v>
      </c>
      <c r="G282" s="41">
        <f t="shared" si="20"/>
        <v>-6868.0810587205888</v>
      </c>
      <c r="H282" s="25">
        <v>0</v>
      </c>
      <c r="I282" s="25"/>
      <c r="J282" s="36">
        <f>(1+Mastersheet!$C$39)*J270</f>
        <v>-394.71730222532102</v>
      </c>
      <c r="K282" s="36">
        <v>0</v>
      </c>
      <c r="L282" s="36">
        <f>Mastersheet!$C$34</f>
        <v>-1824.6070659266443</v>
      </c>
      <c r="M282" s="38">
        <v>0</v>
      </c>
      <c r="N282" s="37">
        <f>N270*(1+Mastersheet!$C$39)</f>
        <v>-986.79325556330286</v>
      </c>
      <c r="O282" s="38">
        <f>Mastersheet!$C$41</f>
        <v>-1500</v>
      </c>
      <c r="P282" s="38">
        <v>0</v>
      </c>
      <c r="Q282" s="36">
        <f t="shared" si="21"/>
        <v>10687.857163072258</v>
      </c>
      <c r="R282" s="36">
        <f t="shared" si="22"/>
        <v>2208988.7040187032</v>
      </c>
    </row>
    <row r="283" spans="1:18">
      <c r="A283" s="25">
        <v>281</v>
      </c>
      <c r="B283" s="25">
        <v>48</v>
      </c>
      <c r="C283" s="25">
        <v>5</v>
      </c>
      <c r="D283" s="36">
        <f>D271*(1+Mastersheet!$C$3)</f>
        <v>23683.038133519272</v>
      </c>
      <c r="E283" s="36">
        <f t="shared" si="23"/>
        <v>-1420.9822880111562</v>
      </c>
      <c r="F283" s="37">
        <v>0</v>
      </c>
      <c r="G283" s="41">
        <f t="shared" si="20"/>
        <v>-6868.0810587205888</v>
      </c>
      <c r="H283" s="25">
        <v>0</v>
      </c>
      <c r="I283" s="25"/>
      <c r="J283" s="36">
        <f>(1+Mastersheet!$C$39)*J271</f>
        <v>-394.71730222532102</v>
      </c>
      <c r="K283" s="36">
        <v>0</v>
      </c>
      <c r="L283" s="36">
        <f>Mastersheet!$C$34</f>
        <v>-1824.6070659266443</v>
      </c>
      <c r="M283" s="38">
        <v>0</v>
      </c>
      <c r="N283" s="37">
        <f>N271*(1+Mastersheet!$C$39)</f>
        <v>-986.79325556330286</v>
      </c>
      <c r="O283" s="38">
        <f>Mastersheet!$C$41</f>
        <v>-1500</v>
      </c>
      <c r="P283" s="38">
        <v>0</v>
      </c>
      <c r="Q283" s="36">
        <f t="shared" si="21"/>
        <v>10687.857163072258</v>
      </c>
      <c r="R283" s="36">
        <f t="shared" si="22"/>
        <v>2223358.2090218067</v>
      </c>
    </row>
    <row r="284" spans="1:18">
      <c r="A284" s="25">
        <v>282</v>
      </c>
      <c r="B284" s="25">
        <v>48</v>
      </c>
      <c r="C284" s="25">
        <v>6</v>
      </c>
      <c r="D284" s="36">
        <f>D272*(1+Mastersheet!$C$3)</f>
        <v>23683.038133519272</v>
      </c>
      <c r="E284" s="36">
        <f t="shared" si="23"/>
        <v>-1420.9822880111562</v>
      </c>
      <c r="F284" s="37">
        <v>0</v>
      </c>
      <c r="G284" s="41">
        <f t="shared" si="20"/>
        <v>-6868.0810587205888</v>
      </c>
      <c r="H284" s="25">
        <v>0</v>
      </c>
      <c r="I284" s="25"/>
      <c r="J284" s="36">
        <f>(1+Mastersheet!$C$39)*J272</f>
        <v>-394.71730222532102</v>
      </c>
      <c r="K284" s="36">
        <v>0</v>
      </c>
      <c r="L284" s="36">
        <f>Mastersheet!$C$34</f>
        <v>-1824.6070659266443</v>
      </c>
      <c r="M284" s="38">
        <v>0</v>
      </c>
      <c r="N284" s="37">
        <f>N272*(1+Mastersheet!$C$39)</f>
        <v>-986.79325556330286</v>
      </c>
      <c r="O284" s="38">
        <f>Mastersheet!$C$41</f>
        <v>-1500</v>
      </c>
      <c r="P284" s="38">
        <v>0</v>
      </c>
      <c r="Q284" s="36">
        <f t="shared" si="21"/>
        <v>10687.857163072258</v>
      </c>
      <c r="R284" s="36">
        <f t="shared" si="22"/>
        <v>2237751.6631999151</v>
      </c>
    </row>
    <row r="285" spans="1:18">
      <c r="A285" s="25">
        <v>283</v>
      </c>
      <c r="B285" s="25">
        <v>48</v>
      </c>
      <c r="C285" s="25">
        <v>7</v>
      </c>
      <c r="D285" s="36">
        <f>D273*(1+Mastersheet!$C$3)</f>
        <v>23683.038133519272</v>
      </c>
      <c r="E285" s="36">
        <f t="shared" si="23"/>
        <v>-1420.9822880111562</v>
      </c>
      <c r="F285" s="37">
        <v>0</v>
      </c>
      <c r="G285" s="41">
        <f t="shared" si="20"/>
        <v>-6868.0810587205888</v>
      </c>
      <c r="H285" s="25">
        <v>0</v>
      </c>
      <c r="I285" s="25"/>
      <c r="J285" s="36">
        <f>(1+Mastersheet!$C$39)*J273</f>
        <v>-394.71730222532102</v>
      </c>
      <c r="K285" s="36">
        <v>0</v>
      </c>
      <c r="L285" s="36">
        <f>Mastersheet!$C$34</f>
        <v>-1824.6070659266443</v>
      </c>
      <c r="M285" s="38">
        <v>0</v>
      </c>
      <c r="N285" s="37">
        <f>N273*(1+Mastersheet!$C$39)</f>
        <v>-986.79325556330286</v>
      </c>
      <c r="O285" s="38">
        <f>Mastersheet!$C$41</f>
        <v>-1500</v>
      </c>
      <c r="P285" s="38">
        <v>0</v>
      </c>
      <c r="Q285" s="36">
        <f t="shared" si="21"/>
        <v>10687.857163072258</v>
      </c>
      <c r="R285" s="36">
        <f t="shared" si="22"/>
        <v>2252169.1064683204</v>
      </c>
    </row>
    <row r="286" spans="1:18">
      <c r="A286" s="25">
        <v>284</v>
      </c>
      <c r="B286" s="25">
        <v>48</v>
      </c>
      <c r="C286" s="25">
        <v>8</v>
      </c>
      <c r="D286" s="36">
        <f>D274*(1+Mastersheet!$C$3)</f>
        <v>23683.038133519272</v>
      </c>
      <c r="E286" s="36">
        <f t="shared" si="23"/>
        <v>-1420.9822880111562</v>
      </c>
      <c r="F286" s="37">
        <v>0</v>
      </c>
      <c r="G286" s="41">
        <f t="shared" si="20"/>
        <v>-6868.0810587205888</v>
      </c>
      <c r="H286" s="25">
        <v>0</v>
      </c>
      <c r="I286" s="25"/>
      <c r="J286" s="36">
        <f>(1+Mastersheet!$C$39)*J274</f>
        <v>-394.71730222532102</v>
      </c>
      <c r="K286" s="36">
        <v>0</v>
      </c>
      <c r="L286" s="36">
        <f>Mastersheet!$C$34</f>
        <v>-1824.6070659266443</v>
      </c>
      <c r="M286" s="38">
        <v>0</v>
      </c>
      <c r="N286" s="37">
        <f>N274*(1+Mastersheet!$C$39)</f>
        <v>-986.79325556330286</v>
      </c>
      <c r="O286" s="38">
        <f>Mastersheet!$C$41</f>
        <v>-1500</v>
      </c>
      <c r="P286" s="38">
        <v>0</v>
      </c>
      <c r="Q286" s="36">
        <f t="shared" si="21"/>
        <v>10687.857163072258</v>
      </c>
      <c r="R286" s="36">
        <f t="shared" si="22"/>
        <v>2266610.5788088399</v>
      </c>
    </row>
    <row r="287" spans="1:18">
      <c r="A287" s="25">
        <v>285</v>
      </c>
      <c r="B287" s="25">
        <v>48</v>
      </c>
      <c r="C287" s="25">
        <v>9</v>
      </c>
      <c r="D287" s="36">
        <f>D275*(1+Mastersheet!$C$3)</f>
        <v>23683.038133519272</v>
      </c>
      <c r="E287" s="36">
        <f t="shared" si="23"/>
        <v>-1420.9822880111562</v>
      </c>
      <c r="F287" s="37">
        <v>0</v>
      </c>
      <c r="G287" s="41">
        <f t="shared" si="20"/>
        <v>-6868.0810587205888</v>
      </c>
      <c r="H287" s="25">
        <v>0</v>
      </c>
      <c r="I287" s="25"/>
      <c r="J287" s="36">
        <f>(1+Mastersheet!$C$39)*J275</f>
        <v>-394.71730222532102</v>
      </c>
      <c r="K287" s="36">
        <v>0</v>
      </c>
      <c r="L287" s="36">
        <f>Mastersheet!$C$34</f>
        <v>-1824.6070659266443</v>
      </c>
      <c r="M287" s="38">
        <v>0</v>
      </c>
      <c r="N287" s="37">
        <f>N275*(1+Mastersheet!$C$39)</f>
        <v>-986.79325556330286</v>
      </c>
      <c r="O287" s="38">
        <f>Mastersheet!$C$41</f>
        <v>-1500</v>
      </c>
      <c r="P287" s="38">
        <v>0</v>
      </c>
      <c r="Q287" s="36">
        <f t="shared" si="21"/>
        <v>10687.857163072258</v>
      </c>
      <c r="R287" s="36">
        <f t="shared" si="22"/>
        <v>2281076.1202699267</v>
      </c>
    </row>
    <row r="288" spans="1:18">
      <c r="A288" s="25">
        <v>286</v>
      </c>
      <c r="B288" s="25">
        <v>48</v>
      </c>
      <c r="C288" s="25">
        <v>10</v>
      </c>
      <c r="D288" s="36">
        <f>D276*(1+Mastersheet!$C$3)</f>
        <v>23683.038133519272</v>
      </c>
      <c r="E288" s="36">
        <f t="shared" si="23"/>
        <v>-1420.9822880111562</v>
      </c>
      <c r="F288" s="37">
        <v>0</v>
      </c>
      <c r="G288" s="41">
        <f t="shared" si="20"/>
        <v>-6868.0810587205888</v>
      </c>
      <c r="H288" s="25">
        <v>0</v>
      </c>
      <c r="I288" s="25"/>
      <c r="J288" s="36">
        <f>(1+Mastersheet!$C$39)*J276</f>
        <v>-394.71730222532102</v>
      </c>
      <c r="K288" s="36">
        <v>0</v>
      </c>
      <c r="L288" s="36">
        <f>Mastersheet!$C$34</f>
        <v>-1824.6070659266443</v>
      </c>
      <c r="M288" s="38">
        <v>0</v>
      </c>
      <c r="N288" s="37">
        <f>N276*(1+Mastersheet!$C$39)</f>
        <v>-986.79325556330286</v>
      </c>
      <c r="O288" s="38">
        <f>Mastersheet!$C$41</f>
        <v>-1500</v>
      </c>
      <c r="P288" s="38">
        <v>0</v>
      </c>
      <c r="Q288" s="36">
        <f t="shared" si="21"/>
        <v>10687.857163072258</v>
      </c>
      <c r="R288" s="36">
        <f t="shared" si="22"/>
        <v>2295565.7709667822</v>
      </c>
    </row>
    <row r="289" spans="1:18">
      <c r="A289" s="25">
        <v>287</v>
      </c>
      <c r="B289" s="25">
        <v>48</v>
      </c>
      <c r="C289" s="25">
        <v>11</v>
      </c>
      <c r="D289" s="36">
        <f>D277*(1+Mastersheet!$C$3)</f>
        <v>23683.038133519272</v>
      </c>
      <c r="E289" s="36">
        <f t="shared" si="23"/>
        <v>-1420.9822880111562</v>
      </c>
      <c r="F289" s="37">
        <v>0</v>
      </c>
      <c r="G289" s="41">
        <f t="shared" si="20"/>
        <v>-6868.0810587205888</v>
      </c>
      <c r="H289" s="25">
        <v>0</v>
      </c>
      <c r="I289" s="25"/>
      <c r="J289" s="36">
        <f>(1+Mastersheet!$C$39)*J277</f>
        <v>-394.71730222532102</v>
      </c>
      <c r="K289" s="36">
        <v>0</v>
      </c>
      <c r="L289" s="36">
        <f>Mastersheet!$C$34</f>
        <v>-1824.6070659266443</v>
      </c>
      <c r="M289" s="38">
        <v>0</v>
      </c>
      <c r="N289" s="37">
        <f>N277*(1+Mastersheet!$C$39)</f>
        <v>-986.79325556330286</v>
      </c>
      <c r="O289" s="38">
        <f>Mastersheet!$C$41</f>
        <v>-1500</v>
      </c>
      <c r="P289" s="38">
        <v>0</v>
      </c>
      <c r="Q289" s="36">
        <f t="shared" si="21"/>
        <v>10687.857163072258</v>
      </c>
      <c r="R289" s="36">
        <f t="shared" si="22"/>
        <v>2310079.5710814656</v>
      </c>
    </row>
    <row r="290" spans="1:18">
      <c r="A290" s="25">
        <v>288</v>
      </c>
      <c r="B290" s="25">
        <v>48</v>
      </c>
      <c r="C290" s="25">
        <v>0</v>
      </c>
      <c r="D290" s="36">
        <f>D278*(1+Mastersheet!$C$3)</f>
        <v>23683.038133519272</v>
      </c>
      <c r="E290" s="36">
        <f t="shared" si="23"/>
        <v>-1420.9822880111562</v>
      </c>
      <c r="F290" s="37">
        <v>0</v>
      </c>
      <c r="G290" s="41">
        <f t="shared" si="20"/>
        <v>-6868.0810587205888</v>
      </c>
      <c r="H290" s="25">
        <v>0</v>
      </c>
      <c r="I290" s="25"/>
      <c r="J290" s="36">
        <f>(1+Mastersheet!$C$39)*J278</f>
        <v>-394.71730222532102</v>
      </c>
      <c r="K290" s="36">
        <v>0</v>
      </c>
      <c r="L290" s="36">
        <f>Mastersheet!$C$34</f>
        <v>-1824.6070659266443</v>
      </c>
      <c r="M290" s="38">
        <v>0</v>
      </c>
      <c r="N290" s="37">
        <f>N278*(1+Mastersheet!$C$39)</f>
        <v>-986.79325556330286</v>
      </c>
      <c r="O290" s="38">
        <f>Mastersheet!$C$41</f>
        <v>-1500</v>
      </c>
      <c r="P290" s="38">
        <v>0</v>
      </c>
      <c r="Q290" s="36">
        <f t="shared" si="21"/>
        <v>10687.857163072258</v>
      </c>
      <c r="R290" s="36">
        <f t="shared" si="22"/>
        <v>2324617.5608630069</v>
      </c>
    </row>
    <row r="291" spans="1:18">
      <c r="A291" s="25">
        <v>289</v>
      </c>
      <c r="B291" s="25">
        <v>48</v>
      </c>
      <c r="C291" s="25">
        <v>1</v>
      </c>
      <c r="D291" s="36">
        <f>D279*(1+Mastersheet!$C$3)</f>
        <v>24393.529277524853</v>
      </c>
      <c r="E291" s="36">
        <f t="shared" si="23"/>
        <v>-1463.6117566514911</v>
      </c>
      <c r="F291" s="37">
        <v>0</v>
      </c>
      <c r="G291" s="41">
        <f t="shared" si="20"/>
        <v>-7074.1234904822068</v>
      </c>
      <c r="H291" s="25">
        <v>0</v>
      </c>
      <c r="I291" s="25"/>
      <c r="J291" s="36">
        <f>(1+Mastersheet!$C$39)*J279</f>
        <v>-406.55882129208067</v>
      </c>
      <c r="K291" s="36">
        <v>0</v>
      </c>
      <c r="L291" s="36">
        <f>Mastersheet!$C$34</f>
        <v>-1824.6070659266443</v>
      </c>
      <c r="M291" s="38">
        <v>0</v>
      </c>
      <c r="N291" s="37">
        <f>N279*(1+Mastersheet!$C$39)</f>
        <v>-1016.397053230202</v>
      </c>
      <c r="O291" s="38">
        <f>Mastersheet!$C$41</f>
        <v>-1500</v>
      </c>
      <c r="P291" s="38">
        <v>0</v>
      </c>
      <c r="Q291" s="36">
        <f t="shared" si="21"/>
        <v>11108.231089942226</v>
      </c>
      <c r="R291" s="36">
        <f t="shared" si="22"/>
        <v>2339600.1545543876</v>
      </c>
    </row>
    <row r="292" spans="1:18">
      <c r="A292" s="25">
        <v>290</v>
      </c>
      <c r="B292" s="25">
        <v>49</v>
      </c>
      <c r="C292" s="25">
        <v>2</v>
      </c>
      <c r="D292" s="36">
        <f>D280*(1+Mastersheet!$C$3)</f>
        <v>24393.529277524853</v>
      </c>
      <c r="E292" s="36">
        <f t="shared" si="23"/>
        <v>-1463.6117566514911</v>
      </c>
      <c r="F292" s="37">
        <v>0</v>
      </c>
      <c r="G292" s="41">
        <f t="shared" si="20"/>
        <v>-7074.1234904822068</v>
      </c>
      <c r="H292" s="25">
        <v>0</v>
      </c>
      <c r="I292" s="25"/>
      <c r="J292" s="36">
        <f>(1+Mastersheet!$C$39)*J280</f>
        <v>-406.55882129208067</v>
      </c>
      <c r="K292" s="36">
        <v>0</v>
      </c>
      <c r="L292" s="36">
        <f>Mastersheet!$C$34</f>
        <v>-1824.6070659266443</v>
      </c>
      <c r="M292" s="38">
        <v>0</v>
      </c>
      <c r="N292" s="37">
        <f>N280*(1+Mastersheet!$C$39)</f>
        <v>-1016.397053230202</v>
      </c>
      <c r="O292" s="38">
        <f>Mastersheet!$C$41</f>
        <v>-1500</v>
      </c>
      <c r="P292" s="38">
        <v>0</v>
      </c>
      <c r="Q292" s="36">
        <f t="shared" si="21"/>
        <v>11108.231089942226</v>
      </c>
      <c r="R292" s="36">
        <f t="shared" si="22"/>
        <v>2354607.719235254</v>
      </c>
    </row>
    <row r="293" spans="1:18">
      <c r="A293" s="25">
        <v>291</v>
      </c>
      <c r="B293" s="25">
        <v>49</v>
      </c>
      <c r="C293" s="25">
        <v>3</v>
      </c>
      <c r="D293" s="36">
        <f>D281*(1+Mastersheet!$C$3)</f>
        <v>24393.529277524853</v>
      </c>
      <c r="E293" s="36">
        <f t="shared" si="23"/>
        <v>-1463.6117566514911</v>
      </c>
      <c r="F293" s="37">
        <v>0</v>
      </c>
      <c r="G293" s="41">
        <f t="shared" si="20"/>
        <v>-7074.1234904822068</v>
      </c>
      <c r="H293" s="25">
        <v>0</v>
      </c>
      <c r="I293" s="25"/>
      <c r="J293" s="36">
        <f>(1+Mastersheet!$C$39)*J281</f>
        <v>-406.55882129208067</v>
      </c>
      <c r="K293" s="36">
        <v>0</v>
      </c>
      <c r="L293" s="36">
        <f>Mastersheet!$C$34</f>
        <v>-1824.6070659266443</v>
      </c>
      <c r="M293" s="38">
        <v>0</v>
      </c>
      <c r="N293" s="37">
        <f>N281*(1+Mastersheet!$C$39)</f>
        <v>-1016.397053230202</v>
      </c>
      <c r="O293" s="38">
        <f>Mastersheet!$C$41</f>
        <v>-1500</v>
      </c>
      <c r="P293" s="38">
        <v>0</v>
      </c>
      <c r="Q293" s="36">
        <f t="shared" si="21"/>
        <v>11108.231089942226</v>
      </c>
      <c r="R293" s="36">
        <f t="shared" si="22"/>
        <v>2369640.2965239217</v>
      </c>
    </row>
    <row r="294" spans="1:18">
      <c r="A294" s="25">
        <v>292</v>
      </c>
      <c r="B294" s="25">
        <v>49</v>
      </c>
      <c r="C294" s="25">
        <v>4</v>
      </c>
      <c r="D294" s="36">
        <f>D282*(1+Mastersheet!$C$3)</f>
        <v>24393.529277524853</v>
      </c>
      <c r="E294" s="36">
        <f t="shared" si="23"/>
        <v>-1463.6117566514911</v>
      </c>
      <c r="F294" s="37">
        <v>0</v>
      </c>
      <c r="G294" s="41">
        <f t="shared" si="20"/>
        <v>-7074.1234904822068</v>
      </c>
      <c r="H294" s="25">
        <v>0</v>
      </c>
      <c r="I294" s="25"/>
      <c r="J294" s="36">
        <f>(1+Mastersheet!$C$39)*J282</f>
        <v>-406.55882129208067</v>
      </c>
      <c r="K294" s="36">
        <v>0</v>
      </c>
      <c r="L294" s="36">
        <f>Mastersheet!$C$34</f>
        <v>-1824.6070659266443</v>
      </c>
      <c r="M294" s="38">
        <v>0</v>
      </c>
      <c r="N294" s="37">
        <f>N282*(1+Mastersheet!$C$39)</f>
        <v>-1016.397053230202</v>
      </c>
      <c r="O294" s="38">
        <f>Mastersheet!$C$41</f>
        <v>-1500</v>
      </c>
      <c r="P294" s="38">
        <v>0</v>
      </c>
      <c r="Q294" s="36">
        <f t="shared" si="21"/>
        <v>11108.231089942226</v>
      </c>
      <c r="R294" s="36">
        <f t="shared" si="22"/>
        <v>2384697.9281080705</v>
      </c>
    </row>
    <row r="295" spans="1:18">
      <c r="A295" s="25">
        <v>293</v>
      </c>
      <c r="B295" s="25">
        <v>49</v>
      </c>
      <c r="C295" s="25">
        <v>5</v>
      </c>
      <c r="D295" s="36">
        <f>D283*(1+Mastersheet!$C$3)</f>
        <v>24393.529277524853</v>
      </c>
      <c r="E295" s="36">
        <f t="shared" si="23"/>
        <v>-1463.6117566514911</v>
      </c>
      <c r="F295" s="37">
        <v>0</v>
      </c>
      <c r="G295" s="41">
        <f t="shared" si="20"/>
        <v>-7074.1234904822068</v>
      </c>
      <c r="H295" s="25">
        <v>0</v>
      </c>
      <c r="I295" s="25"/>
      <c r="J295" s="36">
        <f>(1+Mastersheet!$C$39)*J283</f>
        <v>-406.55882129208067</v>
      </c>
      <c r="K295" s="36">
        <v>0</v>
      </c>
      <c r="L295" s="36">
        <f>Mastersheet!$C$34</f>
        <v>-1824.6070659266443</v>
      </c>
      <c r="M295" s="38">
        <v>0</v>
      </c>
      <c r="N295" s="37">
        <f>N283*(1+Mastersheet!$C$39)</f>
        <v>-1016.397053230202</v>
      </c>
      <c r="O295" s="38">
        <f>Mastersheet!$C$41</f>
        <v>-1500</v>
      </c>
      <c r="P295" s="38">
        <v>0</v>
      </c>
      <c r="Q295" s="36">
        <f t="shared" si="21"/>
        <v>11108.231089942226</v>
      </c>
      <c r="R295" s="36">
        <f t="shared" si="22"/>
        <v>2399780.6557448595</v>
      </c>
    </row>
    <row r="296" spans="1:18">
      <c r="A296" s="25">
        <v>294</v>
      </c>
      <c r="B296" s="25">
        <v>49</v>
      </c>
      <c r="C296" s="25">
        <v>6</v>
      </c>
      <c r="D296" s="36">
        <f>D284*(1+Mastersheet!$C$3)</f>
        <v>24393.529277524853</v>
      </c>
      <c r="E296" s="36">
        <f t="shared" si="23"/>
        <v>-1463.6117566514911</v>
      </c>
      <c r="F296" s="37">
        <v>0</v>
      </c>
      <c r="G296" s="41">
        <f t="shared" si="20"/>
        <v>-7074.1234904822068</v>
      </c>
      <c r="H296" s="25">
        <v>0</v>
      </c>
      <c r="I296" s="25"/>
      <c r="J296" s="36">
        <f>(1+Mastersheet!$C$39)*J284</f>
        <v>-406.55882129208067</v>
      </c>
      <c r="K296" s="36">
        <v>0</v>
      </c>
      <c r="L296" s="36">
        <f>Mastersheet!$C$34</f>
        <v>-1824.6070659266443</v>
      </c>
      <c r="M296" s="38">
        <v>0</v>
      </c>
      <c r="N296" s="37">
        <f>N284*(1+Mastersheet!$C$39)</f>
        <v>-1016.397053230202</v>
      </c>
      <c r="O296" s="38">
        <f>Mastersheet!$C$41</f>
        <v>-1500</v>
      </c>
      <c r="P296" s="38">
        <v>0</v>
      </c>
      <c r="Q296" s="36">
        <f t="shared" si="21"/>
        <v>11108.231089942226</v>
      </c>
      <c r="R296" s="36">
        <f t="shared" si="22"/>
        <v>2414888.5212610434</v>
      </c>
    </row>
    <row r="297" spans="1:18">
      <c r="A297" s="25">
        <v>295</v>
      </c>
      <c r="B297" s="25">
        <v>49</v>
      </c>
      <c r="C297" s="25">
        <v>7</v>
      </c>
      <c r="D297" s="36">
        <f>D285*(1+Mastersheet!$C$3)</f>
        <v>24393.529277524853</v>
      </c>
      <c r="E297" s="36">
        <f t="shared" si="23"/>
        <v>-1463.6117566514911</v>
      </c>
      <c r="F297" s="37">
        <v>0</v>
      </c>
      <c r="G297" s="41">
        <f t="shared" si="20"/>
        <v>-7074.1234904822068</v>
      </c>
      <c r="H297" s="25">
        <v>0</v>
      </c>
      <c r="I297" s="25"/>
      <c r="J297" s="36">
        <f>(1+Mastersheet!$C$39)*J285</f>
        <v>-406.55882129208067</v>
      </c>
      <c r="K297" s="36">
        <v>0</v>
      </c>
      <c r="L297" s="36">
        <f>Mastersheet!$C$34</f>
        <v>-1824.6070659266443</v>
      </c>
      <c r="M297" s="38">
        <v>0</v>
      </c>
      <c r="N297" s="37">
        <f>N285*(1+Mastersheet!$C$39)</f>
        <v>-1016.397053230202</v>
      </c>
      <c r="O297" s="38">
        <f>Mastersheet!$C$41</f>
        <v>-1500</v>
      </c>
      <c r="P297" s="38">
        <v>0</v>
      </c>
      <c r="Q297" s="36">
        <f t="shared" si="21"/>
        <v>11108.231089942226</v>
      </c>
      <c r="R297" s="36">
        <f t="shared" si="22"/>
        <v>2430021.5665530874</v>
      </c>
    </row>
    <row r="298" spans="1:18">
      <c r="A298" s="25">
        <v>296</v>
      </c>
      <c r="B298" s="25">
        <v>49</v>
      </c>
      <c r="C298" s="25">
        <v>8</v>
      </c>
      <c r="D298" s="36">
        <f>D286*(1+Mastersheet!$C$3)</f>
        <v>24393.529277524853</v>
      </c>
      <c r="E298" s="36">
        <f t="shared" si="23"/>
        <v>-1463.6117566514911</v>
      </c>
      <c r="F298" s="37">
        <v>0</v>
      </c>
      <c r="G298" s="41">
        <f t="shared" si="20"/>
        <v>-7074.1234904822068</v>
      </c>
      <c r="H298" s="25">
        <v>0</v>
      </c>
      <c r="I298" s="25"/>
      <c r="J298" s="36">
        <f>(1+Mastersheet!$C$39)*J286</f>
        <v>-406.55882129208067</v>
      </c>
      <c r="K298" s="36">
        <v>0</v>
      </c>
      <c r="L298" s="36">
        <f>Mastersheet!$C$34</f>
        <v>-1824.6070659266443</v>
      </c>
      <c r="M298" s="38">
        <v>0</v>
      </c>
      <c r="N298" s="37">
        <f>N286*(1+Mastersheet!$C$39)</f>
        <v>-1016.397053230202</v>
      </c>
      <c r="O298" s="38">
        <f>Mastersheet!$C$41</f>
        <v>-1500</v>
      </c>
      <c r="P298" s="38">
        <v>0</v>
      </c>
      <c r="Q298" s="36">
        <f t="shared" si="21"/>
        <v>11108.231089942226</v>
      </c>
      <c r="R298" s="36">
        <f t="shared" si="22"/>
        <v>2445179.8335872847</v>
      </c>
    </row>
    <row r="299" spans="1:18">
      <c r="A299" s="25">
        <v>297</v>
      </c>
      <c r="B299" s="25">
        <v>49</v>
      </c>
      <c r="C299" s="25">
        <v>9</v>
      </c>
      <c r="D299" s="36">
        <f>D287*(1+Mastersheet!$C$3)</f>
        <v>24393.529277524853</v>
      </c>
      <c r="E299" s="36">
        <f t="shared" si="23"/>
        <v>-1463.6117566514911</v>
      </c>
      <c r="F299" s="37">
        <v>0</v>
      </c>
      <c r="G299" s="41">
        <f t="shared" si="20"/>
        <v>-7074.1234904822068</v>
      </c>
      <c r="H299" s="25">
        <v>0</v>
      </c>
      <c r="I299" s="25"/>
      <c r="J299" s="36">
        <f>(1+Mastersheet!$C$39)*J287</f>
        <v>-406.55882129208067</v>
      </c>
      <c r="K299" s="36">
        <v>0</v>
      </c>
      <c r="L299" s="36">
        <f>Mastersheet!$C$34</f>
        <v>-1824.6070659266443</v>
      </c>
      <c r="M299" s="38">
        <v>0</v>
      </c>
      <c r="N299" s="37">
        <f>N287*(1+Mastersheet!$C$39)</f>
        <v>-1016.397053230202</v>
      </c>
      <c r="O299" s="38">
        <f>Mastersheet!$C$41</f>
        <v>-1500</v>
      </c>
      <c r="P299" s="38">
        <v>0</v>
      </c>
      <c r="Q299" s="36">
        <f t="shared" si="21"/>
        <v>11108.231089942226</v>
      </c>
      <c r="R299" s="36">
        <f t="shared" si="22"/>
        <v>2460363.3643998723</v>
      </c>
    </row>
    <row r="300" spans="1:18">
      <c r="A300" s="25">
        <v>298</v>
      </c>
      <c r="B300" s="25">
        <v>49</v>
      </c>
      <c r="C300" s="25">
        <v>10</v>
      </c>
      <c r="D300" s="36">
        <f>D288*(1+Mastersheet!$C$3)</f>
        <v>24393.529277524853</v>
      </c>
      <c r="E300" s="36">
        <f t="shared" si="23"/>
        <v>-1463.6117566514911</v>
      </c>
      <c r="F300" s="37">
        <v>0</v>
      </c>
      <c r="G300" s="41">
        <f t="shared" si="20"/>
        <v>-7074.1234904822068</v>
      </c>
      <c r="H300" s="25">
        <v>0</v>
      </c>
      <c r="I300" s="25"/>
      <c r="J300" s="36">
        <f>(1+Mastersheet!$C$39)*J288</f>
        <v>-406.55882129208067</v>
      </c>
      <c r="K300" s="36">
        <v>0</v>
      </c>
      <c r="L300" s="36">
        <f>Mastersheet!$C$34</f>
        <v>-1824.6070659266443</v>
      </c>
      <c r="M300" s="38">
        <v>0</v>
      </c>
      <c r="N300" s="37">
        <f>N288*(1+Mastersheet!$C$39)</f>
        <v>-1016.397053230202</v>
      </c>
      <c r="O300" s="38">
        <f>Mastersheet!$C$41</f>
        <v>-1500</v>
      </c>
      <c r="P300" s="38">
        <v>0</v>
      </c>
      <c r="Q300" s="36">
        <f t="shared" si="21"/>
        <v>11108.231089942226</v>
      </c>
      <c r="R300" s="36">
        <f t="shared" si="22"/>
        <v>2475572.2010971475</v>
      </c>
    </row>
    <row r="301" spans="1:18">
      <c r="A301" s="25">
        <v>299</v>
      </c>
      <c r="B301" s="25">
        <v>49</v>
      </c>
      <c r="C301" s="25">
        <v>11</v>
      </c>
      <c r="D301" s="36">
        <f>D289*(1+Mastersheet!$C$3)</f>
        <v>24393.529277524853</v>
      </c>
      <c r="E301" s="36">
        <f t="shared" si="23"/>
        <v>-1463.6117566514911</v>
      </c>
      <c r="F301" s="37">
        <v>0</v>
      </c>
      <c r="G301" s="41">
        <f t="shared" si="20"/>
        <v>-7074.1234904822068</v>
      </c>
      <c r="H301" s="25">
        <v>0</v>
      </c>
      <c r="I301" s="25"/>
      <c r="J301" s="36">
        <f>(1+Mastersheet!$C$39)*J289</f>
        <v>-406.55882129208067</v>
      </c>
      <c r="K301" s="36">
        <v>0</v>
      </c>
      <c r="L301" s="36">
        <f>Mastersheet!$C$34</f>
        <v>-1824.6070659266443</v>
      </c>
      <c r="M301" s="38">
        <v>0</v>
      </c>
      <c r="N301" s="37">
        <f>N289*(1+Mastersheet!$C$39)</f>
        <v>-1016.397053230202</v>
      </c>
      <c r="O301" s="38">
        <f>Mastersheet!$C$41</f>
        <v>-1500</v>
      </c>
      <c r="P301" s="38">
        <v>0</v>
      </c>
      <c r="Q301" s="36">
        <f t="shared" si="21"/>
        <v>11108.231089942226</v>
      </c>
      <c r="R301" s="36">
        <f t="shared" si="22"/>
        <v>2490806.3858555849</v>
      </c>
    </row>
    <row r="302" spans="1:18">
      <c r="A302" s="25">
        <v>300</v>
      </c>
      <c r="B302" s="25">
        <v>49</v>
      </c>
      <c r="C302" s="25">
        <v>0</v>
      </c>
      <c r="D302" s="36">
        <f>D290*(1+Mastersheet!$C$3)</f>
        <v>24393.529277524853</v>
      </c>
      <c r="E302" s="36">
        <f t="shared" si="23"/>
        <v>-1463.6117566514911</v>
      </c>
      <c r="F302" s="37">
        <v>0</v>
      </c>
      <c r="G302" s="41">
        <f t="shared" si="20"/>
        <v>-7074.1234904822068</v>
      </c>
      <c r="H302" s="25">
        <v>0</v>
      </c>
      <c r="I302" s="25"/>
      <c r="J302" s="36">
        <f>(1+Mastersheet!$C$39)*J290</f>
        <v>-406.55882129208067</v>
      </c>
      <c r="K302" s="36">
        <v>0</v>
      </c>
      <c r="L302" s="36">
        <f>Mastersheet!$C$34</f>
        <v>-1824.6070659266443</v>
      </c>
      <c r="M302" s="38">
        <v>0</v>
      </c>
      <c r="N302" s="37">
        <f>N290*(1+Mastersheet!$C$39)</f>
        <v>-1016.397053230202</v>
      </c>
      <c r="O302" s="38">
        <f>Mastersheet!$C$41</f>
        <v>-1500</v>
      </c>
      <c r="P302" s="38">
        <v>0</v>
      </c>
      <c r="Q302" s="36">
        <f t="shared" si="21"/>
        <v>11108.231089942226</v>
      </c>
      <c r="R302" s="36">
        <f t="shared" si="22"/>
        <v>2506065.960921953</v>
      </c>
    </row>
    <row r="303" spans="1:18">
      <c r="A303" s="25">
        <v>301</v>
      </c>
      <c r="B303" s="25">
        <v>49</v>
      </c>
      <c r="C303" s="25">
        <v>1</v>
      </c>
      <c r="D303" s="36">
        <f>D291*(1+Mastersheet!$C$3)</f>
        <v>25125.3351558506</v>
      </c>
      <c r="E303" s="36">
        <f t="shared" si="23"/>
        <v>-1507.5201093510359</v>
      </c>
      <c r="F303" s="37">
        <v>0</v>
      </c>
      <c r="G303" s="41">
        <f t="shared" si="20"/>
        <v>-7286.347195196674</v>
      </c>
      <c r="H303" s="25">
        <v>0</v>
      </c>
      <c r="I303" s="25"/>
      <c r="J303" s="36">
        <f>(1+Mastersheet!$C$39)*J291</f>
        <v>-418.7555859308431</v>
      </c>
      <c r="K303" s="36">
        <v>0</v>
      </c>
      <c r="L303" s="36">
        <f>Mastersheet!$C$34</f>
        <v>-1824.6070659266443</v>
      </c>
      <c r="M303" s="38">
        <v>0</v>
      </c>
      <c r="N303" s="37">
        <f>N291*(1+Mastersheet!$C$39)</f>
        <v>-1046.8889648271081</v>
      </c>
      <c r="O303" s="38">
        <f>Mastersheet!$C$41</f>
        <v>-1500</v>
      </c>
      <c r="P303" s="38">
        <v>0</v>
      </c>
      <c r="Q303" s="36">
        <f t="shared" si="21"/>
        <v>11541.216234618292</v>
      </c>
      <c r="R303" s="36">
        <f t="shared" si="22"/>
        <v>2521783.953758108</v>
      </c>
    </row>
    <row r="304" spans="1:18">
      <c r="A304" s="25">
        <v>302</v>
      </c>
      <c r="B304" s="25">
        <v>50</v>
      </c>
      <c r="C304" s="25">
        <v>2</v>
      </c>
      <c r="D304" s="36">
        <f>D292*(1+Mastersheet!$C$3)</f>
        <v>25125.3351558506</v>
      </c>
      <c r="E304" s="36">
        <f t="shared" si="23"/>
        <v>-1507.5201093510359</v>
      </c>
      <c r="F304" s="37">
        <v>0</v>
      </c>
      <c r="G304" s="41">
        <f t="shared" si="20"/>
        <v>-7286.347195196674</v>
      </c>
      <c r="H304" s="25">
        <v>0</v>
      </c>
      <c r="I304" s="25"/>
      <c r="J304" s="36">
        <f>(1+Mastersheet!$C$39)*J292</f>
        <v>-418.7555859308431</v>
      </c>
      <c r="K304" s="36">
        <v>0</v>
      </c>
      <c r="L304" s="36">
        <f>Mastersheet!$C$34</f>
        <v>-1824.6070659266443</v>
      </c>
      <c r="M304" s="38">
        <v>0</v>
      </c>
      <c r="N304" s="37">
        <f>N292*(1+Mastersheet!$C$39)</f>
        <v>-1046.8889648271081</v>
      </c>
      <c r="O304" s="38">
        <f>Mastersheet!$C$41</f>
        <v>-1500</v>
      </c>
      <c r="P304" s="38">
        <v>0</v>
      </c>
      <c r="Q304" s="36">
        <f t="shared" si="21"/>
        <v>11541.216234618292</v>
      </c>
      <c r="R304" s="36">
        <f t="shared" si="22"/>
        <v>2537528.1432489897</v>
      </c>
    </row>
    <row r="305" spans="1:18">
      <c r="A305" s="25">
        <v>303</v>
      </c>
      <c r="B305" s="25">
        <v>50</v>
      </c>
      <c r="C305" s="25">
        <v>3</v>
      </c>
      <c r="D305" s="36">
        <f>D293*(1+Mastersheet!$C$3)</f>
        <v>25125.3351558506</v>
      </c>
      <c r="E305" s="36">
        <f t="shared" si="23"/>
        <v>-1507.5201093510359</v>
      </c>
      <c r="F305" s="37">
        <v>0</v>
      </c>
      <c r="G305" s="41">
        <f t="shared" si="20"/>
        <v>-7286.347195196674</v>
      </c>
      <c r="H305" s="25">
        <v>0</v>
      </c>
      <c r="I305" s="25"/>
      <c r="J305" s="36">
        <f>(1+Mastersheet!$C$39)*J293</f>
        <v>-418.7555859308431</v>
      </c>
      <c r="K305" s="36">
        <v>0</v>
      </c>
      <c r="L305" s="36">
        <f>Mastersheet!$C$34</f>
        <v>-1824.6070659266443</v>
      </c>
      <c r="M305" s="38">
        <v>0</v>
      </c>
      <c r="N305" s="37">
        <f>N293*(1+Mastersheet!$C$39)</f>
        <v>-1046.8889648271081</v>
      </c>
      <c r="O305" s="38">
        <f>Mastersheet!$C$41</f>
        <v>-1500</v>
      </c>
      <c r="P305" s="38">
        <v>0</v>
      </c>
      <c r="Q305" s="36">
        <f t="shared" si="21"/>
        <v>11541.216234618292</v>
      </c>
      <c r="R305" s="36">
        <f t="shared" si="22"/>
        <v>2553298.5730556897</v>
      </c>
    </row>
    <row r="306" spans="1:18">
      <c r="A306" s="25">
        <v>304</v>
      </c>
      <c r="B306" s="25">
        <v>50</v>
      </c>
      <c r="C306" s="25">
        <v>4</v>
      </c>
      <c r="D306" s="36">
        <f>D294*(1+Mastersheet!$C$3)</f>
        <v>25125.3351558506</v>
      </c>
      <c r="E306" s="36">
        <f t="shared" si="23"/>
        <v>-1507.5201093510359</v>
      </c>
      <c r="F306" s="37">
        <v>0</v>
      </c>
      <c r="G306" s="41">
        <f t="shared" si="20"/>
        <v>-7286.347195196674</v>
      </c>
      <c r="H306" s="25">
        <v>0</v>
      </c>
      <c r="I306" s="25"/>
      <c r="J306" s="36">
        <f>(1+Mastersheet!$C$39)*J294</f>
        <v>-418.7555859308431</v>
      </c>
      <c r="K306" s="36">
        <v>0</v>
      </c>
      <c r="L306" s="36">
        <f>Mastersheet!$C$34</f>
        <v>-1824.6070659266443</v>
      </c>
      <c r="M306" s="38">
        <v>0</v>
      </c>
      <c r="N306" s="37">
        <f>N294*(1+Mastersheet!$C$39)</f>
        <v>-1046.8889648271081</v>
      </c>
      <c r="O306" s="38">
        <f>Mastersheet!$C$41</f>
        <v>-1500</v>
      </c>
      <c r="P306" s="38">
        <v>0</v>
      </c>
      <c r="Q306" s="36">
        <f t="shared" si="21"/>
        <v>11541.216234618292</v>
      </c>
      <c r="R306" s="36">
        <f t="shared" si="22"/>
        <v>2569095.2869120678</v>
      </c>
    </row>
    <row r="307" spans="1:18">
      <c r="A307" s="25">
        <v>305</v>
      </c>
      <c r="B307" s="25">
        <v>50</v>
      </c>
      <c r="C307" s="25">
        <v>5</v>
      </c>
      <c r="D307" s="36">
        <f>D295*(1+Mastersheet!$C$3)</f>
        <v>25125.3351558506</v>
      </c>
      <c r="E307" s="36">
        <f t="shared" si="23"/>
        <v>-1507.5201093510359</v>
      </c>
      <c r="F307" s="37">
        <v>0</v>
      </c>
      <c r="G307" s="41">
        <f t="shared" si="20"/>
        <v>-7286.347195196674</v>
      </c>
      <c r="H307" s="25">
        <v>0</v>
      </c>
      <c r="I307" s="25"/>
      <c r="J307" s="36">
        <f>(1+Mastersheet!$C$39)*J295</f>
        <v>-418.7555859308431</v>
      </c>
      <c r="K307" s="36">
        <v>0</v>
      </c>
      <c r="L307" s="36">
        <f>Mastersheet!$C$34</f>
        <v>-1824.6070659266443</v>
      </c>
      <c r="M307" s="38">
        <v>0</v>
      </c>
      <c r="N307" s="37">
        <f>N295*(1+Mastersheet!$C$39)</f>
        <v>-1046.8889648271081</v>
      </c>
      <c r="O307" s="38">
        <f>Mastersheet!$C$41</f>
        <v>-1500</v>
      </c>
      <c r="P307" s="38">
        <v>0</v>
      </c>
      <c r="Q307" s="36">
        <f t="shared" si="21"/>
        <v>11541.216234618292</v>
      </c>
      <c r="R307" s="36">
        <f t="shared" si="22"/>
        <v>2584918.328624873</v>
      </c>
    </row>
    <row r="308" spans="1:18">
      <c r="A308" s="25">
        <v>306</v>
      </c>
      <c r="B308" s="25">
        <v>50</v>
      </c>
      <c r="C308" s="25">
        <v>6</v>
      </c>
      <c r="D308" s="36">
        <f>D296*(1+Mastersheet!$C$3)</f>
        <v>25125.3351558506</v>
      </c>
      <c r="E308" s="36">
        <f t="shared" si="23"/>
        <v>-1507.5201093510359</v>
      </c>
      <c r="F308" s="37">
        <v>0</v>
      </c>
      <c r="G308" s="41">
        <f t="shared" si="20"/>
        <v>-7286.347195196674</v>
      </c>
      <c r="H308" s="25">
        <v>0</v>
      </c>
      <c r="I308" s="25"/>
      <c r="J308" s="36">
        <f>(1+Mastersheet!$C$39)*J296</f>
        <v>-418.7555859308431</v>
      </c>
      <c r="K308" s="36">
        <v>0</v>
      </c>
      <c r="L308" s="36">
        <f>Mastersheet!$C$34</f>
        <v>-1824.6070659266443</v>
      </c>
      <c r="M308" s="38">
        <v>0</v>
      </c>
      <c r="N308" s="37">
        <f>N296*(1+Mastersheet!$C$39)</f>
        <v>-1046.8889648271081</v>
      </c>
      <c r="O308" s="38">
        <f>Mastersheet!$C$41</f>
        <v>-1500</v>
      </c>
      <c r="P308" s="38">
        <v>0</v>
      </c>
      <c r="Q308" s="36">
        <f t="shared" si="21"/>
        <v>11541.216234618292</v>
      </c>
      <c r="R308" s="36">
        <f t="shared" si="22"/>
        <v>2600767.7420738661</v>
      </c>
    </row>
    <row r="309" spans="1:18">
      <c r="A309" s="25">
        <v>307</v>
      </c>
      <c r="B309" s="25">
        <v>50</v>
      </c>
      <c r="C309" s="25">
        <v>7</v>
      </c>
      <c r="D309" s="36">
        <f>D297*(1+Mastersheet!$C$3)</f>
        <v>25125.3351558506</v>
      </c>
      <c r="E309" s="36">
        <f t="shared" si="23"/>
        <v>-1507.5201093510359</v>
      </c>
      <c r="F309" s="37">
        <v>0</v>
      </c>
      <c r="G309" s="41">
        <f t="shared" si="20"/>
        <v>-7286.347195196674</v>
      </c>
      <c r="H309" s="25">
        <v>0</v>
      </c>
      <c r="I309" s="25"/>
      <c r="J309" s="36">
        <f>(1+Mastersheet!$C$39)*J297</f>
        <v>-418.7555859308431</v>
      </c>
      <c r="K309" s="36">
        <v>0</v>
      </c>
      <c r="L309" s="36">
        <f>Mastersheet!$C$34</f>
        <v>-1824.6070659266443</v>
      </c>
      <c r="M309" s="38">
        <v>0</v>
      </c>
      <c r="N309" s="37">
        <f>N297*(1+Mastersheet!$C$39)</f>
        <v>-1046.8889648271081</v>
      </c>
      <c r="O309" s="38">
        <f>Mastersheet!$C$41</f>
        <v>-1500</v>
      </c>
      <c r="P309" s="38">
        <v>0</v>
      </c>
      <c r="Q309" s="36">
        <f t="shared" si="21"/>
        <v>11541.216234618292</v>
      </c>
      <c r="R309" s="36">
        <f t="shared" si="22"/>
        <v>2616643.5712119411</v>
      </c>
    </row>
    <row r="310" spans="1:18">
      <c r="A310" s="25">
        <v>308</v>
      </c>
      <c r="B310" s="25">
        <v>50</v>
      </c>
      <c r="C310" s="25">
        <v>8</v>
      </c>
      <c r="D310" s="36">
        <f>D298*(1+Mastersheet!$C$3)</f>
        <v>25125.3351558506</v>
      </c>
      <c r="E310" s="36">
        <f t="shared" si="23"/>
        <v>-1507.5201093510359</v>
      </c>
      <c r="F310" s="37">
        <v>0</v>
      </c>
      <c r="G310" s="41">
        <f t="shared" si="20"/>
        <v>-7286.347195196674</v>
      </c>
      <c r="H310" s="25">
        <v>0</v>
      </c>
      <c r="I310" s="25"/>
      <c r="J310" s="36">
        <f>(1+Mastersheet!$C$39)*J298</f>
        <v>-418.7555859308431</v>
      </c>
      <c r="K310" s="36">
        <v>0</v>
      </c>
      <c r="L310" s="36">
        <f>Mastersheet!$C$34</f>
        <v>-1824.6070659266443</v>
      </c>
      <c r="M310" s="38">
        <v>0</v>
      </c>
      <c r="N310" s="37">
        <f>N298*(1+Mastersheet!$C$39)</f>
        <v>-1046.8889648271081</v>
      </c>
      <c r="O310" s="38">
        <f>Mastersheet!$C$41</f>
        <v>-1500</v>
      </c>
      <c r="P310" s="38">
        <v>0</v>
      </c>
      <c r="Q310" s="36">
        <f t="shared" si="21"/>
        <v>11541.216234618292</v>
      </c>
      <c r="R310" s="36">
        <f t="shared" si="22"/>
        <v>2632545.860065246</v>
      </c>
    </row>
    <row r="311" spans="1:18">
      <c r="A311" s="25">
        <v>309</v>
      </c>
      <c r="B311" s="25">
        <v>50</v>
      </c>
      <c r="C311" s="25">
        <v>9</v>
      </c>
      <c r="D311" s="36">
        <f>D299*(1+Mastersheet!$C$3)</f>
        <v>25125.3351558506</v>
      </c>
      <c r="E311" s="36">
        <f t="shared" si="23"/>
        <v>-1507.5201093510359</v>
      </c>
      <c r="F311" s="37">
        <v>0</v>
      </c>
      <c r="G311" s="41">
        <f t="shared" si="20"/>
        <v>-7286.347195196674</v>
      </c>
      <c r="H311" s="25">
        <v>0</v>
      </c>
      <c r="I311" s="25"/>
      <c r="J311" s="36">
        <f>(1+Mastersheet!$C$39)*J299</f>
        <v>-418.7555859308431</v>
      </c>
      <c r="K311" s="36">
        <v>0</v>
      </c>
      <c r="L311" s="36">
        <f>Mastersheet!$C$34</f>
        <v>-1824.6070659266443</v>
      </c>
      <c r="M311" s="38">
        <v>0</v>
      </c>
      <c r="N311" s="37">
        <f>N299*(1+Mastersheet!$C$39)</f>
        <v>-1046.8889648271081</v>
      </c>
      <c r="O311" s="38">
        <f>Mastersheet!$C$41</f>
        <v>-1500</v>
      </c>
      <c r="P311" s="38">
        <v>0</v>
      </c>
      <c r="Q311" s="36">
        <f t="shared" si="21"/>
        <v>11541.216234618292</v>
      </c>
      <c r="R311" s="36">
        <f t="shared" si="22"/>
        <v>2648474.6527333064</v>
      </c>
    </row>
    <row r="312" spans="1:18">
      <c r="A312" s="25">
        <v>310</v>
      </c>
      <c r="B312" s="25">
        <v>50</v>
      </c>
      <c r="C312" s="25">
        <v>10</v>
      </c>
      <c r="D312" s="36">
        <f>D300*(1+Mastersheet!$C$3)</f>
        <v>25125.3351558506</v>
      </c>
      <c r="E312" s="36">
        <f t="shared" si="23"/>
        <v>-1507.5201093510359</v>
      </c>
      <c r="F312" s="37">
        <v>0</v>
      </c>
      <c r="G312" s="41">
        <f t="shared" si="20"/>
        <v>-7286.347195196674</v>
      </c>
      <c r="H312" s="25">
        <v>0</v>
      </c>
      <c r="I312" s="25"/>
      <c r="J312" s="36">
        <f>(1+Mastersheet!$C$39)*J300</f>
        <v>-418.7555859308431</v>
      </c>
      <c r="K312" s="36">
        <v>0</v>
      </c>
      <c r="L312" s="36">
        <f>Mastersheet!$C$34</f>
        <v>-1824.6070659266443</v>
      </c>
      <c r="M312" s="38">
        <v>0</v>
      </c>
      <c r="N312" s="37">
        <f>N300*(1+Mastersheet!$C$39)</f>
        <v>-1046.8889648271081</v>
      </c>
      <c r="O312" s="38">
        <f>Mastersheet!$C$41</f>
        <v>-1500</v>
      </c>
      <c r="P312" s="38">
        <v>0</v>
      </c>
      <c r="Q312" s="36">
        <f t="shared" si="21"/>
        <v>11541.216234618292</v>
      </c>
      <c r="R312" s="36">
        <f t="shared" si="22"/>
        <v>2664429.9933891469</v>
      </c>
    </row>
    <row r="313" spans="1:18">
      <c r="A313" s="25">
        <v>311</v>
      </c>
      <c r="B313" s="25">
        <v>50</v>
      </c>
      <c r="C313" s="25">
        <v>11</v>
      </c>
      <c r="D313" s="36">
        <f>D301*(1+Mastersheet!$C$3)</f>
        <v>25125.3351558506</v>
      </c>
      <c r="E313" s="36">
        <f t="shared" si="23"/>
        <v>-1507.5201093510359</v>
      </c>
      <c r="F313" s="37">
        <v>0</v>
      </c>
      <c r="G313" s="41">
        <f t="shared" si="20"/>
        <v>-7286.347195196674</v>
      </c>
      <c r="H313" s="25">
        <v>0</v>
      </c>
      <c r="I313" s="25"/>
      <c r="J313" s="36">
        <f>(1+Mastersheet!$C$39)*J301</f>
        <v>-418.7555859308431</v>
      </c>
      <c r="K313" s="36">
        <v>0</v>
      </c>
      <c r="L313" s="36">
        <f>Mastersheet!$C$34</f>
        <v>-1824.6070659266443</v>
      </c>
      <c r="M313" s="38">
        <v>0</v>
      </c>
      <c r="N313" s="37">
        <f>N301*(1+Mastersheet!$C$39)</f>
        <v>-1046.8889648271081</v>
      </c>
      <c r="O313" s="38">
        <f>Mastersheet!$C$41</f>
        <v>-1500</v>
      </c>
      <c r="P313" s="38">
        <v>0</v>
      </c>
      <c r="Q313" s="36">
        <f t="shared" si="21"/>
        <v>11541.216234618292</v>
      </c>
      <c r="R313" s="36">
        <f t="shared" si="22"/>
        <v>2680411.926279414</v>
      </c>
    </row>
    <row r="314" spans="1:18">
      <c r="A314" s="25">
        <v>312</v>
      </c>
      <c r="B314" s="25">
        <v>50</v>
      </c>
      <c r="C314" s="25">
        <v>0</v>
      </c>
      <c r="D314" s="36">
        <f>D302*(1+Mastersheet!$C$3)</f>
        <v>25125.3351558506</v>
      </c>
      <c r="E314" s="36">
        <f t="shared" si="23"/>
        <v>-1507.5201093510359</v>
      </c>
      <c r="F314" s="37">
        <v>0</v>
      </c>
      <c r="G314" s="41">
        <f t="shared" si="20"/>
        <v>-7286.347195196674</v>
      </c>
      <c r="H314" s="25">
        <v>0</v>
      </c>
      <c r="I314" s="25"/>
      <c r="J314" s="36">
        <f>(1+Mastersheet!$C$39)*J302</f>
        <v>-418.7555859308431</v>
      </c>
      <c r="K314" s="36">
        <v>0</v>
      </c>
      <c r="L314" s="36">
        <f>Mastersheet!$C$34</f>
        <v>-1824.6070659266443</v>
      </c>
      <c r="M314" s="38">
        <v>0</v>
      </c>
      <c r="N314" s="37">
        <f>N302*(1+Mastersheet!$C$39)</f>
        <v>-1046.8889648271081</v>
      </c>
      <c r="O314" s="38">
        <f>Mastersheet!$C$41</f>
        <v>-1500</v>
      </c>
      <c r="P314" s="38">
        <v>0</v>
      </c>
      <c r="Q314" s="36">
        <f t="shared" si="21"/>
        <v>11541.216234618292</v>
      </c>
      <c r="R314" s="36">
        <f t="shared" si="22"/>
        <v>2696420.4957244983</v>
      </c>
    </row>
    <row r="315" spans="1:18">
      <c r="A315" s="25">
        <v>313</v>
      </c>
      <c r="B315" s="25">
        <v>50</v>
      </c>
      <c r="C315" s="25">
        <v>1</v>
      </c>
      <c r="D315" s="36">
        <f>D303*(1+Mastersheet!$C$3)</f>
        <v>25879.09521052612</v>
      </c>
      <c r="E315" s="36">
        <f t="shared" si="23"/>
        <v>-1552.7457126315671</v>
      </c>
      <c r="F315" s="37">
        <v>0</v>
      </c>
      <c r="G315" s="41">
        <f t="shared" si="20"/>
        <v>-7504.9376110525745</v>
      </c>
      <c r="H315" s="25">
        <v>0</v>
      </c>
      <c r="I315" s="25"/>
      <c r="J315" s="36">
        <f>(1+Mastersheet!$C$39)*J303</f>
        <v>-431.31825350876841</v>
      </c>
      <c r="K315" s="36">
        <v>0</v>
      </c>
      <c r="L315" s="36">
        <f>Mastersheet!$C$34</f>
        <v>-1824.6070659266443</v>
      </c>
      <c r="M315" s="38">
        <v>0</v>
      </c>
      <c r="N315" s="37">
        <f>N303*(1+Mastersheet!$C$39)</f>
        <v>-1078.2956337719213</v>
      </c>
      <c r="O315" s="38">
        <f>Mastersheet!$C$41</f>
        <v>-1500</v>
      </c>
      <c r="P315" s="38">
        <v>0</v>
      </c>
      <c r="Q315" s="36">
        <f t="shared" si="21"/>
        <v>11987.190933634645</v>
      </c>
      <c r="R315" s="36">
        <f t="shared" si="22"/>
        <v>2712901.720817674</v>
      </c>
    </row>
    <row r="316" spans="1:18">
      <c r="A316" s="25">
        <v>314</v>
      </c>
      <c r="B316" s="25">
        <v>51</v>
      </c>
      <c r="C316" s="25">
        <v>2</v>
      </c>
      <c r="D316" s="36">
        <f>D304*(1+Mastersheet!$C$3)</f>
        <v>25879.09521052612</v>
      </c>
      <c r="E316" s="36">
        <f t="shared" si="23"/>
        <v>-1552.7457126315671</v>
      </c>
      <c r="F316" s="37">
        <v>0</v>
      </c>
      <c r="G316" s="41">
        <f t="shared" si="20"/>
        <v>-7504.9376110525745</v>
      </c>
      <c r="H316" s="25">
        <v>0</v>
      </c>
      <c r="I316" s="25"/>
      <c r="J316" s="36">
        <f>(1+Mastersheet!$C$39)*J304</f>
        <v>-431.31825350876841</v>
      </c>
      <c r="K316" s="36">
        <v>0</v>
      </c>
      <c r="L316" s="36">
        <f>Mastersheet!$C$34</f>
        <v>-1824.6070659266443</v>
      </c>
      <c r="M316" s="38">
        <v>0</v>
      </c>
      <c r="N316" s="37">
        <f>N304*(1+Mastersheet!$C$39)</f>
        <v>-1078.2956337719213</v>
      </c>
      <c r="O316" s="38">
        <f>Mastersheet!$C$41</f>
        <v>-1500</v>
      </c>
      <c r="P316" s="38">
        <v>0</v>
      </c>
      <c r="Q316" s="36">
        <f t="shared" si="21"/>
        <v>11987.190933634645</v>
      </c>
      <c r="R316" s="36">
        <f t="shared" si="22"/>
        <v>2729410.4146193382</v>
      </c>
    </row>
    <row r="317" spans="1:18">
      <c r="A317" s="25">
        <v>315</v>
      </c>
      <c r="B317" s="25">
        <v>51</v>
      </c>
      <c r="C317" s="25">
        <v>3</v>
      </c>
      <c r="D317" s="36">
        <f>D305*(1+Mastersheet!$C$3)</f>
        <v>25879.09521052612</v>
      </c>
      <c r="E317" s="36">
        <f t="shared" si="23"/>
        <v>-1552.7457126315671</v>
      </c>
      <c r="F317" s="37">
        <v>0</v>
      </c>
      <c r="G317" s="41">
        <f t="shared" si="20"/>
        <v>-7504.9376110525745</v>
      </c>
      <c r="H317" s="25">
        <v>0</v>
      </c>
      <c r="I317" s="25"/>
      <c r="J317" s="36">
        <f>(1+Mastersheet!$C$39)*J305</f>
        <v>-431.31825350876841</v>
      </c>
      <c r="K317" s="36">
        <v>0</v>
      </c>
      <c r="L317" s="36">
        <f>Mastersheet!$C$34</f>
        <v>-1824.6070659266443</v>
      </c>
      <c r="M317" s="38">
        <v>0</v>
      </c>
      <c r="N317" s="37">
        <f>N305*(1+Mastersheet!$C$39)</f>
        <v>-1078.2956337719213</v>
      </c>
      <c r="O317" s="38">
        <f>Mastersheet!$C$41</f>
        <v>-1500</v>
      </c>
      <c r="P317" s="38">
        <v>0</v>
      </c>
      <c r="Q317" s="36">
        <f t="shared" si="21"/>
        <v>11987.190933634645</v>
      </c>
      <c r="R317" s="36">
        <f t="shared" si="22"/>
        <v>2745946.6229106719</v>
      </c>
    </row>
    <row r="318" spans="1:18">
      <c r="A318" s="25">
        <v>316</v>
      </c>
      <c r="B318" s="25">
        <v>51</v>
      </c>
      <c r="C318" s="25">
        <v>4</v>
      </c>
      <c r="D318" s="36">
        <f>D306*(1+Mastersheet!$C$3)</f>
        <v>25879.09521052612</v>
      </c>
      <c r="E318" s="36">
        <f t="shared" si="23"/>
        <v>-1552.7457126315671</v>
      </c>
      <c r="F318" s="37">
        <v>0</v>
      </c>
      <c r="G318" s="41">
        <f t="shared" si="20"/>
        <v>-7504.9376110525745</v>
      </c>
      <c r="H318" s="25">
        <v>0</v>
      </c>
      <c r="I318" s="25"/>
      <c r="J318" s="36">
        <f>(1+Mastersheet!$C$39)*J306</f>
        <v>-431.31825350876841</v>
      </c>
      <c r="K318" s="36">
        <v>0</v>
      </c>
      <c r="L318" s="36">
        <f>Mastersheet!$C$34</f>
        <v>-1824.6070659266443</v>
      </c>
      <c r="M318" s="38">
        <v>0</v>
      </c>
      <c r="N318" s="37">
        <f>N306*(1+Mastersheet!$C$39)</f>
        <v>-1078.2956337719213</v>
      </c>
      <c r="O318" s="38">
        <f>Mastersheet!$C$41</f>
        <v>-1500</v>
      </c>
      <c r="P318" s="38">
        <v>0</v>
      </c>
      <c r="Q318" s="36">
        <f t="shared" si="21"/>
        <v>11987.190933634645</v>
      </c>
      <c r="R318" s="36">
        <f t="shared" si="22"/>
        <v>2762510.3915491574</v>
      </c>
    </row>
    <row r="319" spans="1:18">
      <c r="A319" s="25">
        <v>317</v>
      </c>
      <c r="B319" s="25">
        <v>51</v>
      </c>
      <c r="C319" s="25">
        <v>5</v>
      </c>
      <c r="D319" s="36">
        <f>D307*(1+Mastersheet!$C$3)</f>
        <v>25879.09521052612</v>
      </c>
      <c r="E319" s="36">
        <f t="shared" si="23"/>
        <v>-1552.7457126315671</v>
      </c>
      <c r="F319" s="37">
        <v>0</v>
      </c>
      <c r="G319" s="41">
        <f t="shared" si="20"/>
        <v>-7504.9376110525745</v>
      </c>
      <c r="H319" s="25">
        <v>0</v>
      </c>
      <c r="I319" s="25"/>
      <c r="J319" s="36">
        <f>(1+Mastersheet!$C$39)*J307</f>
        <v>-431.31825350876841</v>
      </c>
      <c r="K319" s="36">
        <v>0</v>
      </c>
      <c r="L319" s="36">
        <f>Mastersheet!$C$34</f>
        <v>-1824.6070659266443</v>
      </c>
      <c r="M319" s="38">
        <v>0</v>
      </c>
      <c r="N319" s="37">
        <f>N307*(1+Mastersheet!$C$39)</f>
        <v>-1078.2956337719213</v>
      </c>
      <c r="O319" s="38">
        <f>Mastersheet!$C$41</f>
        <v>-1500</v>
      </c>
      <c r="P319" s="38">
        <v>0</v>
      </c>
      <c r="Q319" s="36">
        <f t="shared" si="21"/>
        <v>11987.190933634645</v>
      </c>
      <c r="R319" s="36">
        <f t="shared" si="22"/>
        <v>2779101.7664687075</v>
      </c>
    </row>
    <row r="320" spans="1:18">
      <c r="A320" s="25">
        <v>318</v>
      </c>
      <c r="B320" s="25">
        <v>51</v>
      </c>
      <c r="C320" s="25">
        <v>6</v>
      </c>
      <c r="D320" s="36">
        <f>D308*(1+Mastersheet!$C$3)</f>
        <v>25879.09521052612</v>
      </c>
      <c r="E320" s="36">
        <f t="shared" si="23"/>
        <v>-1552.7457126315671</v>
      </c>
      <c r="F320" s="37">
        <v>0</v>
      </c>
      <c r="G320" s="41">
        <f t="shared" si="20"/>
        <v>-7504.9376110525745</v>
      </c>
      <c r="H320" s="25">
        <v>0</v>
      </c>
      <c r="I320" s="25"/>
      <c r="J320" s="36">
        <f>(1+Mastersheet!$C$39)*J308</f>
        <v>-431.31825350876841</v>
      </c>
      <c r="K320" s="36">
        <v>0</v>
      </c>
      <c r="L320" s="36">
        <f>Mastersheet!$C$34</f>
        <v>-1824.6070659266443</v>
      </c>
      <c r="M320" s="38">
        <v>0</v>
      </c>
      <c r="N320" s="37">
        <f>N308*(1+Mastersheet!$C$39)</f>
        <v>-1078.2956337719213</v>
      </c>
      <c r="O320" s="38">
        <f>Mastersheet!$C$41</f>
        <v>-1500</v>
      </c>
      <c r="P320" s="38">
        <v>0</v>
      </c>
      <c r="Q320" s="36">
        <f t="shared" si="21"/>
        <v>11987.190933634645</v>
      </c>
      <c r="R320" s="36">
        <f t="shared" si="22"/>
        <v>2795720.7936797901</v>
      </c>
    </row>
    <row r="321" spans="1:18">
      <c r="A321" s="25">
        <v>319</v>
      </c>
      <c r="B321" s="25">
        <v>51</v>
      </c>
      <c r="C321" s="25">
        <v>7</v>
      </c>
      <c r="D321" s="36">
        <f>D309*(1+Mastersheet!$C$3)</f>
        <v>25879.09521052612</v>
      </c>
      <c r="E321" s="36">
        <f t="shared" si="23"/>
        <v>-1552.7457126315671</v>
      </c>
      <c r="F321" s="37">
        <v>0</v>
      </c>
      <c r="G321" s="41">
        <f t="shared" si="20"/>
        <v>-7504.9376110525745</v>
      </c>
      <c r="H321" s="25">
        <v>0</v>
      </c>
      <c r="I321" s="25"/>
      <c r="J321" s="36">
        <f>(1+Mastersheet!$C$39)*J309</f>
        <v>-431.31825350876841</v>
      </c>
      <c r="K321" s="36">
        <v>0</v>
      </c>
      <c r="L321" s="36">
        <f>Mastersheet!$C$34</f>
        <v>-1824.6070659266443</v>
      </c>
      <c r="M321" s="38">
        <v>0</v>
      </c>
      <c r="N321" s="37">
        <f>N309*(1+Mastersheet!$C$39)</f>
        <v>-1078.2956337719213</v>
      </c>
      <c r="O321" s="38">
        <f>Mastersheet!$C$41</f>
        <v>-1500</v>
      </c>
      <c r="P321" s="38">
        <v>0</v>
      </c>
      <c r="Q321" s="36">
        <f t="shared" si="21"/>
        <v>11987.190933634645</v>
      </c>
      <c r="R321" s="36">
        <f t="shared" si="22"/>
        <v>2812367.5192695577</v>
      </c>
    </row>
    <row r="322" spans="1:18">
      <c r="A322" s="25">
        <v>320</v>
      </c>
      <c r="B322" s="25">
        <v>51</v>
      </c>
      <c r="C322" s="25">
        <v>8</v>
      </c>
      <c r="D322" s="36">
        <f>D310*(1+Mastersheet!$C$3)</f>
        <v>25879.09521052612</v>
      </c>
      <c r="E322" s="36">
        <f t="shared" si="23"/>
        <v>-1552.7457126315671</v>
      </c>
      <c r="F322" s="37">
        <v>0</v>
      </c>
      <c r="G322" s="41">
        <f t="shared" ref="G322:G385" si="24">-0.29*($D322)</f>
        <v>-7504.9376110525745</v>
      </c>
      <c r="H322" s="25">
        <v>0</v>
      </c>
      <c r="I322" s="25"/>
      <c r="J322" s="36">
        <f>(1+Mastersheet!$C$39)*J310</f>
        <v>-431.31825350876841</v>
      </c>
      <c r="K322" s="36">
        <v>0</v>
      </c>
      <c r="L322" s="36">
        <f>Mastersheet!$C$34</f>
        <v>-1824.6070659266443</v>
      </c>
      <c r="M322" s="38">
        <v>0</v>
      </c>
      <c r="N322" s="37">
        <f>N310*(1+Mastersheet!$C$39)</f>
        <v>-1078.2956337719213</v>
      </c>
      <c r="O322" s="38">
        <f>Mastersheet!$C$41</f>
        <v>-1500</v>
      </c>
      <c r="P322" s="38">
        <v>0</v>
      </c>
      <c r="Q322" s="36">
        <f t="shared" si="21"/>
        <v>11987.190933634645</v>
      </c>
      <c r="R322" s="36">
        <f t="shared" si="22"/>
        <v>2829041.9894019747</v>
      </c>
    </row>
    <row r="323" spans="1:18">
      <c r="A323" s="25">
        <v>321</v>
      </c>
      <c r="B323" s="25">
        <v>51</v>
      </c>
      <c r="C323" s="25">
        <v>9</v>
      </c>
      <c r="D323" s="36">
        <f>D311*(1+Mastersheet!$C$3)</f>
        <v>25879.09521052612</v>
      </c>
      <c r="E323" s="36">
        <f t="shared" si="23"/>
        <v>-1552.7457126315671</v>
      </c>
      <c r="F323" s="37">
        <v>0</v>
      </c>
      <c r="G323" s="41">
        <f t="shared" si="24"/>
        <v>-7504.9376110525745</v>
      </c>
      <c r="H323" s="25">
        <v>0</v>
      </c>
      <c r="I323" s="25"/>
      <c r="J323" s="36">
        <f>(1+Mastersheet!$C$39)*J311</f>
        <v>-431.31825350876841</v>
      </c>
      <c r="K323" s="36">
        <v>0</v>
      </c>
      <c r="L323" s="36">
        <f>Mastersheet!$C$34</f>
        <v>-1824.6070659266443</v>
      </c>
      <c r="M323" s="38">
        <v>0</v>
      </c>
      <c r="N323" s="37">
        <f>N311*(1+Mastersheet!$C$39)</f>
        <v>-1078.2956337719213</v>
      </c>
      <c r="O323" s="38">
        <f>Mastersheet!$C$41</f>
        <v>-1500</v>
      </c>
      <c r="P323" s="38">
        <v>0</v>
      </c>
      <c r="Q323" s="36">
        <f t="shared" ref="Q323:Q386" si="25">SUM(D323,E323,F323,G323,H323,I323,J323,K323,L323,M323,N323,O323,P323)</f>
        <v>11987.190933634645</v>
      </c>
      <c r="R323" s="36">
        <f t="shared" ref="R323:R386" si="26">Q323+(R322*(1+($U$7/12)))</f>
        <v>2845744.2503179461</v>
      </c>
    </row>
    <row r="324" spans="1:18">
      <c r="A324" s="25">
        <v>322</v>
      </c>
      <c r="B324" s="25">
        <v>51</v>
      </c>
      <c r="C324" s="25">
        <v>10</v>
      </c>
      <c r="D324" s="36">
        <f>D312*(1+Mastersheet!$C$3)</f>
        <v>25879.09521052612</v>
      </c>
      <c r="E324" s="36">
        <f t="shared" ref="E324:E387" si="27">-0.06*D324</f>
        <v>-1552.7457126315671</v>
      </c>
      <c r="F324" s="37">
        <v>0</v>
      </c>
      <c r="G324" s="41">
        <f t="shared" si="24"/>
        <v>-7504.9376110525745</v>
      </c>
      <c r="H324" s="25">
        <v>0</v>
      </c>
      <c r="I324" s="25"/>
      <c r="J324" s="36">
        <f>(1+Mastersheet!$C$39)*J312</f>
        <v>-431.31825350876841</v>
      </c>
      <c r="K324" s="36">
        <v>0</v>
      </c>
      <c r="L324" s="36">
        <f>Mastersheet!$C$34</f>
        <v>-1824.6070659266443</v>
      </c>
      <c r="M324" s="38">
        <v>0</v>
      </c>
      <c r="N324" s="37">
        <f>N312*(1+Mastersheet!$C$39)</f>
        <v>-1078.2956337719213</v>
      </c>
      <c r="O324" s="38">
        <f>Mastersheet!$C$41</f>
        <v>-1500</v>
      </c>
      <c r="P324" s="38">
        <v>0</v>
      </c>
      <c r="Q324" s="36">
        <f t="shared" si="25"/>
        <v>11987.190933634645</v>
      </c>
      <c r="R324" s="36">
        <f t="shared" si="26"/>
        <v>2862474.348335444</v>
      </c>
    </row>
    <row r="325" spans="1:18">
      <c r="A325" s="25">
        <v>323</v>
      </c>
      <c r="B325" s="25">
        <v>51</v>
      </c>
      <c r="C325" s="25">
        <v>11</v>
      </c>
      <c r="D325" s="36">
        <f>D313*(1+Mastersheet!$C$3)</f>
        <v>25879.09521052612</v>
      </c>
      <c r="E325" s="36">
        <f t="shared" si="27"/>
        <v>-1552.7457126315671</v>
      </c>
      <c r="F325" s="37">
        <v>0</v>
      </c>
      <c r="G325" s="41">
        <f t="shared" si="24"/>
        <v>-7504.9376110525745</v>
      </c>
      <c r="H325" s="25">
        <v>0</v>
      </c>
      <c r="I325" s="25"/>
      <c r="J325" s="36">
        <f>(1+Mastersheet!$C$39)*J313</f>
        <v>-431.31825350876841</v>
      </c>
      <c r="K325" s="36">
        <v>0</v>
      </c>
      <c r="L325" s="36">
        <f>Mastersheet!$C$34</f>
        <v>-1824.6070659266443</v>
      </c>
      <c r="M325" s="38">
        <v>0</v>
      </c>
      <c r="N325" s="37">
        <f>N313*(1+Mastersheet!$C$39)</f>
        <v>-1078.2956337719213</v>
      </c>
      <c r="O325" s="38">
        <f>Mastersheet!$C$41</f>
        <v>-1500</v>
      </c>
      <c r="P325" s="38">
        <v>0</v>
      </c>
      <c r="Q325" s="36">
        <f t="shared" si="25"/>
        <v>11987.190933634645</v>
      </c>
      <c r="R325" s="36">
        <f t="shared" si="26"/>
        <v>2879232.3298496376</v>
      </c>
    </row>
    <row r="326" spans="1:18">
      <c r="A326" s="25">
        <v>324</v>
      </c>
      <c r="B326" s="25">
        <v>51</v>
      </c>
      <c r="C326" s="25">
        <v>0</v>
      </c>
      <c r="D326" s="36">
        <f>D314*(1+Mastersheet!$C$3)</f>
        <v>25879.09521052612</v>
      </c>
      <c r="E326" s="36">
        <f t="shared" si="27"/>
        <v>-1552.7457126315671</v>
      </c>
      <c r="F326" s="37">
        <v>0</v>
      </c>
      <c r="G326" s="41">
        <f t="shared" si="24"/>
        <v>-7504.9376110525745</v>
      </c>
      <c r="H326" s="25">
        <v>0</v>
      </c>
      <c r="I326" s="25"/>
      <c r="J326" s="36">
        <f>(1+Mastersheet!$C$39)*J314</f>
        <v>-431.31825350876841</v>
      </c>
      <c r="K326" s="36">
        <v>0</v>
      </c>
      <c r="L326" s="36">
        <f>Mastersheet!$C$34</f>
        <v>-1824.6070659266443</v>
      </c>
      <c r="M326" s="38">
        <v>0</v>
      </c>
      <c r="N326" s="37">
        <f>N314*(1+Mastersheet!$C$39)</f>
        <v>-1078.2956337719213</v>
      </c>
      <c r="O326" s="38">
        <f>Mastersheet!$C$41</f>
        <v>-1500</v>
      </c>
      <c r="P326" s="38">
        <v>0</v>
      </c>
      <c r="Q326" s="36">
        <f t="shared" si="25"/>
        <v>11987.190933634645</v>
      </c>
      <c r="R326" s="36">
        <f t="shared" si="26"/>
        <v>2896018.2413330218</v>
      </c>
    </row>
    <row r="327" spans="1:18">
      <c r="A327" s="25">
        <v>325</v>
      </c>
      <c r="B327" s="25">
        <v>51</v>
      </c>
      <c r="C327" s="25">
        <v>1</v>
      </c>
      <c r="D327" s="36">
        <f>D315*(1+Mastersheet!$C$3)</f>
        <v>26655.468066841906</v>
      </c>
      <c r="E327" s="36">
        <f t="shared" si="27"/>
        <v>-1599.3280840105142</v>
      </c>
      <c r="F327" s="37">
        <v>0</v>
      </c>
      <c r="G327" s="41">
        <f t="shared" si="24"/>
        <v>-7730.0857393841525</v>
      </c>
      <c r="H327" s="25">
        <v>0</v>
      </c>
      <c r="I327" s="25"/>
      <c r="J327" s="36">
        <f>(1+Mastersheet!$C$39)*J315</f>
        <v>-444.25780111403145</v>
      </c>
      <c r="K327" s="36">
        <v>0</v>
      </c>
      <c r="L327" s="36">
        <f>Mastersheet!$C$34</f>
        <v>-1824.6070659266443</v>
      </c>
      <c r="M327" s="38">
        <v>0</v>
      </c>
      <c r="N327" s="37">
        <f>N315*(1+Mastersheet!$C$39)</f>
        <v>-1110.6445027850789</v>
      </c>
      <c r="O327" s="38">
        <f>Mastersheet!$C$41</f>
        <v>-1500</v>
      </c>
      <c r="P327" s="38">
        <v>0</v>
      </c>
      <c r="Q327" s="36">
        <f t="shared" si="25"/>
        <v>12446.544873621482</v>
      </c>
      <c r="R327" s="36">
        <f t="shared" si="26"/>
        <v>2913291.4832755318</v>
      </c>
    </row>
    <row r="328" spans="1:18">
      <c r="A328" s="25">
        <v>326</v>
      </c>
      <c r="B328" s="25">
        <v>52</v>
      </c>
      <c r="C328" s="25">
        <v>2</v>
      </c>
      <c r="D328" s="36">
        <f>D316*(1+Mastersheet!$C$3)</f>
        <v>26655.468066841906</v>
      </c>
      <c r="E328" s="36">
        <f t="shared" si="27"/>
        <v>-1599.3280840105142</v>
      </c>
      <c r="F328" s="37">
        <v>0</v>
      </c>
      <c r="G328" s="41">
        <f t="shared" si="24"/>
        <v>-7730.0857393841525</v>
      </c>
      <c r="H328" s="25">
        <v>0</v>
      </c>
      <c r="I328" s="25"/>
      <c r="J328" s="36">
        <f>(1+Mastersheet!$C$39)*J316</f>
        <v>-444.25780111403145</v>
      </c>
      <c r="K328" s="36">
        <v>0</v>
      </c>
      <c r="L328" s="36">
        <f>Mastersheet!$C$34</f>
        <v>-1824.6070659266443</v>
      </c>
      <c r="M328" s="38">
        <v>0</v>
      </c>
      <c r="N328" s="37">
        <f>N316*(1+Mastersheet!$C$39)</f>
        <v>-1110.6445027850789</v>
      </c>
      <c r="O328" s="38">
        <f>Mastersheet!$C$41</f>
        <v>-1500</v>
      </c>
      <c r="P328" s="38">
        <v>0</v>
      </c>
      <c r="Q328" s="36">
        <f t="shared" si="25"/>
        <v>12446.544873621482</v>
      </c>
      <c r="R328" s="36">
        <f t="shared" si="26"/>
        <v>2930593.5139546124</v>
      </c>
    </row>
    <row r="329" spans="1:18">
      <c r="A329" s="25">
        <v>327</v>
      </c>
      <c r="B329" s="25">
        <v>52</v>
      </c>
      <c r="C329" s="25">
        <v>3</v>
      </c>
      <c r="D329" s="36">
        <f>D317*(1+Mastersheet!$C$3)</f>
        <v>26655.468066841906</v>
      </c>
      <c r="E329" s="36">
        <f t="shared" si="27"/>
        <v>-1599.3280840105142</v>
      </c>
      <c r="F329" s="37">
        <v>0</v>
      </c>
      <c r="G329" s="41">
        <f t="shared" si="24"/>
        <v>-7730.0857393841525</v>
      </c>
      <c r="H329" s="25">
        <v>0</v>
      </c>
      <c r="I329" s="25"/>
      <c r="J329" s="36">
        <f>(1+Mastersheet!$C$39)*J317</f>
        <v>-444.25780111403145</v>
      </c>
      <c r="K329" s="36">
        <v>0</v>
      </c>
      <c r="L329" s="36">
        <f>Mastersheet!$C$34</f>
        <v>-1824.6070659266443</v>
      </c>
      <c r="M329" s="38">
        <v>0</v>
      </c>
      <c r="N329" s="37">
        <f>N317*(1+Mastersheet!$C$39)</f>
        <v>-1110.6445027850789</v>
      </c>
      <c r="O329" s="38">
        <f>Mastersheet!$C$41</f>
        <v>-1500</v>
      </c>
      <c r="P329" s="38">
        <v>0</v>
      </c>
      <c r="Q329" s="36">
        <f t="shared" si="25"/>
        <v>12446.544873621482</v>
      </c>
      <c r="R329" s="36">
        <f t="shared" si="26"/>
        <v>2947924.3813514914</v>
      </c>
    </row>
    <row r="330" spans="1:18">
      <c r="A330" s="25">
        <v>328</v>
      </c>
      <c r="B330" s="25">
        <v>52</v>
      </c>
      <c r="C330" s="25">
        <v>4</v>
      </c>
      <c r="D330" s="36">
        <f>D318*(1+Mastersheet!$C$3)</f>
        <v>26655.468066841906</v>
      </c>
      <c r="E330" s="36">
        <f t="shared" si="27"/>
        <v>-1599.3280840105142</v>
      </c>
      <c r="F330" s="37">
        <v>0</v>
      </c>
      <c r="G330" s="41">
        <f t="shared" si="24"/>
        <v>-7730.0857393841525</v>
      </c>
      <c r="H330" s="25">
        <v>0</v>
      </c>
      <c r="I330" s="25"/>
      <c r="J330" s="36">
        <f>(1+Mastersheet!$C$39)*J318</f>
        <v>-444.25780111403145</v>
      </c>
      <c r="K330" s="36">
        <v>0</v>
      </c>
      <c r="L330" s="36">
        <f>Mastersheet!$C$34</f>
        <v>-1824.6070659266443</v>
      </c>
      <c r="M330" s="38">
        <v>0</v>
      </c>
      <c r="N330" s="37">
        <f>N318*(1+Mastersheet!$C$39)</f>
        <v>-1110.6445027850789</v>
      </c>
      <c r="O330" s="38">
        <f>Mastersheet!$C$41</f>
        <v>-1500</v>
      </c>
      <c r="P330" s="38">
        <v>0</v>
      </c>
      <c r="Q330" s="36">
        <f t="shared" si="25"/>
        <v>12446.544873621482</v>
      </c>
      <c r="R330" s="36">
        <f t="shared" si="26"/>
        <v>2965284.1335273655</v>
      </c>
    </row>
    <row r="331" spans="1:18">
      <c r="A331" s="25">
        <v>329</v>
      </c>
      <c r="B331" s="25">
        <v>52</v>
      </c>
      <c r="C331" s="25">
        <v>5</v>
      </c>
      <c r="D331" s="36">
        <f>D319*(1+Mastersheet!$C$3)</f>
        <v>26655.468066841906</v>
      </c>
      <c r="E331" s="36">
        <f t="shared" si="27"/>
        <v>-1599.3280840105142</v>
      </c>
      <c r="F331" s="37">
        <v>0</v>
      </c>
      <c r="G331" s="41">
        <f t="shared" si="24"/>
        <v>-7730.0857393841525</v>
      </c>
      <c r="H331" s="25">
        <v>0</v>
      </c>
      <c r="I331" s="25"/>
      <c r="J331" s="36">
        <f>(1+Mastersheet!$C$39)*J319</f>
        <v>-444.25780111403145</v>
      </c>
      <c r="K331" s="36">
        <v>0</v>
      </c>
      <c r="L331" s="36">
        <f>Mastersheet!$C$34</f>
        <v>-1824.6070659266443</v>
      </c>
      <c r="M331" s="38">
        <v>0</v>
      </c>
      <c r="N331" s="37">
        <f>N319*(1+Mastersheet!$C$39)</f>
        <v>-1110.6445027850789</v>
      </c>
      <c r="O331" s="38">
        <f>Mastersheet!$C$41</f>
        <v>-1500</v>
      </c>
      <c r="P331" s="38">
        <v>0</v>
      </c>
      <c r="Q331" s="36">
        <f t="shared" si="25"/>
        <v>12446.544873621482</v>
      </c>
      <c r="R331" s="36">
        <f t="shared" si="26"/>
        <v>2982672.8186235325</v>
      </c>
    </row>
    <row r="332" spans="1:18">
      <c r="A332" s="25">
        <v>330</v>
      </c>
      <c r="B332" s="25">
        <v>52</v>
      </c>
      <c r="C332" s="25">
        <v>6</v>
      </c>
      <c r="D332" s="36">
        <f>D320*(1+Mastersheet!$C$3)</f>
        <v>26655.468066841906</v>
      </c>
      <c r="E332" s="36">
        <f t="shared" si="27"/>
        <v>-1599.3280840105142</v>
      </c>
      <c r="F332" s="37">
        <v>0</v>
      </c>
      <c r="G332" s="41">
        <f t="shared" si="24"/>
        <v>-7730.0857393841525</v>
      </c>
      <c r="H332" s="25">
        <v>0</v>
      </c>
      <c r="I332" s="25"/>
      <c r="J332" s="36">
        <f>(1+Mastersheet!$C$39)*J320</f>
        <v>-444.25780111403145</v>
      </c>
      <c r="K332" s="36">
        <v>0</v>
      </c>
      <c r="L332" s="36">
        <f>Mastersheet!$C$34</f>
        <v>-1824.6070659266443</v>
      </c>
      <c r="M332" s="38">
        <v>0</v>
      </c>
      <c r="N332" s="37">
        <f>N320*(1+Mastersheet!$C$39)</f>
        <v>-1110.6445027850789</v>
      </c>
      <c r="O332" s="38">
        <f>Mastersheet!$C$41</f>
        <v>-1500</v>
      </c>
      <c r="P332" s="38">
        <v>0</v>
      </c>
      <c r="Q332" s="36">
        <f t="shared" si="25"/>
        <v>12446.544873621482</v>
      </c>
      <c r="R332" s="36">
        <f t="shared" si="26"/>
        <v>3000090.4848615266</v>
      </c>
    </row>
    <row r="333" spans="1:18">
      <c r="A333" s="25">
        <v>331</v>
      </c>
      <c r="B333" s="25">
        <v>52</v>
      </c>
      <c r="C333" s="25">
        <v>7</v>
      </c>
      <c r="D333" s="36">
        <f>D321*(1+Mastersheet!$C$3)</f>
        <v>26655.468066841906</v>
      </c>
      <c r="E333" s="36">
        <f t="shared" si="27"/>
        <v>-1599.3280840105142</v>
      </c>
      <c r="F333" s="37">
        <v>0</v>
      </c>
      <c r="G333" s="41">
        <f t="shared" si="24"/>
        <v>-7730.0857393841525</v>
      </c>
      <c r="H333" s="25">
        <v>0</v>
      </c>
      <c r="I333" s="25"/>
      <c r="J333" s="36">
        <f>(1+Mastersheet!$C$39)*J321</f>
        <v>-444.25780111403145</v>
      </c>
      <c r="K333" s="36">
        <v>0</v>
      </c>
      <c r="L333" s="36">
        <f>Mastersheet!$C$34</f>
        <v>-1824.6070659266443</v>
      </c>
      <c r="M333" s="38">
        <v>0</v>
      </c>
      <c r="N333" s="37">
        <f>N321*(1+Mastersheet!$C$39)</f>
        <v>-1110.6445027850789</v>
      </c>
      <c r="O333" s="38">
        <f>Mastersheet!$C$41</f>
        <v>-1500</v>
      </c>
      <c r="P333" s="38">
        <v>0</v>
      </c>
      <c r="Q333" s="36">
        <f t="shared" si="25"/>
        <v>12446.544873621482</v>
      </c>
      <c r="R333" s="36">
        <f t="shared" si="26"/>
        <v>3017537.1805432504</v>
      </c>
    </row>
    <row r="334" spans="1:18">
      <c r="A334" s="25">
        <v>332</v>
      </c>
      <c r="B334" s="25">
        <v>52</v>
      </c>
      <c r="C334" s="25">
        <v>8</v>
      </c>
      <c r="D334" s="36">
        <f>D322*(1+Mastersheet!$C$3)</f>
        <v>26655.468066841906</v>
      </c>
      <c r="E334" s="36">
        <f t="shared" si="27"/>
        <v>-1599.3280840105142</v>
      </c>
      <c r="F334" s="37">
        <v>0</v>
      </c>
      <c r="G334" s="41">
        <f t="shared" si="24"/>
        <v>-7730.0857393841525</v>
      </c>
      <c r="H334" s="25">
        <v>0</v>
      </c>
      <c r="I334" s="25"/>
      <c r="J334" s="36">
        <f>(1+Mastersheet!$C$39)*J322</f>
        <v>-444.25780111403145</v>
      </c>
      <c r="K334" s="36">
        <v>0</v>
      </c>
      <c r="L334" s="36">
        <f>Mastersheet!$C$34</f>
        <v>-1824.6070659266443</v>
      </c>
      <c r="M334" s="38">
        <v>0</v>
      </c>
      <c r="N334" s="37">
        <f>N322*(1+Mastersheet!$C$39)</f>
        <v>-1110.6445027850789</v>
      </c>
      <c r="O334" s="38">
        <f>Mastersheet!$C$41</f>
        <v>-1500</v>
      </c>
      <c r="P334" s="38">
        <v>0</v>
      </c>
      <c r="Q334" s="36">
        <f t="shared" si="25"/>
        <v>12446.544873621482</v>
      </c>
      <c r="R334" s="36">
        <f t="shared" si="26"/>
        <v>3035012.9540511104</v>
      </c>
    </row>
    <row r="335" spans="1:18">
      <c r="A335" s="25">
        <v>333</v>
      </c>
      <c r="B335" s="25">
        <v>52</v>
      </c>
      <c r="C335" s="25">
        <v>9</v>
      </c>
      <c r="D335" s="36">
        <f>D323*(1+Mastersheet!$C$3)</f>
        <v>26655.468066841906</v>
      </c>
      <c r="E335" s="36">
        <f t="shared" si="27"/>
        <v>-1599.3280840105142</v>
      </c>
      <c r="F335" s="37">
        <v>0</v>
      </c>
      <c r="G335" s="41">
        <f t="shared" si="24"/>
        <v>-7730.0857393841525</v>
      </c>
      <c r="H335" s="25">
        <v>0</v>
      </c>
      <c r="I335" s="25"/>
      <c r="J335" s="36">
        <f>(1+Mastersheet!$C$39)*J323</f>
        <v>-444.25780111403145</v>
      </c>
      <c r="K335" s="36">
        <v>0</v>
      </c>
      <c r="L335" s="36">
        <f>Mastersheet!$C$34</f>
        <v>-1824.6070659266443</v>
      </c>
      <c r="M335" s="38">
        <v>0</v>
      </c>
      <c r="N335" s="37">
        <f>N323*(1+Mastersheet!$C$39)</f>
        <v>-1110.6445027850789</v>
      </c>
      <c r="O335" s="38">
        <f>Mastersheet!$C$41</f>
        <v>-1500</v>
      </c>
      <c r="P335" s="38">
        <v>0</v>
      </c>
      <c r="Q335" s="36">
        <f t="shared" si="25"/>
        <v>12446.544873621482</v>
      </c>
      <c r="R335" s="36">
        <f t="shared" si="26"/>
        <v>3052517.8538481505</v>
      </c>
    </row>
    <row r="336" spans="1:18">
      <c r="A336" s="25">
        <v>334</v>
      </c>
      <c r="B336" s="25">
        <v>52</v>
      </c>
      <c r="C336" s="25">
        <v>10</v>
      </c>
      <c r="D336" s="36">
        <f>D324*(1+Mastersheet!$C$3)</f>
        <v>26655.468066841906</v>
      </c>
      <c r="E336" s="36">
        <f t="shared" si="27"/>
        <v>-1599.3280840105142</v>
      </c>
      <c r="F336" s="37">
        <v>0</v>
      </c>
      <c r="G336" s="41">
        <f t="shared" si="24"/>
        <v>-7730.0857393841525</v>
      </c>
      <c r="H336" s="25">
        <v>0</v>
      </c>
      <c r="I336" s="25"/>
      <c r="J336" s="36">
        <f>(1+Mastersheet!$C$39)*J324</f>
        <v>-444.25780111403145</v>
      </c>
      <c r="K336" s="36">
        <v>0</v>
      </c>
      <c r="L336" s="36">
        <f>Mastersheet!$C$34</f>
        <v>-1824.6070659266443</v>
      </c>
      <c r="M336" s="38">
        <v>0</v>
      </c>
      <c r="N336" s="37">
        <f>N324*(1+Mastersheet!$C$39)</f>
        <v>-1110.6445027850789</v>
      </c>
      <c r="O336" s="38">
        <f>Mastersheet!$C$41</f>
        <v>-1500</v>
      </c>
      <c r="P336" s="38">
        <v>0</v>
      </c>
      <c r="Q336" s="36">
        <f t="shared" si="25"/>
        <v>12446.544873621482</v>
      </c>
      <c r="R336" s="36">
        <f t="shared" si="26"/>
        <v>3070051.9284781856</v>
      </c>
    </row>
    <row r="337" spans="1:18">
      <c r="A337" s="25">
        <v>335</v>
      </c>
      <c r="B337" s="25">
        <v>52</v>
      </c>
      <c r="C337" s="25">
        <v>11</v>
      </c>
      <c r="D337" s="36">
        <f>D325*(1+Mastersheet!$C$3)</f>
        <v>26655.468066841906</v>
      </c>
      <c r="E337" s="36">
        <f t="shared" si="27"/>
        <v>-1599.3280840105142</v>
      </c>
      <c r="F337" s="37">
        <v>0</v>
      </c>
      <c r="G337" s="41">
        <f t="shared" si="24"/>
        <v>-7730.0857393841525</v>
      </c>
      <c r="H337" s="25">
        <v>0</v>
      </c>
      <c r="I337" s="25"/>
      <c r="J337" s="36">
        <f>(1+Mastersheet!$C$39)*J325</f>
        <v>-444.25780111403145</v>
      </c>
      <c r="K337" s="36">
        <v>0</v>
      </c>
      <c r="L337" s="36">
        <f>Mastersheet!$C$34</f>
        <v>-1824.6070659266443</v>
      </c>
      <c r="M337" s="38">
        <v>0</v>
      </c>
      <c r="N337" s="37">
        <f>N325*(1+Mastersheet!$C$39)</f>
        <v>-1110.6445027850789</v>
      </c>
      <c r="O337" s="38">
        <f>Mastersheet!$C$41</f>
        <v>-1500</v>
      </c>
      <c r="P337" s="38">
        <v>0</v>
      </c>
      <c r="Q337" s="36">
        <f t="shared" si="25"/>
        <v>12446.544873621482</v>
      </c>
      <c r="R337" s="36">
        <f t="shared" si="26"/>
        <v>3087615.2265659375</v>
      </c>
    </row>
    <row r="338" spans="1:18">
      <c r="A338" s="25">
        <v>336</v>
      </c>
      <c r="B338" s="25">
        <v>52</v>
      </c>
      <c r="C338" s="25">
        <v>0</v>
      </c>
      <c r="D338" s="36">
        <f>D326*(1+Mastersheet!$C$3)</f>
        <v>26655.468066841906</v>
      </c>
      <c r="E338" s="36">
        <f t="shared" si="27"/>
        <v>-1599.3280840105142</v>
      </c>
      <c r="F338" s="37">
        <v>0</v>
      </c>
      <c r="G338" s="41">
        <f t="shared" si="24"/>
        <v>-7730.0857393841525</v>
      </c>
      <c r="H338" s="25">
        <v>0</v>
      </c>
      <c r="I338" s="25"/>
      <c r="J338" s="36">
        <f>(1+Mastersheet!$C$39)*J326</f>
        <v>-444.25780111403145</v>
      </c>
      <c r="K338" s="36">
        <v>0</v>
      </c>
      <c r="L338" s="36">
        <f>Mastersheet!$C$34</f>
        <v>-1824.6070659266443</v>
      </c>
      <c r="M338" s="38">
        <v>0</v>
      </c>
      <c r="N338" s="37">
        <f>N326*(1+Mastersheet!$C$39)</f>
        <v>-1110.6445027850789</v>
      </c>
      <c r="O338" s="38">
        <f>Mastersheet!$C$41</f>
        <v>-1500</v>
      </c>
      <c r="P338" s="38">
        <v>0</v>
      </c>
      <c r="Q338" s="36">
        <f t="shared" si="25"/>
        <v>12446.544873621482</v>
      </c>
      <c r="R338" s="36">
        <f t="shared" si="26"/>
        <v>3105207.7968171691</v>
      </c>
    </row>
    <row r="339" spans="1:18">
      <c r="A339" s="25">
        <v>337</v>
      </c>
      <c r="B339" s="25">
        <v>52</v>
      </c>
      <c r="C339" s="25">
        <v>1</v>
      </c>
      <c r="D339" s="36">
        <f>D327*(1+Mastersheet!$C$3)</f>
        <v>27455.132108847163</v>
      </c>
      <c r="E339" s="36">
        <f t="shared" si="27"/>
        <v>-1647.3079265308297</v>
      </c>
      <c r="F339" s="37">
        <v>0</v>
      </c>
      <c r="G339" s="41">
        <f t="shared" si="24"/>
        <v>-7961.9883115656767</v>
      </c>
      <c r="H339" s="25">
        <v>0</v>
      </c>
      <c r="I339" s="25"/>
      <c r="J339" s="36">
        <f>(1+Mastersheet!$C$39)*J327</f>
        <v>-457.58553514745239</v>
      </c>
      <c r="K339" s="36">
        <v>0</v>
      </c>
      <c r="L339" s="36">
        <f>Mastersheet!$C$34</f>
        <v>-1824.6070659266443</v>
      </c>
      <c r="M339" s="38">
        <v>0</v>
      </c>
      <c r="N339" s="37">
        <f>N327*(1+Mastersheet!$C$39)</f>
        <v>-1143.9638378686313</v>
      </c>
      <c r="O339" s="38">
        <f>Mastersheet!$C$41</f>
        <v>-1500</v>
      </c>
      <c r="P339" s="38">
        <v>0</v>
      </c>
      <c r="Q339" s="36">
        <f t="shared" si="25"/>
        <v>12919.679431807926</v>
      </c>
      <c r="R339" s="36">
        <f t="shared" si="26"/>
        <v>3123302.8225770057</v>
      </c>
    </row>
    <row r="340" spans="1:18">
      <c r="A340" s="25">
        <v>338</v>
      </c>
      <c r="B340" s="25">
        <v>53</v>
      </c>
      <c r="C340" s="25">
        <v>2</v>
      </c>
      <c r="D340" s="36">
        <f>D328*(1+Mastersheet!$C$3)</f>
        <v>27455.132108847163</v>
      </c>
      <c r="E340" s="36">
        <f t="shared" si="27"/>
        <v>-1647.3079265308297</v>
      </c>
      <c r="F340" s="37">
        <v>0</v>
      </c>
      <c r="G340" s="41">
        <f t="shared" si="24"/>
        <v>-7961.9883115656767</v>
      </c>
      <c r="H340" s="25">
        <v>0</v>
      </c>
      <c r="I340" s="25"/>
      <c r="J340" s="36">
        <f>(1+Mastersheet!$C$39)*J328</f>
        <v>-457.58553514745239</v>
      </c>
      <c r="K340" s="36">
        <v>0</v>
      </c>
      <c r="L340" s="36">
        <f>Mastersheet!$C$34</f>
        <v>-1824.6070659266443</v>
      </c>
      <c r="M340" s="38">
        <v>0</v>
      </c>
      <c r="N340" s="37">
        <f>N328*(1+Mastersheet!$C$39)</f>
        <v>-1143.9638378686313</v>
      </c>
      <c r="O340" s="38">
        <f>Mastersheet!$C$41</f>
        <v>-1500</v>
      </c>
      <c r="P340" s="38">
        <v>0</v>
      </c>
      <c r="Q340" s="36">
        <f t="shared" si="25"/>
        <v>12919.679431807926</v>
      </c>
      <c r="R340" s="36">
        <f t="shared" si="26"/>
        <v>3141428.0067131086</v>
      </c>
    </row>
    <row r="341" spans="1:18">
      <c r="A341" s="25">
        <v>339</v>
      </c>
      <c r="B341" s="25">
        <v>53</v>
      </c>
      <c r="C341" s="25">
        <v>3</v>
      </c>
      <c r="D341" s="36">
        <f>D329*(1+Mastersheet!$C$3)</f>
        <v>27455.132108847163</v>
      </c>
      <c r="E341" s="36">
        <f t="shared" si="27"/>
        <v>-1647.3079265308297</v>
      </c>
      <c r="F341" s="37">
        <v>0</v>
      </c>
      <c r="G341" s="41">
        <f t="shared" si="24"/>
        <v>-7961.9883115656767</v>
      </c>
      <c r="H341" s="25">
        <v>0</v>
      </c>
      <c r="I341" s="25"/>
      <c r="J341" s="36">
        <f>(1+Mastersheet!$C$39)*J329</f>
        <v>-457.58553514745239</v>
      </c>
      <c r="K341" s="36">
        <v>0</v>
      </c>
      <c r="L341" s="36">
        <f>Mastersheet!$C$34</f>
        <v>-1824.6070659266443</v>
      </c>
      <c r="M341" s="38">
        <v>0</v>
      </c>
      <c r="N341" s="37">
        <f>N329*(1+Mastersheet!$C$39)</f>
        <v>-1143.9638378686313</v>
      </c>
      <c r="O341" s="38">
        <f>Mastersheet!$C$41</f>
        <v>-1500</v>
      </c>
      <c r="P341" s="38">
        <v>0</v>
      </c>
      <c r="Q341" s="36">
        <f t="shared" si="25"/>
        <v>12919.679431807926</v>
      </c>
      <c r="R341" s="36">
        <f t="shared" si="26"/>
        <v>3159583.3994894382</v>
      </c>
    </row>
    <row r="342" spans="1:18">
      <c r="A342" s="25">
        <v>340</v>
      </c>
      <c r="B342" s="25">
        <v>53</v>
      </c>
      <c r="C342" s="25">
        <v>4</v>
      </c>
      <c r="D342" s="36">
        <f>D330*(1+Mastersheet!$C$3)</f>
        <v>27455.132108847163</v>
      </c>
      <c r="E342" s="36">
        <f t="shared" si="27"/>
        <v>-1647.3079265308297</v>
      </c>
      <c r="F342" s="37">
        <v>0</v>
      </c>
      <c r="G342" s="41">
        <f t="shared" si="24"/>
        <v>-7961.9883115656767</v>
      </c>
      <c r="H342" s="25">
        <v>0</v>
      </c>
      <c r="I342" s="25"/>
      <c r="J342" s="36">
        <f>(1+Mastersheet!$C$39)*J330</f>
        <v>-457.58553514745239</v>
      </c>
      <c r="K342" s="36">
        <v>0</v>
      </c>
      <c r="L342" s="36">
        <f>Mastersheet!$C$34</f>
        <v>-1824.6070659266443</v>
      </c>
      <c r="M342" s="38">
        <v>0</v>
      </c>
      <c r="N342" s="37">
        <f>N330*(1+Mastersheet!$C$39)</f>
        <v>-1143.9638378686313</v>
      </c>
      <c r="O342" s="38">
        <f>Mastersheet!$C$41</f>
        <v>-1500</v>
      </c>
      <c r="P342" s="38">
        <v>0</v>
      </c>
      <c r="Q342" s="36">
        <f t="shared" si="25"/>
        <v>12919.679431807926</v>
      </c>
      <c r="R342" s="36">
        <f t="shared" si="26"/>
        <v>3177769.0512537286</v>
      </c>
    </row>
    <row r="343" spans="1:18">
      <c r="A343" s="25">
        <v>341</v>
      </c>
      <c r="B343" s="25">
        <v>53</v>
      </c>
      <c r="C343" s="25">
        <v>5</v>
      </c>
      <c r="D343" s="36">
        <f>D331*(1+Mastersheet!$C$3)</f>
        <v>27455.132108847163</v>
      </c>
      <c r="E343" s="36">
        <f t="shared" si="27"/>
        <v>-1647.3079265308297</v>
      </c>
      <c r="F343" s="37">
        <v>0</v>
      </c>
      <c r="G343" s="41">
        <f t="shared" si="24"/>
        <v>-7961.9883115656767</v>
      </c>
      <c r="H343" s="25">
        <v>0</v>
      </c>
      <c r="I343" s="25"/>
      <c r="J343" s="36">
        <f>(1+Mastersheet!$C$39)*J331</f>
        <v>-457.58553514745239</v>
      </c>
      <c r="K343" s="36">
        <v>0</v>
      </c>
      <c r="L343" s="36">
        <f>Mastersheet!$C$34</f>
        <v>-1824.6070659266443</v>
      </c>
      <c r="M343" s="38">
        <v>0</v>
      </c>
      <c r="N343" s="37">
        <f>N331*(1+Mastersheet!$C$39)</f>
        <v>-1143.9638378686313</v>
      </c>
      <c r="O343" s="38">
        <f>Mastersheet!$C$41</f>
        <v>-1500</v>
      </c>
      <c r="P343" s="38">
        <v>0</v>
      </c>
      <c r="Q343" s="36">
        <f t="shared" si="25"/>
        <v>12919.679431807926</v>
      </c>
      <c r="R343" s="36">
        <f t="shared" si="26"/>
        <v>3195985.0124376258</v>
      </c>
    </row>
    <row r="344" spans="1:18">
      <c r="A344" s="25">
        <v>342</v>
      </c>
      <c r="B344" s="25">
        <v>53</v>
      </c>
      <c r="C344" s="25">
        <v>6</v>
      </c>
      <c r="D344" s="36">
        <f>D332*(1+Mastersheet!$C$3)</f>
        <v>27455.132108847163</v>
      </c>
      <c r="E344" s="36">
        <f t="shared" si="27"/>
        <v>-1647.3079265308297</v>
      </c>
      <c r="F344" s="37">
        <v>0</v>
      </c>
      <c r="G344" s="41">
        <f t="shared" si="24"/>
        <v>-7961.9883115656767</v>
      </c>
      <c r="H344" s="25">
        <v>0</v>
      </c>
      <c r="I344" s="25"/>
      <c r="J344" s="36">
        <f>(1+Mastersheet!$C$39)*J332</f>
        <v>-457.58553514745239</v>
      </c>
      <c r="K344" s="36">
        <v>0</v>
      </c>
      <c r="L344" s="36">
        <f>Mastersheet!$C$34</f>
        <v>-1824.6070659266443</v>
      </c>
      <c r="M344" s="38">
        <v>0</v>
      </c>
      <c r="N344" s="37">
        <f>N332*(1+Mastersheet!$C$39)</f>
        <v>-1143.9638378686313</v>
      </c>
      <c r="O344" s="38">
        <f>Mastersheet!$C$41</f>
        <v>-1500</v>
      </c>
      <c r="P344" s="38">
        <v>0</v>
      </c>
      <c r="Q344" s="36">
        <f t="shared" si="25"/>
        <v>12919.679431807926</v>
      </c>
      <c r="R344" s="36">
        <f t="shared" si="26"/>
        <v>3214231.3335568295</v>
      </c>
    </row>
    <row r="345" spans="1:18">
      <c r="A345" s="25">
        <v>343</v>
      </c>
      <c r="B345" s="25">
        <v>53</v>
      </c>
      <c r="C345" s="25">
        <v>7</v>
      </c>
      <c r="D345" s="36">
        <f>D333*(1+Mastersheet!$C$3)</f>
        <v>27455.132108847163</v>
      </c>
      <c r="E345" s="36">
        <f t="shared" si="27"/>
        <v>-1647.3079265308297</v>
      </c>
      <c r="F345" s="37">
        <v>0</v>
      </c>
      <c r="G345" s="41">
        <f t="shared" si="24"/>
        <v>-7961.9883115656767</v>
      </c>
      <c r="H345" s="25">
        <v>0</v>
      </c>
      <c r="I345" s="25"/>
      <c r="J345" s="36">
        <f>(1+Mastersheet!$C$39)*J333</f>
        <v>-457.58553514745239</v>
      </c>
      <c r="K345" s="36">
        <v>0</v>
      </c>
      <c r="L345" s="36">
        <f>Mastersheet!$C$34</f>
        <v>-1824.6070659266443</v>
      </c>
      <c r="M345" s="38">
        <v>0</v>
      </c>
      <c r="N345" s="37">
        <f>N333*(1+Mastersheet!$C$39)</f>
        <v>-1143.9638378686313</v>
      </c>
      <c r="O345" s="38">
        <f>Mastersheet!$C$41</f>
        <v>-1500</v>
      </c>
      <c r="P345" s="38">
        <v>0</v>
      </c>
      <c r="Q345" s="36">
        <f t="shared" si="25"/>
        <v>12919.679431807926</v>
      </c>
      <c r="R345" s="36">
        <f t="shared" si="26"/>
        <v>3232508.0652112318</v>
      </c>
    </row>
    <row r="346" spans="1:18">
      <c r="A346" s="25">
        <v>344</v>
      </c>
      <c r="B346" s="25">
        <v>53</v>
      </c>
      <c r="C346" s="25">
        <v>8</v>
      </c>
      <c r="D346" s="36">
        <f>D334*(1+Mastersheet!$C$3)</f>
        <v>27455.132108847163</v>
      </c>
      <c r="E346" s="36">
        <f t="shared" si="27"/>
        <v>-1647.3079265308297</v>
      </c>
      <c r="F346" s="37">
        <v>0</v>
      </c>
      <c r="G346" s="41">
        <f t="shared" si="24"/>
        <v>-7961.9883115656767</v>
      </c>
      <c r="H346" s="25">
        <v>0</v>
      </c>
      <c r="I346" s="25"/>
      <c r="J346" s="36">
        <f>(1+Mastersheet!$C$39)*J334</f>
        <v>-457.58553514745239</v>
      </c>
      <c r="K346" s="36">
        <v>0</v>
      </c>
      <c r="L346" s="36">
        <f>Mastersheet!$C$34</f>
        <v>-1824.6070659266443</v>
      </c>
      <c r="M346" s="38">
        <v>0</v>
      </c>
      <c r="N346" s="37">
        <f>N334*(1+Mastersheet!$C$39)</f>
        <v>-1143.9638378686313</v>
      </c>
      <c r="O346" s="38">
        <f>Mastersheet!$C$41</f>
        <v>-1500</v>
      </c>
      <c r="P346" s="38">
        <v>0</v>
      </c>
      <c r="Q346" s="36">
        <f t="shared" si="25"/>
        <v>12919.679431807926</v>
      </c>
      <c r="R346" s="36">
        <f t="shared" si="26"/>
        <v>3250815.2580850585</v>
      </c>
    </row>
    <row r="347" spans="1:18">
      <c r="A347" s="25">
        <v>345</v>
      </c>
      <c r="B347" s="25">
        <v>53</v>
      </c>
      <c r="C347" s="25">
        <v>9</v>
      </c>
      <c r="D347" s="36">
        <f>D335*(1+Mastersheet!$C$3)</f>
        <v>27455.132108847163</v>
      </c>
      <c r="E347" s="36">
        <f t="shared" si="27"/>
        <v>-1647.3079265308297</v>
      </c>
      <c r="F347" s="37">
        <v>0</v>
      </c>
      <c r="G347" s="41">
        <f t="shared" si="24"/>
        <v>-7961.9883115656767</v>
      </c>
      <c r="H347" s="25">
        <v>0</v>
      </c>
      <c r="I347" s="25"/>
      <c r="J347" s="36">
        <f>(1+Mastersheet!$C$39)*J335</f>
        <v>-457.58553514745239</v>
      </c>
      <c r="K347" s="36">
        <v>0</v>
      </c>
      <c r="L347" s="36">
        <f>Mastersheet!$C$34</f>
        <v>-1824.6070659266443</v>
      </c>
      <c r="M347" s="38">
        <v>0</v>
      </c>
      <c r="N347" s="37">
        <f>N335*(1+Mastersheet!$C$39)</f>
        <v>-1143.9638378686313</v>
      </c>
      <c r="O347" s="38">
        <f>Mastersheet!$C$41</f>
        <v>-1500</v>
      </c>
      <c r="P347" s="38">
        <v>0</v>
      </c>
      <c r="Q347" s="36">
        <f t="shared" si="25"/>
        <v>12919.679431807926</v>
      </c>
      <c r="R347" s="36">
        <f t="shared" si="26"/>
        <v>3269152.9629470082</v>
      </c>
    </row>
    <row r="348" spans="1:18">
      <c r="A348" s="25">
        <v>346</v>
      </c>
      <c r="B348" s="25">
        <v>53</v>
      </c>
      <c r="C348" s="25">
        <v>10</v>
      </c>
      <c r="D348" s="36">
        <f>D336*(1+Mastersheet!$C$3)</f>
        <v>27455.132108847163</v>
      </c>
      <c r="E348" s="36">
        <f t="shared" si="27"/>
        <v>-1647.3079265308297</v>
      </c>
      <c r="F348" s="37">
        <v>0</v>
      </c>
      <c r="G348" s="41">
        <f t="shared" si="24"/>
        <v>-7961.9883115656767</v>
      </c>
      <c r="H348" s="25">
        <v>0</v>
      </c>
      <c r="I348" s="25"/>
      <c r="J348" s="36">
        <f>(1+Mastersheet!$C$39)*J336</f>
        <v>-457.58553514745239</v>
      </c>
      <c r="K348" s="36">
        <v>0</v>
      </c>
      <c r="L348" s="36">
        <f>Mastersheet!$C$34</f>
        <v>-1824.6070659266443</v>
      </c>
      <c r="M348" s="38">
        <v>0</v>
      </c>
      <c r="N348" s="37">
        <f>N336*(1+Mastersheet!$C$39)</f>
        <v>-1143.9638378686313</v>
      </c>
      <c r="O348" s="38">
        <f>Mastersheet!$C$41</f>
        <v>-1500</v>
      </c>
      <c r="P348" s="38">
        <v>0</v>
      </c>
      <c r="Q348" s="36">
        <f t="shared" si="25"/>
        <v>12919.679431807926</v>
      </c>
      <c r="R348" s="36">
        <f t="shared" si="26"/>
        <v>3287521.2306503942</v>
      </c>
    </row>
    <row r="349" spans="1:18">
      <c r="A349" s="25">
        <v>347</v>
      </c>
      <c r="B349" s="25">
        <v>53</v>
      </c>
      <c r="C349" s="25">
        <v>11</v>
      </c>
      <c r="D349" s="36">
        <f>D337*(1+Mastersheet!$C$3)</f>
        <v>27455.132108847163</v>
      </c>
      <c r="E349" s="36">
        <f t="shared" si="27"/>
        <v>-1647.3079265308297</v>
      </c>
      <c r="F349" s="37">
        <v>0</v>
      </c>
      <c r="G349" s="41">
        <f t="shared" si="24"/>
        <v>-7961.9883115656767</v>
      </c>
      <c r="H349" s="25">
        <v>0</v>
      </c>
      <c r="I349" s="25"/>
      <c r="J349" s="36">
        <f>(1+Mastersheet!$C$39)*J337</f>
        <v>-457.58553514745239</v>
      </c>
      <c r="K349" s="36">
        <v>0</v>
      </c>
      <c r="L349" s="36">
        <f>Mastersheet!$C$34</f>
        <v>-1824.6070659266443</v>
      </c>
      <c r="M349" s="38">
        <v>0</v>
      </c>
      <c r="N349" s="37">
        <f>N337*(1+Mastersheet!$C$39)</f>
        <v>-1143.9638378686313</v>
      </c>
      <c r="O349" s="38">
        <f>Mastersheet!$C$41</f>
        <v>-1500</v>
      </c>
      <c r="P349" s="38">
        <v>0</v>
      </c>
      <c r="Q349" s="36">
        <f t="shared" si="25"/>
        <v>12919.679431807926</v>
      </c>
      <c r="R349" s="36">
        <f t="shared" si="26"/>
        <v>3305920.112133286</v>
      </c>
    </row>
    <row r="350" spans="1:18">
      <c r="A350" s="25">
        <v>348</v>
      </c>
      <c r="B350" s="25">
        <v>53</v>
      </c>
      <c r="C350" s="25">
        <v>0</v>
      </c>
      <c r="D350" s="36">
        <f>D338*(1+Mastersheet!$C$3)</f>
        <v>27455.132108847163</v>
      </c>
      <c r="E350" s="36">
        <f t="shared" si="27"/>
        <v>-1647.3079265308297</v>
      </c>
      <c r="F350" s="37">
        <v>0</v>
      </c>
      <c r="G350" s="41">
        <f t="shared" si="24"/>
        <v>-7961.9883115656767</v>
      </c>
      <c r="H350" s="25">
        <v>0</v>
      </c>
      <c r="I350" s="25"/>
      <c r="J350" s="36">
        <f>(1+Mastersheet!$C$39)*J338</f>
        <v>-457.58553514745239</v>
      </c>
      <c r="K350" s="36">
        <v>0</v>
      </c>
      <c r="L350" s="36">
        <f>Mastersheet!$C$34</f>
        <v>-1824.6070659266443</v>
      </c>
      <c r="M350" s="38">
        <v>0</v>
      </c>
      <c r="N350" s="37">
        <f>N338*(1+Mastersheet!$C$39)</f>
        <v>-1143.9638378686313</v>
      </c>
      <c r="O350" s="38">
        <f>Mastersheet!$C$41</f>
        <v>-1500</v>
      </c>
      <c r="P350" s="38">
        <v>0</v>
      </c>
      <c r="Q350" s="36">
        <f t="shared" si="25"/>
        <v>12919.679431807926</v>
      </c>
      <c r="R350" s="36">
        <f t="shared" si="26"/>
        <v>3324349.6584186493</v>
      </c>
    </row>
    <row r="351" spans="1:18">
      <c r="A351" s="25">
        <v>349</v>
      </c>
      <c r="B351" s="25">
        <v>53</v>
      </c>
      <c r="C351" s="25">
        <v>1</v>
      </c>
      <c r="D351" s="36">
        <f>D339*(1+Mastersheet!$C$3)</f>
        <v>28278.78607211258</v>
      </c>
      <c r="E351" s="36">
        <f t="shared" si="27"/>
        <v>-1696.7271643267547</v>
      </c>
      <c r="F351" s="37">
        <v>0</v>
      </c>
      <c r="G351" s="41">
        <f t="shared" si="24"/>
        <v>-8200.847960912648</v>
      </c>
      <c r="H351" s="25">
        <v>0</v>
      </c>
      <c r="I351" s="25"/>
      <c r="J351" s="36">
        <f>(1+Mastersheet!$C$39)*J339</f>
        <v>-471.31310120187595</v>
      </c>
      <c r="K351" s="36">
        <v>0</v>
      </c>
      <c r="L351" s="36">
        <f>Mastersheet!$C$34</f>
        <v>-1824.6070659266443</v>
      </c>
      <c r="M351" s="38">
        <v>0</v>
      </c>
      <c r="N351" s="37">
        <f>N339*(1+Mastersheet!$C$39)</f>
        <v>-1178.2827530046902</v>
      </c>
      <c r="O351" s="38">
        <f>Mastersheet!$C$41</f>
        <v>-1500</v>
      </c>
      <c r="P351" s="38">
        <v>0</v>
      </c>
      <c r="Q351" s="36">
        <f t="shared" si="25"/>
        <v>13407.008026739966</v>
      </c>
      <c r="R351" s="36">
        <f t="shared" si="26"/>
        <v>3343297.2492094208</v>
      </c>
    </row>
    <row r="352" spans="1:18">
      <c r="A352" s="25">
        <v>350</v>
      </c>
      <c r="B352" s="25">
        <v>54</v>
      </c>
      <c r="C352" s="25">
        <v>2</v>
      </c>
      <c r="D352" s="36">
        <f>D340*(1+Mastersheet!$C$3)</f>
        <v>28278.78607211258</v>
      </c>
      <c r="E352" s="36">
        <f t="shared" si="27"/>
        <v>-1696.7271643267547</v>
      </c>
      <c r="F352" s="37">
        <v>0</v>
      </c>
      <c r="G352" s="41">
        <f t="shared" si="24"/>
        <v>-8200.847960912648</v>
      </c>
      <c r="H352" s="25">
        <v>0</v>
      </c>
      <c r="I352" s="25"/>
      <c r="J352" s="36">
        <f>(1+Mastersheet!$C$39)*J340</f>
        <v>-471.31310120187595</v>
      </c>
      <c r="K352" s="36">
        <v>0</v>
      </c>
      <c r="L352" s="36">
        <f>Mastersheet!$C$34</f>
        <v>-1824.6070659266443</v>
      </c>
      <c r="M352" s="38">
        <v>0</v>
      </c>
      <c r="N352" s="37">
        <f>N340*(1+Mastersheet!$C$39)</f>
        <v>-1178.2827530046902</v>
      </c>
      <c r="O352" s="38">
        <f>Mastersheet!$C$41</f>
        <v>-1500</v>
      </c>
      <c r="P352" s="38">
        <v>0</v>
      </c>
      <c r="Q352" s="36">
        <f t="shared" si="25"/>
        <v>13407.008026739966</v>
      </c>
      <c r="R352" s="36">
        <f t="shared" si="26"/>
        <v>3362276.4193181768</v>
      </c>
    </row>
    <row r="353" spans="1:18">
      <c r="A353" s="25">
        <v>351</v>
      </c>
      <c r="B353" s="25">
        <v>54</v>
      </c>
      <c r="C353" s="25">
        <v>3</v>
      </c>
      <c r="D353" s="36">
        <f>D341*(1+Mastersheet!$C$3)</f>
        <v>28278.78607211258</v>
      </c>
      <c r="E353" s="36">
        <f t="shared" si="27"/>
        <v>-1696.7271643267547</v>
      </c>
      <c r="F353" s="37">
        <v>0</v>
      </c>
      <c r="G353" s="41">
        <f t="shared" si="24"/>
        <v>-8200.847960912648</v>
      </c>
      <c r="H353" s="25">
        <v>0</v>
      </c>
      <c r="I353" s="25"/>
      <c r="J353" s="36">
        <f>(1+Mastersheet!$C$39)*J341</f>
        <v>-471.31310120187595</v>
      </c>
      <c r="K353" s="36">
        <v>0</v>
      </c>
      <c r="L353" s="36">
        <f>Mastersheet!$C$34</f>
        <v>-1824.6070659266443</v>
      </c>
      <c r="M353" s="38">
        <v>0</v>
      </c>
      <c r="N353" s="37">
        <f>N341*(1+Mastersheet!$C$39)</f>
        <v>-1178.2827530046902</v>
      </c>
      <c r="O353" s="38">
        <f>Mastersheet!$C$41</f>
        <v>-1500</v>
      </c>
      <c r="P353" s="38">
        <v>0</v>
      </c>
      <c r="Q353" s="36">
        <f t="shared" si="25"/>
        <v>13407.008026739966</v>
      </c>
      <c r="R353" s="36">
        <f t="shared" si="26"/>
        <v>3381287.2213771138</v>
      </c>
    </row>
    <row r="354" spans="1:18">
      <c r="A354" s="25">
        <v>352</v>
      </c>
      <c r="B354" s="25">
        <v>54</v>
      </c>
      <c r="C354" s="25">
        <v>4</v>
      </c>
      <c r="D354" s="36">
        <f>D342*(1+Mastersheet!$C$3)</f>
        <v>28278.78607211258</v>
      </c>
      <c r="E354" s="36">
        <f t="shared" si="27"/>
        <v>-1696.7271643267547</v>
      </c>
      <c r="F354" s="37">
        <v>0</v>
      </c>
      <c r="G354" s="41">
        <f t="shared" si="24"/>
        <v>-8200.847960912648</v>
      </c>
      <c r="H354" s="25">
        <v>0</v>
      </c>
      <c r="I354" s="25"/>
      <c r="J354" s="36">
        <f>(1+Mastersheet!$C$39)*J342</f>
        <v>-471.31310120187595</v>
      </c>
      <c r="K354" s="36">
        <v>0</v>
      </c>
      <c r="L354" s="36">
        <f>Mastersheet!$C$34</f>
        <v>-1824.6070659266443</v>
      </c>
      <c r="M354" s="38">
        <v>0</v>
      </c>
      <c r="N354" s="37">
        <f>N342*(1+Mastersheet!$C$39)</f>
        <v>-1178.2827530046902</v>
      </c>
      <c r="O354" s="38">
        <f>Mastersheet!$C$41</f>
        <v>-1500</v>
      </c>
      <c r="P354" s="38">
        <v>0</v>
      </c>
      <c r="Q354" s="36">
        <f t="shared" si="25"/>
        <v>13407.008026739966</v>
      </c>
      <c r="R354" s="36">
        <f t="shared" si="26"/>
        <v>3400329.708106149</v>
      </c>
    </row>
    <row r="355" spans="1:18">
      <c r="A355" s="25">
        <v>353</v>
      </c>
      <c r="B355" s="25">
        <v>54</v>
      </c>
      <c r="C355" s="25">
        <v>5</v>
      </c>
      <c r="D355" s="36">
        <f>D343*(1+Mastersheet!$C$3)</f>
        <v>28278.78607211258</v>
      </c>
      <c r="E355" s="36">
        <f t="shared" si="27"/>
        <v>-1696.7271643267547</v>
      </c>
      <c r="F355" s="37">
        <v>0</v>
      </c>
      <c r="G355" s="41">
        <f t="shared" si="24"/>
        <v>-8200.847960912648</v>
      </c>
      <c r="H355" s="25">
        <v>0</v>
      </c>
      <c r="I355" s="25"/>
      <c r="J355" s="36">
        <f>(1+Mastersheet!$C$39)*J343</f>
        <v>-471.31310120187595</v>
      </c>
      <c r="K355" s="36">
        <v>0</v>
      </c>
      <c r="L355" s="36">
        <f>Mastersheet!$C$34</f>
        <v>-1824.6070659266443</v>
      </c>
      <c r="M355" s="38">
        <v>0</v>
      </c>
      <c r="N355" s="37">
        <f>N343*(1+Mastersheet!$C$39)</f>
        <v>-1178.2827530046902</v>
      </c>
      <c r="O355" s="38">
        <f>Mastersheet!$C$41</f>
        <v>-1500</v>
      </c>
      <c r="P355" s="38">
        <v>0</v>
      </c>
      <c r="Q355" s="36">
        <f t="shared" si="25"/>
        <v>13407.008026739966</v>
      </c>
      <c r="R355" s="36">
        <f t="shared" si="26"/>
        <v>3419403.932313066</v>
      </c>
    </row>
    <row r="356" spans="1:18">
      <c r="A356" s="25">
        <v>354</v>
      </c>
      <c r="B356" s="25">
        <v>54</v>
      </c>
      <c r="C356" s="25">
        <v>6</v>
      </c>
      <c r="D356" s="36">
        <f>D344*(1+Mastersheet!$C$3)</f>
        <v>28278.78607211258</v>
      </c>
      <c r="E356" s="36">
        <f t="shared" si="27"/>
        <v>-1696.7271643267547</v>
      </c>
      <c r="F356" s="37">
        <v>0</v>
      </c>
      <c r="G356" s="41">
        <f t="shared" si="24"/>
        <v>-8200.847960912648</v>
      </c>
      <c r="H356" s="25">
        <v>0</v>
      </c>
      <c r="I356" s="25"/>
      <c r="J356" s="36">
        <f>(1+Mastersheet!$C$39)*J344</f>
        <v>-471.31310120187595</v>
      </c>
      <c r="K356" s="36">
        <v>0</v>
      </c>
      <c r="L356" s="36">
        <f>Mastersheet!$C$34</f>
        <v>-1824.6070659266443</v>
      </c>
      <c r="M356" s="38">
        <v>0</v>
      </c>
      <c r="N356" s="37">
        <f>N344*(1+Mastersheet!$C$39)</f>
        <v>-1178.2827530046902</v>
      </c>
      <c r="O356" s="38">
        <f>Mastersheet!$C$41</f>
        <v>-1500</v>
      </c>
      <c r="P356" s="38">
        <v>0</v>
      </c>
      <c r="Q356" s="36">
        <f t="shared" si="25"/>
        <v>13407.008026739966</v>
      </c>
      <c r="R356" s="36">
        <f t="shared" si="26"/>
        <v>3438509.9468936613</v>
      </c>
    </row>
    <row r="357" spans="1:18">
      <c r="A357" s="25">
        <v>355</v>
      </c>
      <c r="B357" s="25">
        <v>54</v>
      </c>
      <c r="C357" s="25">
        <v>7</v>
      </c>
      <c r="D357" s="36">
        <f>D345*(1+Mastersheet!$C$3)</f>
        <v>28278.78607211258</v>
      </c>
      <c r="E357" s="36">
        <f t="shared" si="27"/>
        <v>-1696.7271643267547</v>
      </c>
      <c r="F357" s="37">
        <v>0</v>
      </c>
      <c r="G357" s="41">
        <f t="shared" si="24"/>
        <v>-8200.847960912648</v>
      </c>
      <c r="H357" s="25">
        <v>0</v>
      </c>
      <c r="I357" s="25"/>
      <c r="J357" s="36">
        <f>(1+Mastersheet!$C$39)*J345</f>
        <v>-471.31310120187595</v>
      </c>
      <c r="K357" s="36">
        <v>0</v>
      </c>
      <c r="L357" s="36">
        <f>Mastersheet!$C$34</f>
        <v>-1824.6070659266443</v>
      </c>
      <c r="M357" s="38">
        <v>0</v>
      </c>
      <c r="N357" s="37">
        <f>N345*(1+Mastersheet!$C$39)</f>
        <v>-1178.2827530046902</v>
      </c>
      <c r="O357" s="38">
        <f>Mastersheet!$C$41</f>
        <v>-1500</v>
      </c>
      <c r="P357" s="38">
        <v>0</v>
      </c>
      <c r="Q357" s="36">
        <f t="shared" si="25"/>
        <v>13407.008026739966</v>
      </c>
      <c r="R357" s="36">
        <f t="shared" si="26"/>
        <v>3457647.8048318909</v>
      </c>
    </row>
    <row r="358" spans="1:18">
      <c r="A358" s="25">
        <v>356</v>
      </c>
      <c r="B358" s="25">
        <v>54</v>
      </c>
      <c r="C358" s="25">
        <v>8</v>
      </c>
      <c r="D358" s="36">
        <f>D346*(1+Mastersheet!$C$3)</f>
        <v>28278.78607211258</v>
      </c>
      <c r="E358" s="36">
        <f t="shared" si="27"/>
        <v>-1696.7271643267547</v>
      </c>
      <c r="F358" s="37">
        <v>0</v>
      </c>
      <c r="G358" s="41">
        <f t="shared" si="24"/>
        <v>-8200.847960912648</v>
      </c>
      <c r="H358" s="25">
        <v>0</v>
      </c>
      <c r="I358" s="25"/>
      <c r="J358" s="36">
        <f>(1+Mastersheet!$C$39)*J346</f>
        <v>-471.31310120187595</v>
      </c>
      <c r="K358" s="36">
        <v>0</v>
      </c>
      <c r="L358" s="36">
        <f>Mastersheet!$C$34</f>
        <v>-1824.6070659266443</v>
      </c>
      <c r="M358" s="38">
        <v>0</v>
      </c>
      <c r="N358" s="37">
        <f>N346*(1+Mastersheet!$C$39)</f>
        <v>-1178.2827530046902</v>
      </c>
      <c r="O358" s="38">
        <f>Mastersheet!$C$41</f>
        <v>-1500</v>
      </c>
      <c r="P358" s="38">
        <v>0</v>
      </c>
      <c r="Q358" s="36">
        <f t="shared" si="25"/>
        <v>13407.008026739966</v>
      </c>
      <c r="R358" s="36">
        <f t="shared" si="26"/>
        <v>3476817.5592000177</v>
      </c>
    </row>
    <row r="359" spans="1:18">
      <c r="A359" s="25">
        <v>357</v>
      </c>
      <c r="B359" s="25">
        <v>54</v>
      </c>
      <c r="C359" s="25">
        <v>9</v>
      </c>
      <c r="D359" s="36">
        <f>D347*(1+Mastersheet!$C$3)</f>
        <v>28278.78607211258</v>
      </c>
      <c r="E359" s="36">
        <f t="shared" si="27"/>
        <v>-1696.7271643267547</v>
      </c>
      <c r="F359" s="37">
        <v>0</v>
      </c>
      <c r="G359" s="41">
        <f t="shared" si="24"/>
        <v>-8200.847960912648</v>
      </c>
      <c r="H359" s="25">
        <v>0</v>
      </c>
      <c r="I359" s="25"/>
      <c r="J359" s="36">
        <f>(1+Mastersheet!$C$39)*J347</f>
        <v>-471.31310120187595</v>
      </c>
      <c r="K359" s="36">
        <v>0</v>
      </c>
      <c r="L359" s="36">
        <f>Mastersheet!$C$34</f>
        <v>-1824.6070659266443</v>
      </c>
      <c r="M359" s="38">
        <v>0</v>
      </c>
      <c r="N359" s="37">
        <f>N347*(1+Mastersheet!$C$39)</f>
        <v>-1178.2827530046902</v>
      </c>
      <c r="O359" s="38">
        <f>Mastersheet!$C$41</f>
        <v>-1500</v>
      </c>
      <c r="P359" s="38">
        <v>0</v>
      </c>
      <c r="Q359" s="36">
        <f t="shared" si="25"/>
        <v>13407.008026739966</v>
      </c>
      <c r="R359" s="36">
        <f t="shared" si="26"/>
        <v>3496019.2631587577</v>
      </c>
    </row>
    <row r="360" spans="1:18">
      <c r="A360" s="25">
        <v>358</v>
      </c>
      <c r="B360" s="25">
        <v>54</v>
      </c>
      <c r="C360" s="25">
        <v>10</v>
      </c>
      <c r="D360" s="36">
        <f>D348*(1+Mastersheet!$C$3)</f>
        <v>28278.78607211258</v>
      </c>
      <c r="E360" s="36">
        <f t="shared" si="27"/>
        <v>-1696.7271643267547</v>
      </c>
      <c r="F360" s="37">
        <v>0</v>
      </c>
      <c r="G360" s="41">
        <f t="shared" si="24"/>
        <v>-8200.847960912648</v>
      </c>
      <c r="H360" s="25">
        <v>0</v>
      </c>
      <c r="I360" s="25"/>
      <c r="J360" s="36">
        <f>(1+Mastersheet!$C$39)*J348</f>
        <v>-471.31310120187595</v>
      </c>
      <c r="K360" s="36">
        <v>0</v>
      </c>
      <c r="L360" s="36">
        <f>Mastersheet!$C$34</f>
        <v>-1824.6070659266443</v>
      </c>
      <c r="M360" s="38">
        <v>0</v>
      </c>
      <c r="N360" s="37">
        <f>N348*(1+Mastersheet!$C$39)</f>
        <v>-1178.2827530046902</v>
      </c>
      <c r="O360" s="38">
        <f>Mastersheet!$C$41</f>
        <v>-1500</v>
      </c>
      <c r="P360" s="38">
        <v>0</v>
      </c>
      <c r="Q360" s="36">
        <f t="shared" si="25"/>
        <v>13407.008026739966</v>
      </c>
      <c r="R360" s="36">
        <f t="shared" si="26"/>
        <v>3515252.969957429</v>
      </c>
    </row>
    <row r="361" spans="1:18">
      <c r="A361" s="25">
        <v>359</v>
      </c>
      <c r="B361" s="25">
        <v>54</v>
      </c>
      <c r="C361" s="25">
        <v>11</v>
      </c>
      <c r="D361" s="36">
        <f>D349*(1+Mastersheet!$C$3)</f>
        <v>28278.78607211258</v>
      </c>
      <c r="E361" s="36">
        <f t="shared" si="27"/>
        <v>-1696.7271643267547</v>
      </c>
      <c r="F361" s="37">
        <v>0</v>
      </c>
      <c r="G361" s="41">
        <f t="shared" si="24"/>
        <v>-8200.847960912648</v>
      </c>
      <c r="H361" s="25">
        <v>0</v>
      </c>
      <c r="I361" s="25"/>
      <c r="J361" s="36">
        <f>(1+Mastersheet!$C$39)*J349</f>
        <v>-471.31310120187595</v>
      </c>
      <c r="K361" s="36">
        <v>0</v>
      </c>
      <c r="L361" s="36">
        <f>Mastersheet!$C$34</f>
        <v>-1824.6070659266443</v>
      </c>
      <c r="M361" s="38">
        <v>0</v>
      </c>
      <c r="N361" s="37">
        <f>N349*(1+Mastersheet!$C$39)</f>
        <v>-1178.2827530046902</v>
      </c>
      <c r="O361" s="38">
        <f>Mastersheet!$C$41</f>
        <v>-1500</v>
      </c>
      <c r="P361" s="38">
        <v>0</v>
      </c>
      <c r="Q361" s="36">
        <f t="shared" si="25"/>
        <v>13407.008026739966</v>
      </c>
      <c r="R361" s="36">
        <f t="shared" si="26"/>
        <v>3534518.7329340982</v>
      </c>
    </row>
    <row r="362" spans="1:18">
      <c r="A362" s="25">
        <v>360</v>
      </c>
      <c r="B362" s="25">
        <v>54</v>
      </c>
      <c r="C362" s="25">
        <v>0</v>
      </c>
      <c r="D362" s="36">
        <f>D350*(1+Mastersheet!$C$3)</f>
        <v>28278.78607211258</v>
      </c>
      <c r="E362" s="36">
        <f t="shared" si="27"/>
        <v>-1696.7271643267547</v>
      </c>
      <c r="F362" s="37">
        <v>0</v>
      </c>
      <c r="G362" s="41">
        <f t="shared" si="24"/>
        <v>-8200.847960912648</v>
      </c>
      <c r="H362" s="25">
        <v>0</v>
      </c>
      <c r="I362" s="25"/>
      <c r="J362" s="36">
        <f>(1+Mastersheet!$C$39)*J350</f>
        <v>-471.31310120187595</v>
      </c>
      <c r="K362" s="36">
        <v>0</v>
      </c>
      <c r="L362" s="36">
        <f>Mastersheet!$C$34</f>
        <v>-1824.6070659266443</v>
      </c>
      <c r="M362" s="38">
        <v>0</v>
      </c>
      <c r="N362" s="37">
        <f>N350*(1+Mastersheet!$C$39)</f>
        <v>-1178.2827530046902</v>
      </c>
      <c r="O362" s="38">
        <f>Mastersheet!$C$41</f>
        <v>-1500</v>
      </c>
      <c r="P362" s="38">
        <v>0</v>
      </c>
      <c r="Q362" s="36">
        <f t="shared" si="25"/>
        <v>13407.008026739966</v>
      </c>
      <c r="R362" s="36">
        <f t="shared" si="26"/>
        <v>3553816.6055157287</v>
      </c>
    </row>
    <row r="363" spans="1:18">
      <c r="A363" s="25">
        <v>361</v>
      </c>
      <c r="B363" s="25">
        <v>54</v>
      </c>
      <c r="C363" s="25">
        <v>1</v>
      </c>
      <c r="D363" s="36">
        <f>D351*(1+Mastersheet!$C$3)</f>
        <v>29127.14965427596</v>
      </c>
      <c r="E363" s="36">
        <f t="shared" si="27"/>
        <v>-1747.6289792565576</v>
      </c>
      <c r="F363" s="37">
        <v>0</v>
      </c>
      <c r="G363" s="41">
        <f t="shared" si="24"/>
        <v>-8446.8733997400268</v>
      </c>
      <c r="H363" s="25">
        <v>0</v>
      </c>
      <c r="I363" s="25"/>
      <c r="J363" s="36">
        <f>(1+Mastersheet!$C$39)*J351</f>
        <v>-485.45249423793223</v>
      </c>
      <c r="K363" s="36">
        <v>0</v>
      </c>
      <c r="L363" s="36">
        <f>Mastersheet!$C$34</f>
        <v>-1824.6070659266443</v>
      </c>
      <c r="M363" s="38">
        <v>0</v>
      </c>
      <c r="N363" s="37">
        <f>N351*(1+Mastersheet!$C$39)</f>
        <v>-1213.631235594831</v>
      </c>
      <c r="O363" s="38">
        <f>Mastersheet!$C$41</f>
        <v>-1500</v>
      </c>
      <c r="P363" s="38">
        <v>0</v>
      </c>
      <c r="Q363" s="36">
        <f t="shared" si="25"/>
        <v>13908.956479519968</v>
      </c>
      <c r="R363" s="36">
        <f t="shared" si="26"/>
        <v>3573648.5896711084</v>
      </c>
    </row>
    <row r="364" spans="1:18">
      <c r="A364" s="25">
        <v>362</v>
      </c>
      <c r="B364" s="25">
        <v>55</v>
      </c>
      <c r="C364" s="25">
        <v>2</v>
      </c>
      <c r="D364" s="36">
        <f>D352*(1+Mastersheet!$C$3)</f>
        <v>29127.14965427596</v>
      </c>
      <c r="E364" s="36">
        <f t="shared" si="27"/>
        <v>-1747.6289792565576</v>
      </c>
      <c r="F364" s="37">
        <v>0</v>
      </c>
      <c r="G364" s="41">
        <f t="shared" si="24"/>
        <v>-8446.8733997400268</v>
      </c>
      <c r="H364" s="25">
        <v>0</v>
      </c>
      <c r="I364" s="25"/>
      <c r="J364" s="36">
        <f>(1+Mastersheet!$C$39)*J352</f>
        <v>-485.45249423793223</v>
      </c>
      <c r="K364" s="36">
        <v>0</v>
      </c>
      <c r="L364" s="36">
        <f>Mastersheet!$C$34</f>
        <v>-1824.6070659266443</v>
      </c>
      <c r="M364" s="38">
        <v>0</v>
      </c>
      <c r="N364" s="37">
        <f>N352*(1+Mastersheet!$C$39)</f>
        <v>-1213.631235594831</v>
      </c>
      <c r="O364" s="38">
        <f>Mastersheet!$C$41</f>
        <v>-1500</v>
      </c>
      <c r="P364" s="38">
        <v>0</v>
      </c>
      <c r="Q364" s="36">
        <f t="shared" si="25"/>
        <v>13908.956479519968</v>
      </c>
      <c r="R364" s="36">
        <f t="shared" si="26"/>
        <v>3593513.6271334137</v>
      </c>
    </row>
    <row r="365" spans="1:18">
      <c r="A365" s="25">
        <v>363</v>
      </c>
      <c r="B365" s="25">
        <v>55</v>
      </c>
      <c r="C365" s="25">
        <v>3</v>
      </c>
      <c r="D365" s="36">
        <f>D353*(1+Mastersheet!$C$3)</f>
        <v>29127.14965427596</v>
      </c>
      <c r="E365" s="36">
        <f t="shared" si="27"/>
        <v>-1747.6289792565576</v>
      </c>
      <c r="F365" s="37">
        <v>0</v>
      </c>
      <c r="G365" s="41">
        <f t="shared" si="24"/>
        <v>-8446.8733997400268</v>
      </c>
      <c r="H365" s="25">
        <v>0</v>
      </c>
      <c r="I365" s="25"/>
      <c r="J365" s="36">
        <f>(1+Mastersheet!$C$39)*J353</f>
        <v>-485.45249423793223</v>
      </c>
      <c r="K365" s="36">
        <v>0</v>
      </c>
      <c r="L365" s="36">
        <f>Mastersheet!$C$34</f>
        <v>-1824.6070659266443</v>
      </c>
      <c r="M365" s="38">
        <v>0</v>
      </c>
      <c r="N365" s="37">
        <f>N353*(1+Mastersheet!$C$39)</f>
        <v>-1213.631235594831</v>
      </c>
      <c r="O365" s="38">
        <f>Mastersheet!$C$41</f>
        <v>-1500</v>
      </c>
      <c r="P365" s="38">
        <v>0</v>
      </c>
      <c r="Q365" s="36">
        <f t="shared" si="25"/>
        <v>13908.956479519968</v>
      </c>
      <c r="R365" s="36">
        <f t="shared" si="26"/>
        <v>3613411.7729914896</v>
      </c>
    </row>
    <row r="366" spans="1:18">
      <c r="A366" s="25">
        <v>364</v>
      </c>
      <c r="B366" s="25">
        <v>55</v>
      </c>
      <c r="C366" s="25">
        <v>4</v>
      </c>
      <c r="D366" s="36">
        <f>D354*(1+Mastersheet!$C$3)</f>
        <v>29127.14965427596</v>
      </c>
      <c r="E366" s="36">
        <f t="shared" si="27"/>
        <v>-1747.6289792565576</v>
      </c>
      <c r="F366" s="37">
        <v>0</v>
      </c>
      <c r="G366" s="41">
        <f t="shared" si="24"/>
        <v>-8446.8733997400268</v>
      </c>
      <c r="H366" s="25">
        <v>0</v>
      </c>
      <c r="I366" s="25"/>
      <c r="J366" s="36">
        <f>(1+Mastersheet!$C$39)*J354</f>
        <v>-485.45249423793223</v>
      </c>
      <c r="K366" s="36">
        <v>0</v>
      </c>
      <c r="L366" s="36">
        <f>Mastersheet!$C$34</f>
        <v>-1824.6070659266443</v>
      </c>
      <c r="M366" s="38">
        <v>0</v>
      </c>
      <c r="N366" s="37">
        <f>N354*(1+Mastersheet!$C$39)</f>
        <v>-1213.631235594831</v>
      </c>
      <c r="O366" s="38">
        <f>Mastersheet!$C$41</f>
        <v>-1500</v>
      </c>
      <c r="P366" s="38">
        <v>0</v>
      </c>
      <c r="Q366" s="36">
        <f t="shared" si="25"/>
        <v>13908.956479519968</v>
      </c>
      <c r="R366" s="36">
        <f t="shared" si="26"/>
        <v>3633343.0824259957</v>
      </c>
    </row>
    <row r="367" spans="1:18">
      <c r="A367" s="25">
        <v>365</v>
      </c>
      <c r="B367" s="25">
        <v>55</v>
      </c>
      <c r="C367" s="25">
        <v>5</v>
      </c>
      <c r="D367" s="36">
        <f>D355*(1+Mastersheet!$C$3)</f>
        <v>29127.14965427596</v>
      </c>
      <c r="E367" s="36">
        <f t="shared" si="27"/>
        <v>-1747.6289792565576</v>
      </c>
      <c r="F367" s="37">
        <v>0</v>
      </c>
      <c r="G367" s="41">
        <f t="shared" si="24"/>
        <v>-8446.8733997400268</v>
      </c>
      <c r="H367" s="25">
        <v>0</v>
      </c>
      <c r="I367" s="25"/>
      <c r="J367" s="36">
        <f>(1+Mastersheet!$C$39)*J355</f>
        <v>-485.45249423793223</v>
      </c>
      <c r="K367" s="36">
        <v>0</v>
      </c>
      <c r="L367" s="36">
        <f>Mastersheet!$C$34</f>
        <v>-1824.6070659266443</v>
      </c>
      <c r="M367" s="38">
        <v>0</v>
      </c>
      <c r="N367" s="37">
        <f>N355*(1+Mastersheet!$C$39)</f>
        <v>-1213.631235594831</v>
      </c>
      <c r="O367" s="38">
        <f>Mastersheet!$C$41</f>
        <v>-1500</v>
      </c>
      <c r="P367" s="38">
        <v>0</v>
      </c>
      <c r="Q367" s="36">
        <f t="shared" si="25"/>
        <v>13908.956479519968</v>
      </c>
      <c r="R367" s="36">
        <f t="shared" si="26"/>
        <v>3653307.6107095592</v>
      </c>
    </row>
    <row r="368" spans="1:18">
      <c r="A368" s="25">
        <v>366</v>
      </c>
      <c r="B368" s="25">
        <v>55</v>
      </c>
      <c r="C368" s="25">
        <v>6</v>
      </c>
      <c r="D368" s="36">
        <f>D356*(1+Mastersheet!$C$3)</f>
        <v>29127.14965427596</v>
      </c>
      <c r="E368" s="36">
        <f t="shared" si="27"/>
        <v>-1747.6289792565576</v>
      </c>
      <c r="F368" s="37">
        <v>0</v>
      </c>
      <c r="G368" s="41">
        <f t="shared" si="24"/>
        <v>-8446.8733997400268</v>
      </c>
      <c r="H368" s="25">
        <v>0</v>
      </c>
      <c r="I368" s="25"/>
      <c r="J368" s="36">
        <f>(1+Mastersheet!$C$39)*J356</f>
        <v>-485.45249423793223</v>
      </c>
      <c r="K368" s="36">
        <v>0</v>
      </c>
      <c r="L368" s="36">
        <f>Mastersheet!$C$34</f>
        <v>-1824.6070659266443</v>
      </c>
      <c r="M368" s="38">
        <v>0</v>
      </c>
      <c r="N368" s="37">
        <f>N356*(1+Mastersheet!$C$39)</f>
        <v>-1213.631235594831</v>
      </c>
      <c r="O368" s="38">
        <f>Mastersheet!$C$41</f>
        <v>-1500</v>
      </c>
      <c r="P368" s="38">
        <v>0</v>
      </c>
      <c r="Q368" s="36">
        <f t="shared" si="25"/>
        <v>13908.956479519968</v>
      </c>
      <c r="R368" s="36">
        <f t="shared" si="26"/>
        <v>3673305.4132069289</v>
      </c>
    </row>
    <row r="369" spans="1:18">
      <c r="A369" s="25">
        <v>367</v>
      </c>
      <c r="B369" s="25">
        <v>55</v>
      </c>
      <c r="C369" s="25">
        <v>7</v>
      </c>
      <c r="D369" s="36">
        <f>D357*(1+Mastersheet!$C$3)</f>
        <v>29127.14965427596</v>
      </c>
      <c r="E369" s="36">
        <f t="shared" si="27"/>
        <v>-1747.6289792565576</v>
      </c>
      <c r="F369" s="37">
        <v>0</v>
      </c>
      <c r="G369" s="41">
        <f t="shared" si="24"/>
        <v>-8446.8733997400268</v>
      </c>
      <c r="H369" s="25">
        <v>0</v>
      </c>
      <c r="I369" s="25"/>
      <c r="J369" s="36">
        <f>(1+Mastersheet!$C$39)*J357</f>
        <v>-485.45249423793223</v>
      </c>
      <c r="K369" s="36">
        <v>0</v>
      </c>
      <c r="L369" s="36">
        <f>Mastersheet!$C$34</f>
        <v>-1824.6070659266443</v>
      </c>
      <c r="M369" s="38">
        <v>0</v>
      </c>
      <c r="N369" s="37">
        <f>N357*(1+Mastersheet!$C$39)</f>
        <v>-1213.631235594831</v>
      </c>
      <c r="O369" s="38">
        <f>Mastersheet!$C$41</f>
        <v>-1500</v>
      </c>
      <c r="P369" s="38">
        <v>0</v>
      </c>
      <c r="Q369" s="36">
        <f t="shared" si="25"/>
        <v>13908.956479519968</v>
      </c>
      <c r="R369" s="36">
        <f t="shared" si="26"/>
        <v>3693336.5453751273</v>
      </c>
    </row>
    <row r="370" spans="1:18">
      <c r="A370" s="25">
        <v>368</v>
      </c>
      <c r="B370" s="25">
        <v>55</v>
      </c>
      <c r="C370" s="25">
        <v>8</v>
      </c>
      <c r="D370" s="36">
        <f>D358*(1+Mastersheet!$C$3)</f>
        <v>29127.14965427596</v>
      </c>
      <c r="E370" s="36">
        <f t="shared" si="27"/>
        <v>-1747.6289792565576</v>
      </c>
      <c r="F370" s="37">
        <v>0</v>
      </c>
      <c r="G370" s="41">
        <f t="shared" si="24"/>
        <v>-8446.8733997400268</v>
      </c>
      <c r="H370" s="25">
        <v>0</v>
      </c>
      <c r="I370" s="25"/>
      <c r="J370" s="36">
        <f>(1+Mastersheet!$C$39)*J358</f>
        <v>-485.45249423793223</v>
      </c>
      <c r="K370" s="36">
        <v>0</v>
      </c>
      <c r="L370" s="36">
        <f>Mastersheet!$C$34</f>
        <v>-1824.6070659266443</v>
      </c>
      <c r="M370" s="38">
        <v>0</v>
      </c>
      <c r="N370" s="37">
        <f>N358*(1+Mastersheet!$C$39)</f>
        <v>-1213.631235594831</v>
      </c>
      <c r="O370" s="38">
        <f>Mastersheet!$C$41</f>
        <v>-1500</v>
      </c>
      <c r="P370" s="38">
        <v>0</v>
      </c>
      <c r="Q370" s="36">
        <f t="shared" si="25"/>
        <v>13908.956479519968</v>
      </c>
      <c r="R370" s="36">
        <f t="shared" si="26"/>
        <v>3713401.0627636062</v>
      </c>
    </row>
    <row r="371" spans="1:18">
      <c r="A371" s="25">
        <v>369</v>
      </c>
      <c r="B371" s="25">
        <v>55</v>
      </c>
      <c r="C371" s="25">
        <v>9</v>
      </c>
      <c r="D371" s="36">
        <f>D359*(1+Mastersheet!$C$3)</f>
        <v>29127.14965427596</v>
      </c>
      <c r="E371" s="36">
        <f t="shared" si="27"/>
        <v>-1747.6289792565576</v>
      </c>
      <c r="F371" s="37">
        <v>0</v>
      </c>
      <c r="G371" s="41">
        <f t="shared" si="24"/>
        <v>-8446.8733997400268</v>
      </c>
      <c r="H371" s="25">
        <v>0</v>
      </c>
      <c r="I371" s="25"/>
      <c r="J371" s="36">
        <f>(1+Mastersheet!$C$39)*J359</f>
        <v>-485.45249423793223</v>
      </c>
      <c r="K371" s="36">
        <v>0</v>
      </c>
      <c r="L371" s="36">
        <f>Mastersheet!$C$34</f>
        <v>-1824.6070659266443</v>
      </c>
      <c r="M371" s="38">
        <v>0</v>
      </c>
      <c r="N371" s="37">
        <f>N359*(1+Mastersheet!$C$39)</f>
        <v>-1213.631235594831</v>
      </c>
      <c r="O371" s="38">
        <f>Mastersheet!$C$41</f>
        <v>-1500</v>
      </c>
      <c r="P371" s="38">
        <v>0</v>
      </c>
      <c r="Q371" s="36">
        <f t="shared" si="25"/>
        <v>13908.956479519968</v>
      </c>
      <c r="R371" s="36">
        <f t="shared" si="26"/>
        <v>3733499.0210143989</v>
      </c>
    </row>
    <row r="372" spans="1:18">
      <c r="A372" s="25">
        <v>370</v>
      </c>
      <c r="B372" s="25">
        <v>55</v>
      </c>
      <c r="C372" s="25">
        <v>10</v>
      </c>
      <c r="D372" s="36">
        <f>D360*(1+Mastersheet!$C$3)</f>
        <v>29127.14965427596</v>
      </c>
      <c r="E372" s="36">
        <f t="shared" si="27"/>
        <v>-1747.6289792565576</v>
      </c>
      <c r="F372" s="37">
        <v>0</v>
      </c>
      <c r="G372" s="41">
        <f t="shared" si="24"/>
        <v>-8446.8733997400268</v>
      </c>
      <c r="H372" s="25">
        <v>0</v>
      </c>
      <c r="I372" s="25"/>
      <c r="J372" s="36">
        <f>(1+Mastersheet!$C$39)*J360</f>
        <v>-485.45249423793223</v>
      </c>
      <c r="K372" s="36">
        <v>0</v>
      </c>
      <c r="L372" s="36">
        <f>Mastersheet!$C$34</f>
        <v>-1824.6070659266443</v>
      </c>
      <c r="M372" s="38">
        <v>0</v>
      </c>
      <c r="N372" s="37">
        <f>N360*(1+Mastersheet!$C$39)</f>
        <v>-1213.631235594831</v>
      </c>
      <c r="O372" s="38">
        <f>Mastersheet!$C$41</f>
        <v>-1500</v>
      </c>
      <c r="P372" s="38">
        <v>0</v>
      </c>
      <c r="Q372" s="36">
        <f t="shared" si="25"/>
        <v>13908.956479519968</v>
      </c>
      <c r="R372" s="36">
        <f t="shared" si="26"/>
        <v>3753630.4758622763</v>
      </c>
    </row>
    <row r="373" spans="1:18">
      <c r="A373" s="25">
        <v>371</v>
      </c>
      <c r="B373" s="25">
        <v>55</v>
      </c>
      <c r="C373" s="25">
        <v>11</v>
      </c>
      <c r="D373" s="36">
        <f>D361*(1+Mastersheet!$C$3)</f>
        <v>29127.14965427596</v>
      </c>
      <c r="E373" s="36">
        <f t="shared" si="27"/>
        <v>-1747.6289792565576</v>
      </c>
      <c r="F373" s="37">
        <v>0</v>
      </c>
      <c r="G373" s="41">
        <f t="shared" si="24"/>
        <v>-8446.8733997400268</v>
      </c>
      <c r="H373" s="25">
        <v>0</v>
      </c>
      <c r="I373" s="25"/>
      <c r="J373" s="36">
        <f>(1+Mastersheet!$C$39)*J361</f>
        <v>-485.45249423793223</v>
      </c>
      <c r="K373" s="36">
        <v>0</v>
      </c>
      <c r="L373" s="36">
        <f>Mastersheet!$C$34</f>
        <v>-1824.6070659266443</v>
      </c>
      <c r="M373" s="38">
        <v>0</v>
      </c>
      <c r="N373" s="37">
        <f>N361*(1+Mastersheet!$C$39)</f>
        <v>-1213.631235594831</v>
      </c>
      <c r="O373" s="38">
        <f>Mastersheet!$C$41</f>
        <v>-1500</v>
      </c>
      <c r="P373" s="38">
        <v>0</v>
      </c>
      <c r="Q373" s="36">
        <f t="shared" si="25"/>
        <v>13908.956479519968</v>
      </c>
      <c r="R373" s="36">
        <f t="shared" si="26"/>
        <v>3773795.4831349002</v>
      </c>
    </row>
    <row r="374" spans="1:18">
      <c r="A374" s="25">
        <v>372</v>
      </c>
      <c r="B374" s="25">
        <v>55</v>
      </c>
      <c r="C374" s="25">
        <v>0</v>
      </c>
      <c r="D374" s="36">
        <f>D362*(1+Mastersheet!$C$3)</f>
        <v>29127.14965427596</v>
      </c>
      <c r="E374" s="36">
        <f t="shared" si="27"/>
        <v>-1747.6289792565576</v>
      </c>
      <c r="F374" s="37">
        <v>0</v>
      </c>
      <c r="G374" s="41">
        <f t="shared" si="24"/>
        <v>-8446.8733997400268</v>
      </c>
      <c r="H374" s="25">
        <v>0</v>
      </c>
      <c r="I374" s="25"/>
      <c r="J374" s="36">
        <f>(1+Mastersheet!$C$39)*J362</f>
        <v>-485.45249423793223</v>
      </c>
      <c r="K374" s="36">
        <v>0</v>
      </c>
      <c r="L374" s="36">
        <f>Mastersheet!$C$34</f>
        <v>-1824.6070659266443</v>
      </c>
      <c r="M374" s="38">
        <v>0</v>
      </c>
      <c r="N374" s="37">
        <f>N362*(1+Mastersheet!$C$39)</f>
        <v>-1213.631235594831</v>
      </c>
      <c r="O374" s="38">
        <f>Mastersheet!$C$41</f>
        <v>-1500</v>
      </c>
      <c r="P374" s="38">
        <v>0</v>
      </c>
      <c r="Q374" s="36">
        <f t="shared" si="25"/>
        <v>13908.956479519968</v>
      </c>
      <c r="R374" s="36">
        <f t="shared" si="26"/>
        <v>3793994.0987529787</v>
      </c>
    </row>
    <row r="375" spans="1:18">
      <c r="A375" s="25">
        <v>373</v>
      </c>
      <c r="B375" s="25">
        <v>55</v>
      </c>
      <c r="C375" s="25">
        <v>1</v>
      </c>
      <c r="D375" s="36">
        <f>D363*(1+Mastersheet!$C$3)</f>
        <v>30000.964143904239</v>
      </c>
      <c r="E375" s="36">
        <f t="shared" si="27"/>
        <v>-1800.0578486342542</v>
      </c>
      <c r="F375" s="37">
        <v>0</v>
      </c>
      <c r="G375" s="41">
        <f t="shared" si="24"/>
        <v>-8700.2796017322289</v>
      </c>
      <c r="H375" s="25">
        <v>0</v>
      </c>
      <c r="I375" s="25"/>
      <c r="J375" s="36">
        <f>(1+Mastersheet!$C$39)*J363</f>
        <v>-500.01606906507021</v>
      </c>
      <c r="K375" s="36">
        <v>0</v>
      </c>
      <c r="L375" s="36">
        <f>Mastersheet!$C$34</f>
        <v>-1824.6070659266443</v>
      </c>
      <c r="M375" s="38">
        <v>0</v>
      </c>
      <c r="N375" s="37">
        <f>N363*(1+Mastersheet!$C$39)</f>
        <v>-1250.040172662676</v>
      </c>
      <c r="O375" s="38">
        <f>Mastersheet!$C$41</f>
        <v>-1500</v>
      </c>
      <c r="P375" s="38">
        <v>0</v>
      </c>
      <c r="Q375" s="36">
        <f t="shared" si="25"/>
        <v>14425.963385883366</v>
      </c>
      <c r="R375" s="36">
        <f t="shared" si="26"/>
        <v>3814743.3856367837</v>
      </c>
    </row>
    <row r="376" spans="1:18">
      <c r="A376" s="25">
        <v>374</v>
      </c>
      <c r="B376" s="25">
        <v>56</v>
      </c>
      <c r="C376" s="25">
        <v>2</v>
      </c>
      <c r="D376" s="36">
        <f>D364*(1+Mastersheet!$C$3)</f>
        <v>30000.964143904239</v>
      </c>
      <c r="E376" s="36">
        <f t="shared" si="27"/>
        <v>-1800.0578486342542</v>
      </c>
      <c r="F376" s="37">
        <v>0</v>
      </c>
      <c r="G376" s="41">
        <f t="shared" si="24"/>
        <v>-8700.2796017322289</v>
      </c>
      <c r="H376" s="25">
        <v>0</v>
      </c>
      <c r="I376" s="25"/>
      <c r="J376" s="36">
        <f>(1+Mastersheet!$C$39)*J364</f>
        <v>-500.01606906507021</v>
      </c>
      <c r="K376" s="36">
        <v>0</v>
      </c>
      <c r="L376" s="36">
        <f>Mastersheet!$C$34</f>
        <v>-1824.6070659266443</v>
      </c>
      <c r="M376" s="38">
        <v>0</v>
      </c>
      <c r="N376" s="37">
        <f>N364*(1+Mastersheet!$C$39)</f>
        <v>-1250.040172662676</v>
      </c>
      <c r="O376" s="38">
        <f>Mastersheet!$C$41</f>
        <v>-1500</v>
      </c>
      <c r="P376" s="38">
        <v>0</v>
      </c>
      <c r="Q376" s="36">
        <f t="shared" si="25"/>
        <v>14425.963385883366</v>
      </c>
      <c r="R376" s="36">
        <f t="shared" si="26"/>
        <v>3835527.2546653952</v>
      </c>
    </row>
    <row r="377" spans="1:18">
      <c r="A377" s="25">
        <v>375</v>
      </c>
      <c r="B377" s="25">
        <v>56</v>
      </c>
      <c r="C377" s="25">
        <v>3</v>
      </c>
      <c r="D377" s="36">
        <f>D365*(1+Mastersheet!$C$3)</f>
        <v>30000.964143904239</v>
      </c>
      <c r="E377" s="36">
        <f t="shared" si="27"/>
        <v>-1800.0578486342542</v>
      </c>
      <c r="F377" s="37">
        <v>0</v>
      </c>
      <c r="G377" s="41">
        <f t="shared" si="24"/>
        <v>-8700.2796017322289</v>
      </c>
      <c r="H377" s="25">
        <v>0</v>
      </c>
      <c r="I377" s="25"/>
      <c r="J377" s="36">
        <f>(1+Mastersheet!$C$39)*J365</f>
        <v>-500.01606906507021</v>
      </c>
      <c r="K377" s="36">
        <v>0</v>
      </c>
      <c r="L377" s="36">
        <f>Mastersheet!$C$34</f>
        <v>-1824.6070659266443</v>
      </c>
      <c r="M377" s="38">
        <v>0</v>
      </c>
      <c r="N377" s="37">
        <f>N365*(1+Mastersheet!$C$39)</f>
        <v>-1250.040172662676</v>
      </c>
      <c r="O377" s="38">
        <f>Mastersheet!$C$41</f>
        <v>-1500</v>
      </c>
      <c r="P377" s="38">
        <v>0</v>
      </c>
      <c r="Q377" s="36">
        <f t="shared" si="25"/>
        <v>14425.963385883366</v>
      </c>
      <c r="R377" s="36">
        <f t="shared" si="26"/>
        <v>3856345.7634757208</v>
      </c>
    </row>
    <row r="378" spans="1:18">
      <c r="A378" s="25">
        <v>376</v>
      </c>
      <c r="B378" s="25">
        <v>56</v>
      </c>
      <c r="C378" s="25">
        <v>4</v>
      </c>
      <c r="D378" s="36">
        <f>D366*(1+Mastersheet!$C$3)</f>
        <v>30000.964143904239</v>
      </c>
      <c r="E378" s="36">
        <f t="shared" si="27"/>
        <v>-1800.0578486342542</v>
      </c>
      <c r="F378" s="37">
        <v>0</v>
      </c>
      <c r="G378" s="41">
        <f t="shared" si="24"/>
        <v>-8700.2796017322289</v>
      </c>
      <c r="H378" s="25">
        <v>0</v>
      </c>
      <c r="I378" s="25"/>
      <c r="J378" s="36">
        <f>(1+Mastersheet!$C$39)*J366</f>
        <v>-500.01606906507021</v>
      </c>
      <c r="K378" s="36">
        <v>0</v>
      </c>
      <c r="L378" s="36">
        <f>Mastersheet!$C$34</f>
        <v>-1824.6070659266443</v>
      </c>
      <c r="M378" s="38">
        <v>0</v>
      </c>
      <c r="N378" s="37">
        <f>N366*(1+Mastersheet!$C$39)</f>
        <v>-1250.040172662676</v>
      </c>
      <c r="O378" s="38">
        <f>Mastersheet!$C$41</f>
        <v>-1500</v>
      </c>
      <c r="P378" s="38">
        <v>0</v>
      </c>
      <c r="Q378" s="36">
        <f t="shared" si="25"/>
        <v>14425.963385883366</v>
      </c>
      <c r="R378" s="36">
        <f t="shared" si="26"/>
        <v>3877198.9698007302</v>
      </c>
    </row>
    <row r="379" spans="1:18">
      <c r="A379" s="25">
        <v>377</v>
      </c>
      <c r="B379" s="25">
        <v>56</v>
      </c>
      <c r="C379" s="25">
        <v>5</v>
      </c>
      <c r="D379" s="36">
        <f>D367*(1+Mastersheet!$C$3)</f>
        <v>30000.964143904239</v>
      </c>
      <c r="E379" s="36">
        <f t="shared" si="27"/>
        <v>-1800.0578486342542</v>
      </c>
      <c r="F379" s="37">
        <v>0</v>
      </c>
      <c r="G379" s="41">
        <f t="shared" si="24"/>
        <v>-8700.2796017322289</v>
      </c>
      <c r="H379" s="25">
        <v>0</v>
      </c>
      <c r="I379" s="25"/>
      <c r="J379" s="36">
        <f>(1+Mastersheet!$C$39)*J367</f>
        <v>-500.01606906507021</v>
      </c>
      <c r="K379" s="36">
        <v>0</v>
      </c>
      <c r="L379" s="36">
        <f>Mastersheet!$C$34</f>
        <v>-1824.6070659266443</v>
      </c>
      <c r="M379" s="38">
        <v>0</v>
      </c>
      <c r="N379" s="37">
        <f>N367*(1+Mastersheet!$C$39)</f>
        <v>-1250.040172662676</v>
      </c>
      <c r="O379" s="38">
        <f>Mastersheet!$C$41</f>
        <v>-1500</v>
      </c>
      <c r="P379" s="38">
        <v>0</v>
      </c>
      <c r="Q379" s="36">
        <f t="shared" si="25"/>
        <v>14425.963385883366</v>
      </c>
      <c r="R379" s="36">
        <f t="shared" si="26"/>
        <v>3898086.9314696151</v>
      </c>
    </row>
    <row r="380" spans="1:18">
      <c r="A380" s="25">
        <v>378</v>
      </c>
      <c r="B380" s="25">
        <v>56</v>
      </c>
      <c r="C380" s="25">
        <v>6</v>
      </c>
      <c r="D380" s="36">
        <f>D368*(1+Mastersheet!$C$3)</f>
        <v>30000.964143904239</v>
      </c>
      <c r="E380" s="36">
        <f t="shared" si="27"/>
        <v>-1800.0578486342542</v>
      </c>
      <c r="F380" s="37">
        <v>0</v>
      </c>
      <c r="G380" s="41">
        <f t="shared" si="24"/>
        <v>-8700.2796017322289</v>
      </c>
      <c r="H380" s="25">
        <v>0</v>
      </c>
      <c r="I380" s="25"/>
      <c r="J380" s="36">
        <f>(1+Mastersheet!$C$39)*J368</f>
        <v>-500.01606906507021</v>
      </c>
      <c r="K380" s="36">
        <v>0</v>
      </c>
      <c r="L380" s="36">
        <f>Mastersheet!$C$34</f>
        <v>-1824.6070659266443</v>
      </c>
      <c r="M380" s="38">
        <v>0</v>
      </c>
      <c r="N380" s="37">
        <f>N368*(1+Mastersheet!$C$39)</f>
        <v>-1250.040172662676</v>
      </c>
      <c r="O380" s="38">
        <f>Mastersheet!$C$41</f>
        <v>-1500</v>
      </c>
      <c r="P380" s="38">
        <v>0</v>
      </c>
      <c r="Q380" s="36">
        <f t="shared" si="25"/>
        <v>14425.963385883366</v>
      </c>
      <c r="R380" s="36">
        <f t="shared" si="26"/>
        <v>3919009.7064079479</v>
      </c>
    </row>
    <row r="381" spans="1:18">
      <c r="A381" s="25">
        <v>379</v>
      </c>
      <c r="B381" s="25">
        <v>56</v>
      </c>
      <c r="C381" s="25">
        <v>7</v>
      </c>
      <c r="D381" s="36">
        <f>D369*(1+Mastersheet!$C$3)</f>
        <v>30000.964143904239</v>
      </c>
      <c r="E381" s="36">
        <f t="shared" si="27"/>
        <v>-1800.0578486342542</v>
      </c>
      <c r="F381" s="37">
        <v>0</v>
      </c>
      <c r="G381" s="41">
        <f t="shared" si="24"/>
        <v>-8700.2796017322289</v>
      </c>
      <c r="H381" s="25">
        <v>0</v>
      </c>
      <c r="I381" s="25"/>
      <c r="J381" s="36">
        <f>(1+Mastersheet!$C$39)*J369</f>
        <v>-500.01606906507021</v>
      </c>
      <c r="K381" s="36">
        <v>0</v>
      </c>
      <c r="L381" s="36">
        <f>Mastersheet!$C$34</f>
        <v>-1824.6070659266443</v>
      </c>
      <c r="M381" s="38">
        <v>0</v>
      </c>
      <c r="N381" s="37">
        <f>N369*(1+Mastersheet!$C$39)</f>
        <v>-1250.040172662676</v>
      </c>
      <c r="O381" s="38">
        <f>Mastersheet!$C$41</f>
        <v>-1500</v>
      </c>
      <c r="P381" s="38">
        <v>0</v>
      </c>
      <c r="Q381" s="36">
        <f t="shared" si="25"/>
        <v>14425.963385883366</v>
      </c>
      <c r="R381" s="36">
        <f t="shared" si="26"/>
        <v>3939967.3526378446</v>
      </c>
    </row>
    <row r="382" spans="1:18">
      <c r="A382" s="25">
        <v>380</v>
      </c>
      <c r="B382" s="25">
        <v>56</v>
      </c>
      <c r="C382" s="25">
        <v>8</v>
      </c>
      <c r="D382" s="36">
        <f>D370*(1+Mastersheet!$C$3)</f>
        <v>30000.964143904239</v>
      </c>
      <c r="E382" s="36">
        <f t="shared" si="27"/>
        <v>-1800.0578486342542</v>
      </c>
      <c r="F382" s="37">
        <v>0</v>
      </c>
      <c r="G382" s="41">
        <f t="shared" si="24"/>
        <v>-8700.2796017322289</v>
      </c>
      <c r="H382" s="25">
        <v>0</v>
      </c>
      <c r="I382" s="25"/>
      <c r="J382" s="36">
        <f>(1+Mastersheet!$C$39)*J370</f>
        <v>-500.01606906507021</v>
      </c>
      <c r="K382" s="36">
        <v>0</v>
      </c>
      <c r="L382" s="36">
        <f>Mastersheet!$C$34</f>
        <v>-1824.6070659266443</v>
      </c>
      <c r="M382" s="38">
        <v>0</v>
      </c>
      <c r="N382" s="37">
        <f>N370*(1+Mastersheet!$C$39)</f>
        <v>-1250.040172662676</v>
      </c>
      <c r="O382" s="38">
        <f>Mastersheet!$C$41</f>
        <v>-1500</v>
      </c>
      <c r="P382" s="38">
        <v>0</v>
      </c>
      <c r="Q382" s="36">
        <f t="shared" si="25"/>
        <v>14425.963385883366</v>
      </c>
      <c r="R382" s="36">
        <f t="shared" si="26"/>
        <v>3960959.9282781244</v>
      </c>
    </row>
    <row r="383" spans="1:18">
      <c r="A383" s="25">
        <v>381</v>
      </c>
      <c r="B383" s="25">
        <v>56</v>
      </c>
      <c r="C383" s="25">
        <v>9</v>
      </c>
      <c r="D383" s="36">
        <f>D371*(1+Mastersheet!$C$3)</f>
        <v>30000.964143904239</v>
      </c>
      <c r="E383" s="36">
        <f t="shared" si="27"/>
        <v>-1800.0578486342542</v>
      </c>
      <c r="F383" s="37">
        <v>0</v>
      </c>
      <c r="G383" s="41">
        <f t="shared" si="24"/>
        <v>-8700.2796017322289</v>
      </c>
      <c r="H383" s="25">
        <v>0</v>
      </c>
      <c r="I383" s="25"/>
      <c r="J383" s="36">
        <f>(1+Mastersheet!$C$39)*J371</f>
        <v>-500.01606906507021</v>
      </c>
      <c r="K383" s="36">
        <v>0</v>
      </c>
      <c r="L383" s="36">
        <f>Mastersheet!$C$34</f>
        <v>-1824.6070659266443</v>
      </c>
      <c r="M383" s="38">
        <v>0</v>
      </c>
      <c r="N383" s="37">
        <f>N371*(1+Mastersheet!$C$39)</f>
        <v>-1250.040172662676</v>
      </c>
      <c r="O383" s="38">
        <f>Mastersheet!$C$41</f>
        <v>-1500</v>
      </c>
      <c r="P383" s="38">
        <v>0</v>
      </c>
      <c r="Q383" s="36">
        <f t="shared" si="25"/>
        <v>14425.963385883366</v>
      </c>
      <c r="R383" s="36">
        <f t="shared" si="26"/>
        <v>3981987.4915444716</v>
      </c>
    </row>
    <row r="384" spans="1:18">
      <c r="A384" s="25">
        <v>382</v>
      </c>
      <c r="B384" s="25">
        <v>56</v>
      </c>
      <c r="C384" s="25">
        <v>10</v>
      </c>
      <c r="D384" s="36">
        <f>D372*(1+Mastersheet!$C$3)</f>
        <v>30000.964143904239</v>
      </c>
      <c r="E384" s="36">
        <f t="shared" si="27"/>
        <v>-1800.0578486342542</v>
      </c>
      <c r="F384" s="37">
        <v>0</v>
      </c>
      <c r="G384" s="41">
        <f t="shared" si="24"/>
        <v>-8700.2796017322289</v>
      </c>
      <c r="H384" s="25">
        <v>0</v>
      </c>
      <c r="I384" s="25"/>
      <c r="J384" s="36">
        <f>(1+Mastersheet!$C$39)*J372</f>
        <v>-500.01606906507021</v>
      </c>
      <c r="K384" s="36">
        <v>0</v>
      </c>
      <c r="L384" s="36">
        <f>Mastersheet!$C$34</f>
        <v>-1824.6070659266443</v>
      </c>
      <c r="M384" s="38">
        <v>0</v>
      </c>
      <c r="N384" s="37">
        <f>N372*(1+Mastersheet!$C$39)</f>
        <v>-1250.040172662676</v>
      </c>
      <c r="O384" s="38">
        <f>Mastersheet!$C$41</f>
        <v>-1500</v>
      </c>
      <c r="P384" s="38">
        <v>0</v>
      </c>
      <c r="Q384" s="36">
        <f t="shared" si="25"/>
        <v>14425.963385883366</v>
      </c>
      <c r="R384" s="36">
        <f t="shared" si="26"/>
        <v>4003050.1007495956</v>
      </c>
    </row>
    <row r="385" spans="1:18">
      <c r="A385" s="25">
        <v>383</v>
      </c>
      <c r="B385" s="25">
        <v>56</v>
      </c>
      <c r="C385" s="25">
        <v>11</v>
      </c>
      <c r="D385" s="36">
        <f>D373*(1+Mastersheet!$C$3)</f>
        <v>30000.964143904239</v>
      </c>
      <c r="E385" s="36">
        <f t="shared" si="27"/>
        <v>-1800.0578486342542</v>
      </c>
      <c r="F385" s="37">
        <v>0</v>
      </c>
      <c r="G385" s="41">
        <f t="shared" si="24"/>
        <v>-8700.2796017322289</v>
      </c>
      <c r="H385" s="25">
        <v>0</v>
      </c>
      <c r="I385" s="25"/>
      <c r="J385" s="36">
        <f>(1+Mastersheet!$C$39)*J373</f>
        <v>-500.01606906507021</v>
      </c>
      <c r="K385" s="36">
        <v>0</v>
      </c>
      <c r="L385" s="36">
        <f>Mastersheet!$C$34</f>
        <v>-1824.6070659266443</v>
      </c>
      <c r="M385" s="38">
        <v>0</v>
      </c>
      <c r="N385" s="37">
        <f>N373*(1+Mastersheet!$C$39)</f>
        <v>-1250.040172662676</v>
      </c>
      <c r="O385" s="38">
        <f>Mastersheet!$C$41</f>
        <v>-1500</v>
      </c>
      <c r="P385" s="38">
        <v>0</v>
      </c>
      <c r="Q385" s="36">
        <f t="shared" si="25"/>
        <v>14425.963385883366</v>
      </c>
      <c r="R385" s="36">
        <f t="shared" si="26"/>
        <v>4024147.8143033949</v>
      </c>
    </row>
    <row r="386" spans="1:18">
      <c r="A386" s="25">
        <v>384</v>
      </c>
      <c r="B386" s="25">
        <v>56</v>
      </c>
      <c r="C386" s="25">
        <v>0</v>
      </c>
      <c r="D386" s="36">
        <f>D374*(1+Mastersheet!$C$3)</f>
        <v>30000.964143904239</v>
      </c>
      <c r="E386" s="36">
        <f t="shared" si="27"/>
        <v>-1800.0578486342542</v>
      </c>
      <c r="F386" s="37">
        <v>0</v>
      </c>
      <c r="G386" s="41">
        <f t="shared" ref="G386:G422" si="28">-0.29*($D386)</f>
        <v>-8700.2796017322289</v>
      </c>
      <c r="H386" s="25">
        <v>0</v>
      </c>
      <c r="I386" s="25"/>
      <c r="J386" s="36">
        <f>(1+Mastersheet!$C$39)*J374</f>
        <v>-500.01606906507021</v>
      </c>
      <c r="K386" s="36">
        <v>0</v>
      </c>
      <c r="L386" s="36">
        <f>Mastersheet!$C$34</f>
        <v>-1824.6070659266443</v>
      </c>
      <c r="M386" s="38">
        <v>0</v>
      </c>
      <c r="N386" s="37">
        <f>N374*(1+Mastersheet!$C$39)</f>
        <v>-1250.040172662676</v>
      </c>
      <c r="O386" s="38">
        <f>Mastersheet!$C$41</f>
        <v>-1500</v>
      </c>
      <c r="P386" s="38">
        <v>0</v>
      </c>
      <c r="Q386" s="36">
        <f t="shared" si="25"/>
        <v>14425.963385883366</v>
      </c>
      <c r="R386" s="36">
        <f t="shared" si="26"/>
        <v>4045280.6907131174</v>
      </c>
    </row>
    <row r="387" spans="1:18">
      <c r="A387" s="25">
        <v>385</v>
      </c>
      <c r="B387" s="25">
        <v>56</v>
      </c>
      <c r="C387" s="25">
        <v>1</v>
      </c>
      <c r="D387" s="36">
        <f>D375*(1+Mastersheet!$C$3)</f>
        <v>30900.993068221367</v>
      </c>
      <c r="E387" s="36">
        <f t="shared" si="27"/>
        <v>-1854.059584093282</v>
      </c>
      <c r="F387" s="37">
        <v>0</v>
      </c>
      <c r="G387" s="41">
        <f t="shared" si="28"/>
        <v>-8961.2879897841958</v>
      </c>
      <c r="H387" s="25">
        <v>0</v>
      </c>
      <c r="I387" s="25"/>
      <c r="J387" s="36">
        <f>(1+Mastersheet!$C$39)*J375</f>
        <v>-515.01655113702236</v>
      </c>
      <c r="K387" s="36">
        <v>0</v>
      </c>
      <c r="L387" s="36">
        <f>Mastersheet!$C$34</f>
        <v>-1824.6070659266443</v>
      </c>
      <c r="M387" s="38">
        <v>0</v>
      </c>
      <c r="N387" s="37">
        <f>N375*(1+Mastersheet!$C$39)</f>
        <v>-1287.5413778425564</v>
      </c>
      <c r="O387" s="38">
        <f>Mastersheet!$C$41</f>
        <v>-1500</v>
      </c>
      <c r="P387" s="38">
        <v>0</v>
      </c>
      <c r="Q387" s="36">
        <f t="shared" ref="Q387:Q422" si="29">SUM(D387,E387,F387,G387,H387,I387,J387,K387,L387,M387,N387,O387,P387)</f>
        <v>14958.480499437668</v>
      </c>
      <c r="R387" s="36">
        <f t="shared" ref="R387:R422" si="30">Q387+(R386*(1+($U$7/12)))</f>
        <v>4066981.305697077</v>
      </c>
    </row>
    <row r="388" spans="1:18">
      <c r="A388" s="25">
        <v>386</v>
      </c>
      <c r="B388" s="25">
        <v>57</v>
      </c>
      <c r="C388" s="25">
        <v>2</v>
      </c>
      <c r="D388" s="36">
        <f>D376*(1+Mastersheet!$C$3)</f>
        <v>30900.993068221367</v>
      </c>
      <c r="E388" s="36">
        <f t="shared" ref="E388:E422" si="31">-0.06*D388</f>
        <v>-1854.059584093282</v>
      </c>
      <c r="F388" s="37">
        <v>0</v>
      </c>
      <c r="G388" s="41">
        <f t="shared" si="28"/>
        <v>-8961.2879897841958</v>
      </c>
      <c r="H388" s="25">
        <v>0</v>
      </c>
      <c r="I388" s="25"/>
      <c r="J388" s="36">
        <f>(1+Mastersheet!$C$39)*J376</f>
        <v>-515.01655113702236</v>
      </c>
      <c r="K388" s="36">
        <v>0</v>
      </c>
      <c r="L388" s="36">
        <f>Mastersheet!$C$34</f>
        <v>-1824.6070659266443</v>
      </c>
      <c r="M388" s="38">
        <v>0</v>
      </c>
      <c r="N388" s="37">
        <f>N376*(1+Mastersheet!$C$39)</f>
        <v>-1287.5413778425564</v>
      </c>
      <c r="O388" s="38">
        <f>Mastersheet!$C$41</f>
        <v>-1500</v>
      </c>
      <c r="P388" s="38">
        <v>0</v>
      </c>
      <c r="Q388" s="36">
        <f t="shared" si="29"/>
        <v>14958.480499437668</v>
      </c>
      <c r="R388" s="36">
        <f t="shared" si="30"/>
        <v>4088718.0883726766</v>
      </c>
    </row>
    <row r="389" spans="1:18">
      <c r="A389" s="25">
        <v>387</v>
      </c>
      <c r="B389" s="25">
        <v>57</v>
      </c>
      <c r="C389" s="25">
        <v>3</v>
      </c>
      <c r="D389" s="36">
        <f>D377*(1+Mastersheet!$C$3)</f>
        <v>30900.993068221367</v>
      </c>
      <c r="E389" s="36">
        <f t="shared" si="31"/>
        <v>-1854.059584093282</v>
      </c>
      <c r="F389" s="37">
        <v>0</v>
      </c>
      <c r="G389" s="41">
        <f t="shared" si="28"/>
        <v>-8961.2879897841958</v>
      </c>
      <c r="H389" s="25">
        <v>0</v>
      </c>
      <c r="I389" s="25"/>
      <c r="J389" s="36">
        <f>(1+Mastersheet!$C$39)*J377</f>
        <v>-515.01655113702236</v>
      </c>
      <c r="K389" s="36">
        <v>0</v>
      </c>
      <c r="L389" s="36">
        <f>Mastersheet!$C$34</f>
        <v>-1824.6070659266443</v>
      </c>
      <c r="M389" s="38">
        <v>0</v>
      </c>
      <c r="N389" s="37">
        <f>N377*(1+Mastersheet!$C$39)</f>
        <v>-1287.5413778425564</v>
      </c>
      <c r="O389" s="38">
        <f>Mastersheet!$C$41</f>
        <v>-1500</v>
      </c>
      <c r="P389" s="38">
        <v>0</v>
      </c>
      <c r="Q389" s="36">
        <f t="shared" si="29"/>
        <v>14958.480499437668</v>
      </c>
      <c r="R389" s="36">
        <f t="shared" si="30"/>
        <v>4110491.0990194022</v>
      </c>
    </row>
    <row r="390" spans="1:18">
      <c r="A390" s="25">
        <v>388</v>
      </c>
      <c r="B390" s="25">
        <v>57</v>
      </c>
      <c r="C390" s="25">
        <v>4</v>
      </c>
      <c r="D390" s="36">
        <f>D378*(1+Mastersheet!$C$3)</f>
        <v>30900.993068221367</v>
      </c>
      <c r="E390" s="36">
        <f t="shared" si="31"/>
        <v>-1854.059584093282</v>
      </c>
      <c r="F390" s="37">
        <v>0</v>
      </c>
      <c r="G390" s="41">
        <f t="shared" si="28"/>
        <v>-8961.2879897841958</v>
      </c>
      <c r="H390" s="25">
        <v>0</v>
      </c>
      <c r="I390" s="25"/>
      <c r="J390" s="36">
        <f>(1+Mastersheet!$C$39)*J378</f>
        <v>-515.01655113702236</v>
      </c>
      <c r="K390" s="36">
        <v>0</v>
      </c>
      <c r="L390" s="36">
        <f>Mastersheet!$C$34</f>
        <v>-1824.6070659266443</v>
      </c>
      <c r="M390" s="38">
        <v>0</v>
      </c>
      <c r="N390" s="37">
        <f>N378*(1+Mastersheet!$C$39)</f>
        <v>-1287.5413778425564</v>
      </c>
      <c r="O390" s="38">
        <f>Mastersheet!$C$41</f>
        <v>-1500</v>
      </c>
      <c r="P390" s="38">
        <v>0</v>
      </c>
      <c r="Q390" s="36">
        <f t="shared" si="29"/>
        <v>14958.480499437668</v>
      </c>
      <c r="R390" s="36">
        <f t="shared" si="30"/>
        <v>4132300.3980172058</v>
      </c>
    </row>
    <row r="391" spans="1:18">
      <c r="A391" s="25">
        <v>389</v>
      </c>
      <c r="B391" s="25">
        <v>57</v>
      </c>
      <c r="C391" s="25">
        <v>5</v>
      </c>
      <c r="D391" s="36">
        <f>D379*(1+Mastersheet!$C$3)</f>
        <v>30900.993068221367</v>
      </c>
      <c r="E391" s="36">
        <f t="shared" si="31"/>
        <v>-1854.059584093282</v>
      </c>
      <c r="F391" s="37">
        <v>0</v>
      </c>
      <c r="G391" s="41">
        <f t="shared" si="28"/>
        <v>-8961.2879897841958</v>
      </c>
      <c r="H391" s="25">
        <v>0</v>
      </c>
      <c r="I391" s="25"/>
      <c r="J391" s="36">
        <f>(1+Mastersheet!$C$39)*J379</f>
        <v>-515.01655113702236</v>
      </c>
      <c r="K391" s="36">
        <v>0</v>
      </c>
      <c r="L391" s="36">
        <f>Mastersheet!$C$34</f>
        <v>-1824.6070659266443</v>
      </c>
      <c r="M391" s="38">
        <v>0</v>
      </c>
      <c r="N391" s="37">
        <f>N379*(1+Mastersheet!$C$39)</f>
        <v>-1287.5413778425564</v>
      </c>
      <c r="O391" s="38">
        <f>Mastersheet!$C$41</f>
        <v>-1500</v>
      </c>
      <c r="P391" s="38">
        <v>0</v>
      </c>
      <c r="Q391" s="36">
        <f t="shared" si="29"/>
        <v>14958.480499437668</v>
      </c>
      <c r="R391" s="36">
        <f t="shared" si="30"/>
        <v>4154146.0458466723</v>
      </c>
    </row>
    <row r="392" spans="1:18">
      <c r="A392" s="25">
        <v>390</v>
      </c>
      <c r="B392" s="25">
        <v>57</v>
      </c>
      <c r="C392" s="25">
        <v>6</v>
      </c>
      <c r="D392" s="36">
        <f>D380*(1+Mastersheet!$C$3)</f>
        <v>30900.993068221367</v>
      </c>
      <c r="E392" s="36">
        <f t="shared" si="31"/>
        <v>-1854.059584093282</v>
      </c>
      <c r="F392" s="37">
        <v>0</v>
      </c>
      <c r="G392" s="41">
        <f t="shared" si="28"/>
        <v>-8961.2879897841958</v>
      </c>
      <c r="H392" s="25">
        <v>0</v>
      </c>
      <c r="I392" s="25"/>
      <c r="J392" s="36">
        <f>(1+Mastersheet!$C$39)*J380</f>
        <v>-515.01655113702236</v>
      </c>
      <c r="K392" s="36">
        <v>0</v>
      </c>
      <c r="L392" s="36">
        <f>Mastersheet!$C$34</f>
        <v>-1824.6070659266443</v>
      </c>
      <c r="M392" s="38">
        <v>0</v>
      </c>
      <c r="N392" s="37">
        <f>N380*(1+Mastersheet!$C$39)</f>
        <v>-1287.5413778425564</v>
      </c>
      <c r="O392" s="38">
        <f>Mastersheet!$C$41</f>
        <v>-1500</v>
      </c>
      <c r="P392" s="38">
        <v>0</v>
      </c>
      <c r="Q392" s="36">
        <f t="shared" si="29"/>
        <v>14958.480499437668</v>
      </c>
      <c r="R392" s="36">
        <f t="shared" si="30"/>
        <v>4176028.1030891878</v>
      </c>
    </row>
    <row r="393" spans="1:18">
      <c r="A393" s="25">
        <v>391</v>
      </c>
      <c r="B393" s="25">
        <v>57</v>
      </c>
      <c r="C393" s="25">
        <v>7</v>
      </c>
      <c r="D393" s="36">
        <f>D381*(1+Mastersheet!$C$3)</f>
        <v>30900.993068221367</v>
      </c>
      <c r="E393" s="36">
        <f t="shared" si="31"/>
        <v>-1854.059584093282</v>
      </c>
      <c r="F393" s="37">
        <v>0</v>
      </c>
      <c r="G393" s="41">
        <f t="shared" si="28"/>
        <v>-8961.2879897841958</v>
      </c>
      <c r="H393" s="25">
        <v>0</v>
      </c>
      <c r="I393" s="25"/>
      <c r="J393" s="36">
        <f>(1+Mastersheet!$C$39)*J381</f>
        <v>-515.01655113702236</v>
      </c>
      <c r="K393" s="36">
        <v>0</v>
      </c>
      <c r="L393" s="36">
        <f>Mastersheet!$C$34</f>
        <v>-1824.6070659266443</v>
      </c>
      <c r="M393" s="38">
        <v>0</v>
      </c>
      <c r="N393" s="37">
        <f>N381*(1+Mastersheet!$C$39)</f>
        <v>-1287.5413778425564</v>
      </c>
      <c r="O393" s="38">
        <f>Mastersheet!$C$41</f>
        <v>-1500</v>
      </c>
      <c r="P393" s="38">
        <v>0</v>
      </c>
      <c r="Q393" s="36">
        <f t="shared" si="29"/>
        <v>14958.480499437668</v>
      </c>
      <c r="R393" s="36">
        <f t="shared" si="30"/>
        <v>4197946.6304271072</v>
      </c>
    </row>
    <row r="394" spans="1:18">
      <c r="A394" s="25">
        <v>392</v>
      </c>
      <c r="B394" s="25">
        <v>57</v>
      </c>
      <c r="C394" s="25">
        <v>8</v>
      </c>
      <c r="D394" s="36">
        <f>D382*(1+Mastersheet!$C$3)</f>
        <v>30900.993068221367</v>
      </c>
      <c r="E394" s="36">
        <f t="shared" si="31"/>
        <v>-1854.059584093282</v>
      </c>
      <c r="F394" s="37">
        <v>0</v>
      </c>
      <c r="G394" s="41">
        <f t="shared" si="28"/>
        <v>-8961.2879897841958</v>
      </c>
      <c r="H394" s="25">
        <v>0</v>
      </c>
      <c r="I394" s="25"/>
      <c r="J394" s="36">
        <f>(1+Mastersheet!$C$39)*J382</f>
        <v>-515.01655113702236</v>
      </c>
      <c r="K394" s="36">
        <v>0</v>
      </c>
      <c r="L394" s="36">
        <f>Mastersheet!$C$34</f>
        <v>-1824.6070659266443</v>
      </c>
      <c r="M394" s="38">
        <v>0</v>
      </c>
      <c r="N394" s="37">
        <f>N382*(1+Mastersheet!$C$39)</f>
        <v>-1287.5413778425564</v>
      </c>
      <c r="O394" s="38">
        <f>Mastersheet!$C$41</f>
        <v>-1500</v>
      </c>
      <c r="P394" s="38">
        <v>0</v>
      </c>
      <c r="Q394" s="36">
        <f t="shared" si="29"/>
        <v>14958.480499437668</v>
      </c>
      <c r="R394" s="36">
        <f t="shared" si="30"/>
        <v>4219901.688643924</v>
      </c>
    </row>
    <row r="395" spans="1:18">
      <c r="A395" s="25">
        <v>393</v>
      </c>
      <c r="B395" s="25">
        <v>57</v>
      </c>
      <c r="C395" s="25">
        <v>9</v>
      </c>
      <c r="D395" s="36">
        <f>D383*(1+Mastersheet!$C$3)</f>
        <v>30900.993068221367</v>
      </c>
      <c r="E395" s="36">
        <f t="shared" si="31"/>
        <v>-1854.059584093282</v>
      </c>
      <c r="F395" s="37">
        <v>0</v>
      </c>
      <c r="G395" s="41">
        <f t="shared" si="28"/>
        <v>-8961.2879897841958</v>
      </c>
      <c r="H395" s="25">
        <v>0</v>
      </c>
      <c r="I395" s="25"/>
      <c r="J395" s="36">
        <f>(1+Mastersheet!$C$39)*J383</f>
        <v>-515.01655113702236</v>
      </c>
      <c r="K395" s="36">
        <v>0</v>
      </c>
      <c r="L395" s="36">
        <f>Mastersheet!$C$34</f>
        <v>-1824.6070659266443</v>
      </c>
      <c r="M395" s="38">
        <v>0</v>
      </c>
      <c r="N395" s="37">
        <f>N383*(1+Mastersheet!$C$39)</f>
        <v>-1287.5413778425564</v>
      </c>
      <c r="O395" s="38">
        <f>Mastersheet!$C$41</f>
        <v>-1500</v>
      </c>
      <c r="P395" s="38">
        <v>0</v>
      </c>
      <c r="Q395" s="36">
        <f t="shared" si="29"/>
        <v>14958.480499437668</v>
      </c>
      <c r="R395" s="36">
        <f t="shared" si="30"/>
        <v>4241893.3386244355</v>
      </c>
    </row>
    <row r="396" spans="1:18">
      <c r="A396" s="25">
        <v>394</v>
      </c>
      <c r="B396" s="25">
        <v>57</v>
      </c>
      <c r="C396" s="25">
        <v>10</v>
      </c>
      <c r="D396" s="36">
        <f>D384*(1+Mastersheet!$C$3)</f>
        <v>30900.993068221367</v>
      </c>
      <c r="E396" s="36">
        <f t="shared" si="31"/>
        <v>-1854.059584093282</v>
      </c>
      <c r="F396" s="37">
        <v>0</v>
      </c>
      <c r="G396" s="41">
        <f t="shared" si="28"/>
        <v>-8961.2879897841958</v>
      </c>
      <c r="H396" s="25">
        <v>0</v>
      </c>
      <c r="I396" s="25"/>
      <c r="J396" s="36">
        <f>(1+Mastersheet!$C$39)*J384</f>
        <v>-515.01655113702236</v>
      </c>
      <c r="K396" s="36">
        <v>0</v>
      </c>
      <c r="L396" s="36">
        <f>Mastersheet!$C$34</f>
        <v>-1824.6070659266443</v>
      </c>
      <c r="M396" s="38">
        <v>0</v>
      </c>
      <c r="N396" s="37">
        <f>N384*(1+Mastersheet!$C$39)</f>
        <v>-1287.5413778425564</v>
      </c>
      <c r="O396" s="38">
        <f>Mastersheet!$C$41</f>
        <v>-1500</v>
      </c>
      <c r="P396" s="38">
        <v>0</v>
      </c>
      <c r="Q396" s="36">
        <f t="shared" si="29"/>
        <v>14958.480499437668</v>
      </c>
      <c r="R396" s="36">
        <f t="shared" si="30"/>
        <v>4263921.6413549148</v>
      </c>
    </row>
    <row r="397" spans="1:18">
      <c r="A397" s="25">
        <v>395</v>
      </c>
      <c r="B397" s="25">
        <v>57</v>
      </c>
      <c r="C397" s="25">
        <v>11</v>
      </c>
      <c r="D397" s="36">
        <f>D385*(1+Mastersheet!$C$3)</f>
        <v>30900.993068221367</v>
      </c>
      <c r="E397" s="36">
        <f t="shared" si="31"/>
        <v>-1854.059584093282</v>
      </c>
      <c r="F397" s="37">
        <v>0</v>
      </c>
      <c r="G397" s="41">
        <f t="shared" si="28"/>
        <v>-8961.2879897841958</v>
      </c>
      <c r="H397" s="25">
        <v>0</v>
      </c>
      <c r="I397" s="25"/>
      <c r="J397" s="36">
        <f>(1+Mastersheet!$C$39)*J385</f>
        <v>-515.01655113702236</v>
      </c>
      <c r="K397" s="36">
        <v>0</v>
      </c>
      <c r="L397" s="36">
        <f>Mastersheet!$C$34</f>
        <v>-1824.6070659266443</v>
      </c>
      <c r="M397" s="38">
        <v>0</v>
      </c>
      <c r="N397" s="37">
        <f>N385*(1+Mastersheet!$C$39)</f>
        <v>-1287.5413778425564</v>
      </c>
      <c r="O397" s="38">
        <f>Mastersheet!$C$41</f>
        <v>-1500</v>
      </c>
      <c r="P397" s="38">
        <v>0</v>
      </c>
      <c r="Q397" s="36">
        <f t="shared" si="29"/>
        <v>14958.480499437668</v>
      </c>
      <c r="R397" s="36">
        <f t="shared" si="30"/>
        <v>4285986.6579232775</v>
      </c>
    </row>
    <row r="398" spans="1:18">
      <c r="A398" s="25">
        <v>396</v>
      </c>
      <c r="B398" s="25">
        <v>57</v>
      </c>
      <c r="C398" s="25">
        <v>0</v>
      </c>
      <c r="D398" s="36">
        <f>D386*(1+Mastersheet!$C$3)</f>
        <v>30900.993068221367</v>
      </c>
      <c r="E398" s="36">
        <f t="shared" si="31"/>
        <v>-1854.059584093282</v>
      </c>
      <c r="F398" s="37">
        <v>0</v>
      </c>
      <c r="G398" s="41">
        <f t="shared" si="28"/>
        <v>-8961.2879897841958</v>
      </c>
      <c r="H398" s="25">
        <v>0</v>
      </c>
      <c r="I398" s="25"/>
      <c r="J398" s="36">
        <f>(1+Mastersheet!$C$39)*J386</f>
        <v>-515.01655113702236</v>
      </c>
      <c r="K398" s="36">
        <v>0</v>
      </c>
      <c r="L398" s="36">
        <f>Mastersheet!$C$34</f>
        <v>-1824.6070659266443</v>
      </c>
      <c r="M398" s="38">
        <v>0</v>
      </c>
      <c r="N398" s="37">
        <f>N386*(1+Mastersheet!$C$39)</f>
        <v>-1287.5413778425564</v>
      </c>
      <c r="O398" s="38">
        <f>Mastersheet!$C$41</f>
        <v>-1500</v>
      </c>
      <c r="P398" s="38">
        <v>0</v>
      </c>
      <c r="Q398" s="36">
        <f t="shared" si="29"/>
        <v>14958.480499437668</v>
      </c>
      <c r="R398" s="36">
        <f t="shared" si="30"/>
        <v>4308088.4495192543</v>
      </c>
    </row>
    <row r="399" spans="1:18">
      <c r="A399" s="25">
        <v>397</v>
      </c>
      <c r="B399" s="25">
        <v>57</v>
      </c>
      <c r="C399" s="25">
        <v>1</v>
      </c>
      <c r="D399" s="36">
        <f>D387*(1+Mastersheet!$C$3)</f>
        <v>31828.022860268007</v>
      </c>
      <c r="E399" s="36">
        <f t="shared" si="31"/>
        <v>-1909.6813716160805</v>
      </c>
      <c r="F399" s="37">
        <v>0</v>
      </c>
      <c r="G399" s="41">
        <f t="shared" si="28"/>
        <v>-9230.1266294777215</v>
      </c>
      <c r="H399" s="25">
        <v>0</v>
      </c>
      <c r="I399" s="25"/>
      <c r="J399" s="36">
        <f>(1+Mastersheet!$C$39)*J387</f>
        <v>-530.46704767113306</v>
      </c>
      <c r="K399" s="36">
        <v>0</v>
      </c>
      <c r="L399" s="36">
        <f>Mastersheet!$C$34</f>
        <v>-1824.6070659266443</v>
      </c>
      <c r="M399" s="38">
        <v>0</v>
      </c>
      <c r="N399" s="37">
        <f>N387*(1+Mastersheet!$C$39)</f>
        <v>-1326.1676191778331</v>
      </c>
      <c r="O399" s="38">
        <f>Mastersheet!$C$41</f>
        <v>-1500</v>
      </c>
      <c r="P399" s="38">
        <v>0</v>
      </c>
      <c r="Q399" s="36">
        <f t="shared" si="29"/>
        <v>15506.9731263986</v>
      </c>
      <c r="R399" s="36">
        <f t="shared" si="30"/>
        <v>4330775.5700615179</v>
      </c>
    </row>
    <row r="400" spans="1:18">
      <c r="A400" s="25">
        <v>398</v>
      </c>
      <c r="B400" s="25">
        <v>58</v>
      </c>
      <c r="C400" s="25">
        <v>2</v>
      </c>
      <c r="D400" s="36">
        <f>D388*(1+Mastersheet!$C$3)</f>
        <v>31828.022860268007</v>
      </c>
      <c r="E400" s="36">
        <f t="shared" si="31"/>
        <v>-1909.6813716160805</v>
      </c>
      <c r="F400" s="37">
        <v>0</v>
      </c>
      <c r="G400" s="41">
        <f t="shared" si="28"/>
        <v>-9230.1266294777215</v>
      </c>
      <c r="H400" s="25">
        <v>0</v>
      </c>
      <c r="I400" s="25"/>
      <c r="J400" s="36">
        <f>(1+Mastersheet!$C$39)*J388</f>
        <v>-530.46704767113306</v>
      </c>
      <c r="K400" s="36">
        <v>0</v>
      </c>
      <c r="L400" s="36">
        <f>Mastersheet!$C$34</f>
        <v>-1824.6070659266443</v>
      </c>
      <c r="M400" s="38">
        <v>0</v>
      </c>
      <c r="N400" s="37">
        <f>N388*(1+Mastersheet!$C$39)</f>
        <v>-1326.1676191778331</v>
      </c>
      <c r="O400" s="38">
        <f>Mastersheet!$C$41</f>
        <v>-1500</v>
      </c>
      <c r="P400" s="38">
        <v>0</v>
      </c>
      <c r="Q400" s="36">
        <f t="shared" si="29"/>
        <v>15506.9731263986</v>
      </c>
      <c r="R400" s="36">
        <f t="shared" si="30"/>
        <v>4353500.502471352</v>
      </c>
    </row>
    <row r="401" spans="1:18">
      <c r="A401" s="25">
        <v>399</v>
      </c>
      <c r="B401" s="25">
        <v>58</v>
      </c>
      <c r="C401" s="25">
        <v>3</v>
      </c>
      <c r="D401" s="36">
        <f>D389*(1+Mastersheet!$C$3)</f>
        <v>31828.022860268007</v>
      </c>
      <c r="E401" s="36">
        <f t="shared" si="31"/>
        <v>-1909.6813716160805</v>
      </c>
      <c r="F401" s="37">
        <v>0</v>
      </c>
      <c r="G401" s="41">
        <f t="shared" si="28"/>
        <v>-9230.1266294777215</v>
      </c>
      <c r="H401" s="25">
        <v>0</v>
      </c>
      <c r="I401" s="25"/>
      <c r="J401" s="36">
        <f>(1+Mastersheet!$C$39)*J389</f>
        <v>-530.46704767113306</v>
      </c>
      <c r="K401" s="36">
        <v>0</v>
      </c>
      <c r="L401" s="36">
        <f>Mastersheet!$C$34</f>
        <v>-1824.6070659266443</v>
      </c>
      <c r="M401" s="38">
        <v>0</v>
      </c>
      <c r="N401" s="37">
        <f>N389*(1+Mastersheet!$C$39)</f>
        <v>-1326.1676191778331</v>
      </c>
      <c r="O401" s="38">
        <f>Mastersheet!$C$41</f>
        <v>-1500</v>
      </c>
      <c r="P401" s="38">
        <v>0</v>
      </c>
      <c r="Q401" s="36">
        <f t="shared" si="29"/>
        <v>15506.9731263986</v>
      </c>
      <c r="R401" s="36">
        <f t="shared" si="30"/>
        <v>4376263.3097685361</v>
      </c>
    </row>
    <row r="402" spans="1:18">
      <c r="A402" s="25">
        <v>400</v>
      </c>
      <c r="B402" s="25">
        <v>58</v>
      </c>
      <c r="C402" s="25">
        <v>4</v>
      </c>
      <c r="D402" s="36">
        <f>D390*(1+Mastersheet!$C$3)</f>
        <v>31828.022860268007</v>
      </c>
      <c r="E402" s="36">
        <f t="shared" si="31"/>
        <v>-1909.6813716160805</v>
      </c>
      <c r="F402" s="37">
        <v>0</v>
      </c>
      <c r="G402" s="41">
        <f t="shared" si="28"/>
        <v>-9230.1266294777215</v>
      </c>
      <c r="H402" s="25">
        <v>0</v>
      </c>
      <c r="I402" s="25"/>
      <c r="J402" s="36">
        <f>(1+Mastersheet!$C$39)*J390</f>
        <v>-530.46704767113306</v>
      </c>
      <c r="K402" s="36">
        <v>0</v>
      </c>
      <c r="L402" s="36">
        <f>Mastersheet!$C$34</f>
        <v>-1824.6070659266443</v>
      </c>
      <c r="M402" s="38">
        <v>0</v>
      </c>
      <c r="N402" s="37">
        <f>N390*(1+Mastersheet!$C$39)</f>
        <v>-1326.1676191778331</v>
      </c>
      <c r="O402" s="38">
        <f>Mastersheet!$C$41</f>
        <v>-1500</v>
      </c>
      <c r="P402" s="38">
        <v>0</v>
      </c>
      <c r="Q402" s="36">
        <f t="shared" si="29"/>
        <v>15506.9731263986</v>
      </c>
      <c r="R402" s="36">
        <f t="shared" si="30"/>
        <v>4399064.0550778825</v>
      </c>
    </row>
    <row r="403" spans="1:18">
      <c r="A403" s="25">
        <v>401</v>
      </c>
      <c r="B403" s="25">
        <v>58</v>
      </c>
      <c r="C403" s="25">
        <v>5</v>
      </c>
      <c r="D403" s="36">
        <f>D391*(1+Mastersheet!$C$3)</f>
        <v>31828.022860268007</v>
      </c>
      <c r="E403" s="36">
        <f t="shared" si="31"/>
        <v>-1909.6813716160805</v>
      </c>
      <c r="F403" s="37">
        <v>0</v>
      </c>
      <c r="G403" s="41">
        <f t="shared" si="28"/>
        <v>-9230.1266294777215</v>
      </c>
      <c r="H403" s="25">
        <v>0</v>
      </c>
      <c r="I403" s="25"/>
      <c r="J403" s="36">
        <f>(1+Mastersheet!$C$39)*J391</f>
        <v>-530.46704767113306</v>
      </c>
      <c r="K403" s="36">
        <v>0</v>
      </c>
      <c r="L403" s="36">
        <f>Mastersheet!$C$34</f>
        <v>-1824.6070659266443</v>
      </c>
      <c r="M403" s="38">
        <v>0</v>
      </c>
      <c r="N403" s="37">
        <f>N391*(1+Mastersheet!$C$39)</f>
        <v>-1326.1676191778331</v>
      </c>
      <c r="O403" s="38">
        <f>Mastersheet!$C$41</f>
        <v>-1500</v>
      </c>
      <c r="P403" s="38">
        <v>0</v>
      </c>
      <c r="Q403" s="36">
        <f t="shared" si="29"/>
        <v>15506.9731263986</v>
      </c>
      <c r="R403" s="36">
        <f t="shared" si="30"/>
        <v>4421902.8016294111</v>
      </c>
    </row>
    <row r="404" spans="1:18">
      <c r="A404" s="25">
        <v>402</v>
      </c>
      <c r="B404" s="25">
        <v>58</v>
      </c>
      <c r="C404" s="25">
        <v>6</v>
      </c>
      <c r="D404" s="36">
        <f>D392*(1+Mastersheet!$C$3)</f>
        <v>31828.022860268007</v>
      </c>
      <c r="E404" s="36">
        <f t="shared" si="31"/>
        <v>-1909.6813716160805</v>
      </c>
      <c r="F404" s="37">
        <v>0</v>
      </c>
      <c r="G404" s="41">
        <f t="shared" si="28"/>
        <v>-9230.1266294777215</v>
      </c>
      <c r="H404" s="25">
        <v>0</v>
      </c>
      <c r="I404" s="25"/>
      <c r="J404" s="36">
        <f>(1+Mastersheet!$C$39)*J392</f>
        <v>-530.46704767113306</v>
      </c>
      <c r="K404" s="36">
        <v>0</v>
      </c>
      <c r="L404" s="36">
        <f>Mastersheet!$C$34</f>
        <v>-1824.6070659266443</v>
      </c>
      <c r="M404" s="38">
        <v>0</v>
      </c>
      <c r="N404" s="37">
        <f>N392*(1+Mastersheet!$C$39)</f>
        <v>-1326.1676191778331</v>
      </c>
      <c r="O404" s="38">
        <f>Mastersheet!$C$41</f>
        <v>-1500</v>
      </c>
      <c r="P404" s="38">
        <v>0</v>
      </c>
      <c r="Q404" s="36">
        <f t="shared" si="29"/>
        <v>15506.9731263986</v>
      </c>
      <c r="R404" s="36">
        <f t="shared" si="30"/>
        <v>4444779.6127585256</v>
      </c>
    </row>
    <row r="405" spans="1:18">
      <c r="A405" s="25">
        <v>403</v>
      </c>
      <c r="B405" s="25">
        <v>58</v>
      </c>
      <c r="C405" s="25">
        <v>7</v>
      </c>
      <c r="D405" s="36">
        <f>D393*(1+Mastersheet!$C$3)</f>
        <v>31828.022860268007</v>
      </c>
      <c r="E405" s="36">
        <f t="shared" si="31"/>
        <v>-1909.6813716160805</v>
      </c>
      <c r="F405" s="37">
        <v>0</v>
      </c>
      <c r="G405" s="41">
        <f t="shared" si="28"/>
        <v>-9230.1266294777215</v>
      </c>
      <c r="H405" s="25">
        <v>0</v>
      </c>
      <c r="I405" s="25"/>
      <c r="J405" s="36">
        <f>(1+Mastersheet!$C$39)*J393</f>
        <v>-530.46704767113306</v>
      </c>
      <c r="K405" s="36">
        <v>0</v>
      </c>
      <c r="L405" s="36">
        <f>Mastersheet!$C$34</f>
        <v>-1824.6070659266443</v>
      </c>
      <c r="M405" s="38">
        <v>0</v>
      </c>
      <c r="N405" s="37">
        <f>N393*(1+Mastersheet!$C$39)</f>
        <v>-1326.1676191778331</v>
      </c>
      <c r="O405" s="38">
        <f>Mastersheet!$C$41</f>
        <v>-1500</v>
      </c>
      <c r="P405" s="38">
        <v>0</v>
      </c>
      <c r="Q405" s="36">
        <f t="shared" si="29"/>
        <v>15506.9731263986</v>
      </c>
      <c r="R405" s="36">
        <f t="shared" si="30"/>
        <v>4467694.551906188</v>
      </c>
    </row>
    <row r="406" spans="1:18">
      <c r="A406" s="25">
        <v>404</v>
      </c>
      <c r="B406" s="25">
        <v>58</v>
      </c>
      <c r="C406" s="25">
        <v>8</v>
      </c>
      <c r="D406" s="36">
        <f>D394*(1+Mastersheet!$C$3)</f>
        <v>31828.022860268007</v>
      </c>
      <c r="E406" s="36">
        <f t="shared" si="31"/>
        <v>-1909.6813716160805</v>
      </c>
      <c r="F406" s="37">
        <v>0</v>
      </c>
      <c r="G406" s="41">
        <f t="shared" si="28"/>
        <v>-9230.1266294777215</v>
      </c>
      <c r="H406" s="25">
        <v>0</v>
      </c>
      <c r="I406" s="25"/>
      <c r="J406" s="36">
        <f>(1+Mastersheet!$C$39)*J394</f>
        <v>-530.46704767113306</v>
      </c>
      <c r="K406" s="36">
        <v>0</v>
      </c>
      <c r="L406" s="36">
        <f>Mastersheet!$C$34</f>
        <v>-1824.6070659266443</v>
      </c>
      <c r="M406" s="38">
        <v>0</v>
      </c>
      <c r="N406" s="37">
        <f>N394*(1+Mastersheet!$C$39)</f>
        <v>-1326.1676191778331</v>
      </c>
      <c r="O406" s="38">
        <f>Mastersheet!$C$41</f>
        <v>-1500</v>
      </c>
      <c r="P406" s="38">
        <v>0</v>
      </c>
      <c r="Q406" s="36">
        <f t="shared" si="29"/>
        <v>15506.9731263986</v>
      </c>
      <c r="R406" s="36">
        <f t="shared" si="30"/>
        <v>4490647.6826190967</v>
      </c>
    </row>
    <row r="407" spans="1:18">
      <c r="A407" s="25">
        <v>405</v>
      </c>
      <c r="B407" s="25">
        <v>58</v>
      </c>
      <c r="C407" s="25">
        <v>9</v>
      </c>
      <c r="D407" s="36">
        <f>D395*(1+Mastersheet!$C$3)</f>
        <v>31828.022860268007</v>
      </c>
      <c r="E407" s="36">
        <f t="shared" si="31"/>
        <v>-1909.6813716160805</v>
      </c>
      <c r="F407" s="37">
        <v>0</v>
      </c>
      <c r="G407" s="41">
        <f t="shared" si="28"/>
        <v>-9230.1266294777215</v>
      </c>
      <c r="H407" s="25">
        <v>0</v>
      </c>
      <c r="I407" s="25"/>
      <c r="J407" s="36">
        <f>(1+Mastersheet!$C$39)*J395</f>
        <v>-530.46704767113306</v>
      </c>
      <c r="K407" s="36">
        <v>0</v>
      </c>
      <c r="L407" s="36">
        <f>Mastersheet!$C$34</f>
        <v>-1824.6070659266443</v>
      </c>
      <c r="M407" s="38">
        <v>0</v>
      </c>
      <c r="N407" s="37">
        <f>N395*(1+Mastersheet!$C$39)</f>
        <v>-1326.1676191778331</v>
      </c>
      <c r="O407" s="38">
        <f>Mastersheet!$C$41</f>
        <v>-1500</v>
      </c>
      <c r="P407" s="38">
        <v>0</v>
      </c>
      <c r="Q407" s="36">
        <f t="shared" si="29"/>
        <v>15506.9731263986</v>
      </c>
      <c r="R407" s="36">
        <f t="shared" si="30"/>
        <v>4513639.0685498603</v>
      </c>
    </row>
    <row r="408" spans="1:18">
      <c r="A408" s="25">
        <v>406</v>
      </c>
      <c r="B408" s="25">
        <v>58</v>
      </c>
      <c r="C408" s="25">
        <v>10</v>
      </c>
      <c r="D408" s="36">
        <f>D396*(1+Mastersheet!$C$3)</f>
        <v>31828.022860268007</v>
      </c>
      <c r="E408" s="36">
        <f t="shared" si="31"/>
        <v>-1909.6813716160805</v>
      </c>
      <c r="F408" s="37">
        <v>0</v>
      </c>
      <c r="G408" s="41">
        <f t="shared" si="28"/>
        <v>-9230.1266294777215</v>
      </c>
      <c r="H408" s="25">
        <v>0</v>
      </c>
      <c r="I408" s="25"/>
      <c r="J408" s="36">
        <f>(1+Mastersheet!$C$39)*J396</f>
        <v>-530.46704767113306</v>
      </c>
      <c r="K408" s="36">
        <v>0</v>
      </c>
      <c r="L408" s="36">
        <f>Mastersheet!$C$34</f>
        <v>-1824.6070659266443</v>
      </c>
      <c r="M408" s="38">
        <v>0</v>
      </c>
      <c r="N408" s="37">
        <f>N396*(1+Mastersheet!$C$39)</f>
        <v>-1326.1676191778331</v>
      </c>
      <c r="O408" s="38">
        <f>Mastersheet!$C$41</f>
        <v>-1500</v>
      </c>
      <c r="P408" s="38">
        <v>0</v>
      </c>
      <c r="Q408" s="36">
        <f t="shared" si="29"/>
        <v>15506.9731263986</v>
      </c>
      <c r="R408" s="36">
        <f t="shared" si="30"/>
        <v>4536668.7734571751</v>
      </c>
    </row>
    <row r="409" spans="1:18">
      <c r="A409" s="25">
        <v>407</v>
      </c>
      <c r="B409" s="25">
        <v>58</v>
      </c>
      <c r="C409" s="25">
        <v>11</v>
      </c>
      <c r="D409" s="36">
        <f>D397*(1+Mastersheet!$C$3)</f>
        <v>31828.022860268007</v>
      </c>
      <c r="E409" s="36">
        <f t="shared" si="31"/>
        <v>-1909.6813716160805</v>
      </c>
      <c r="F409" s="37">
        <v>0</v>
      </c>
      <c r="G409" s="41">
        <f t="shared" si="28"/>
        <v>-9230.1266294777215</v>
      </c>
      <c r="H409" s="25">
        <v>0</v>
      </c>
      <c r="I409" s="25"/>
      <c r="J409" s="36">
        <f>(1+Mastersheet!$C$39)*J397</f>
        <v>-530.46704767113306</v>
      </c>
      <c r="K409" s="36">
        <v>0</v>
      </c>
      <c r="L409" s="36">
        <f>Mastersheet!$C$34</f>
        <v>-1824.6070659266443</v>
      </c>
      <c r="M409" s="38">
        <v>0</v>
      </c>
      <c r="N409" s="37">
        <f>N397*(1+Mastersheet!$C$39)</f>
        <v>-1326.1676191778331</v>
      </c>
      <c r="O409" s="38">
        <f>Mastersheet!$C$41</f>
        <v>-1500</v>
      </c>
      <c r="P409" s="38">
        <v>0</v>
      </c>
      <c r="Q409" s="36">
        <f t="shared" si="29"/>
        <v>15506.9731263986</v>
      </c>
      <c r="R409" s="36">
        <f t="shared" si="30"/>
        <v>4559736.8612060025</v>
      </c>
    </row>
    <row r="410" spans="1:18">
      <c r="A410" s="25">
        <v>408</v>
      </c>
      <c r="B410" s="25">
        <v>58</v>
      </c>
      <c r="C410" s="25">
        <v>0</v>
      </c>
      <c r="D410" s="36">
        <f>D398*(1+Mastersheet!$C$3)</f>
        <v>31828.022860268007</v>
      </c>
      <c r="E410" s="36">
        <f t="shared" si="31"/>
        <v>-1909.6813716160805</v>
      </c>
      <c r="F410" s="37">
        <v>0</v>
      </c>
      <c r="G410" s="41">
        <f t="shared" si="28"/>
        <v>-9230.1266294777215</v>
      </c>
      <c r="H410" s="25">
        <v>0</v>
      </c>
      <c r="I410" s="25"/>
      <c r="J410" s="36">
        <f>(1+Mastersheet!$C$39)*J398</f>
        <v>-530.46704767113306</v>
      </c>
      <c r="K410" s="36">
        <v>0</v>
      </c>
      <c r="L410" s="36">
        <f>Mastersheet!$C$34</f>
        <v>-1824.6070659266443</v>
      </c>
      <c r="M410" s="38">
        <v>0</v>
      </c>
      <c r="N410" s="37">
        <f>N398*(1+Mastersheet!$C$39)</f>
        <v>-1326.1676191778331</v>
      </c>
      <c r="O410" s="38">
        <f>Mastersheet!$C$41</f>
        <v>-1500</v>
      </c>
      <c r="P410" s="38">
        <v>0</v>
      </c>
      <c r="Q410" s="36">
        <f t="shared" si="29"/>
        <v>15506.9731263986</v>
      </c>
      <c r="R410" s="36">
        <f t="shared" si="30"/>
        <v>4582843.3957677446</v>
      </c>
    </row>
    <row r="411" spans="1:18">
      <c r="A411" s="25">
        <v>409</v>
      </c>
      <c r="B411" s="25">
        <v>58</v>
      </c>
      <c r="C411" s="25">
        <v>1</v>
      </c>
      <c r="D411" s="36">
        <f>D399*(1+Mastersheet!$C$3)</f>
        <v>32782.863546076049</v>
      </c>
      <c r="E411" s="36">
        <f t="shared" si="31"/>
        <v>-1966.9718127645629</v>
      </c>
      <c r="F411" s="37">
        <v>0</v>
      </c>
      <c r="G411" s="41">
        <f t="shared" si="28"/>
        <v>-9507.0304283620535</v>
      </c>
      <c r="H411" s="25">
        <v>0</v>
      </c>
      <c r="I411" s="25"/>
      <c r="J411" s="36">
        <f>(1+Mastersheet!$C$39)*J399</f>
        <v>-546.38105910126706</v>
      </c>
      <c r="K411" s="36">
        <v>0</v>
      </c>
      <c r="L411" s="36">
        <f>Mastersheet!$C$34</f>
        <v>-1824.6070659266443</v>
      </c>
      <c r="M411" s="38">
        <v>0</v>
      </c>
      <c r="N411" s="37">
        <f>N399*(1+Mastersheet!$C$39)</f>
        <v>-1365.9526477531681</v>
      </c>
      <c r="O411" s="38">
        <f>Mastersheet!$C$41</f>
        <v>-1500</v>
      </c>
      <c r="P411" s="38">
        <v>0</v>
      </c>
      <c r="Q411" s="36">
        <f t="shared" si="29"/>
        <v>16071.920532168355</v>
      </c>
      <c r="R411" s="36">
        <f t="shared" si="30"/>
        <v>4606553.3886261936</v>
      </c>
    </row>
    <row r="412" spans="1:18">
      <c r="A412" s="25">
        <v>410</v>
      </c>
      <c r="B412" s="25">
        <v>59</v>
      </c>
      <c r="C412" s="25">
        <v>2</v>
      </c>
      <c r="D412" s="36">
        <f>D400*(1+Mastersheet!$C$3)</f>
        <v>32782.863546076049</v>
      </c>
      <c r="E412" s="36">
        <f t="shared" si="31"/>
        <v>-1966.9718127645629</v>
      </c>
      <c r="F412" s="37">
        <v>0</v>
      </c>
      <c r="G412" s="41">
        <f t="shared" si="28"/>
        <v>-9507.0304283620535</v>
      </c>
      <c r="H412" s="25">
        <v>0</v>
      </c>
      <c r="I412" s="25"/>
      <c r="J412" s="36">
        <f>(1+Mastersheet!$C$39)*J400</f>
        <v>-546.38105910126706</v>
      </c>
      <c r="K412" s="36">
        <v>0</v>
      </c>
      <c r="L412" s="36">
        <f>Mastersheet!$C$34</f>
        <v>-1824.6070659266443</v>
      </c>
      <c r="M412" s="38">
        <v>0</v>
      </c>
      <c r="N412" s="37">
        <f>N400*(1+Mastersheet!$C$39)</f>
        <v>-1365.9526477531681</v>
      </c>
      <c r="O412" s="38">
        <f>Mastersheet!$C$41</f>
        <v>-1500</v>
      </c>
      <c r="P412" s="38">
        <v>0</v>
      </c>
      <c r="Q412" s="36">
        <f t="shared" si="29"/>
        <v>16071.920532168355</v>
      </c>
      <c r="R412" s="36">
        <f t="shared" si="30"/>
        <v>4630302.898139406</v>
      </c>
    </row>
    <row r="413" spans="1:18">
      <c r="A413" s="25">
        <v>411</v>
      </c>
      <c r="B413" s="25">
        <v>59</v>
      </c>
      <c r="C413" s="25">
        <v>3</v>
      </c>
      <c r="D413" s="36">
        <f>D401*(1+Mastersheet!$C$3)</f>
        <v>32782.863546076049</v>
      </c>
      <c r="E413" s="36">
        <f t="shared" si="31"/>
        <v>-1966.9718127645629</v>
      </c>
      <c r="F413" s="37">
        <v>0</v>
      </c>
      <c r="G413" s="41">
        <f t="shared" si="28"/>
        <v>-9507.0304283620535</v>
      </c>
      <c r="H413" s="25">
        <v>0</v>
      </c>
      <c r="I413" s="25"/>
      <c r="J413" s="36">
        <f>(1+Mastersheet!$C$39)*J401</f>
        <v>-546.38105910126706</v>
      </c>
      <c r="K413" s="36">
        <v>0</v>
      </c>
      <c r="L413" s="36">
        <f>Mastersheet!$C$34</f>
        <v>-1824.6070659266443</v>
      </c>
      <c r="M413" s="38">
        <v>0</v>
      </c>
      <c r="N413" s="37">
        <f>N401*(1+Mastersheet!$C$39)</f>
        <v>-1365.9526477531681</v>
      </c>
      <c r="O413" s="38">
        <f>Mastersheet!$C$41</f>
        <v>-1500</v>
      </c>
      <c r="P413" s="38">
        <v>0</v>
      </c>
      <c r="Q413" s="36">
        <f t="shared" si="29"/>
        <v>16071.920532168355</v>
      </c>
      <c r="R413" s="36">
        <f t="shared" si="30"/>
        <v>4654091.9901684728</v>
      </c>
    </row>
    <row r="414" spans="1:18">
      <c r="A414" s="25">
        <v>412</v>
      </c>
      <c r="B414" s="25">
        <v>59</v>
      </c>
      <c r="C414" s="25">
        <v>4</v>
      </c>
      <c r="D414" s="36">
        <f>D402*(1+Mastersheet!$C$3)</f>
        <v>32782.863546076049</v>
      </c>
      <c r="E414" s="36">
        <f t="shared" si="31"/>
        <v>-1966.9718127645629</v>
      </c>
      <c r="F414" s="37">
        <v>0</v>
      </c>
      <c r="G414" s="41">
        <f t="shared" si="28"/>
        <v>-9507.0304283620535</v>
      </c>
      <c r="H414" s="25">
        <v>0</v>
      </c>
      <c r="I414" s="25"/>
      <c r="J414" s="36">
        <f>(1+Mastersheet!$C$39)*J402</f>
        <v>-546.38105910126706</v>
      </c>
      <c r="K414" s="36">
        <v>0</v>
      </c>
      <c r="L414" s="36">
        <f>Mastersheet!$C$34</f>
        <v>-1824.6070659266443</v>
      </c>
      <c r="M414" s="38">
        <v>0</v>
      </c>
      <c r="N414" s="37">
        <f>N402*(1+Mastersheet!$C$39)</f>
        <v>-1365.9526477531681</v>
      </c>
      <c r="O414" s="38">
        <f>Mastersheet!$C$41</f>
        <v>-1500</v>
      </c>
      <c r="P414" s="38">
        <v>0</v>
      </c>
      <c r="Q414" s="36">
        <f t="shared" si="29"/>
        <v>16071.920532168355</v>
      </c>
      <c r="R414" s="36">
        <f t="shared" si="30"/>
        <v>4677920.7306842562</v>
      </c>
    </row>
    <row r="415" spans="1:18">
      <c r="A415" s="25">
        <v>413</v>
      </c>
      <c r="B415" s="25">
        <v>59</v>
      </c>
      <c r="C415" s="25">
        <v>5</v>
      </c>
      <c r="D415" s="36">
        <f>D403*(1+Mastersheet!$C$3)</f>
        <v>32782.863546076049</v>
      </c>
      <c r="E415" s="36">
        <f t="shared" si="31"/>
        <v>-1966.9718127645629</v>
      </c>
      <c r="F415" s="37">
        <v>0</v>
      </c>
      <c r="G415" s="41">
        <f t="shared" si="28"/>
        <v>-9507.0304283620535</v>
      </c>
      <c r="H415" s="25">
        <v>0</v>
      </c>
      <c r="I415" s="25"/>
      <c r="J415" s="36">
        <f>(1+Mastersheet!$C$39)*J403</f>
        <v>-546.38105910126706</v>
      </c>
      <c r="K415" s="36">
        <v>0</v>
      </c>
      <c r="L415" s="36">
        <f>Mastersheet!$C$34</f>
        <v>-1824.6070659266443</v>
      </c>
      <c r="M415" s="38">
        <v>0</v>
      </c>
      <c r="N415" s="37">
        <f>N403*(1+Mastersheet!$C$39)</f>
        <v>-1365.9526477531681</v>
      </c>
      <c r="O415" s="38">
        <f>Mastersheet!$C$41</f>
        <v>-1500</v>
      </c>
      <c r="P415" s="38">
        <v>0</v>
      </c>
      <c r="Q415" s="36">
        <f t="shared" si="29"/>
        <v>16071.920532168355</v>
      </c>
      <c r="R415" s="36">
        <f t="shared" si="30"/>
        <v>4701789.1857675649</v>
      </c>
    </row>
    <row r="416" spans="1:18">
      <c r="A416" s="25">
        <v>414</v>
      </c>
      <c r="B416" s="25">
        <v>59</v>
      </c>
      <c r="C416" s="25">
        <v>6</v>
      </c>
      <c r="D416" s="36">
        <f>D404*(1+Mastersheet!$C$3)</f>
        <v>32782.863546076049</v>
      </c>
      <c r="E416" s="36">
        <f t="shared" si="31"/>
        <v>-1966.9718127645629</v>
      </c>
      <c r="F416" s="37">
        <v>0</v>
      </c>
      <c r="G416" s="41">
        <f t="shared" si="28"/>
        <v>-9507.0304283620535</v>
      </c>
      <c r="H416" s="25">
        <v>0</v>
      </c>
      <c r="I416" s="25"/>
      <c r="J416" s="36">
        <f>(1+Mastersheet!$C$39)*J404</f>
        <v>-546.38105910126706</v>
      </c>
      <c r="K416" s="36">
        <v>0</v>
      </c>
      <c r="L416" s="36">
        <f>Mastersheet!$C$34</f>
        <v>-1824.6070659266443</v>
      </c>
      <c r="M416" s="38">
        <v>0</v>
      </c>
      <c r="N416" s="37">
        <f>N404*(1+Mastersheet!$C$39)</f>
        <v>-1365.9526477531681</v>
      </c>
      <c r="O416" s="38">
        <f>Mastersheet!$C$41</f>
        <v>-1500</v>
      </c>
      <c r="P416" s="38">
        <v>0</v>
      </c>
      <c r="Q416" s="36">
        <f t="shared" si="29"/>
        <v>16071.920532168355</v>
      </c>
      <c r="R416" s="36">
        <f t="shared" si="30"/>
        <v>4725697.4216093458</v>
      </c>
    </row>
    <row r="417" spans="1:18">
      <c r="A417" s="25">
        <v>415</v>
      </c>
      <c r="B417" s="25">
        <v>59</v>
      </c>
      <c r="C417" s="25">
        <v>7</v>
      </c>
      <c r="D417" s="36">
        <f>D405*(1+Mastersheet!$C$3)</f>
        <v>32782.863546076049</v>
      </c>
      <c r="E417" s="36">
        <f t="shared" si="31"/>
        <v>-1966.9718127645629</v>
      </c>
      <c r="F417" s="37">
        <v>0</v>
      </c>
      <c r="G417" s="41">
        <f t="shared" si="28"/>
        <v>-9507.0304283620535</v>
      </c>
      <c r="H417" s="25">
        <v>0</v>
      </c>
      <c r="I417" s="25"/>
      <c r="J417" s="36">
        <f>(1+Mastersheet!$C$39)*J405</f>
        <v>-546.38105910126706</v>
      </c>
      <c r="K417" s="36">
        <v>0</v>
      </c>
      <c r="L417" s="36">
        <f>Mastersheet!$C$34</f>
        <v>-1824.6070659266443</v>
      </c>
      <c r="M417" s="38">
        <v>0</v>
      </c>
      <c r="N417" s="37">
        <f>N405*(1+Mastersheet!$C$39)</f>
        <v>-1365.9526477531681</v>
      </c>
      <c r="O417" s="38">
        <f>Mastersheet!$C$41</f>
        <v>-1500</v>
      </c>
      <c r="P417" s="38">
        <v>0</v>
      </c>
      <c r="Q417" s="36">
        <f t="shared" si="29"/>
        <v>16071.920532168355</v>
      </c>
      <c r="R417" s="36">
        <f t="shared" si="30"/>
        <v>4749645.5045108628</v>
      </c>
    </row>
    <row r="418" spans="1:18">
      <c r="A418" s="25">
        <v>416</v>
      </c>
      <c r="B418" s="25">
        <v>59</v>
      </c>
      <c r="C418" s="25">
        <v>8</v>
      </c>
      <c r="D418" s="36">
        <f>D406*(1+Mastersheet!$C$3)</f>
        <v>32782.863546076049</v>
      </c>
      <c r="E418" s="36">
        <f t="shared" si="31"/>
        <v>-1966.9718127645629</v>
      </c>
      <c r="F418" s="37">
        <v>0</v>
      </c>
      <c r="G418" s="41">
        <f t="shared" si="28"/>
        <v>-9507.0304283620535</v>
      </c>
      <c r="H418" s="25">
        <v>0</v>
      </c>
      <c r="I418" s="25"/>
      <c r="J418" s="36">
        <f>(1+Mastersheet!$C$39)*J406</f>
        <v>-546.38105910126706</v>
      </c>
      <c r="K418" s="36">
        <v>0</v>
      </c>
      <c r="L418" s="36">
        <f>Mastersheet!$C$34</f>
        <v>-1824.6070659266443</v>
      </c>
      <c r="M418" s="38">
        <v>0</v>
      </c>
      <c r="N418" s="37">
        <f>N406*(1+Mastersheet!$C$39)</f>
        <v>-1365.9526477531681</v>
      </c>
      <c r="O418" s="38">
        <f>Mastersheet!$C$41</f>
        <v>-1500</v>
      </c>
      <c r="P418" s="38">
        <v>0</v>
      </c>
      <c r="Q418" s="36">
        <f t="shared" si="29"/>
        <v>16071.920532168355</v>
      </c>
      <c r="R418" s="36">
        <f t="shared" si="30"/>
        <v>4773633.5008838829</v>
      </c>
    </row>
    <row r="419" spans="1:18">
      <c r="A419" s="25">
        <v>417</v>
      </c>
      <c r="B419" s="25">
        <v>59</v>
      </c>
      <c r="C419" s="25">
        <v>9</v>
      </c>
      <c r="D419" s="36">
        <f>D407*(1+Mastersheet!$C$3)</f>
        <v>32782.863546076049</v>
      </c>
      <c r="E419" s="36">
        <f t="shared" si="31"/>
        <v>-1966.9718127645629</v>
      </c>
      <c r="F419" s="37">
        <v>0</v>
      </c>
      <c r="G419" s="41">
        <f t="shared" si="28"/>
        <v>-9507.0304283620535</v>
      </c>
      <c r="H419" s="25">
        <v>0</v>
      </c>
      <c r="I419" s="25"/>
      <c r="J419" s="36">
        <f>(1+Mastersheet!$C$39)*J407</f>
        <v>-546.38105910126706</v>
      </c>
      <c r="K419" s="36">
        <v>0</v>
      </c>
      <c r="L419" s="36">
        <f>Mastersheet!$C$34</f>
        <v>-1824.6070659266443</v>
      </c>
      <c r="M419" s="38">
        <v>0</v>
      </c>
      <c r="N419" s="37">
        <f>N407*(1+Mastersheet!$C$39)</f>
        <v>-1365.9526477531681</v>
      </c>
      <c r="O419" s="38">
        <f>Mastersheet!$C$41</f>
        <v>-1500</v>
      </c>
      <c r="P419" s="38">
        <v>0</v>
      </c>
      <c r="Q419" s="36">
        <f t="shared" si="29"/>
        <v>16071.920532168355</v>
      </c>
      <c r="R419" s="36">
        <f t="shared" si="30"/>
        <v>4797661.4772508573</v>
      </c>
    </row>
    <row r="420" spans="1:18">
      <c r="A420" s="25">
        <v>418</v>
      </c>
      <c r="B420" s="25">
        <v>59</v>
      </c>
      <c r="C420" s="25">
        <v>10</v>
      </c>
      <c r="D420" s="36">
        <f>D408*(1+Mastersheet!$C$3)</f>
        <v>32782.863546076049</v>
      </c>
      <c r="E420" s="36">
        <f t="shared" si="31"/>
        <v>-1966.9718127645629</v>
      </c>
      <c r="F420" s="37">
        <v>0</v>
      </c>
      <c r="G420" s="41">
        <f t="shared" si="28"/>
        <v>-9507.0304283620535</v>
      </c>
      <c r="H420" s="25">
        <v>0</v>
      </c>
      <c r="I420" s="25"/>
      <c r="J420" s="36">
        <f>(1+Mastersheet!$C$39)*J408</f>
        <v>-546.38105910126706</v>
      </c>
      <c r="K420" s="36">
        <v>0</v>
      </c>
      <c r="L420" s="36">
        <f>Mastersheet!$C$34</f>
        <v>-1824.6070659266443</v>
      </c>
      <c r="M420" s="38">
        <v>0</v>
      </c>
      <c r="N420" s="37">
        <f>N408*(1+Mastersheet!$C$39)</f>
        <v>-1365.9526477531681</v>
      </c>
      <c r="O420" s="38">
        <f>Mastersheet!$C$41</f>
        <v>-1500</v>
      </c>
      <c r="P420" s="38">
        <v>0</v>
      </c>
      <c r="Q420" s="36">
        <f t="shared" si="29"/>
        <v>16071.920532168355</v>
      </c>
      <c r="R420" s="36">
        <f t="shared" si="30"/>
        <v>4821729.5002451111</v>
      </c>
    </row>
    <row r="421" spans="1:18">
      <c r="A421" s="25">
        <v>419</v>
      </c>
      <c r="B421" s="25">
        <v>59</v>
      </c>
      <c r="C421" s="25">
        <v>11</v>
      </c>
      <c r="D421" s="36">
        <f>D409*(1+Mastersheet!$C$3)</f>
        <v>32782.863546076049</v>
      </c>
      <c r="E421" s="36">
        <f t="shared" si="31"/>
        <v>-1966.9718127645629</v>
      </c>
      <c r="F421" s="37">
        <v>0</v>
      </c>
      <c r="G421" s="41">
        <f t="shared" si="28"/>
        <v>-9507.0304283620535</v>
      </c>
      <c r="H421" s="25">
        <v>0</v>
      </c>
      <c r="I421" s="25"/>
      <c r="J421" s="36">
        <f>(1+Mastersheet!$C$39)*J409</f>
        <v>-546.38105910126706</v>
      </c>
      <c r="K421" s="36">
        <v>0</v>
      </c>
      <c r="L421" s="36">
        <f>Mastersheet!$C$34</f>
        <v>-1824.6070659266443</v>
      </c>
      <c r="M421" s="38">
        <v>0</v>
      </c>
      <c r="N421" s="37">
        <f>N409*(1+Mastersheet!$C$39)</f>
        <v>-1365.9526477531681</v>
      </c>
      <c r="O421" s="38">
        <f>Mastersheet!$C$41</f>
        <v>-1500</v>
      </c>
      <c r="P421" s="38">
        <v>0</v>
      </c>
      <c r="Q421" s="36">
        <f t="shared" si="29"/>
        <v>16071.920532168355</v>
      </c>
      <c r="R421" s="36">
        <f t="shared" si="30"/>
        <v>4845837.6366110221</v>
      </c>
    </row>
    <row r="422" spans="1:18">
      <c r="A422" s="25">
        <v>420</v>
      </c>
      <c r="B422" s="25">
        <v>59</v>
      </c>
      <c r="C422" s="25">
        <v>0</v>
      </c>
      <c r="D422" s="36">
        <f>D410*(1+Mastersheet!$C$3)</f>
        <v>32782.863546076049</v>
      </c>
      <c r="E422" s="36">
        <f t="shared" si="31"/>
        <v>-1966.9718127645629</v>
      </c>
      <c r="F422" s="37">
        <f>'Subcase 1'!F422</f>
        <v>1382745.7552817771</v>
      </c>
      <c r="G422" s="41">
        <f t="shared" si="28"/>
        <v>-9507.0304283620535</v>
      </c>
      <c r="H422" s="25">
        <v>0</v>
      </c>
      <c r="I422" s="25"/>
      <c r="J422" s="36">
        <f>(1+Mastersheet!$C$39)*J410</f>
        <v>-546.38105910126706</v>
      </c>
      <c r="K422" s="36">
        <v>0</v>
      </c>
      <c r="L422" s="36">
        <f>Mastersheet!$C$34</f>
        <v>-1824.6070659266443</v>
      </c>
      <c r="M422" s="38">
        <f>Mastersheet!C35</f>
        <v>1125544.9817486091</v>
      </c>
      <c r="N422" s="37">
        <f>N410*(1+Mastersheet!$C$39)</f>
        <v>-1365.9526477531681</v>
      </c>
      <c r="O422" s="38">
        <f>Mastersheet!$C$41</f>
        <v>-1500</v>
      </c>
      <c r="P422" s="38">
        <f>-FV(8%/12,420,1500,,)</f>
        <v>3440823.7269946053</v>
      </c>
      <c r="Q422" s="36">
        <f t="shared" si="29"/>
        <v>5965186.3845571596</v>
      </c>
      <c r="R422" s="36">
        <f t="shared" si="30"/>
        <v>10819100.4172292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2246-3620-4ED1-B6C0-6D1EF7691BA9}">
  <dimension ref="A1:AF582"/>
  <sheetViews>
    <sheetView zoomScale="75" workbookViewId="0">
      <pane xSplit="3" topLeftCell="O1" activePane="topRight" state="frozen"/>
      <selection pane="topRight" activeCell="X11" sqref="X11"/>
    </sheetView>
  </sheetViews>
  <sheetFormatPr defaultColWidth="8.85546875" defaultRowHeight="15"/>
  <cols>
    <col min="1" max="1" width="7.28515625" customWidth="1"/>
    <col min="2" max="2" width="15.42578125" customWidth="1"/>
    <col min="3" max="3" width="14" customWidth="1"/>
    <col min="4" max="4" width="18.42578125" style="6" customWidth="1"/>
    <col min="5" max="5" width="23.140625" customWidth="1"/>
    <col min="6" max="6" width="17" customWidth="1"/>
    <col min="7" max="7" width="13.42578125" style="6" customWidth="1"/>
    <col min="8" max="8" width="15.42578125" customWidth="1"/>
    <col min="9" max="10" width="21" customWidth="1"/>
    <col min="11" max="11" width="16.42578125" customWidth="1"/>
    <col min="12" max="12" width="20.7109375" customWidth="1"/>
    <col min="13" max="13" width="19" customWidth="1"/>
    <col min="14" max="14" width="15.85546875" customWidth="1"/>
    <col min="15" max="15" width="18" customWidth="1"/>
    <col min="16" max="16" width="19.42578125" customWidth="1"/>
    <col min="17" max="17" width="18.42578125" customWidth="1"/>
    <col min="18" max="18" width="28.42578125" customWidth="1"/>
    <col min="19" max="19" width="23" style="6" customWidth="1"/>
    <col min="20" max="20" width="19.140625" customWidth="1"/>
    <col min="23" max="24" width="23.85546875" bestFit="1" customWidth="1"/>
    <col min="25" max="25" width="22.7109375" customWidth="1"/>
    <col min="26" max="26" width="22" customWidth="1"/>
    <col min="27" max="27" width="22.85546875" customWidth="1"/>
    <col min="28" max="28" width="32.42578125" customWidth="1"/>
    <col min="29" max="29" width="28" customWidth="1"/>
  </cols>
  <sheetData>
    <row r="1" spans="1:32" s="1" customFormat="1" ht="18" customHeight="1">
      <c r="A1" s="26" t="s">
        <v>141</v>
      </c>
      <c r="B1" s="26" t="s">
        <v>142</v>
      </c>
      <c r="C1" s="26" t="s">
        <v>143</v>
      </c>
      <c r="D1" s="69" t="s">
        <v>144</v>
      </c>
      <c r="E1" s="26" t="s">
        <v>76</v>
      </c>
      <c r="F1" s="26" t="s">
        <v>56</v>
      </c>
      <c r="G1" s="69" t="s">
        <v>77</v>
      </c>
      <c r="H1" s="26" t="s">
        <v>78</v>
      </c>
      <c r="I1" s="26" t="s">
        <v>80</v>
      </c>
      <c r="J1" s="26" t="s">
        <v>18</v>
      </c>
      <c r="K1" s="26" t="s">
        <v>154</v>
      </c>
      <c r="L1" s="26" t="s">
        <v>165</v>
      </c>
      <c r="M1" s="71" t="s">
        <v>160</v>
      </c>
      <c r="N1" s="26" t="s">
        <v>63</v>
      </c>
      <c r="O1" s="26" t="s">
        <v>87</v>
      </c>
      <c r="P1" s="26" t="s">
        <v>88</v>
      </c>
      <c r="Q1" s="26" t="s">
        <v>65</v>
      </c>
      <c r="R1" s="71" t="s">
        <v>89</v>
      </c>
      <c r="S1" s="69" t="s">
        <v>145</v>
      </c>
      <c r="T1" s="26" t="s">
        <v>146</v>
      </c>
      <c r="W1" s="80" t="s">
        <v>147</v>
      </c>
      <c r="X1" s="87">
        <v>7</v>
      </c>
    </row>
    <row r="2" spans="1:32">
      <c r="A2" s="25">
        <v>0</v>
      </c>
      <c r="B2" s="25">
        <v>25</v>
      </c>
      <c r="C2" s="25">
        <v>0</v>
      </c>
      <c r="D2" s="36">
        <v>50000</v>
      </c>
      <c r="E2" s="36">
        <v>0</v>
      </c>
      <c r="F2" s="36">
        <v>0</v>
      </c>
      <c r="G2" s="36">
        <f>-(29% * D2)</f>
        <v>-14499.999999999998</v>
      </c>
      <c r="H2" s="37">
        <v>0</v>
      </c>
      <c r="I2" s="25">
        <v>0</v>
      </c>
      <c r="J2" s="38"/>
      <c r="K2" s="25">
        <v>0</v>
      </c>
      <c r="L2" s="37">
        <v>0</v>
      </c>
      <c r="M2" s="25">
        <v>0</v>
      </c>
      <c r="N2" s="38">
        <v>0</v>
      </c>
      <c r="O2" s="37">
        <v>0</v>
      </c>
      <c r="P2" s="25">
        <v>0</v>
      </c>
      <c r="Q2" s="25">
        <v>0</v>
      </c>
      <c r="R2" s="25">
        <v>0</v>
      </c>
      <c r="S2" s="36">
        <f>SUM(X8,D2,E2,F2,G2,H2,I2,J2,K2,L2,M2,N2,O2,P2,Q2,R2)</f>
        <v>90500</v>
      </c>
      <c r="T2" s="36">
        <f>S2</f>
        <v>90500</v>
      </c>
    </row>
    <row r="3" spans="1:32">
      <c r="A3" s="102">
        <v>1</v>
      </c>
      <c r="B3" s="103">
        <v>25</v>
      </c>
      <c r="C3" s="103">
        <v>1</v>
      </c>
      <c r="D3" s="104">
        <v>12000</v>
      </c>
      <c r="E3" s="104">
        <f t="shared" ref="E3:E66" si="0">-6% *D3</f>
        <v>-720</v>
      </c>
      <c r="F3" s="104">
        <f>FV(0.00416,1,0,-F2,0)</f>
        <v>0</v>
      </c>
      <c r="G3" s="104">
        <f t="shared" ref="G3:G66" si="1">-29% *D3</f>
        <v>-3479.9999999999995</v>
      </c>
      <c r="H3" s="42">
        <f t="shared" ref="H3:H33" si="2">PMT(0.01,60,60000,0)</f>
        <v>-1334.6668610941063</v>
      </c>
      <c r="I3" s="103">
        <v>0</v>
      </c>
      <c r="J3" s="103">
        <v>-6000</v>
      </c>
      <c r="K3" s="103">
        <v>0</v>
      </c>
      <c r="L3" s="42">
        <v>0</v>
      </c>
      <c r="M3" s="42">
        <f t="shared" ref="M3:M66" si="3">FV(0.0025,1,0,-M2,0)</f>
        <v>0</v>
      </c>
      <c r="N3" s="105">
        <v>-80000</v>
      </c>
      <c r="O3" s="42">
        <f>O4</f>
        <v>-1824.6070659266443</v>
      </c>
      <c r="P3" s="104">
        <v>-500</v>
      </c>
      <c r="Q3" s="103">
        <v>0</v>
      </c>
      <c r="R3" s="103">
        <v>0</v>
      </c>
      <c r="S3" s="104">
        <f>SUM(D3,E3,F3,G3,H3,I3,J3,K3,L3,M3,N3,O3,P3,Q3,R3)</f>
        <v>-81859.273927020753</v>
      </c>
      <c r="T3" s="104">
        <f t="shared" ref="T3:T66" si="4" xml:space="preserve"> S3 + T2 *(1+($X$7)/12)</f>
        <v>8791.55940631259</v>
      </c>
      <c r="W3" s="80" t="s">
        <v>166</v>
      </c>
      <c r="X3" s="87" t="s">
        <v>162</v>
      </c>
    </row>
    <row r="4" spans="1:32">
      <c r="A4" s="33">
        <v>2</v>
      </c>
      <c r="B4" s="25">
        <v>25</v>
      </c>
      <c r="C4" s="25">
        <v>2</v>
      </c>
      <c r="D4" s="36">
        <v>12000</v>
      </c>
      <c r="E4" s="36">
        <f t="shared" si="0"/>
        <v>-720</v>
      </c>
      <c r="F4" s="36">
        <f>FV(0.00416,1,0,-F3,0)</f>
        <v>0</v>
      </c>
      <c r="G4" s="36">
        <f t="shared" si="1"/>
        <v>-3479.9999999999995</v>
      </c>
      <c r="H4" s="37">
        <f t="shared" si="2"/>
        <v>-1334.6668610941063</v>
      </c>
      <c r="I4" s="25">
        <v>0</v>
      </c>
      <c r="J4" s="25">
        <v>0</v>
      </c>
      <c r="K4" s="25">
        <v>0</v>
      </c>
      <c r="L4" s="37">
        <f>Mastersheet!$C$21</f>
        <v>-747.00094700314776</v>
      </c>
      <c r="M4" s="37">
        <f t="shared" si="3"/>
        <v>0</v>
      </c>
      <c r="N4" s="38">
        <v>0</v>
      </c>
      <c r="O4" s="37">
        <f>Mastersheet!$C$34</f>
        <v>-1824.6070659266443</v>
      </c>
      <c r="P4" s="104">
        <v>-500</v>
      </c>
      <c r="Q4" s="25">
        <v>0</v>
      </c>
      <c r="R4" s="25">
        <v>0</v>
      </c>
      <c r="S4" s="36">
        <f>SUM(D4,E4,F4,G4,H4,I4,J4,K4,L4,M4,N4,O4,P4,Q4,R4)</f>
        <v>3393.7251259761015</v>
      </c>
      <c r="T4" s="36">
        <f t="shared" si="4"/>
        <v>12199.937131299213</v>
      </c>
      <c r="W4" s="80" t="s">
        <v>167</v>
      </c>
      <c r="X4" s="87" t="s">
        <v>18</v>
      </c>
    </row>
    <row r="5" spans="1:32">
      <c r="A5" s="33">
        <v>3</v>
      </c>
      <c r="B5" s="25">
        <v>25</v>
      </c>
      <c r="C5" s="25">
        <v>3</v>
      </c>
      <c r="D5" s="36">
        <v>12000</v>
      </c>
      <c r="E5" s="36">
        <f t="shared" si="0"/>
        <v>-720</v>
      </c>
      <c r="F5" s="36">
        <f t="shared" ref="F5:F66" si="5">FV(0.00416,1,0,-F4,0)</f>
        <v>0</v>
      </c>
      <c r="G5" s="36">
        <f t="shared" si="1"/>
        <v>-3479.9999999999995</v>
      </c>
      <c r="H5" s="37">
        <f t="shared" si="2"/>
        <v>-1334.6668610941063</v>
      </c>
      <c r="I5" s="25">
        <v>0</v>
      </c>
      <c r="J5" s="25">
        <v>0</v>
      </c>
      <c r="K5" s="25">
        <v>0</v>
      </c>
      <c r="L5" s="37">
        <f>Mastersheet!$C$21</f>
        <v>-747.00094700314776</v>
      </c>
      <c r="M5" s="37">
        <f t="shared" si="3"/>
        <v>0</v>
      </c>
      <c r="N5" s="38">
        <v>0</v>
      </c>
      <c r="O5" s="37">
        <f>Mastersheet!$C$34</f>
        <v>-1824.6070659266443</v>
      </c>
      <c r="P5" s="104">
        <v>-500</v>
      </c>
      <c r="Q5" s="25">
        <v>0</v>
      </c>
      <c r="R5" s="25">
        <v>0</v>
      </c>
      <c r="S5" s="36">
        <f t="shared" ref="S5:S68" si="6">SUM(D5,E5,F5,G5,H5,I5,J5,K5,L5,M5,N5,O5,P5,Q5,R5)</f>
        <v>3393.7251259761015</v>
      </c>
      <c r="T5" s="36">
        <f t="shared" si="4"/>
        <v>15613.995485827481</v>
      </c>
      <c r="W5" s="80" t="s">
        <v>168</v>
      </c>
      <c r="X5" s="87" t="s">
        <v>169</v>
      </c>
    </row>
    <row r="6" spans="1:32">
      <c r="A6" s="33">
        <v>4</v>
      </c>
      <c r="B6" s="25">
        <v>25</v>
      </c>
      <c r="C6" s="25">
        <v>4</v>
      </c>
      <c r="D6" s="36">
        <v>12000</v>
      </c>
      <c r="E6" s="36">
        <f t="shared" si="0"/>
        <v>-720</v>
      </c>
      <c r="F6" s="36">
        <f t="shared" si="5"/>
        <v>0</v>
      </c>
      <c r="G6" s="36">
        <f t="shared" si="1"/>
        <v>-3479.9999999999995</v>
      </c>
      <c r="H6" s="37">
        <f t="shared" si="2"/>
        <v>-1334.6668610941063</v>
      </c>
      <c r="I6" s="25">
        <v>0</v>
      </c>
      <c r="J6" s="25">
        <v>0</v>
      </c>
      <c r="K6" s="25">
        <v>0</v>
      </c>
      <c r="L6" s="37">
        <f>Mastersheet!$C$21</f>
        <v>-747.00094700314776</v>
      </c>
      <c r="M6" s="37">
        <f t="shared" si="3"/>
        <v>0</v>
      </c>
      <c r="N6" s="38">
        <v>0</v>
      </c>
      <c r="O6" s="37">
        <f>Mastersheet!$C$34</f>
        <v>-1824.6070659266443</v>
      </c>
      <c r="P6" s="104">
        <v>-500</v>
      </c>
      <c r="Q6" s="25">
        <v>0</v>
      </c>
      <c r="R6" s="25">
        <v>0</v>
      </c>
      <c r="S6" s="36">
        <f t="shared" si="6"/>
        <v>3393.7251259761015</v>
      </c>
      <c r="T6" s="36">
        <f t="shared" si="4"/>
        <v>19033.743937613297</v>
      </c>
    </row>
    <row r="7" spans="1:32">
      <c r="A7" s="33">
        <v>5</v>
      </c>
      <c r="B7" s="25">
        <v>25</v>
      </c>
      <c r="C7" s="25">
        <v>5</v>
      </c>
      <c r="D7" s="36">
        <v>12000</v>
      </c>
      <c r="E7" s="36">
        <f t="shared" si="0"/>
        <v>-720</v>
      </c>
      <c r="F7" s="36">
        <f t="shared" si="5"/>
        <v>0</v>
      </c>
      <c r="G7" s="36">
        <f t="shared" si="1"/>
        <v>-3479.9999999999995</v>
      </c>
      <c r="H7" s="37">
        <f t="shared" si="2"/>
        <v>-1334.6668610941063</v>
      </c>
      <c r="I7" s="25">
        <v>0</v>
      </c>
      <c r="J7" s="25">
        <v>0</v>
      </c>
      <c r="K7" s="25">
        <v>0</v>
      </c>
      <c r="L7" s="37">
        <f>Mastersheet!$C$21</f>
        <v>-747.00094700314776</v>
      </c>
      <c r="M7" s="37">
        <f t="shared" si="3"/>
        <v>0</v>
      </c>
      <c r="N7" s="38">
        <v>0</v>
      </c>
      <c r="O7" s="37">
        <f>Mastersheet!$C$34</f>
        <v>-1824.6070659266443</v>
      </c>
      <c r="P7" s="104">
        <v>-500</v>
      </c>
      <c r="Q7" s="25">
        <v>0</v>
      </c>
      <c r="R7" s="25">
        <v>0</v>
      </c>
      <c r="S7" s="36">
        <f t="shared" si="6"/>
        <v>3393.7251259761015</v>
      </c>
      <c r="T7" s="36">
        <f t="shared" si="4"/>
        <v>22459.191970152089</v>
      </c>
      <c r="W7" s="80" t="s">
        <v>136</v>
      </c>
      <c r="X7" s="101">
        <v>0.02</v>
      </c>
    </row>
    <row r="8" spans="1:32">
      <c r="A8" s="33">
        <v>6</v>
      </c>
      <c r="B8" s="25">
        <v>25</v>
      </c>
      <c r="C8" s="25">
        <v>6</v>
      </c>
      <c r="D8" s="36">
        <v>12000</v>
      </c>
      <c r="E8" s="36">
        <f t="shared" si="0"/>
        <v>-720</v>
      </c>
      <c r="F8" s="36">
        <f t="shared" si="5"/>
        <v>0</v>
      </c>
      <c r="G8" s="36">
        <f t="shared" si="1"/>
        <v>-3479.9999999999995</v>
      </c>
      <c r="H8" s="37">
        <f t="shared" si="2"/>
        <v>-1334.6668610941063</v>
      </c>
      <c r="I8" s="25">
        <v>0</v>
      </c>
      <c r="J8" s="25">
        <v>0</v>
      </c>
      <c r="K8" s="25">
        <v>0</v>
      </c>
      <c r="L8" s="37">
        <f>Mastersheet!$C$21</f>
        <v>-747.00094700314776</v>
      </c>
      <c r="M8" s="37">
        <f t="shared" si="3"/>
        <v>0</v>
      </c>
      <c r="N8" s="38">
        <v>0</v>
      </c>
      <c r="O8" s="37">
        <f>Mastersheet!$C$34</f>
        <v>-1824.6070659266443</v>
      </c>
      <c r="P8" s="104">
        <v>-500</v>
      </c>
      <c r="Q8" s="25">
        <v>0</v>
      </c>
      <c r="R8" s="25">
        <v>0</v>
      </c>
      <c r="S8" s="36">
        <f t="shared" si="6"/>
        <v>3393.7251259761015</v>
      </c>
      <c r="T8" s="36">
        <f t="shared" si="4"/>
        <v>25890.34908274511</v>
      </c>
      <c r="W8" s="80" t="s">
        <v>44</v>
      </c>
      <c r="X8" s="87">
        <f>Mastersheet!C46</f>
        <v>55000</v>
      </c>
    </row>
    <row r="9" spans="1:32">
      <c r="A9" s="33">
        <v>7</v>
      </c>
      <c r="B9" s="25">
        <v>25</v>
      </c>
      <c r="C9" s="25">
        <v>7</v>
      </c>
      <c r="D9" s="36">
        <v>12000</v>
      </c>
      <c r="E9" s="36">
        <f t="shared" si="0"/>
        <v>-720</v>
      </c>
      <c r="F9" s="36">
        <f t="shared" si="5"/>
        <v>0</v>
      </c>
      <c r="G9" s="36">
        <f t="shared" si="1"/>
        <v>-3479.9999999999995</v>
      </c>
      <c r="H9" s="37">
        <f t="shared" si="2"/>
        <v>-1334.6668610941063</v>
      </c>
      <c r="I9" s="25">
        <v>0</v>
      </c>
      <c r="J9" s="25">
        <v>0</v>
      </c>
      <c r="K9" s="25">
        <v>0</v>
      </c>
      <c r="L9" s="37">
        <f>Mastersheet!$C$21</f>
        <v>-747.00094700314776</v>
      </c>
      <c r="M9" s="37">
        <f t="shared" si="3"/>
        <v>0</v>
      </c>
      <c r="N9" s="38">
        <v>0</v>
      </c>
      <c r="O9" s="37">
        <f>Mastersheet!$C$34</f>
        <v>-1824.6070659266443</v>
      </c>
      <c r="P9" s="104">
        <v>-500</v>
      </c>
      <c r="Q9" s="25">
        <v>0</v>
      </c>
      <c r="R9" s="25">
        <v>0</v>
      </c>
      <c r="S9" s="36">
        <f t="shared" si="6"/>
        <v>3393.7251259761015</v>
      </c>
      <c r="T9" s="36">
        <f t="shared" si="4"/>
        <v>29327.22479052579</v>
      </c>
    </row>
    <row r="10" spans="1:32">
      <c r="A10" s="33">
        <v>8</v>
      </c>
      <c r="B10" s="25">
        <v>25</v>
      </c>
      <c r="C10" s="25">
        <v>8</v>
      </c>
      <c r="D10" s="36">
        <v>12000</v>
      </c>
      <c r="E10" s="36">
        <f t="shared" si="0"/>
        <v>-720</v>
      </c>
      <c r="F10" s="36">
        <f t="shared" si="5"/>
        <v>0</v>
      </c>
      <c r="G10" s="36">
        <f t="shared" si="1"/>
        <v>-3479.9999999999995</v>
      </c>
      <c r="H10" s="37">
        <f t="shared" si="2"/>
        <v>-1334.6668610941063</v>
      </c>
      <c r="I10" s="25">
        <v>0</v>
      </c>
      <c r="J10" s="25">
        <v>0</v>
      </c>
      <c r="K10" s="25">
        <v>0</v>
      </c>
      <c r="L10" s="37">
        <f>Mastersheet!$C$21</f>
        <v>-747.00094700314776</v>
      </c>
      <c r="M10" s="37">
        <f t="shared" si="3"/>
        <v>0</v>
      </c>
      <c r="N10" s="38">
        <v>0</v>
      </c>
      <c r="O10" s="37">
        <f>Mastersheet!$C$34</f>
        <v>-1824.6070659266443</v>
      </c>
      <c r="P10" s="104">
        <v>-500</v>
      </c>
      <c r="Q10" s="25">
        <v>0</v>
      </c>
      <c r="R10" s="25">
        <v>0</v>
      </c>
      <c r="S10" s="36">
        <f t="shared" si="6"/>
        <v>3393.7251259761015</v>
      </c>
      <c r="T10" s="36">
        <f t="shared" si="4"/>
        <v>32769.828624486101</v>
      </c>
    </row>
    <row r="11" spans="1:32">
      <c r="A11" s="33">
        <v>9</v>
      </c>
      <c r="B11" s="25">
        <v>25</v>
      </c>
      <c r="C11" s="25">
        <v>9</v>
      </c>
      <c r="D11" s="36">
        <v>12000</v>
      </c>
      <c r="E11" s="36">
        <f t="shared" si="0"/>
        <v>-720</v>
      </c>
      <c r="F11" s="36">
        <f t="shared" si="5"/>
        <v>0</v>
      </c>
      <c r="G11" s="36">
        <f t="shared" si="1"/>
        <v>-3479.9999999999995</v>
      </c>
      <c r="H11" s="37">
        <f t="shared" si="2"/>
        <v>-1334.6668610941063</v>
      </c>
      <c r="I11" s="25">
        <v>0</v>
      </c>
      <c r="J11" s="25">
        <v>0</v>
      </c>
      <c r="K11" s="25">
        <v>0</v>
      </c>
      <c r="L11" s="37">
        <f>Mastersheet!$C$21</f>
        <v>-747.00094700314776</v>
      </c>
      <c r="M11" s="37">
        <f t="shared" si="3"/>
        <v>0</v>
      </c>
      <c r="N11" s="38">
        <v>0</v>
      </c>
      <c r="O11" s="37">
        <f>Mastersheet!$C$34</f>
        <v>-1824.6070659266443</v>
      </c>
      <c r="P11" s="104">
        <v>-500</v>
      </c>
      <c r="Q11" s="25">
        <v>0</v>
      </c>
      <c r="R11" s="25">
        <v>0</v>
      </c>
      <c r="S11" s="36">
        <f t="shared" si="6"/>
        <v>3393.7251259761015</v>
      </c>
      <c r="T11" s="36">
        <f t="shared" si="4"/>
        <v>36218.170131503015</v>
      </c>
      <c r="W11" s="26" t="s">
        <v>150</v>
      </c>
      <c r="X11" s="36">
        <f>NPV(X7/12,$S$3:$S$422)+S2</f>
        <v>4011116.7397737629</v>
      </c>
    </row>
    <row r="12" spans="1:32">
      <c r="A12" s="33">
        <v>10</v>
      </c>
      <c r="B12" s="25">
        <v>25</v>
      </c>
      <c r="C12" s="25">
        <v>10</v>
      </c>
      <c r="D12" s="36">
        <v>12000</v>
      </c>
      <c r="E12" s="36">
        <f t="shared" si="0"/>
        <v>-720</v>
      </c>
      <c r="F12" s="36">
        <f t="shared" si="5"/>
        <v>0</v>
      </c>
      <c r="G12" s="36">
        <f t="shared" si="1"/>
        <v>-3479.9999999999995</v>
      </c>
      <c r="H12" s="37">
        <f t="shared" si="2"/>
        <v>-1334.6668610941063</v>
      </c>
      <c r="I12" s="25">
        <v>0</v>
      </c>
      <c r="J12" s="25">
        <v>0</v>
      </c>
      <c r="K12" s="25">
        <v>0</v>
      </c>
      <c r="L12" s="37">
        <f>Mastersheet!$C$21</f>
        <v>-747.00094700314776</v>
      </c>
      <c r="M12" s="37">
        <f t="shared" si="3"/>
        <v>0</v>
      </c>
      <c r="N12" s="38">
        <v>0</v>
      </c>
      <c r="O12" s="37">
        <f>Mastersheet!$C$34</f>
        <v>-1824.6070659266443</v>
      </c>
      <c r="P12" s="104">
        <v>-500</v>
      </c>
      <c r="Q12" s="25">
        <v>0</v>
      </c>
      <c r="R12" s="25">
        <v>0</v>
      </c>
      <c r="S12" s="36">
        <f t="shared" si="6"/>
        <v>3393.7251259761015</v>
      </c>
      <c r="T12" s="36">
        <f t="shared" si="4"/>
        <v>39672.258874364961</v>
      </c>
      <c r="W12" s="26" t="s">
        <v>151</v>
      </c>
      <c r="X12" s="37">
        <f>FV(X7/12,420,,-X11)</f>
        <v>8072691.979448759</v>
      </c>
    </row>
    <row r="13" spans="1:32">
      <c r="A13" s="33">
        <v>11</v>
      </c>
      <c r="B13" s="25">
        <v>25</v>
      </c>
      <c r="C13" s="25">
        <v>11</v>
      </c>
      <c r="D13" s="36">
        <v>12000</v>
      </c>
      <c r="E13" s="36">
        <f t="shared" si="0"/>
        <v>-720</v>
      </c>
      <c r="F13" s="36">
        <f t="shared" si="5"/>
        <v>0</v>
      </c>
      <c r="G13" s="36">
        <f t="shared" si="1"/>
        <v>-3479.9999999999995</v>
      </c>
      <c r="H13" s="37">
        <f t="shared" si="2"/>
        <v>-1334.6668610941063</v>
      </c>
      <c r="I13" s="25">
        <v>0</v>
      </c>
      <c r="J13" s="25">
        <v>0</v>
      </c>
      <c r="K13" s="25">
        <v>0</v>
      </c>
      <c r="L13" s="37">
        <f>Mastersheet!$C$21</f>
        <v>-747.00094700314776</v>
      </c>
      <c r="M13" s="37">
        <f t="shared" si="3"/>
        <v>0</v>
      </c>
      <c r="N13" s="38">
        <v>0</v>
      </c>
      <c r="O13" s="37">
        <f>Mastersheet!$C$34</f>
        <v>-1824.6070659266443</v>
      </c>
      <c r="P13" s="104">
        <v>-500</v>
      </c>
      <c r="Q13" s="25">
        <v>0</v>
      </c>
      <c r="R13" s="25">
        <v>0</v>
      </c>
      <c r="S13" s="36">
        <f t="shared" si="6"/>
        <v>3393.7251259761015</v>
      </c>
      <c r="T13" s="36">
        <f t="shared" si="4"/>
        <v>43132.10443179834</v>
      </c>
      <c r="AF13" s="25"/>
    </row>
    <row r="14" spans="1:32">
      <c r="A14" s="33">
        <v>12</v>
      </c>
      <c r="B14" s="25">
        <v>26</v>
      </c>
      <c r="C14" s="25">
        <v>0</v>
      </c>
      <c r="D14" s="36">
        <v>12000</v>
      </c>
      <c r="E14" s="36">
        <f t="shared" si="0"/>
        <v>-720</v>
      </c>
      <c r="F14" s="36">
        <f t="shared" si="5"/>
        <v>0</v>
      </c>
      <c r="G14" s="36">
        <f t="shared" si="1"/>
        <v>-3479.9999999999995</v>
      </c>
      <c r="H14" s="37">
        <f t="shared" si="2"/>
        <v>-1334.6668610941063</v>
      </c>
      <c r="I14" s="25">
        <v>0</v>
      </c>
      <c r="J14" s="25">
        <v>0</v>
      </c>
      <c r="K14" s="25">
        <v>0</v>
      </c>
      <c r="L14" s="37">
        <f>Mastersheet!$C$21</f>
        <v>-747.00094700314776</v>
      </c>
      <c r="M14" s="37">
        <f t="shared" si="3"/>
        <v>0</v>
      </c>
      <c r="N14" s="38">
        <v>0</v>
      </c>
      <c r="O14" s="37">
        <f>Mastersheet!$C$34</f>
        <v>-1824.6070659266443</v>
      </c>
      <c r="P14" s="55">
        <v>-500</v>
      </c>
      <c r="Q14" s="25">
        <v>0</v>
      </c>
      <c r="R14" s="25">
        <v>0</v>
      </c>
      <c r="S14" s="36">
        <f t="shared" si="6"/>
        <v>3393.7251259761015</v>
      </c>
      <c r="T14" s="36">
        <f t="shared" si="4"/>
        <v>46597.716398494107</v>
      </c>
      <c r="W14" s="26" t="s">
        <v>136</v>
      </c>
      <c r="X14" s="26" t="s">
        <v>150</v>
      </c>
      <c r="Y14" s="26" t="s">
        <v>151</v>
      </c>
    </row>
    <row r="15" spans="1:32">
      <c r="A15" s="33">
        <v>13</v>
      </c>
      <c r="B15" s="25">
        <v>26</v>
      </c>
      <c r="C15" s="25">
        <v>1</v>
      </c>
      <c r="D15" s="36">
        <f>(1+Mastersheet!$C$39)*D3</f>
        <v>12360</v>
      </c>
      <c r="E15" s="36">
        <f t="shared" si="0"/>
        <v>-741.6</v>
      </c>
      <c r="F15" s="36">
        <f t="shared" si="5"/>
        <v>0</v>
      </c>
      <c r="G15" s="36">
        <f t="shared" si="1"/>
        <v>-3584.3999999999996</v>
      </c>
      <c r="H15" s="37">
        <f t="shared" si="2"/>
        <v>-1334.6668610941063</v>
      </c>
      <c r="I15" s="25">
        <v>0</v>
      </c>
      <c r="J15" s="25">
        <v>0</v>
      </c>
      <c r="K15" s="25">
        <v>0</v>
      </c>
      <c r="L15" s="37">
        <f>Mastersheet!$C$21</f>
        <v>-747.00094700314776</v>
      </c>
      <c r="M15" s="37">
        <f t="shared" si="3"/>
        <v>0</v>
      </c>
      <c r="N15" s="38">
        <v>0</v>
      </c>
      <c r="O15" s="37">
        <f>Mastersheet!$C$34</f>
        <v>-1824.6070659266443</v>
      </c>
      <c r="P15" s="55">
        <f>P3*(1+Mastersheet!$C$39)</f>
        <v>-515</v>
      </c>
      <c r="Q15" s="25">
        <v>0</v>
      </c>
      <c r="R15" s="25">
        <v>0</v>
      </c>
      <c r="S15" s="36">
        <f t="shared" si="6"/>
        <v>3612.7251259761015</v>
      </c>
      <c r="T15" s="36">
        <f t="shared" si="4"/>
        <v>50288.104385134371</v>
      </c>
      <c r="W15" s="46">
        <v>0</v>
      </c>
      <c r="X15" s="36">
        <f t="shared" ref="X15:X45" si="7">NPV(W15/12,$S$3:$S$422)+$S$2</f>
        <v>6686368.7363753114</v>
      </c>
      <c r="Y15" s="37">
        <f t="shared" ref="Y15:Y45" si="8">FV(W15/12,420,,-X15)</f>
        <v>6686368.7363753114</v>
      </c>
    </row>
    <row r="16" spans="1:32">
      <c r="A16" s="33">
        <v>14</v>
      </c>
      <c r="B16" s="25">
        <v>26</v>
      </c>
      <c r="C16" s="25">
        <v>2</v>
      </c>
      <c r="D16" s="36">
        <f>(1+Mastersheet!$C$39)*D4</f>
        <v>12360</v>
      </c>
      <c r="E16" s="36">
        <f t="shared" si="0"/>
        <v>-741.6</v>
      </c>
      <c r="F16" s="36">
        <f t="shared" si="5"/>
        <v>0</v>
      </c>
      <c r="G16" s="36">
        <f t="shared" si="1"/>
        <v>-3584.3999999999996</v>
      </c>
      <c r="H16" s="37">
        <f t="shared" si="2"/>
        <v>-1334.6668610941063</v>
      </c>
      <c r="I16" s="25">
        <v>0</v>
      </c>
      <c r="J16" s="25">
        <v>0</v>
      </c>
      <c r="K16" s="25">
        <v>0</v>
      </c>
      <c r="L16" s="37">
        <f>Mastersheet!$C$21</f>
        <v>-747.00094700314776</v>
      </c>
      <c r="M16" s="37">
        <f t="shared" si="3"/>
        <v>0</v>
      </c>
      <c r="N16" s="38">
        <v>0</v>
      </c>
      <c r="O16" s="37">
        <f>Mastersheet!$C$34</f>
        <v>-1824.6070659266443</v>
      </c>
      <c r="P16" s="55">
        <f>P4*(1+Mastersheet!$C$39)</f>
        <v>-515</v>
      </c>
      <c r="Q16" s="25">
        <v>0</v>
      </c>
      <c r="R16" s="25">
        <v>0</v>
      </c>
      <c r="S16" s="36">
        <f t="shared" si="6"/>
        <v>3612.7251259761015</v>
      </c>
      <c r="T16" s="36">
        <f t="shared" si="4"/>
        <v>53984.643018419032</v>
      </c>
      <c r="W16" s="46">
        <v>0.01</v>
      </c>
      <c r="X16" s="36">
        <f t="shared" si="7"/>
        <v>5150742.8158312179</v>
      </c>
      <c r="Y16" s="37">
        <f t="shared" si="8"/>
        <v>7308186.7179641118</v>
      </c>
    </row>
    <row r="17" spans="1:25">
      <c r="A17" s="33">
        <v>15</v>
      </c>
      <c r="B17" s="25">
        <v>26</v>
      </c>
      <c r="C17" s="25">
        <v>3</v>
      </c>
      <c r="D17" s="36">
        <f>(1+Mastersheet!$C$39)*D5</f>
        <v>12360</v>
      </c>
      <c r="E17" s="36">
        <f t="shared" si="0"/>
        <v>-741.6</v>
      </c>
      <c r="F17" s="36">
        <f t="shared" si="5"/>
        <v>0</v>
      </c>
      <c r="G17" s="36">
        <f t="shared" si="1"/>
        <v>-3584.3999999999996</v>
      </c>
      <c r="H17" s="37">
        <f t="shared" si="2"/>
        <v>-1334.6668610941063</v>
      </c>
      <c r="I17" s="25">
        <v>0</v>
      </c>
      <c r="J17" s="25">
        <v>0</v>
      </c>
      <c r="K17" s="25">
        <v>0</v>
      </c>
      <c r="L17" s="37">
        <f>Mastersheet!$C$21</f>
        <v>-747.00094700314776</v>
      </c>
      <c r="M17" s="37">
        <f t="shared" si="3"/>
        <v>0</v>
      </c>
      <c r="N17" s="38">
        <v>0</v>
      </c>
      <c r="O17" s="37">
        <f>Mastersheet!$C$34</f>
        <v>-1824.6070659266443</v>
      </c>
      <c r="P17" s="55">
        <f>P5*(1+Mastersheet!$C$39)</f>
        <v>-515</v>
      </c>
      <c r="Q17" s="25">
        <v>0</v>
      </c>
      <c r="R17" s="25">
        <v>0</v>
      </c>
      <c r="S17" s="36">
        <f t="shared" si="6"/>
        <v>3612.7251259761015</v>
      </c>
      <c r="T17" s="36">
        <f t="shared" si="4"/>
        <v>57687.342549425834</v>
      </c>
      <c r="W17" s="46">
        <v>0.02</v>
      </c>
      <c r="X17" s="36">
        <f t="shared" si="7"/>
        <v>4011116.7397737629</v>
      </c>
      <c r="Y17" s="37">
        <f t="shared" si="8"/>
        <v>8072691.979448759</v>
      </c>
    </row>
    <row r="18" spans="1:25">
      <c r="A18" s="33">
        <v>16</v>
      </c>
      <c r="B18" s="25">
        <v>26</v>
      </c>
      <c r="C18" s="25">
        <v>4</v>
      </c>
      <c r="D18" s="36">
        <f>(1+Mastersheet!$C$39)*D6</f>
        <v>12360</v>
      </c>
      <c r="E18" s="36">
        <f t="shared" si="0"/>
        <v>-741.6</v>
      </c>
      <c r="F18" s="36">
        <f t="shared" si="5"/>
        <v>0</v>
      </c>
      <c r="G18" s="36">
        <f t="shared" si="1"/>
        <v>-3584.3999999999996</v>
      </c>
      <c r="H18" s="37">
        <f t="shared" si="2"/>
        <v>-1334.6668610941063</v>
      </c>
      <c r="I18" s="25">
        <v>0</v>
      </c>
      <c r="J18" s="25">
        <v>0</v>
      </c>
      <c r="K18" s="25">
        <v>0</v>
      </c>
      <c r="L18" s="37">
        <f>Mastersheet!$C$21</f>
        <v>-747.00094700314776</v>
      </c>
      <c r="M18" s="37">
        <f t="shared" si="3"/>
        <v>0</v>
      </c>
      <c r="N18" s="38">
        <v>0</v>
      </c>
      <c r="O18" s="37">
        <f>Mastersheet!$C$34</f>
        <v>-1824.6070659266443</v>
      </c>
      <c r="P18" s="55">
        <f>P6*(1+Mastersheet!$C$39)</f>
        <v>-515</v>
      </c>
      <c r="Q18" s="25">
        <v>0</v>
      </c>
      <c r="R18" s="25">
        <v>0</v>
      </c>
      <c r="S18" s="36">
        <f t="shared" si="6"/>
        <v>3612.7251259761015</v>
      </c>
      <c r="T18" s="36">
        <f t="shared" si="4"/>
        <v>61396.213246317646</v>
      </c>
      <c r="W18" s="46">
        <v>0.03</v>
      </c>
      <c r="X18" s="36">
        <f t="shared" si="7"/>
        <v>3160246.627037744</v>
      </c>
      <c r="Y18" s="37">
        <f t="shared" si="8"/>
        <v>9019056.7414791547</v>
      </c>
    </row>
    <row r="19" spans="1:25">
      <c r="A19" s="33">
        <v>17</v>
      </c>
      <c r="B19" s="25">
        <v>26</v>
      </c>
      <c r="C19" s="25">
        <v>5</v>
      </c>
      <c r="D19" s="36">
        <f>(1+Mastersheet!$C$39)*D7</f>
        <v>12360</v>
      </c>
      <c r="E19" s="36">
        <f t="shared" si="0"/>
        <v>-741.6</v>
      </c>
      <c r="F19" s="36">
        <f t="shared" si="5"/>
        <v>0</v>
      </c>
      <c r="G19" s="36">
        <f t="shared" si="1"/>
        <v>-3584.3999999999996</v>
      </c>
      <c r="H19" s="37">
        <f t="shared" si="2"/>
        <v>-1334.6668610941063</v>
      </c>
      <c r="I19" s="25">
        <v>0</v>
      </c>
      <c r="J19" s="25">
        <v>0</v>
      </c>
      <c r="K19" s="25">
        <v>0</v>
      </c>
      <c r="L19" s="37">
        <f>Mastersheet!$C$21</f>
        <v>-747.00094700314776</v>
      </c>
      <c r="M19" s="37">
        <f t="shared" si="3"/>
        <v>0</v>
      </c>
      <c r="N19" s="38">
        <v>0</v>
      </c>
      <c r="O19" s="37">
        <f>Mastersheet!$C$34</f>
        <v>-1824.6070659266443</v>
      </c>
      <c r="P19" s="55">
        <f>P7*(1+Mastersheet!$C$39)</f>
        <v>-515</v>
      </c>
      <c r="Q19" s="25">
        <v>0</v>
      </c>
      <c r="R19" s="25">
        <v>0</v>
      </c>
      <c r="S19" s="36">
        <f t="shared" si="6"/>
        <v>3612.7251259761015</v>
      </c>
      <c r="T19" s="36">
        <f t="shared" si="4"/>
        <v>65111.265394370945</v>
      </c>
      <c r="W19" s="46">
        <v>0.04</v>
      </c>
      <c r="X19" s="36">
        <f t="shared" si="7"/>
        <v>2520731.0713393833</v>
      </c>
      <c r="Y19" s="37">
        <f t="shared" si="8"/>
        <v>10198297.616809199</v>
      </c>
    </row>
    <row r="20" spans="1:25">
      <c r="A20" s="33">
        <v>18</v>
      </c>
      <c r="B20" s="25">
        <v>26</v>
      </c>
      <c r="C20" s="25">
        <v>6</v>
      </c>
      <c r="D20" s="36">
        <f>(1+Mastersheet!$C$39)*D8</f>
        <v>12360</v>
      </c>
      <c r="E20" s="36">
        <f t="shared" si="0"/>
        <v>-741.6</v>
      </c>
      <c r="F20" s="36">
        <f t="shared" si="5"/>
        <v>0</v>
      </c>
      <c r="G20" s="36">
        <f t="shared" si="1"/>
        <v>-3584.3999999999996</v>
      </c>
      <c r="H20" s="37">
        <f t="shared" si="2"/>
        <v>-1334.6668610941063</v>
      </c>
      <c r="I20" s="25">
        <v>0</v>
      </c>
      <c r="J20" s="25">
        <v>0</v>
      </c>
      <c r="K20" s="25">
        <v>0</v>
      </c>
      <c r="L20" s="37">
        <f>Mastersheet!$C$21</f>
        <v>-747.00094700314776</v>
      </c>
      <c r="M20" s="37">
        <f t="shared" si="3"/>
        <v>0</v>
      </c>
      <c r="N20" s="38">
        <v>0</v>
      </c>
      <c r="O20" s="37">
        <f>Mastersheet!$C$34</f>
        <v>-1824.6070659266443</v>
      </c>
      <c r="P20" s="55">
        <f>P8*(1+Mastersheet!$C$39)</f>
        <v>-515</v>
      </c>
      <c r="Q20" s="25">
        <v>0</v>
      </c>
      <c r="R20" s="25">
        <v>0</v>
      </c>
      <c r="S20" s="36">
        <f>SUM(D20,E20,F20,G20,H20,I20,J20,K20,L20,M20,N20,O20,P20,Q20,R20)</f>
        <v>3612.7251259761015</v>
      </c>
      <c r="T20" s="36">
        <f t="shared" si="4"/>
        <v>68832.509296004326</v>
      </c>
      <c r="W20" s="46">
        <v>0.05</v>
      </c>
      <c r="X20" s="36">
        <f t="shared" si="7"/>
        <v>2036562.7581334992</v>
      </c>
      <c r="Y20" s="37">
        <f t="shared" si="8"/>
        <v>11677077.437909363</v>
      </c>
    </row>
    <row r="21" spans="1:25">
      <c r="A21" s="33">
        <v>19</v>
      </c>
      <c r="B21" s="25">
        <v>26</v>
      </c>
      <c r="C21" s="25">
        <v>7</v>
      </c>
      <c r="D21" s="36">
        <f>(1+Mastersheet!$C$39)*D9</f>
        <v>12360</v>
      </c>
      <c r="E21" s="36">
        <f t="shared" si="0"/>
        <v>-741.6</v>
      </c>
      <c r="F21" s="36">
        <f t="shared" si="5"/>
        <v>0</v>
      </c>
      <c r="G21" s="36">
        <f t="shared" si="1"/>
        <v>-3584.3999999999996</v>
      </c>
      <c r="H21" s="37">
        <f t="shared" si="2"/>
        <v>-1334.6668610941063</v>
      </c>
      <c r="I21" s="25">
        <v>0</v>
      </c>
      <c r="J21" s="25">
        <v>0</v>
      </c>
      <c r="K21" s="25">
        <v>0</v>
      </c>
      <c r="L21" s="37">
        <f>Mastersheet!$C$21</f>
        <v>-747.00094700314776</v>
      </c>
      <c r="M21" s="37">
        <f t="shared" si="3"/>
        <v>0</v>
      </c>
      <c r="N21" s="38">
        <v>0</v>
      </c>
      <c r="O21" s="37">
        <f>Mastersheet!$C$34</f>
        <v>-1824.6070659266443</v>
      </c>
      <c r="P21" s="55">
        <f>P9*(1+Mastersheet!$C$39)</f>
        <v>-515</v>
      </c>
      <c r="Q21" s="25">
        <v>0</v>
      </c>
      <c r="R21" s="25">
        <v>0</v>
      </c>
      <c r="S21" s="36">
        <f t="shared" si="6"/>
        <v>3612.7251259761015</v>
      </c>
      <c r="T21" s="36">
        <f t="shared" si="4"/>
        <v>72559.955270807099</v>
      </c>
      <c r="W21" s="46">
        <v>0.06</v>
      </c>
      <c r="X21" s="36">
        <f t="shared" si="7"/>
        <v>1667100.5936856703</v>
      </c>
      <c r="Y21" s="37">
        <f t="shared" si="8"/>
        <v>13542777.518150844</v>
      </c>
    </row>
    <row r="22" spans="1:25">
      <c r="A22" s="33">
        <v>20</v>
      </c>
      <c r="B22" s="25">
        <v>26</v>
      </c>
      <c r="C22" s="25">
        <v>8</v>
      </c>
      <c r="D22" s="36">
        <f>(1+Mastersheet!$C$39)*D10</f>
        <v>12360</v>
      </c>
      <c r="E22" s="36">
        <f t="shared" si="0"/>
        <v>-741.6</v>
      </c>
      <c r="F22" s="36">
        <f t="shared" si="5"/>
        <v>0</v>
      </c>
      <c r="G22" s="36">
        <f t="shared" si="1"/>
        <v>-3584.3999999999996</v>
      </c>
      <c r="H22" s="37">
        <f t="shared" si="2"/>
        <v>-1334.6668610941063</v>
      </c>
      <c r="I22" s="25">
        <v>0</v>
      </c>
      <c r="J22" s="25">
        <v>0</v>
      </c>
      <c r="K22" s="25">
        <v>0</v>
      </c>
      <c r="L22" s="37">
        <f>Mastersheet!$C$21</f>
        <v>-747.00094700314776</v>
      </c>
      <c r="M22" s="37">
        <f t="shared" si="3"/>
        <v>0</v>
      </c>
      <c r="N22" s="38">
        <v>0</v>
      </c>
      <c r="O22" s="37">
        <f>Mastersheet!$C$34</f>
        <v>-1824.6070659266443</v>
      </c>
      <c r="P22" s="55">
        <f>P10*(1+Mastersheet!$C$39)</f>
        <v>-515</v>
      </c>
      <c r="Q22" s="25">
        <v>0</v>
      </c>
      <c r="R22" s="25">
        <v>0</v>
      </c>
      <c r="S22" s="36">
        <f t="shared" si="6"/>
        <v>3612.7251259761015</v>
      </c>
      <c r="T22" s="36">
        <f t="shared" si="4"/>
        <v>76293.613655567882</v>
      </c>
      <c r="W22" s="46">
        <v>7.0000000000000007E-2</v>
      </c>
      <c r="X22" s="36">
        <f t="shared" si="7"/>
        <v>1382762.6692391278</v>
      </c>
      <c r="Y22" s="37">
        <f t="shared" si="8"/>
        <v>15910277.23186592</v>
      </c>
    </row>
    <row r="23" spans="1:25">
      <c r="A23" s="33">
        <v>21</v>
      </c>
      <c r="B23" s="25">
        <v>26</v>
      </c>
      <c r="C23" s="25">
        <v>9</v>
      </c>
      <c r="D23" s="36">
        <f>(1+Mastersheet!$C$39)*D11</f>
        <v>12360</v>
      </c>
      <c r="E23" s="36">
        <f t="shared" si="0"/>
        <v>-741.6</v>
      </c>
      <c r="F23" s="36">
        <f t="shared" si="5"/>
        <v>0</v>
      </c>
      <c r="G23" s="36">
        <f t="shared" si="1"/>
        <v>-3584.3999999999996</v>
      </c>
      <c r="H23" s="37">
        <f t="shared" si="2"/>
        <v>-1334.6668610941063</v>
      </c>
      <c r="I23" s="25">
        <v>0</v>
      </c>
      <c r="J23" s="25">
        <v>0</v>
      </c>
      <c r="K23" s="25">
        <v>0</v>
      </c>
      <c r="L23" s="37">
        <f>Mastersheet!$C$21</f>
        <v>-747.00094700314776</v>
      </c>
      <c r="M23" s="37">
        <f t="shared" si="3"/>
        <v>0</v>
      </c>
      <c r="N23" s="38">
        <v>0</v>
      </c>
      <c r="O23" s="37">
        <f>Mastersheet!$C$34</f>
        <v>-1824.6070659266443</v>
      </c>
      <c r="P23" s="55">
        <f>P11*(1+Mastersheet!$C$39)</f>
        <v>-515</v>
      </c>
      <c r="Q23" s="25">
        <v>0</v>
      </c>
      <c r="R23" s="25">
        <v>0</v>
      </c>
      <c r="S23" s="36">
        <f t="shared" si="6"/>
        <v>3612.7251259761015</v>
      </c>
      <c r="T23" s="36">
        <f t="shared" si="4"/>
        <v>80033.494804303264</v>
      </c>
      <c r="W23" s="46">
        <v>0.08</v>
      </c>
      <c r="X23" s="36">
        <f t="shared" si="7"/>
        <v>1161944.0405769858</v>
      </c>
      <c r="Y23" s="37">
        <f t="shared" si="8"/>
        <v>18931031.259498209</v>
      </c>
    </row>
    <row r="24" spans="1:25">
      <c r="A24" s="33">
        <v>22</v>
      </c>
      <c r="B24" s="25">
        <v>26</v>
      </c>
      <c r="C24" s="25">
        <v>10</v>
      </c>
      <c r="D24" s="36">
        <f>(1+Mastersheet!$C$39)*D12</f>
        <v>12360</v>
      </c>
      <c r="E24" s="36">
        <f t="shared" si="0"/>
        <v>-741.6</v>
      </c>
      <c r="F24" s="36">
        <f t="shared" si="5"/>
        <v>0</v>
      </c>
      <c r="G24" s="36">
        <f t="shared" si="1"/>
        <v>-3584.3999999999996</v>
      </c>
      <c r="H24" s="37">
        <f t="shared" si="2"/>
        <v>-1334.6668610941063</v>
      </c>
      <c r="I24" s="25">
        <v>0</v>
      </c>
      <c r="J24" s="25">
        <v>0</v>
      </c>
      <c r="K24" s="25">
        <v>0</v>
      </c>
      <c r="L24" s="37">
        <f>Mastersheet!$C$21</f>
        <v>-747.00094700314776</v>
      </c>
      <c r="M24" s="37">
        <f t="shared" si="3"/>
        <v>0</v>
      </c>
      <c r="N24" s="38">
        <v>0</v>
      </c>
      <c r="O24" s="37">
        <f>Mastersheet!$C$34</f>
        <v>-1824.6070659266443</v>
      </c>
      <c r="P24" s="55">
        <f>P12*(1+Mastersheet!$C$39)</f>
        <v>-515</v>
      </c>
      <c r="Q24" s="25">
        <v>0</v>
      </c>
      <c r="R24" s="25">
        <v>0</v>
      </c>
      <c r="S24" s="36">
        <f t="shared" si="6"/>
        <v>3612.7251259761015</v>
      </c>
      <c r="T24" s="36">
        <f t="shared" si="4"/>
        <v>83779.609088286539</v>
      </c>
      <c r="W24" s="46">
        <v>0.09</v>
      </c>
      <c r="X24" s="36">
        <f t="shared" si="7"/>
        <v>988807.34620277421</v>
      </c>
      <c r="Y24" s="37">
        <f t="shared" si="8"/>
        <v>22805243.084275633</v>
      </c>
    </row>
    <row r="25" spans="1:25">
      <c r="A25" s="33">
        <v>23</v>
      </c>
      <c r="B25" s="25">
        <v>26</v>
      </c>
      <c r="C25" s="25">
        <v>11</v>
      </c>
      <c r="D25" s="36">
        <f>(1+Mastersheet!$C$39)*D13</f>
        <v>12360</v>
      </c>
      <c r="E25" s="36">
        <f t="shared" si="0"/>
        <v>-741.6</v>
      </c>
      <c r="F25" s="36">
        <f t="shared" si="5"/>
        <v>0</v>
      </c>
      <c r="G25" s="36">
        <f t="shared" si="1"/>
        <v>-3584.3999999999996</v>
      </c>
      <c r="H25" s="37">
        <f t="shared" si="2"/>
        <v>-1334.6668610941063</v>
      </c>
      <c r="I25" s="25">
        <v>0</v>
      </c>
      <c r="J25" s="25">
        <v>0</v>
      </c>
      <c r="K25" s="25">
        <v>0</v>
      </c>
      <c r="L25" s="37">
        <f>Mastersheet!$C$21</f>
        <v>-747.00094700314776</v>
      </c>
      <c r="M25" s="37">
        <f t="shared" si="3"/>
        <v>0</v>
      </c>
      <c r="N25" s="38">
        <v>0</v>
      </c>
      <c r="O25" s="37">
        <f>Mastersheet!$C$34</f>
        <v>-1824.6070659266443</v>
      </c>
      <c r="P25" s="55">
        <f>P13*(1+Mastersheet!$C$39)</f>
        <v>-515</v>
      </c>
      <c r="Q25" s="25">
        <v>0</v>
      </c>
      <c r="R25" s="25">
        <v>0</v>
      </c>
      <c r="S25" s="36">
        <f t="shared" si="6"/>
        <v>3612.7251259761015</v>
      </c>
      <c r="T25" s="36">
        <f t="shared" si="4"/>
        <v>87531.966896076454</v>
      </c>
      <c r="W25" s="46">
        <v>0.1</v>
      </c>
      <c r="X25" s="36">
        <f t="shared" si="7"/>
        <v>851696.24897048401</v>
      </c>
      <c r="Y25" s="37">
        <f t="shared" si="8"/>
        <v>27798216.144105654</v>
      </c>
    </row>
    <row r="26" spans="1:25">
      <c r="A26" s="33">
        <v>24</v>
      </c>
      <c r="B26" s="25">
        <v>27</v>
      </c>
      <c r="C26" s="25">
        <v>0</v>
      </c>
      <c r="D26" s="36">
        <f>(1+Mastersheet!$C$39)*D14</f>
        <v>12360</v>
      </c>
      <c r="E26" s="36">
        <f t="shared" si="0"/>
        <v>-741.6</v>
      </c>
      <c r="F26" s="36">
        <f t="shared" si="5"/>
        <v>0</v>
      </c>
      <c r="G26" s="36">
        <f t="shared" si="1"/>
        <v>-3584.3999999999996</v>
      </c>
      <c r="H26" s="37">
        <f t="shared" si="2"/>
        <v>-1334.6668610941063</v>
      </c>
      <c r="I26" s="25">
        <v>0</v>
      </c>
      <c r="J26" s="25">
        <v>0</v>
      </c>
      <c r="K26" s="25">
        <v>0</v>
      </c>
      <c r="L26" s="37">
        <f>Mastersheet!$C$21</f>
        <v>-747.00094700314776</v>
      </c>
      <c r="M26" s="37">
        <f t="shared" si="3"/>
        <v>0</v>
      </c>
      <c r="N26" s="38">
        <v>0</v>
      </c>
      <c r="O26" s="37">
        <f>Mastersheet!$C$34</f>
        <v>-1824.6070659266443</v>
      </c>
      <c r="P26" s="55">
        <f>P14*(1+Mastersheet!$C$39)</f>
        <v>-515</v>
      </c>
      <c r="Q26" s="25">
        <v>0</v>
      </c>
      <c r="R26" s="25">
        <v>0</v>
      </c>
      <c r="S26" s="36">
        <f t="shared" si="6"/>
        <v>3612.7251259761015</v>
      </c>
      <c r="T26" s="36">
        <f t="shared" si="4"/>
        <v>91290.578633546014</v>
      </c>
      <c r="W26" s="46">
        <v>0.11</v>
      </c>
      <c r="X26" s="36">
        <f t="shared" si="7"/>
        <v>741993.92167790397</v>
      </c>
      <c r="Y26" s="37">
        <f t="shared" si="8"/>
        <v>34262348.459158435</v>
      </c>
    </row>
    <row r="27" spans="1:25">
      <c r="A27" s="33">
        <v>25</v>
      </c>
      <c r="B27" s="25">
        <v>27</v>
      </c>
      <c r="C27" s="25">
        <v>1</v>
      </c>
      <c r="D27" s="36">
        <f>(1+Mastersheet!$C$39)*D15</f>
        <v>12730.800000000001</v>
      </c>
      <c r="E27" s="36">
        <f t="shared" si="0"/>
        <v>-763.84800000000007</v>
      </c>
      <c r="F27" s="36">
        <f t="shared" si="5"/>
        <v>0</v>
      </c>
      <c r="G27" s="36">
        <f t="shared" si="1"/>
        <v>-3691.9320000000002</v>
      </c>
      <c r="H27" s="37">
        <f t="shared" si="2"/>
        <v>-1334.6668610941063</v>
      </c>
      <c r="I27" s="25">
        <v>0</v>
      </c>
      <c r="J27" s="25">
        <v>0</v>
      </c>
      <c r="K27" s="25">
        <v>0</v>
      </c>
      <c r="L27" s="37">
        <f>Mastersheet!$C$21</f>
        <v>-747.00094700314776</v>
      </c>
      <c r="M27" s="37">
        <f t="shared" si="3"/>
        <v>0</v>
      </c>
      <c r="N27" s="38">
        <v>0</v>
      </c>
      <c r="O27" s="37">
        <f>Mastersheet!$C$34</f>
        <v>-1824.6070659266443</v>
      </c>
      <c r="P27" s="55">
        <f>P15*(1+Mastersheet!$C$39)</f>
        <v>-530.45000000000005</v>
      </c>
      <c r="Q27" s="25">
        <v>0</v>
      </c>
      <c r="R27" s="25">
        <v>0</v>
      </c>
      <c r="S27" s="36">
        <f t="shared" si="6"/>
        <v>3838.2951259761021</v>
      </c>
      <c r="T27" s="36">
        <f t="shared" si="4"/>
        <v>95281.024723911367</v>
      </c>
      <c r="W27" s="46">
        <v>0.12</v>
      </c>
      <c r="X27" s="36">
        <f t="shared" si="7"/>
        <v>653300.01909934951</v>
      </c>
      <c r="Y27" s="37">
        <f t="shared" si="8"/>
        <v>42666759.474398501</v>
      </c>
    </row>
    <row r="28" spans="1:25">
      <c r="A28" s="33">
        <v>26</v>
      </c>
      <c r="B28" s="25">
        <v>27</v>
      </c>
      <c r="C28" s="25">
        <v>2</v>
      </c>
      <c r="D28" s="36">
        <f>(1+Mastersheet!$C$39)*D16</f>
        <v>12730.800000000001</v>
      </c>
      <c r="E28" s="36">
        <f t="shared" si="0"/>
        <v>-763.84800000000007</v>
      </c>
      <c r="F28" s="36">
        <f t="shared" si="5"/>
        <v>0</v>
      </c>
      <c r="G28" s="36">
        <f t="shared" si="1"/>
        <v>-3691.9320000000002</v>
      </c>
      <c r="H28" s="37">
        <f t="shared" si="2"/>
        <v>-1334.6668610941063</v>
      </c>
      <c r="I28" s="25">
        <v>0</v>
      </c>
      <c r="J28" s="25">
        <v>0</v>
      </c>
      <c r="K28" s="25">
        <v>0</v>
      </c>
      <c r="L28" s="37">
        <f>Mastersheet!$C$21</f>
        <v>-747.00094700314776</v>
      </c>
      <c r="M28" s="37">
        <f t="shared" si="3"/>
        <v>0</v>
      </c>
      <c r="N28" s="38">
        <v>0</v>
      </c>
      <c r="O28" s="37">
        <f>Mastersheet!$C$34</f>
        <v>-1824.6070659266443</v>
      </c>
      <c r="P28" s="55">
        <f>P16*(1+Mastersheet!$C$39)</f>
        <v>-530.45000000000005</v>
      </c>
      <c r="Q28" s="25">
        <v>0</v>
      </c>
      <c r="R28" s="25">
        <v>0</v>
      </c>
      <c r="S28" s="36">
        <f t="shared" si="6"/>
        <v>3838.2951259761021</v>
      </c>
      <c r="T28" s="36">
        <f t="shared" si="4"/>
        <v>99278.121557760664</v>
      </c>
      <c r="W28" s="46">
        <v>0.13</v>
      </c>
      <c r="X28" s="36">
        <f t="shared" si="7"/>
        <v>580835.93445699767</v>
      </c>
      <c r="Y28" s="37">
        <f t="shared" si="8"/>
        <v>53637249.699097261</v>
      </c>
    </row>
    <row r="29" spans="1:25">
      <c r="A29" s="33">
        <v>27</v>
      </c>
      <c r="B29" s="25">
        <v>27</v>
      </c>
      <c r="C29" s="25">
        <v>3</v>
      </c>
      <c r="D29" s="36">
        <f>(1+Mastersheet!$C$39)*D17</f>
        <v>12730.800000000001</v>
      </c>
      <c r="E29" s="36">
        <f t="shared" si="0"/>
        <v>-763.84800000000007</v>
      </c>
      <c r="F29" s="36">
        <f t="shared" si="5"/>
        <v>0</v>
      </c>
      <c r="G29" s="36">
        <f t="shared" si="1"/>
        <v>-3691.9320000000002</v>
      </c>
      <c r="H29" s="37">
        <f t="shared" si="2"/>
        <v>-1334.6668610941063</v>
      </c>
      <c r="I29" s="25">
        <v>0</v>
      </c>
      <c r="J29" s="25">
        <v>0</v>
      </c>
      <c r="K29" s="25">
        <v>0</v>
      </c>
      <c r="L29" s="37">
        <f>Mastersheet!$C$21</f>
        <v>-747.00094700314776</v>
      </c>
      <c r="M29" s="37">
        <f t="shared" si="3"/>
        <v>0</v>
      </c>
      <c r="N29" s="38">
        <v>0</v>
      </c>
      <c r="O29" s="37">
        <f>Mastersheet!$C$34</f>
        <v>-1824.6070659266443</v>
      </c>
      <c r="P29" s="55">
        <f>P17*(1+Mastersheet!$C$39)</f>
        <v>-530.45000000000005</v>
      </c>
      <c r="Q29" s="25">
        <v>0</v>
      </c>
      <c r="R29" s="25">
        <v>0</v>
      </c>
      <c r="S29" s="36">
        <f t="shared" si="6"/>
        <v>3838.2951259761021</v>
      </c>
      <c r="T29" s="36">
        <f t="shared" si="4"/>
        <v>103281.88021966637</v>
      </c>
      <c r="W29" s="46">
        <v>0.14000000000000001</v>
      </c>
      <c r="X29" s="36">
        <f t="shared" si="7"/>
        <v>521013.96789614961</v>
      </c>
      <c r="Y29" s="37">
        <f t="shared" si="8"/>
        <v>68010263.417766616</v>
      </c>
    </row>
    <row r="30" spans="1:25">
      <c r="A30" s="33">
        <v>28</v>
      </c>
      <c r="B30" s="25">
        <v>27</v>
      </c>
      <c r="C30" s="25">
        <v>4</v>
      </c>
      <c r="D30" s="36">
        <f>(1+Mastersheet!$C$39)*D18</f>
        <v>12730.800000000001</v>
      </c>
      <c r="E30" s="36">
        <f t="shared" si="0"/>
        <v>-763.84800000000007</v>
      </c>
      <c r="F30" s="36">
        <f t="shared" si="5"/>
        <v>0</v>
      </c>
      <c r="G30" s="36">
        <f t="shared" si="1"/>
        <v>-3691.9320000000002</v>
      </c>
      <c r="H30" s="37">
        <f t="shared" si="2"/>
        <v>-1334.6668610941063</v>
      </c>
      <c r="I30" s="25">
        <v>0</v>
      </c>
      <c r="J30" s="25">
        <v>0</v>
      </c>
      <c r="K30" s="25">
        <v>0</v>
      </c>
      <c r="L30" s="37">
        <f>Mastersheet!$C$21</f>
        <v>-747.00094700314776</v>
      </c>
      <c r="M30" s="37">
        <f t="shared" si="3"/>
        <v>0</v>
      </c>
      <c r="N30" s="38">
        <v>0</v>
      </c>
      <c r="O30" s="37">
        <f>Mastersheet!$C$34</f>
        <v>-1824.6070659266443</v>
      </c>
      <c r="P30" s="55">
        <f>P18*(1+Mastersheet!$C$39)</f>
        <v>-530.45000000000005</v>
      </c>
      <c r="Q30" s="25">
        <v>0</v>
      </c>
      <c r="R30" s="25">
        <v>0</v>
      </c>
      <c r="S30" s="36">
        <f t="shared" si="6"/>
        <v>3838.2951259761021</v>
      </c>
      <c r="T30" s="36">
        <f t="shared" si="4"/>
        <v>107292.31181267525</v>
      </c>
      <c r="W30" s="46">
        <v>0.15</v>
      </c>
      <c r="X30" s="36">
        <f t="shared" si="7"/>
        <v>471124.40501741332</v>
      </c>
      <c r="Y30" s="37">
        <f t="shared" si="8"/>
        <v>86905846.55315128</v>
      </c>
    </row>
    <row r="31" spans="1:25">
      <c r="A31" s="33">
        <v>29</v>
      </c>
      <c r="B31" s="25">
        <v>27</v>
      </c>
      <c r="C31" s="25">
        <v>5</v>
      </c>
      <c r="D31" s="36">
        <f>(1+Mastersheet!$C$39)*D19</f>
        <v>12730.800000000001</v>
      </c>
      <c r="E31" s="36">
        <f t="shared" si="0"/>
        <v>-763.84800000000007</v>
      </c>
      <c r="F31" s="36">
        <f t="shared" si="5"/>
        <v>0</v>
      </c>
      <c r="G31" s="36">
        <f t="shared" si="1"/>
        <v>-3691.9320000000002</v>
      </c>
      <c r="H31" s="37">
        <f t="shared" si="2"/>
        <v>-1334.6668610941063</v>
      </c>
      <c r="I31" s="25">
        <v>0</v>
      </c>
      <c r="J31" s="25">
        <v>0</v>
      </c>
      <c r="K31" s="25">
        <v>0</v>
      </c>
      <c r="L31" s="37">
        <f>Mastersheet!$C$21</f>
        <v>-747.00094700314776</v>
      </c>
      <c r="M31" s="37">
        <f t="shared" si="3"/>
        <v>0</v>
      </c>
      <c r="N31" s="38">
        <v>0</v>
      </c>
      <c r="O31" s="37">
        <f>Mastersheet!$C$34</f>
        <v>-1824.6070659266443</v>
      </c>
      <c r="P31" s="55">
        <f>P19*(1+Mastersheet!$C$39)</f>
        <v>-530.45000000000005</v>
      </c>
      <c r="Q31" s="25">
        <v>0</v>
      </c>
      <c r="R31" s="25">
        <v>0</v>
      </c>
      <c r="S31" s="36">
        <f t="shared" si="6"/>
        <v>3838.2951259761021</v>
      </c>
      <c r="T31" s="36">
        <f t="shared" si="4"/>
        <v>111309.42745833915</v>
      </c>
      <c r="W31" s="46">
        <v>0.16</v>
      </c>
      <c r="X31" s="36">
        <f t="shared" si="7"/>
        <v>429107.58353378432</v>
      </c>
      <c r="Y31" s="37">
        <f t="shared" si="8"/>
        <v>111826394.65255643</v>
      </c>
    </row>
    <row r="32" spans="1:25">
      <c r="A32" s="33">
        <v>30</v>
      </c>
      <c r="B32" s="25">
        <v>27</v>
      </c>
      <c r="C32" s="25">
        <v>6</v>
      </c>
      <c r="D32" s="36">
        <f>(1+Mastersheet!$C$39)*D20</f>
        <v>12730.800000000001</v>
      </c>
      <c r="E32" s="36">
        <f t="shared" si="0"/>
        <v>-763.84800000000007</v>
      </c>
      <c r="F32" s="36">
        <f t="shared" si="5"/>
        <v>0</v>
      </c>
      <c r="G32" s="36">
        <f t="shared" si="1"/>
        <v>-3691.9320000000002</v>
      </c>
      <c r="H32" s="37">
        <f t="shared" si="2"/>
        <v>-1334.6668610941063</v>
      </c>
      <c r="I32" s="25">
        <v>0</v>
      </c>
      <c r="J32" s="25">
        <v>0</v>
      </c>
      <c r="K32" s="25">
        <v>0</v>
      </c>
      <c r="L32" s="37">
        <f>Mastersheet!$C$21</f>
        <v>-747.00094700314776</v>
      </c>
      <c r="M32" s="37">
        <f t="shared" si="3"/>
        <v>0</v>
      </c>
      <c r="N32" s="38">
        <v>0</v>
      </c>
      <c r="O32" s="37">
        <f>Mastersheet!$C$34</f>
        <v>-1824.6070659266443</v>
      </c>
      <c r="P32" s="55">
        <f>P20*(1+Mastersheet!$C$39)</f>
        <v>-530.45000000000005</v>
      </c>
      <c r="Q32" s="25">
        <v>0</v>
      </c>
      <c r="R32" s="25">
        <v>0</v>
      </c>
      <c r="S32" s="36">
        <f t="shared" si="6"/>
        <v>3838.2951259761021</v>
      </c>
      <c r="T32" s="36">
        <f t="shared" si="4"/>
        <v>115333.23829674583</v>
      </c>
      <c r="W32" s="46">
        <v>0.17</v>
      </c>
      <c r="X32" s="36">
        <f t="shared" si="7"/>
        <v>393387.35026450112</v>
      </c>
      <c r="Y32" s="37">
        <f t="shared" si="8"/>
        <v>144790446.47091728</v>
      </c>
    </row>
    <row r="33" spans="1:25">
      <c r="A33" s="33">
        <v>31</v>
      </c>
      <c r="B33" s="25">
        <v>27</v>
      </c>
      <c r="C33" s="25">
        <v>7</v>
      </c>
      <c r="D33" s="36">
        <f>(1+Mastersheet!$C$39)*D21</f>
        <v>12730.800000000001</v>
      </c>
      <c r="E33" s="36">
        <f t="shared" si="0"/>
        <v>-763.84800000000007</v>
      </c>
      <c r="F33" s="36">
        <f t="shared" si="5"/>
        <v>0</v>
      </c>
      <c r="G33" s="36">
        <f t="shared" si="1"/>
        <v>-3691.9320000000002</v>
      </c>
      <c r="H33" s="37">
        <f t="shared" si="2"/>
        <v>-1334.6668610941063</v>
      </c>
      <c r="I33" s="25">
        <v>0</v>
      </c>
      <c r="J33" s="25">
        <v>0</v>
      </c>
      <c r="K33" s="25">
        <v>0</v>
      </c>
      <c r="L33" s="37">
        <f>Mastersheet!$C$21</f>
        <v>-747.00094700314776</v>
      </c>
      <c r="M33" s="37">
        <f t="shared" si="3"/>
        <v>0</v>
      </c>
      <c r="N33" s="38">
        <v>0</v>
      </c>
      <c r="O33" s="37">
        <f>Mastersheet!$C$34</f>
        <v>-1824.6070659266443</v>
      </c>
      <c r="P33" s="55">
        <f>P21*(1+Mastersheet!$C$39)</f>
        <v>-530.45000000000005</v>
      </c>
      <c r="Q33" s="25">
        <v>0</v>
      </c>
      <c r="R33" s="25">
        <v>0</v>
      </c>
      <c r="S33" s="36">
        <f t="shared" si="6"/>
        <v>3838.2951259761021</v>
      </c>
      <c r="T33" s="36">
        <f t="shared" si="4"/>
        <v>119363.75548654984</v>
      </c>
      <c r="W33" s="46">
        <v>0.18</v>
      </c>
      <c r="X33" s="36">
        <f t="shared" si="7"/>
        <v>362748.9657816519</v>
      </c>
      <c r="Y33" s="37">
        <f t="shared" si="8"/>
        <v>188514138.44779539</v>
      </c>
    </row>
    <row r="34" spans="1:25">
      <c r="A34" s="33">
        <v>32</v>
      </c>
      <c r="B34" s="25">
        <v>27</v>
      </c>
      <c r="C34" s="25">
        <v>8</v>
      </c>
      <c r="D34" s="36">
        <f>(1+Mastersheet!$C$39)*D22</f>
        <v>12730.800000000001</v>
      </c>
      <c r="E34" s="36">
        <f t="shared" si="0"/>
        <v>-763.84800000000007</v>
      </c>
      <c r="F34" s="36">
        <f t="shared" si="5"/>
        <v>0</v>
      </c>
      <c r="G34" s="36">
        <f t="shared" si="1"/>
        <v>-3691.9320000000002</v>
      </c>
      <c r="H34" s="37">
        <f t="shared" ref="H34:H61" si="9">PMT(0.01,60,60000,0)</f>
        <v>-1334.6668610941063</v>
      </c>
      <c r="I34" s="25">
        <v>0</v>
      </c>
      <c r="J34" s="25">
        <v>0</v>
      </c>
      <c r="K34" s="25">
        <v>0</v>
      </c>
      <c r="L34" s="37">
        <f>Mastersheet!$C$21</f>
        <v>-747.00094700314776</v>
      </c>
      <c r="M34" s="37">
        <f t="shared" si="3"/>
        <v>0</v>
      </c>
      <c r="N34" s="38">
        <v>0</v>
      </c>
      <c r="O34" s="37">
        <f>Mastersheet!$C$34</f>
        <v>-1824.6070659266443</v>
      </c>
      <c r="P34" s="55">
        <f>P22*(1+Mastersheet!$C$39)</f>
        <v>-530.45000000000005</v>
      </c>
      <c r="Q34" s="25">
        <v>0</v>
      </c>
      <c r="R34" s="25">
        <v>0</v>
      </c>
      <c r="S34" s="36">
        <f t="shared" si="6"/>
        <v>3838.2951259761021</v>
      </c>
      <c r="T34" s="36">
        <f t="shared" si="4"/>
        <v>123400.99020500353</v>
      </c>
      <c r="W34" s="46">
        <v>0.19</v>
      </c>
      <c r="X34" s="36">
        <f t="shared" si="7"/>
        <v>336249.27045464027</v>
      </c>
      <c r="Y34" s="37">
        <f t="shared" si="8"/>
        <v>246657525.59764433</v>
      </c>
    </row>
    <row r="35" spans="1:25">
      <c r="A35" s="33">
        <v>33</v>
      </c>
      <c r="B35" s="25">
        <v>27</v>
      </c>
      <c r="C35" s="25">
        <v>9</v>
      </c>
      <c r="D35" s="36">
        <f>(1+Mastersheet!$C$39)*D23</f>
        <v>12730.800000000001</v>
      </c>
      <c r="E35" s="36">
        <f t="shared" si="0"/>
        <v>-763.84800000000007</v>
      </c>
      <c r="F35" s="36">
        <f t="shared" si="5"/>
        <v>0</v>
      </c>
      <c r="G35" s="36">
        <f t="shared" si="1"/>
        <v>-3691.9320000000002</v>
      </c>
      <c r="H35" s="37">
        <f t="shared" si="9"/>
        <v>-1334.6668610941063</v>
      </c>
      <c r="I35" s="25">
        <v>0</v>
      </c>
      <c r="J35" s="25">
        <v>0</v>
      </c>
      <c r="K35" s="25">
        <v>0</v>
      </c>
      <c r="L35" s="37">
        <f>Mastersheet!$C$21</f>
        <v>-747.00094700314776</v>
      </c>
      <c r="M35" s="37">
        <f t="shared" si="3"/>
        <v>0</v>
      </c>
      <c r="N35" s="38">
        <v>0</v>
      </c>
      <c r="O35" s="37">
        <f>Mastersheet!$C$34</f>
        <v>-1824.6070659266443</v>
      </c>
      <c r="P35" s="55">
        <f>P23*(1+Mastersheet!$C$39)</f>
        <v>-530.45000000000005</v>
      </c>
      <c r="Q35" s="25">
        <v>0</v>
      </c>
      <c r="R35" s="25">
        <v>0</v>
      </c>
      <c r="S35" s="36">
        <f t="shared" si="6"/>
        <v>3838.2951259761021</v>
      </c>
      <c r="T35" s="36">
        <f t="shared" si="4"/>
        <v>127444.95364798798</v>
      </c>
      <c r="W35" s="46">
        <v>0.2</v>
      </c>
      <c r="X35" s="36">
        <f t="shared" si="7"/>
        <v>313150.32991650875</v>
      </c>
      <c r="Y35" s="37">
        <f t="shared" si="8"/>
        <v>324159248.59095395</v>
      </c>
    </row>
    <row r="36" spans="1:25">
      <c r="A36" s="33">
        <v>34</v>
      </c>
      <c r="B36" s="25">
        <v>27</v>
      </c>
      <c r="C36" s="25">
        <v>10</v>
      </c>
      <c r="D36" s="36">
        <f>(1+Mastersheet!$C$39)*D24</f>
        <v>12730.800000000001</v>
      </c>
      <c r="E36" s="36">
        <f t="shared" si="0"/>
        <v>-763.84800000000007</v>
      </c>
      <c r="F36" s="36">
        <f t="shared" si="5"/>
        <v>0</v>
      </c>
      <c r="G36" s="36">
        <f t="shared" si="1"/>
        <v>-3691.9320000000002</v>
      </c>
      <c r="H36" s="37">
        <f t="shared" si="9"/>
        <v>-1334.6668610941063</v>
      </c>
      <c r="I36" s="25">
        <v>0</v>
      </c>
      <c r="J36" s="25">
        <v>0</v>
      </c>
      <c r="K36" s="25">
        <v>0</v>
      </c>
      <c r="L36" s="37">
        <f>Mastersheet!$C$21</f>
        <v>-747.00094700314776</v>
      </c>
      <c r="M36" s="37">
        <f t="shared" si="3"/>
        <v>0</v>
      </c>
      <c r="N36" s="38">
        <v>0</v>
      </c>
      <c r="O36" s="37">
        <f>Mastersheet!$C$34</f>
        <v>-1824.6070659266443</v>
      </c>
      <c r="P36" s="55">
        <f>P24*(1+Mastersheet!$C$39)</f>
        <v>-530.45000000000005</v>
      </c>
      <c r="Q36" s="25">
        <v>0</v>
      </c>
      <c r="R36" s="25">
        <v>0</v>
      </c>
      <c r="S36" s="36">
        <f t="shared" si="6"/>
        <v>3838.2951259761021</v>
      </c>
      <c r="T36" s="36">
        <f t="shared" si="4"/>
        <v>131495.65703004407</v>
      </c>
      <c r="W36" s="46">
        <v>0.21</v>
      </c>
      <c r="X36" s="36">
        <f t="shared" si="7"/>
        <v>292870.21819578146</v>
      </c>
      <c r="Y36" s="37">
        <f t="shared" si="8"/>
        <v>427691606.85510606</v>
      </c>
    </row>
    <row r="37" spans="1:25">
      <c r="A37" s="33">
        <v>35</v>
      </c>
      <c r="B37" s="25">
        <v>27</v>
      </c>
      <c r="C37" s="25">
        <v>11</v>
      </c>
      <c r="D37" s="36">
        <f>(1+Mastersheet!$C$39)*D25</f>
        <v>12730.800000000001</v>
      </c>
      <c r="E37" s="36">
        <f t="shared" si="0"/>
        <v>-763.84800000000007</v>
      </c>
      <c r="F37" s="36">
        <f t="shared" si="5"/>
        <v>0</v>
      </c>
      <c r="G37" s="36">
        <f t="shared" si="1"/>
        <v>-3691.9320000000002</v>
      </c>
      <c r="H37" s="37">
        <f t="shared" si="9"/>
        <v>-1334.6668610941063</v>
      </c>
      <c r="I37" s="25">
        <v>0</v>
      </c>
      <c r="J37" s="25">
        <v>0</v>
      </c>
      <c r="K37" s="25">
        <v>0</v>
      </c>
      <c r="L37" s="37">
        <f>Mastersheet!$C$21</f>
        <v>-747.00094700314776</v>
      </c>
      <c r="M37" s="37">
        <f t="shared" si="3"/>
        <v>0</v>
      </c>
      <c r="N37" s="38">
        <v>0</v>
      </c>
      <c r="O37" s="37">
        <f>Mastersheet!$C$34</f>
        <v>-1824.6070659266443</v>
      </c>
      <c r="P37" s="55">
        <f>P25*(1+Mastersheet!$C$39)</f>
        <v>-530.45000000000005</v>
      </c>
      <c r="Q37" s="25">
        <v>0</v>
      </c>
      <c r="R37" s="25">
        <v>0</v>
      </c>
      <c r="S37" s="36">
        <f t="shared" si="6"/>
        <v>3838.2951259761021</v>
      </c>
      <c r="T37" s="36">
        <f t="shared" si="4"/>
        <v>135553.11158440355</v>
      </c>
      <c r="W37" s="46">
        <v>0.22</v>
      </c>
      <c r="X37" s="36">
        <f t="shared" si="7"/>
        <v>274946.34876952192</v>
      </c>
      <c r="Y37" s="37">
        <f t="shared" si="8"/>
        <v>566279835.79556239</v>
      </c>
    </row>
    <row r="38" spans="1:25">
      <c r="A38" s="33">
        <v>36</v>
      </c>
      <c r="B38" s="25">
        <v>28</v>
      </c>
      <c r="C38" s="25">
        <v>0</v>
      </c>
      <c r="D38" s="36">
        <f>(1+Mastersheet!$C$39)*D26</f>
        <v>12730.800000000001</v>
      </c>
      <c r="E38" s="36">
        <f t="shared" si="0"/>
        <v>-763.84800000000007</v>
      </c>
      <c r="F38" s="36">
        <f t="shared" si="5"/>
        <v>0</v>
      </c>
      <c r="G38" s="36">
        <f t="shared" si="1"/>
        <v>-3691.9320000000002</v>
      </c>
      <c r="H38" s="37">
        <f t="shared" si="9"/>
        <v>-1334.6668610941063</v>
      </c>
      <c r="I38" s="25">
        <v>0</v>
      </c>
      <c r="J38" s="25">
        <v>0</v>
      </c>
      <c r="K38" s="25">
        <v>0</v>
      </c>
      <c r="L38" s="37">
        <f>Mastersheet!$C$21</f>
        <v>-747.00094700314776</v>
      </c>
      <c r="M38" s="37">
        <f t="shared" si="3"/>
        <v>0</v>
      </c>
      <c r="N38" s="38">
        <v>0</v>
      </c>
      <c r="O38" s="37">
        <f>Mastersheet!$C$34</f>
        <v>-1824.6070659266443</v>
      </c>
      <c r="P38" s="55">
        <f>P26*(1+Mastersheet!$C$39)</f>
        <v>-530.45000000000005</v>
      </c>
      <c r="Q38" s="25">
        <v>0</v>
      </c>
      <c r="R38" s="25">
        <v>0</v>
      </c>
      <c r="S38" s="36">
        <f t="shared" si="6"/>
        <v>3838.2951259761021</v>
      </c>
      <c r="T38" s="36">
        <f t="shared" si="4"/>
        <v>139617.32856302033</v>
      </c>
      <c r="W38" s="46">
        <v>0.23</v>
      </c>
      <c r="X38" s="36">
        <f t="shared" si="7"/>
        <v>259008.02387344663</v>
      </c>
      <c r="Y38" s="37">
        <f t="shared" si="8"/>
        <v>752145451.72806919</v>
      </c>
    </row>
    <row r="39" spans="1:25">
      <c r="A39" s="33">
        <v>37</v>
      </c>
      <c r="B39" s="25">
        <v>28</v>
      </c>
      <c r="C39" s="25">
        <v>1</v>
      </c>
      <c r="D39" s="36">
        <f>(1+Mastersheet!$C$39)*D27</f>
        <v>13112.724000000002</v>
      </c>
      <c r="E39" s="36">
        <f t="shared" si="0"/>
        <v>-786.76344000000006</v>
      </c>
      <c r="F39" s="36">
        <f t="shared" si="5"/>
        <v>0</v>
      </c>
      <c r="G39" s="36">
        <f t="shared" si="1"/>
        <v>-3802.6899600000002</v>
      </c>
      <c r="H39" s="37">
        <f t="shared" si="9"/>
        <v>-1334.6668610941063</v>
      </c>
      <c r="I39" s="25">
        <v>0</v>
      </c>
      <c r="J39" s="25">
        <v>0</v>
      </c>
      <c r="K39" s="25">
        <v>0</v>
      </c>
      <c r="L39" s="37">
        <f>Mastersheet!$C$21</f>
        <v>-747.00094700314776</v>
      </c>
      <c r="M39" s="37">
        <f t="shared" si="3"/>
        <v>0</v>
      </c>
      <c r="N39" s="38">
        <v>0</v>
      </c>
      <c r="O39" s="37">
        <f>Mastersheet!$C$34</f>
        <v>-1824.6070659266443</v>
      </c>
      <c r="P39" s="55">
        <f>P27*(1+Mastersheet!$C$39)</f>
        <v>-546.36350000000004</v>
      </c>
      <c r="Q39" s="25">
        <v>0</v>
      </c>
      <c r="R39" s="25">
        <v>0</v>
      </c>
      <c r="S39" s="36">
        <f t="shared" si="6"/>
        <v>4070.6322259761032</v>
      </c>
      <c r="T39" s="36">
        <f t="shared" si="4"/>
        <v>143920.65633660147</v>
      </c>
      <c r="W39" s="46">
        <v>0.24</v>
      </c>
      <c r="X39" s="36">
        <f t="shared" si="7"/>
        <v>244755.78036232066</v>
      </c>
      <c r="Y39" s="37">
        <f t="shared" si="8"/>
        <v>1001855524.3366693</v>
      </c>
    </row>
    <row r="40" spans="1:25">
      <c r="A40" s="33">
        <v>38</v>
      </c>
      <c r="B40" s="25">
        <v>28</v>
      </c>
      <c r="C40" s="25">
        <v>2</v>
      </c>
      <c r="D40" s="36">
        <f>(1+Mastersheet!$C$39)*D28</f>
        <v>13112.724000000002</v>
      </c>
      <c r="E40" s="36">
        <f t="shared" si="0"/>
        <v>-786.76344000000006</v>
      </c>
      <c r="F40" s="36">
        <f t="shared" si="5"/>
        <v>0</v>
      </c>
      <c r="G40" s="36">
        <f t="shared" si="1"/>
        <v>-3802.6899600000002</v>
      </c>
      <c r="H40" s="37">
        <f t="shared" si="9"/>
        <v>-1334.6668610941063</v>
      </c>
      <c r="I40" s="25">
        <v>0</v>
      </c>
      <c r="J40" s="25">
        <v>0</v>
      </c>
      <c r="K40" s="25">
        <v>0</v>
      </c>
      <c r="L40" s="37">
        <f>Mastersheet!$C$21</f>
        <v>-747.00094700314776</v>
      </c>
      <c r="M40" s="37">
        <f t="shared" si="3"/>
        <v>0</v>
      </c>
      <c r="N40" s="38">
        <v>0</v>
      </c>
      <c r="O40" s="37">
        <f>Mastersheet!$C$34</f>
        <v>-1824.6070659266443</v>
      </c>
      <c r="P40" s="55">
        <f>P28*(1+Mastersheet!$C$39)</f>
        <v>-546.36350000000004</v>
      </c>
      <c r="Q40" s="25">
        <v>0</v>
      </c>
      <c r="R40" s="25">
        <v>0</v>
      </c>
      <c r="S40" s="36">
        <f t="shared" si="6"/>
        <v>4070.6322259761032</v>
      </c>
      <c r="T40" s="36">
        <f t="shared" si="4"/>
        <v>148231.15632313857</v>
      </c>
      <c r="W40" s="46">
        <v>0.25</v>
      </c>
      <c r="X40" s="36">
        <f t="shared" si="7"/>
        <v>231945.76594709462</v>
      </c>
      <c r="Y40" s="37">
        <f t="shared" si="8"/>
        <v>1337889863.5143001</v>
      </c>
    </row>
    <row r="41" spans="1:25">
      <c r="A41" s="33">
        <v>39</v>
      </c>
      <c r="B41" s="25">
        <v>28</v>
      </c>
      <c r="C41" s="25">
        <v>3</v>
      </c>
      <c r="D41" s="36">
        <f>(1+Mastersheet!$C$39)*D29</f>
        <v>13112.724000000002</v>
      </c>
      <c r="E41" s="36">
        <f t="shared" si="0"/>
        <v>-786.76344000000006</v>
      </c>
      <c r="F41" s="36">
        <f t="shared" si="5"/>
        <v>0</v>
      </c>
      <c r="G41" s="36">
        <f t="shared" si="1"/>
        <v>-3802.6899600000002</v>
      </c>
      <c r="H41" s="37">
        <f t="shared" si="9"/>
        <v>-1334.6668610941063</v>
      </c>
      <c r="I41" s="25">
        <v>0</v>
      </c>
      <c r="J41" s="25">
        <v>0</v>
      </c>
      <c r="K41" s="25">
        <v>0</v>
      </c>
      <c r="L41" s="37">
        <f>Mastersheet!$C$21</f>
        <v>-747.00094700314776</v>
      </c>
      <c r="M41" s="37">
        <f t="shared" si="3"/>
        <v>0</v>
      </c>
      <c r="N41" s="38">
        <v>0</v>
      </c>
      <c r="O41" s="37">
        <f>Mastersheet!$C$34</f>
        <v>-1824.6070659266443</v>
      </c>
      <c r="P41" s="55">
        <f>P29*(1+Mastersheet!$C$39)</f>
        <v>-546.36350000000004</v>
      </c>
      <c r="Q41" s="25">
        <v>0</v>
      </c>
      <c r="R41" s="25">
        <v>0</v>
      </c>
      <c r="S41" s="36">
        <f t="shared" si="6"/>
        <v>4070.6322259761032</v>
      </c>
      <c r="T41" s="36">
        <f t="shared" si="4"/>
        <v>152548.84047631989</v>
      </c>
      <c r="W41" s="46">
        <v>0.26</v>
      </c>
      <c r="X41" s="36">
        <f t="shared" si="7"/>
        <v>220377.85393008398</v>
      </c>
      <c r="Y41" s="37">
        <f t="shared" si="8"/>
        <v>1790779384.5143137</v>
      </c>
    </row>
    <row r="42" spans="1:25">
      <c r="A42" s="33">
        <v>40</v>
      </c>
      <c r="B42" s="25">
        <v>28</v>
      </c>
      <c r="C42" s="25">
        <v>4</v>
      </c>
      <c r="D42" s="36">
        <f>(1+Mastersheet!$C$39)*D30</f>
        <v>13112.724000000002</v>
      </c>
      <c r="E42" s="36">
        <f t="shared" si="0"/>
        <v>-786.76344000000006</v>
      </c>
      <c r="F42" s="36">
        <f t="shared" si="5"/>
        <v>0</v>
      </c>
      <c r="G42" s="36">
        <f t="shared" si="1"/>
        <v>-3802.6899600000002</v>
      </c>
      <c r="H42" s="37">
        <f t="shared" si="9"/>
        <v>-1334.6668610941063</v>
      </c>
      <c r="I42" s="25">
        <v>0</v>
      </c>
      <c r="J42" s="25">
        <v>0</v>
      </c>
      <c r="K42" s="25">
        <v>0</v>
      </c>
      <c r="L42" s="37">
        <f>Mastersheet!$C$21</f>
        <v>-747.00094700314776</v>
      </c>
      <c r="M42" s="37">
        <f t="shared" si="3"/>
        <v>0</v>
      </c>
      <c r="N42" s="38">
        <v>0</v>
      </c>
      <c r="O42" s="37">
        <f>Mastersheet!$C$34</f>
        <v>-1824.6070659266443</v>
      </c>
      <c r="P42" s="55">
        <f>P30*(1+Mastersheet!$C$39)</f>
        <v>-546.36350000000004</v>
      </c>
      <c r="Q42" s="25">
        <v>0</v>
      </c>
      <c r="R42" s="25">
        <v>0</v>
      </c>
      <c r="S42" s="36">
        <f t="shared" si="6"/>
        <v>4070.6322259761032</v>
      </c>
      <c r="T42" s="36">
        <f t="shared" si="4"/>
        <v>156873.72076975653</v>
      </c>
      <c r="W42" s="46">
        <v>0.27</v>
      </c>
      <c r="X42" s="36">
        <f t="shared" si="7"/>
        <v>209886.54850558488</v>
      </c>
      <c r="Y42" s="37">
        <f t="shared" si="8"/>
        <v>2402025486.6118178</v>
      </c>
    </row>
    <row r="43" spans="1:25">
      <c r="A43" s="33">
        <v>41</v>
      </c>
      <c r="B43" s="25">
        <v>28</v>
      </c>
      <c r="C43" s="25">
        <v>5</v>
      </c>
      <c r="D43" s="36">
        <f>(1+Mastersheet!$C$39)*D31</f>
        <v>13112.724000000002</v>
      </c>
      <c r="E43" s="36">
        <f t="shared" si="0"/>
        <v>-786.76344000000006</v>
      </c>
      <c r="F43" s="36">
        <f t="shared" si="5"/>
        <v>0</v>
      </c>
      <c r="G43" s="36">
        <f t="shared" si="1"/>
        <v>-3802.6899600000002</v>
      </c>
      <c r="H43" s="37">
        <f t="shared" si="9"/>
        <v>-1334.6668610941063</v>
      </c>
      <c r="I43" s="25">
        <v>0</v>
      </c>
      <c r="J43" s="25">
        <v>0</v>
      </c>
      <c r="K43" s="25">
        <v>0</v>
      </c>
      <c r="L43" s="37">
        <f>Mastersheet!$C$21</f>
        <v>-747.00094700314776</v>
      </c>
      <c r="M43" s="37">
        <f t="shared" si="3"/>
        <v>0</v>
      </c>
      <c r="N43" s="38">
        <v>0</v>
      </c>
      <c r="O43" s="37">
        <f>Mastersheet!$C$34</f>
        <v>-1824.6070659266443</v>
      </c>
      <c r="P43" s="55">
        <f>P31*(1+Mastersheet!$C$39)</f>
        <v>-546.36350000000004</v>
      </c>
      <c r="Q43" s="25">
        <v>0</v>
      </c>
      <c r="R43" s="25">
        <v>0</v>
      </c>
      <c r="S43" s="36">
        <f t="shared" si="6"/>
        <v>4070.6322259761032</v>
      </c>
      <c r="T43" s="36">
        <f t="shared" si="4"/>
        <v>161205.80919701557</v>
      </c>
      <c r="W43" s="46">
        <v>0.28000000000000003</v>
      </c>
      <c r="X43" s="36">
        <f t="shared" si="7"/>
        <v>200333.98272321851</v>
      </c>
      <c r="Y43" s="37">
        <f t="shared" si="8"/>
        <v>3228087835.2528844</v>
      </c>
    </row>
    <row r="44" spans="1:25">
      <c r="A44" s="33">
        <v>42</v>
      </c>
      <c r="B44" s="25">
        <v>28</v>
      </c>
      <c r="C44" s="25">
        <v>6</v>
      </c>
      <c r="D44" s="36">
        <f>(1+Mastersheet!$C$39)*D32</f>
        <v>13112.724000000002</v>
      </c>
      <c r="E44" s="36">
        <f t="shared" si="0"/>
        <v>-786.76344000000006</v>
      </c>
      <c r="F44" s="36">
        <f t="shared" si="5"/>
        <v>0</v>
      </c>
      <c r="G44" s="36">
        <f t="shared" si="1"/>
        <v>-3802.6899600000002</v>
      </c>
      <c r="H44" s="37">
        <f t="shared" si="9"/>
        <v>-1334.6668610941063</v>
      </c>
      <c r="I44" s="25">
        <v>0</v>
      </c>
      <c r="J44" s="25">
        <v>0</v>
      </c>
      <c r="K44" s="25">
        <v>0</v>
      </c>
      <c r="L44" s="37">
        <f>Mastersheet!$C$21</f>
        <v>-747.00094700314776</v>
      </c>
      <c r="M44" s="37">
        <f t="shared" si="3"/>
        <v>0</v>
      </c>
      <c r="N44" s="38">
        <v>0</v>
      </c>
      <c r="O44" s="37">
        <f>Mastersheet!$C$34</f>
        <v>-1824.6070659266443</v>
      </c>
      <c r="P44" s="55">
        <f>P32*(1+Mastersheet!$C$39)</f>
        <v>-546.36350000000004</v>
      </c>
      <c r="Q44" s="25">
        <v>0</v>
      </c>
      <c r="R44" s="25">
        <v>0</v>
      </c>
      <c r="S44" s="36">
        <f t="shared" si="6"/>
        <v>4070.6322259761032</v>
      </c>
      <c r="T44" s="36">
        <f t="shared" si="4"/>
        <v>165545.11777165337</v>
      </c>
      <c r="W44" s="46">
        <v>0.28999999999999998</v>
      </c>
      <c r="X44" s="36">
        <f t="shared" si="7"/>
        <v>191604.4934440582</v>
      </c>
      <c r="Y44" s="37">
        <f t="shared" si="8"/>
        <v>4345834287.8004704</v>
      </c>
    </row>
    <row r="45" spans="1:25">
      <c r="A45" s="33">
        <v>43</v>
      </c>
      <c r="B45" s="25">
        <v>28</v>
      </c>
      <c r="C45" s="25">
        <v>7</v>
      </c>
      <c r="D45" s="36">
        <f>(1+Mastersheet!$C$39)*D33</f>
        <v>13112.724000000002</v>
      </c>
      <c r="E45" s="36">
        <f t="shared" si="0"/>
        <v>-786.76344000000006</v>
      </c>
      <c r="F45" s="36">
        <f t="shared" si="5"/>
        <v>0</v>
      </c>
      <c r="G45" s="36">
        <f t="shared" si="1"/>
        <v>-3802.6899600000002</v>
      </c>
      <c r="H45" s="37">
        <f t="shared" si="9"/>
        <v>-1334.6668610941063</v>
      </c>
      <c r="I45" s="25">
        <v>0</v>
      </c>
      <c r="J45" s="25">
        <v>0</v>
      </c>
      <c r="K45" s="25">
        <v>0</v>
      </c>
      <c r="L45" s="37">
        <f>Mastersheet!$C$21</f>
        <v>-747.00094700314776</v>
      </c>
      <c r="M45" s="37">
        <f t="shared" si="3"/>
        <v>0</v>
      </c>
      <c r="N45" s="38">
        <v>0</v>
      </c>
      <c r="O45" s="37">
        <f>Mastersheet!$C$34</f>
        <v>-1824.6070659266443</v>
      </c>
      <c r="P45" s="55">
        <f>P33*(1+Mastersheet!$C$39)</f>
        <v>-546.36350000000004</v>
      </c>
      <c r="Q45" s="25">
        <v>0</v>
      </c>
      <c r="R45" s="25">
        <v>0</v>
      </c>
      <c r="S45" s="36">
        <f t="shared" si="6"/>
        <v>4070.6322259761032</v>
      </c>
      <c r="T45" s="36">
        <f t="shared" si="4"/>
        <v>169891.65852724889</v>
      </c>
      <c r="W45" s="46">
        <v>0.3</v>
      </c>
      <c r="X45" s="36">
        <f t="shared" si="7"/>
        <v>183600.39080954139</v>
      </c>
      <c r="Y45" s="37">
        <f t="shared" si="8"/>
        <v>5859992576.4348888</v>
      </c>
    </row>
    <row r="46" spans="1:25">
      <c r="A46" s="33">
        <v>44</v>
      </c>
      <c r="B46" s="25">
        <v>28</v>
      </c>
      <c r="C46" s="25">
        <v>8</v>
      </c>
      <c r="D46" s="36">
        <f>(1+Mastersheet!$C$39)*D34</f>
        <v>13112.724000000002</v>
      </c>
      <c r="E46" s="36">
        <f t="shared" si="0"/>
        <v>-786.76344000000006</v>
      </c>
      <c r="F46" s="36">
        <f t="shared" si="5"/>
        <v>0</v>
      </c>
      <c r="G46" s="36">
        <f t="shared" si="1"/>
        <v>-3802.6899600000002</v>
      </c>
      <c r="H46" s="37">
        <f t="shared" si="9"/>
        <v>-1334.6668610941063</v>
      </c>
      <c r="I46" s="25">
        <v>0</v>
      </c>
      <c r="J46" s="25">
        <v>0</v>
      </c>
      <c r="K46" s="25">
        <v>0</v>
      </c>
      <c r="L46" s="37">
        <f>Mastersheet!$C$21</f>
        <v>-747.00094700314776</v>
      </c>
      <c r="M46" s="37">
        <f t="shared" si="3"/>
        <v>0</v>
      </c>
      <c r="N46" s="38">
        <v>0</v>
      </c>
      <c r="O46" s="37">
        <f>Mastersheet!$C$34</f>
        <v>-1824.6070659266443</v>
      </c>
      <c r="P46" s="55">
        <f>P34*(1+Mastersheet!$C$39)</f>
        <v>-546.36350000000004</v>
      </c>
      <c r="Q46" s="25">
        <v>0</v>
      </c>
      <c r="R46" s="25">
        <v>0</v>
      </c>
      <c r="S46" s="36">
        <f t="shared" si="6"/>
        <v>4070.6322259761032</v>
      </c>
      <c r="T46" s="36">
        <f t="shared" si="4"/>
        <v>174245.44351743706</v>
      </c>
    </row>
    <row r="47" spans="1:25">
      <c r="A47" s="33">
        <v>45</v>
      </c>
      <c r="B47" s="25">
        <v>28</v>
      </c>
      <c r="C47" s="25">
        <v>9</v>
      </c>
      <c r="D47" s="36">
        <f>(1+Mastersheet!$C$39)*D35</f>
        <v>13112.724000000002</v>
      </c>
      <c r="E47" s="36">
        <f t="shared" si="0"/>
        <v>-786.76344000000006</v>
      </c>
      <c r="F47" s="36">
        <f t="shared" si="5"/>
        <v>0</v>
      </c>
      <c r="G47" s="36">
        <f t="shared" si="1"/>
        <v>-3802.6899600000002</v>
      </c>
      <c r="H47" s="37">
        <f t="shared" si="9"/>
        <v>-1334.6668610941063</v>
      </c>
      <c r="I47" s="25">
        <v>0</v>
      </c>
      <c r="J47" s="25">
        <v>0</v>
      </c>
      <c r="K47" s="25">
        <v>0</v>
      </c>
      <c r="L47" s="37">
        <f>Mastersheet!$C$21</f>
        <v>-747.00094700314776</v>
      </c>
      <c r="M47" s="37">
        <f t="shared" si="3"/>
        <v>0</v>
      </c>
      <c r="N47" s="38">
        <v>0</v>
      </c>
      <c r="O47" s="37">
        <f>Mastersheet!$C$34</f>
        <v>-1824.6070659266443</v>
      </c>
      <c r="P47" s="55">
        <f>P35*(1+Mastersheet!$C$39)</f>
        <v>-546.36350000000004</v>
      </c>
      <c r="Q47" s="25">
        <v>0</v>
      </c>
      <c r="R47" s="25">
        <v>0</v>
      </c>
      <c r="S47" s="36">
        <f t="shared" si="6"/>
        <v>4070.6322259761032</v>
      </c>
      <c r="T47" s="36">
        <f t="shared" si="4"/>
        <v>178606.48481594221</v>
      </c>
    </row>
    <row r="48" spans="1:25">
      <c r="A48" s="33">
        <v>46</v>
      </c>
      <c r="B48" s="25">
        <v>28</v>
      </c>
      <c r="C48" s="25">
        <v>10</v>
      </c>
      <c r="D48" s="36">
        <f>(1+Mastersheet!$C$39)*D36</f>
        <v>13112.724000000002</v>
      </c>
      <c r="E48" s="36">
        <f t="shared" si="0"/>
        <v>-786.76344000000006</v>
      </c>
      <c r="F48" s="36">
        <f t="shared" si="5"/>
        <v>0</v>
      </c>
      <c r="G48" s="36">
        <f t="shared" si="1"/>
        <v>-3802.6899600000002</v>
      </c>
      <c r="H48" s="37">
        <f t="shared" si="9"/>
        <v>-1334.6668610941063</v>
      </c>
      <c r="I48" s="25">
        <v>0</v>
      </c>
      <c r="J48" s="25">
        <v>0</v>
      </c>
      <c r="K48" s="25">
        <v>0</v>
      </c>
      <c r="L48" s="37">
        <f>Mastersheet!$C$21</f>
        <v>-747.00094700314776</v>
      </c>
      <c r="M48" s="37">
        <f t="shared" si="3"/>
        <v>0</v>
      </c>
      <c r="N48" s="38">
        <v>0</v>
      </c>
      <c r="O48" s="37">
        <f>Mastersheet!$C$34</f>
        <v>-1824.6070659266443</v>
      </c>
      <c r="P48" s="55">
        <f>P36*(1+Mastersheet!$C$39)</f>
        <v>-546.36350000000004</v>
      </c>
      <c r="Q48" s="25">
        <v>0</v>
      </c>
      <c r="R48" s="25">
        <v>0</v>
      </c>
      <c r="S48" s="36">
        <f t="shared" si="6"/>
        <v>4070.6322259761032</v>
      </c>
      <c r="T48" s="36">
        <f t="shared" si="4"/>
        <v>182974.79451661155</v>
      </c>
    </row>
    <row r="49" spans="1:20">
      <c r="A49" s="33">
        <v>47</v>
      </c>
      <c r="B49" s="25">
        <v>28</v>
      </c>
      <c r="C49" s="25">
        <v>11</v>
      </c>
      <c r="D49" s="36">
        <f>(1+Mastersheet!$C$39)*D37</f>
        <v>13112.724000000002</v>
      </c>
      <c r="E49" s="36">
        <f t="shared" si="0"/>
        <v>-786.76344000000006</v>
      </c>
      <c r="F49" s="36">
        <f t="shared" si="5"/>
        <v>0</v>
      </c>
      <c r="G49" s="36">
        <f t="shared" si="1"/>
        <v>-3802.6899600000002</v>
      </c>
      <c r="H49" s="37">
        <f t="shared" si="9"/>
        <v>-1334.6668610941063</v>
      </c>
      <c r="I49" s="25">
        <v>0</v>
      </c>
      <c r="J49" s="25">
        <v>0</v>
      </c>
      <c r="K49" s="25">
        <v>0</v>
      </c>
      <c r="L49" s="37">
        <f>Mastersheet!$C$21</f>
        <v>-747.00094700314776</v>
      </c>
      <c r="M49" s="37">
        <f t="shared" si="3"/>
        <v>0</v>
      </c>
      <c r="N49" s="38">
        <v>0</v>
      </c>
      <c r="O49" s="37">
        <f>Mastersheet!$C$34</f>
        <v>-1824.6070659266443</v>
      </c>
      <c r="P49" s="55">
        <f>P37*(1+Mastersheet!$C$39)</f>
        <v>-546.36350000000004</v>
      </c>
      <c r="Q49" s="25">
        <v>0</v>
      </c>
      <c r="R49" s="25">
        <v>0</v>
      </c>
      <c r="S49" s="36">
        <f t="shared" si="6"/>
        <v>4070.6322259761032</v>
      </c>
      <c r="T49" s="36">
        <f t="shared" si="4"/>
        <v>187350.38473344868</v>
      </c>
    </row>
    <row r="50" spans="1:20">
      <c r="A50" s="33">
        <v>48</v>
      </c>
      <c r="B50" s="25">
        <v>29</v>
      </c>
      <c r="C50" s="25">
        <v>0</v>
      </c>
      <c r="D50" s="36">
        <f>(1+Mastersheet!$C$39)*D38</f>
        <v>13112.724000000002</v>
      </c>
      <c r="E50" s="36">
        <f t="shared" si="0"/>
        <v>-786.76344000000006</v>
      </c>
      <c r="F50" s="36">
        <f t="shared" si="5"/>
        <v>0</v>
      </c>
      <c r="G50" s="36">
        <f t="shared" si="1"/>
        <v>-3802.6899600000002</v>
      </c>
      <c r="H50" s="37">
        <f t="shared" si="9"/>
        <v>-1334.6668610941063</v>
      </c>
      <c r="I50" s="25">
        <v>0</v>
      </c>
      <c r="J50" s="25">
        <v>0</v>
      </c>
      <c r="K50" s="25">
        <v>0</v>
      </c>
      <c r="L50" s="37">
        <f>Mastersheet!$C$21</f>
        <v>-747.00094700314776</v>
      </c>
      <c r="M50" s="37">
        <f t="shared" si="3"/>
        <v>0</v>
      </c>
      <c r="N50" s="38">
        <v>0</v>
      </c>
      <c r="O50" s="37">
        <f>Mastersheet!$C$34</f>
        <v>-1824.6070659266443</v>
      </c>
      <c r="P50" s="55">
        <f>P38*(1+Mastersheet!$C$39)</f>
        <v>-546.36350000000004</v>
      </c>
      <c r="Q50" s="25">
        <v>0</v>
      </c>
      <c r="R50" s="25">
        <v>0</v>
      </c>
      <c r="S50" s="36">
        <f t="shared" si="6"/>
        <v>4070.6322259761032</v>
      </c>
      <c r="T50" s="36">
        <f t="shared" si="4"/>
        <v>191733.2676006472</v>
      </c>
    </row>
    <row r="51" spans="1:20">
      <c r="A51" s="33">
        <v>49</v>
      </c>
      <c r="B51" s="25">
        <v>29</v>
      </c>
      <c r="C51" s="25">
        <v>1</v>
      </c>
      <c r="D51" s="36">
        <f>(1+Mastersheet!$C$39)*D39</f>
        <v>13506.105720000003</v>
      </c>
      <c r="E51" s="36">
        <f t="shared" si="0"/>
        <v>-810.36634320000019</v>
      </c>
      <c r="F51" s="36">
        <f t="shared" si="5"/>
        <v>0</v>
      </c>
      <c r="G51" s="36">
        <f t="shared" si="1"/>
        <v>-3916.7706588000005</v>
      </c>
      <c r="H51" s="37">
        <f t="shared" si="9"/>
        <v>-1334.6668610941063</v>
      </c>
      <c r="I51" s="25">
        <v>0</v>
      </c>
      <c r="J51" s="25">
        <v>0</v>
      </c>
      <c r="K51" s="25">
        <v>0</v>
      </c>
      <c r="L51" s="37">
        <f>Mastersheet!$C$21</f>
        <v>-747.00094700314776</v>
      </c>
      <c r="M51" s="37">
        <f t="shared" si="3"/>
        <v>0</v>
      </c>
      <c r="N51" s="38">
        <v>0</v>
      </c>
      <c r="O51" s="37">
        <f>Mastersheet!$C$34</f>
        <v>-1824.6070659266443</v>
      </c>
      <c r="P51" s="55">
        <f>P39*(1+Mastersheet!$C$39)</f>
        <v>-562.75440500000002</v>
      </c>
      <c r="Q51" s="25">
        <v>0</v>
      </c>
      <c r="R51" s="25">
        <v>0</v>
      </c>
      <c r="S51" s="36">
        <f t="shared" si="6"/>
        <v>4309.9394389761055</v>
      </c>
      <c r="T51" s="36">
        <f t="shared" si="4"/>
        <v>196362.76248562441</v>
      </c>
    </row>
    <row r="52" spans="1:20">
      <c r="A52" s="33">
        <v>50</v>
      </c>
      <c r="B52" s="25">
        <v>29</v>
      </c>
      <c r="C52" s="25">
        <v>2</v>
      </c>
      <c r="D52" s="36">
        <f>(1+Mastersheet!$C$39)*D40</f>
        <v>13506.105720000003</v>
      </c>
      <c r="E52" s="36">
        <f t="shared" si="0"/>
        <v>-810.36634320000019</v>
      </c>
      <c r="F52" s="36">
        <f t="shared" si="5"/>
        <v>0</v>
      </c>
      <c r="G52" s="36">
        <f t="shared" si="1"/>
        <v>-3916.7706588000005</v>
      </c>
      <c r="H52" s="37">
        <f t="shared" si="9"/>
        <v>-1334.6668610941063</v>
      </c>
      <c r="I52" s="25">
        <v>0</v>
      </c>
      <c r="J52" s="25">
        <v>0</v>
      </c>
      <c r="K52" s="25">
        <v>0</v>
      </c>
      <c r="L52" s="37">
        <f>Mastersheet!$C$21</f>
        <v>-747.00094700314776</v>
      </c>
      <c r="M52" s="37">
        <f t="shared" si="3"/>
        <v>0</v>
      </c>
      <c r="N52" s="38">
        <v>0</v>
      </c>
      <c r="O52" s="37">
        <f>Mastersheet!$C$34</f>
        <v>-1824.6070659266443</v>
      </c>
      <c r="P52" s="55">
        <f>P40*(1+Mastersheet!$C$39)</f>
        <v>-562.75440500000002</v>
      </c>
      <c r="Q52" s="25">
        <v>0</v>
      </c>
      <c r="R52" s="25">
        <v>0</v>
      </c>
      <c r="S52" s="36">
        <f t="shared" si="6"/>
        <v>4309.9394389761055</v>
      </c>
      <c r="T52" s="36">
        <f t="shared" si="4"/>
        <v>200999.9731954099</v>
      </c>
    </row>
    <row r="53" spans="1:20">
      <c r="A53" s="33">
        <v>51</v>
      </c>
      <c r="B53" s="25">
        <v>29</v>
      </c>
      <c r="C53" s="25">
        <v>3</v>
      </c>
      <c r="D53" s="36">
        <f>(1+Mastersheet!$C$39)*D41</f>
        <v>13506.105720000003</v>
      </c>
      <c r="E53" s="36">
        <f t="shared" si="0"/>
        <v>-810.36634320000019</v>
      </c>
      <c r="F53" s="36">
        <f t="shared" si="5"/>
        <v>0</v>
      </c>
      <c r="G53" s="36">
        <f t="shared" si="1"/>
        <v>-3916.7706588000005</v>
      </c>
      <c r="H53" s="37">
        <f t="shared" si="9"/>
        <v>-1334.6668610941063</v>
      </c>
      <c r="I53" s="25">
        <v>0</v>
      </c>
      <c r="J53" s="25">
        <v>0</v>
      </c>
      <c r="K53" s="25">
        <v>0</v>
      </c>
      <c r="L53" s="37">
        <f>Mastersheet!$C$21</f>
        <v>-747.00094700314776</v>
      </c>
      <c r="M53" s="37">
        <f t="shared" si="3"/>
        <v>0</v>
      </c>
      <c r="N53" s="38">
        <v>0</v>
      </c>
      <c r="O53" s="37">
        <f>Mastersheet!$C$34</f>
        <v>-1824.6070659266443</v>
      </c>
      <c r="P53" s="55">
        <f>P41*(1+Mastersheet!$C$39)</f>
        <v>-562.75440500000002</v>
      </c>
      <c r="Q53" s="25">
        <v>0</v>
      </c>
      <c r="R53" s="25">
        <v>0</v>
      </c>
      <c r="S53" s="36">
        <f t="shared" si="6"/>
        <v>4309.9394389761055</v>
      </c>
      <c r="T53" s="36">
        <f t="shared" si="4"/>
        <v>205644.91258971169</v>
      </c>
    </row>
    <row r="54" spans="1:20">
      <c r="A54" s="33">
        <v>52</v>
      </c>
      <c r="B54" s="25">
        <v>29</v>
      </c>
      <c r="C54" s="25">
        <v>4</v>
      </c>
      <c r="D54" s="36">
        <f>(1+Mastersheet!$C$39)*D42</f>
        <v>13506.105720000003</v>
      </c>
      <c r="E54" s="36">
        <f t="shared" si="0"/>
        <v>-810.36634320000019</v>
      </c>
      <c r="F54" s="36">
        <f t="shared" si="5"/>
        <v>0</v>
      </c>
      <c r="G54" s="36">
        <f t="shared" si="1"/>
        <v>-3916.7706588000005</v>
      </c>
      <c r="H54" s="37">
        <f t="shared" si="9"/>
        <v>-1334.6668610941063</v>
      </c>
      <c r="I54" s="25">
        <v>0</v>
      </c>
      <c r="J54" s="25">
        <v>0</v>
      </c>
      <c r="K54" s="25">
        <v>0</v>
      </c>
      <c r="L54" s="37">
        <f>Mastersheet!$C$21</f>
        <v>-747.00094700314776</v>
      </c>
      <c r="M54" s="37">
        <f t="shared" si="3"/>
        <v>0</v>
      </c>
      <c r="N54" s="38">
        <v>0</v>
      </c>
      <c r="O54" s="37">
        <f>Mastersheet!$C$34</f>
        <v>-1824.6070659266443</v>
      </c>
      <c r="P54" s="55">
        <f>P42*(1+Mastersheet!$C$39)</f>
        <v>-562.75440500000002</v>
      </c>
      <c r="Q54" s="25">
        <v>0</v>
      </c>
      <c r="R54" s="25">
        <v>0</v>
      </c>
      <c r="S54" s="36">
        <f t="shared" si="6"/>
        <v>4309.9394389761055</v>
      </c>
      <c r="T54" s="36">
        <f t="shared" si="4"/>
        <v>210297.59354967065</v>
      </c>
    </row>
    <row r="55" spans="1:20">
      <c r="A55" s="33">
        <v>53</v>
      </c>
      <c r="B55" s="25">
        <v>29</v>
      </c>
      <c r="C55" s="25">
        <v>5</v>
      </c>
      <c r="D55" s="36">
        <f>(1+Mastersheet!$C$39)*D43</f>
        <v>13506.105720000003</v>
      </c>
      <c r="E55" s="36">
        <f t="shared" si="0"/>
        <v>-810.36634320000019</v>
      </c>
      <c r="F55" s="36">
        <f t="shared" si="5"/>
        <v>0</v>
      </c>
      <c r="G55" s="36">
        <f t="shared" si="1"/>
        <v>-3916.7706588000005</v>
      </c>
      <c r="H55" s="37">
        <f t="shared" si="9"/>
        <v>-1334.6668610941063</v>
      </c>
      <c r="I55" s="25">
        <v>0</v>
      </c>
      <c r="J55" s="25">
        <v>0</v>
      </c>
      <c r="K55" s="25">
        <v>0</v>
      </c>
      <c r="L55" s="37">
        <f>Mastersheet!$C$21</f>
        <v>-747.00094700314776</v>
      </c>
      <c r="M55" s="37">
        <f t="shared" si="3"/>
        <v>0</v>
      </c>
      <c r="N55" s="38">
        <v>0</v>
      </c>
      <c r="O55" s="37">
        <f>Mastersheet!$C$34</f>
        <v>-1824.6070659266443</v>
      </c>
      <c r="P55" s="55">
        <f>P43*(1+Mastersheet!$C$39)</f>
        <v>-562.75440500000002</v>
      </c>
      <c r="Q55" s="25">
        <v>0</v>
      </c>
      <c r="R55" s="25">
        <v>0</v>
      </c>
      <c r="S55" s="36">
        <f t="shared" si="6"/>
        <v>4309.9394389761055</v>
      </c>
      <c r="T55" s="36">
        <f t="shared" si="4"/>
        <v>214958.02897789623</v>
      </c>
    </row>
    <row r="56" spans="1:20">
      <c r="A56" s="33">
        <v>54</v>
      </c>
      <c r="B56" s="25">
        <v>29</v>
      </c>
      <c r="C56" s="25">
        <v>6</v>
      </c>
      <c r="D56" s="36">
        <f>(1+Mastersheet!$C$39)*D44</f>
        <v>13506.105720000003</v>
      </c>
      <c r="E56" s="36">
        <f t="shared" si="0"/>
        <v>-810.36634320000019</v>
      </c>
      <c r="F56" s="36">
        <f t="shared" si="5"/>
        <v>0</v>
      </c>
      <c r="G56" s="36">
        <f t="shared" si="1"/>
        <v>-3916.7706588000005</v>
      </c>
      <c r="H56" s="37">
        <f t="shared" si="9"/>
        <v>-1334.6668610941063</v>
      </c>
      <c r="I56" s="25">
        <v>0</v>
      </c>
      <c r="J56" s="25">
        <v>0</v>
      </c>
      <c r="K56" s="25">
        <v>0</v>
      </c>
      <c r="L56" s="37">
        <f>Mastersheet!$C$21</f>
        <v>-747.00094700314776</v>
      </c>
      <c r="M56" s="37">
        <f t="shared" si="3"/>
        <v>0</v>
      </c>
      <c r="N56" s="38">
        <v>0</v>
      </c>
      <c r="O56" s="37">
        <f>Mastersheet!$C$34</f>
        <v>-1824.6070659266443</v>
      </c>
      <c r="P56" s="55">
        <f>P44*(1+Mastersheet!$C$39)</f>
        <v>-562.75440500000002</v>
      </c>
      <c r="Q56" s="25">
        <v>0</v>
      </c>
      <c r="R56" s="25">
        <v>0</v>
      </c>
      <c r="S56" s="36">
        <f t="shared" si="6"/>
        <v>4309.9394389761055</v>
      </c>
      <c r="T56" s="36">
        <f t="shared" si="4"/>
        <v>219626.23179850218</v>
      </c>
    </row>
    <row r="57" spans="1:20">
      <c r="A57" s="33">
        <v>55</v>
      </c>
      <c r="B57" s="25">
        <v>29</v>
      </c>
      <c r="C57" s="25">
        <v>7</v>
      </c>
      <c r="D57" s="36">
        <f>(1+Mastersheet!$C$39)*D45</f>
        <v>13506.105720000003</v>
      </c>
      <c r="E57" s="36">
        <f t="shared" si="0"/>
        <v>-810.36634320000019</v>
      </c>
      <c r="F57" s="36">
        <f t="shared" si="5"/>
        <v>0</v>
      </c>
      <c r="G57" s="36">
        <f t="shared" si="1"/>
        <v>-3916.7706588000005</v>
      </c>
      <c r="H57" s="37">
        <f t="shared" si="9"/>
        <v>-1334.6668610941063</v>
      </c>
      <c r="I57" s="25">
        <v>0</v>
      </c>
      <c r="J57" s="25">
        <v>0</v>
      </c>
      <c r="K57" s="25">
        <v>0</v>
      </c>
      <c r="L57" s="37">
        <f>Mastersheet!$C$21</f>
        <v>-747.00094700314776</v>
      </c>
      <c r="M57" s="37">
        <f t="shared" si="3"/>
        <v>0</v>
      </c>
      <c r="N57" s="38">
        <v>0</v>
      </c>
      <c r="O57" s="37">
        <f>Mastersheet!$C$34</f>
        <v>-1824.6070659266443</v>
      </c>
      <c r="P57" s="55">
        <f>P45*(1+Mastersheet!$C$39)</f>
        <v>-562.75440500000002</v>
      </c>
      <c r="Q57" s="25">
        <v>0</v>
      </c>
      <c r="R57" s="25">
        <v>0</v>
      </c>
      <c r="S57" s="36">
        <f t="shared" si="6"/>
        <v>4309.9394389761055</v>
      </c>
      <c r="T57" s="36">
        <f t="shared" si="4"/>
        <v>224302.21495714248</v>
      </c>
    </row>
    <row r="58" spans="1:20">
      <c r="A58" s="33">
        <v>56</v>
      </c>
      <c r="B58" s="25">
        <v>29</v>
      </c>
      <c r="C58" s="25">
        <v>8</v>
      </c>
      <c r="D58" s="36">
        <f>(1+Mastersheet!$C$39)*D46</f>
        <v>13506.105720000003</v>
      </c>
      <c r="E58" s="36">
        <f t="shared" si="0"/>
        <v>-810.36634320000019</v>
      </c>
      <c r="F58" s="36">
        <f t="shared" si="5"/>
        <v>0</v>
      </c>
      <c r="G58" s="36">
        <f t="shared" si="1"/>
        <v>-3916.7706588000005</v>
      </c>
      <c r="H58" s="37">
        <f t="shared" si="9"/>
        <v>-1334.6668610941063</v>
      </c>
      <c r="I58" s="25">
        <v>0</v>
      </c>
      <c r="J58" s="25">
        <v>0</v>
      </c>
      <c r="K58" s="25">
        <v>0</v>
      </c>
      <c r="L58" s="37">
        <f>Mastersheet!$C$21</f>
        <v>-747.00094700314776</v>
      </c>
      <c r="M58" s="37">
        <f t="shared" si="3"/>
        <v>0</v>
      </c>
      <c r="N58" s="38">
        <v>0</v>
      </c>
      <c r="O58" s="37">
        <f>Mastersheet!$C$34</f>
        <v>-1824.6070659266443</v>
      </c>
      <c r="P58" s="55">
        <f>P46*(1+Mastersheet!$C$39)</f>
        <v>-562.75440500000002</v>
      </c>
      <c r="Q58" s="25">
        <v>0</v>
      </c>
      <c r="R58" s="25">
        <v>0</v>
      </c>
      <c r="S58" s="36">
        <f t="shared" si="6"/>
        <v>4309.9394389761055</v>
      </c>
      <c r="T58" s="36">
        <f t="shared" si="4"/>
        <v>228985.99142104716</v>
      </c>
    </row>
    <row r="59" spans="1:20">
      <c r="A59" s="33">
        <v>57</v>
      </c>
      <c r="B59" s="25">
        <v>29</v>
      </c>
      <c r="C59" s="25">
        <v>9</v>
      </c>
      <c r="D59" s="36">
        <f>(1+Mastersheet!$C$39)*D47</f>
        <v>13506.105720000003</v>
      </c>
      <c r="E59" s="36">
        <f t="shared" si="0"/>
        <v>-810.36634320000019</v>
      </c>
      <c r="F59" s="36">
        <f t="shared" si="5"/>
        <v>0</v>
      </c>
      <c r="G59" s="36">
        <f t="shared" si="1"/>
        <v>-3916.7706588000005</v>
      </c>
      <c r="H59" s="37">
        <f t="shared" si="9"/>
        <v>-1334.6668610941063</v>
      </c>
      <c r="I59" s="25">
        <v>0</v>
      </c>
      <c r="J59" s="25">
        <v>0</v>
      </c>
      <c r="K59" s="25">
        <v>0</v>
      </c>
      <c r="L59" s="37">
        <f>Mastersheet!$C$21</f>
        <v>-747.00094700314776</v>
      </c>
      <c r="M59" s="37">
        <f t="shared" si="3"/>
        <v>0</v>
      </c>
      <c r="N59" s="38">
        <v>0</v>
      </c>
      <c r="O59" s="37">
        <f>Mastersheet!$C$34</f>
        <v>-1824.6070659266443</v>
      </c>
      <c r="P59" s="55">
        <f>P47*(1+Mastersheet!$C$39)</f>
        <v>-562.75440500000002</v>
      </c>
      <c r="Q59" s="25">
        <v>0</v>
      </c>
      <c r="R59" s="25">
        <v>0</v>
      </c>
      <c r="S59" s="36">
        <f t="shared" si="6"/>
        <v>4309.9394389761055</v>
      </c>
      <c r="T59" s="36">
        <f t="shared" si="4"/>
        <v>233677.57417905837</v>
      </c>
    </row>
    <row r="60" spans="1:20">
      <c r="A60" s="33">
        <v>58</v>
      </c>
      <c r="B60" s="25">
        <v>29</v>
      </c>
      <c r="C60" s="25">
        <v>10</v>
      </c>
      <c r="D60" s="36">
        <f>(1+Mastersheet!$C$39)*D48</f>
        <v>13506.105720000003</v>
      </c>
      <c r="E60" s="36">
        <f t="shared" si="0"/>
        <v>-810.36634320000019</v>
      </c>
      <c r="F60" s="36">
        <f t="shared" si="5"/>
        <v>0</v>
      </c>
      <c r="G60" s="36">
        <f t="shared" si="1"/>
        <v>-3916.7706588000005</v>
      </c>
      <c r="H60" s="37">
        <f t="shared" si="9"/>
        <v>-1334.6668610941063</v>
      </c>
      <c r="I60" s="25">
        <v>0</v>
      </c>
      <c r="J60" s="25">
        <v>0</v>
      </c>
      <c r="K60" s="25">
        <v>0</v>
      </c>
      <c r="L60" s="37">
        <f>Mastersheet!$C$21</f>
        <v>-747.00094700314776</v>
      </c>
      <c r="M60" s="37">
        <f t="shared" si="3"/>
        <v>0</v>
      </c>
      <c r="N60" s="38">
        <v>0</v>
      </c>
      <c r="O60" s="37">
        <f>Mastersheet!$C$34</f>
        <v>-1824.6070659266443</v>
      </c>
      <c r="P60" s="55">
        <f>P48*(1+Mastersheet!$C$39)</f>
        <v>-562.75440500000002</v>
      </c>
      <c r="Q60" s="25">
        <v>0</v>
      </c>
      <c r="R60" s="25">
        <v>0</v>
      </c>
      <c r="S60" s="36">
        <f t="shared" si="6"/>
        <v>4309.9394389761055</v>
      </c>
      <c r="T60" s="36">
        <f t="shared" si="4"/>
        <v>238376.97624166627</v>
      </c>
    </row>
    <row r="61" spans="1:20">
      <c r="A61" s="33">
        <v>59</v>
      </c>
      <c r="B61" s="25">
        <v>29</v>
      </c>
      <c r="C61" s="25">
        <v>11</v>
      </c>
      <c r="D61" s="36">
        <f>(1+Mastersheet!$C$39)*D49</f>
        <v>13506.105720000003</v>
      </c>
      <c r="E61" s="36">
        <f t="shared" si="0"/>
        <v>-810.36634320000019</v>
      </c>
      <c r="F61" s="36">
        <f t="shared" si="5"/>
        <v>0</v>
      </c>
      <c r="G61" s="36">
        <f t="shared" si="1"/>
        <v>-3916.7706588000005</v>
      </c>
      <c r="H61" s="37">
        <f t="shared" si="9"/>
        <v>-1334.6668610941063</v>
      </c>
      <c r="I61" s="25">
        <v>0</v>
      </c>
      <c r="J61" s="25">
        <v>0</v>
      </c>
      <c r="K61" s="25">
        <v>0</v>
      </c>
      <c r="L61" s="37">
        <f>Mastersheet!$C$21</f>
        <v>-747.00094700314776</v>
      </c>
      <c r="M61" s="37">
        <f t="shared" si="3"/>
        <v>0</v>
      </c>
      <c r="N61" s="38">
        <v>0</v>
      </c>
      <c r="O61" s="37">
        <f>Mastersheet!$C$34</f>
        <v>-1824.6070659266443</v>
      </c>
      <c r="P61" s="55">
        <f>P49*(1+Mastersheet!$C$39)</f>
        <v>-562.75440500000002</v>
      </c>
      <c r="Q61" s="25">
        <v>0</v>
      </c>
      <c r="R61" s="25">
        <v>0</v>
      </c>
      <c r="S61" s="36">
        <f t="shared" si="6"/>
        <v>4309.9394389761055</v>
      </c>
      <c r="T61" s="36">
        <f t="shared" si="4"/>
        <v>243084.21064104518</v>
      </c>
    </row>
    <row r="62" spans="1:20">
      <c r="A62" s="33">
        <v>60</v>
      </c>
      <c r="B62" s="25">
        <v>30</v>
      </c>
      <c r="C62" s="25">
        <v>0</v>
      </c>
      <c r="D62" s="36">
        <f>(1+Mastersheet!$C$39)*D50</f>
        <v>13506.105720000003</v>
      </c>
      <c r="E62" s="36">
        <f t="shared" si="0"/>
        <v>-810.36634320000019</v>
      </c>
      <c r="F62" s="36">
        <f t="shared" si="5"/>
        <v>0</v>
      </c>
      <c r="G62" s="36">
        <f t="shared" si="1"/>
        <v>-3916.7706588000005</v>
      </c>
      <c r="H62" s="37">
        <v>0</v>
      </c>
      <c r="I62" s="25">
        <v>0</v>
      </c>
      <c r="J62" s="38">
        <v>0</v>
      </c>
      <c r="K62" s="38">
        <v>0</v>
      </c>
      <c r="L62" s="25">
        <v>-747</v>
      </c>
      <c r="M62" s="37">
        <f t="shared" si="3"/>
        <v>0</v>
      </c>
      <c r="N62" s="38">
        <v>0</v>
      </c>
      <c r="O62" s="37">
        <f>Mastersheet!$C$34</f>
        <v>-1824.6070659266443</v>
      </c>
      <c r="P62" s="55">
        <f>P50*(1+Mastersheet!$C$39)</f>
        <v>-562.75440500000002</v>
      </c>
      <c r="Q62" s="25">
        <v>0</v>
      </c>
      <c r="R62" s="25">
        <v>0</v>
      </c>
      <c r="S62" s="36">
        <f t="shared" si="6"/>
        <v>5644.6072470733598</v>
      </c>
      <c r="T62" s="36">
        <f t="shared" si="4"/>
        <v>249133.95823918696</v>
      </c>
    </row>
    <row r="63" spans="1:20">
      <c r="A63" s="33">
        <v>61</v>
      </c>
      <c r="B63" s="25">
        <v>30</v>
      </c>
      <c r="C63" s="25">
        <v>1</v>
      </c>
      <c r="D63" s="36">
        <f>(1+Mastersheet!$C$39)*D51</f>
        <v>13911.288891600003</v>
      </c>
      <c r="E63" s="36">
        <f t="shared" si="0"/>
        <v>-834.67733349600019</v>
      </c>
      <c r="F63" s="36">
        <f t="shared" si="5"/>
        <v>0</v>
      </c>
      <c r="G63" s="36">
        <f t="shared" si="1"/>
        <v>-4034.2737785640006</v>
      </c>
      <c r="H63" s="37">
        <v>0</v>
      </c>
      <c r="I63" s="25">
        <v>0</v>
      </c>
      <c r="J63" s="25">
        <v>-40000</v>
      </c>
      <c r="K63" s="25">
        <v>20000</v>
      </c>
      <c r="L63" s="25">
        <v>-747</v>
      </c>
      <c r="M63" s="37">
        <f t="shared" si="3"/>
        <v>0</v>
      </c>
      <c r="N63" s="38">
        <v>0</v>
      </c>
      <c r="O63" s="37">
        <f>Mastersheet!$C$34</f>
        <v>-1824.6070659266443</v>
      </c>
      <c r="P63" s="55">
        <f>P51*(1+Mastersheet!$C$39)</f>
        <v>-579.63703715000008</v>
      </c>
      <c r="Q63" s="25">
        <v>0</v>
      </c>
      <c r="R63" s="25">
        <v>0</v>
      </c>
      <c r="S63" s="36">
        <f t="shared" si="6"/>
        <v>-14108.906323536643</v>
      </c>
      <c r="T63" s="36">
        <f t="shared" si="4"/>
        <v>235440.2751793823</v>
      </c>
    </row>
    <row r="64" spans="1:20">
      <c r="A64" s="33">
        <v>62</v>
      </c>
      <c r="B64" s="25">
        <v>30</v>
      </c>
      <c r="C64" s="25">
        <v>2</v>
      </c>
      <c r="D64" s="36">
        <f>(1+Mastersheet!$C$39)*D52</f>
        <v>13911.288891600003</v>
      </c>
      <c r="E64" s="36">
        <f t="shared" si="0"/>
        <v>-834.67733349600019</v>
      </c>
      <c r="F64" s="36">
        <f t="shared" si="5"/>
        <v>0</v>
      </c>
      <c r="G64" s="36">
        <f t="shared" si="1"/>
        <v>-4034.2737785640006</v>
      </c>
      <c r="H64" s="37">
        <v>0</v>
      </c>
      <c r="I64" s="25">
        <v>0</v>
      </c>
      <c r="J64" s="25">
        <v>0</v>
      </c>
      <c r="K64" s="25">
        <v>0</v>
      </c>
      <c r="L64" s="25">
        <v>0</v>
      </c>
      <c r="M64" s="37">
        <f t="shared" si="3"/>
        <v>0</v>
      </c>
      <c r="N64" s="38">
        <v>0</v>
      </c>
      <c r="O64" s="37">
        <f>Mastersheet!$C$34</f>
        <v>-1824.6070659266443</v>
      </c>
      <c r="P64" s="55">
        <f>P52*(1+Mastersheet!$C$39)</f>
        <v>-579.63703715000008</v>
      </c>
      <c r="Q64" s="25">
        <v>0</v>
      </c>
      <c r="R64" s="25">
        <v>0</v>
      </c>
      <c r="S64" s="36">
        <f t="shared" si="6"/>
        <v>6638.0936764633589</v>
      </c>
      <c r="T64" s="36">
        <f t="shared" si="4"/>
        <v>242470.76931447795</v>
      </c>
    </row>
    <row r="65" spans="1:20">
      <c r="A65" s="33">
        <v>63</v>
      </c>
      <c r="B65" s="25">
        <v>30</v>
      </c>
      <c r="C65" s="25">
        <v>3</v>
      </c>
      <c r="D65" s="36">
        <f>(1+Mastersheet!$C$39)*D53</f>
        <v>13911.288891600003</v>
      </c>
      <c r="E65" s="36">
        <f t="shared" si="0"/>
        <v>-834.67733349600019</v>
      </c>
      <c r="F65" s="36">
        <f t="shared" si="5"/>
        <v>0</v>
      </c>
      <c r="G65" s="36">
        <f t="shared" si="1"/>
        <v>-4034.2737785640006</v>
      </c>
      <c r="H65" s="37">
        <v>0</v>
      </c>
      <c r="I65" s="25">
        <v>0</v>
      </c>
      <c r="J65" s="25">
        <v>0</v>
      </c>
      <c r="K65" s="25">
        <v>0</v>
      </c>
      <c r="L65" s="25">
        <v>0</v>
      </c>
      <c r="M65" s="37">
        <f t="shared" si="3"/>
        <v>0</v>
      </c>
      <c r="N65" s="38">
        <v>0</v>
      </c>
      <c r="O65" s="37">
        <f>Mastersheet!$C$34</f>
        <v>-1824.6070659266443</v>
      </c>
      <c r="P65" s="55">
        <f>P53*(1+Mastersheet!$C$39)</f>
        <v>-579.63703715000008</v>
      </c>
      <c r="Q65" s="25">
        <v>0</v>
      </c>
      <c r="R65" s="25">
        <v>0</v>
      </c>
      <c r="S65" s="36">
        <f t="shared" si="6"/>
        <v>6638.0936764633589</v>
      </c>
      <c r="T65" s="36">
        <f t="shared" si="4"/>
        <v>249512.98093979878</v>
      </c>
    </row>
    <row r="66" spans="1:20">
      <c r="A66" s="33">
        <v>64</v>
      </c>
      <c r="B66" s="25">
        <v>30</v>
      </c>
      <c r="C66" s="25">
        <v>4</v>
      </c>
      <c r="D66" s="36">
        <f>(1+Mastersheet!$C$39)*D54</f>
        <v>13911.288891600003</v>
      </c>
      <c r="E66" s="36">
        <f t="shared" si="0"/>
        <v>-834.67733349600019</v>
      </c>
      <c r="F66" s="36">
        <f t="shared" si="5"/>
        <v>0</v>
      </c>
      <c r="G66" s="36">
        <f t="shared" si="1"/>
        <v>-4034.2737785640006</v>
      </c>
      <c r="H66" s="37">
        <v>0</v>
      </c>
      <c r="I66" s="25">
        <v>0</v>
      </c>
      <c r="J66" s="25">
        <v>0</v>
      </c>
      <c r="K66" s="25">
        <v>0</v>
      </c>
      <c r="L66" s="25">
        <v>0</v>
      </c>
      <c r="M66" s="37">
        <f t="shared" si="3"/>
        <v>0</v>
      </c>
      <c r="N66" s="38">
        <v>0</v>
      </c>
      <c r="O66" s="37">
        <f>Mastersheet!$C$34</f>
        <v>-1824.6070659266443</v>
      </c>
      <c r="P66" s="55">
        <f>P54*(1+Mastersheet!$C$39)</f>
        <v>-579.63703715000008</v>
      </c>
      <c r="Q66" s="25">
        <v>0</v>
      </c>
      <c r="R66" s="25">
        <v>0</v>
      </c>
      <c r="S66" s="36">
        <f t="shared" si="6"/>
        <v>6638.0936764633589</v>
      </c>
      <c r="T66" s="36">
        <f t="shared" si="4"/>
        <v>256566.92958449514</v>
      </c>
    </row>
    <row r="67" spans="1:20">
      <c r="A67" s="33">
        <v>65</v>
      </c>
      <c r="B67" s="25">
        <v>30</v>
      </c>
      <c r="C67" s="25">
        <v>5</v>
      </c>
      <c r="D67" s="36">
        <f>(1+Mastersheet!$C$39)*D55</f>
        <v>13911.288891600003</v>
      </c>
      <c r="E67" s="36">
        <f t="shared" ref="E67:E130" si="10">-6% *D67</f>
        <v>-834.67733349600019</v>
      </c>
      <c r="F67" s="36">
        <f t="shared" ref="F67:F130" si="11">FV(0.00416,1,0,-F66,0)</f>
        <v>0</v>
      </c>
      <c r="G67" s="36">
        <f t="shared" ref="G67:G130" si="12">-29% *D67</f>
        <v>-4034.2737785640006</v>
      </c>
      <c r="H67" s="37">
        <v>0</v>
      </c>
      <c r="I67" s="25">
        <v>0</v>
      </c>
      <c r="J67" s="25">
        <v>0</v>
      </c>
      <c r="K67" s="25">
        <v>0</v>
      </c>
      <c r="L67" s="25">
        <v>0</v>
      </c>
      <c r="M67" s="37">
        <f t="shared" ref="M67:M130" si="13">FV(0.0025,1,0,-M66,0)</f>
        <v>0</v>
      </c>
      <c r="N67" s="38">
        <v>0</v>
      </c>
      <c r="O67" s="37">
        <f>Mastersheet!$C$34</f>
        <v>-1824.6070659266443</v>
      </c>
      <c r="P67" s="55">
        <f>P55*(1+Mastersheet!$C$39)</f>
        <v>-579.63703715000008</v>
      </c>
      <c r="Q67" s="25">
        <v>0</v>
      </c>
      <c r="R67" s="25">
        <v>0</v>
      </c>
      <c r="S67" s="36">
        <f t="shared" si="6"/>
        <v>6638.0936764633589</v>
      </c>
      <c r="T67" s="36">
        <f t="shared" ref="T67:T130" si="14" xml:space="preserve"> S67 + T66 *(1+($X$7)/12)</f>
        <v>263632.63481026603</v>
      </c>
    </row>
    <row r="68" spans="1:20">
      <c r="A68" s="33">
        <v>66</v>
      </c>
      <c r="B68" s="25">
        <v>30</v>
      </c>
      <c r="C68" s="25">
        <v>6</v>
      </c>
      <c r="D68" s="36">
        <f>(1+Mastersheet!$C$39)*D56</f>
        <v>13911.288891600003</v>
      </c>
      <c r="E68" s="36">
        <f t="shared" si="10"/>
        <v>-834.67733349600019</v>
      </c>
      <c r="F68" s="36">
        <f t="shared" si="11"/>
        <v>0</v>
      </c>
      <c r="G68" s="36">
        <f t="shared" si="12"/>
        <v>-4034.2737785640006</v>
      </c>
      <c r="H68" s="37">
        <v>0</v>
      </c>
      <c r="I68" s="25">
        <v>0</v>
      </c>
      <c r="J68" s="25">
        <v>0</v>
      </c>
      <c r="K68" s="25">
        <v>0</v>
      </c>
      <c r="L68" s="25">
        <v>0</v>
      </c>
      <c r="M68" s="37">
        <f t="shared" si="13"/>
        <v>0</v>
      </c>
      <c r="N68" s="38">
        <v>0</v>
      </c>
      <c r="O68" s="37">
        <f>Mastersheet!$C$34</f>
        <v>-1824.6070659266443</v>
      </c>
      <c r="P68" s="55">
        <f>P56*(1+Mastersheet!$C$39)</f>
        <v>-579.63703715000008</v>
      </c>
      <c r="Q68" s="25">
        <v>0</v>
      </c>
      <c r="R68" s="25">
        <v>0</v>
      </c>
      <c r="S68" s="36">
        <f t="shared" si="6"/>
        <v>6638.0936764633589</v>
      </c>
      <c r="T68" s="36">
        <f t="shared" si="14"/>
        <v>270710.11621141317</v>
      </c>
    </row>
    <row r="69" spans="1:20">
      <c r="A69" s="33">
        <v>67</v>
      </c>
      <c r="B69" s="25">
        <v>30</v>
      </c>
      <c r="C69" s="25">
        <v>7</v>
      </c>
      <c r="D69" s="36">
        <f>(1+Mastersheet!$C$39)*D57</f>
        <v>13911.288891600003</v>
      </c>
      <c r="E69" s="36">
        <f t="shared" si="10"/>
        <v>-834.67733349600019</v>
      </c>
      <c r="F69" s="36">
        <f t="shared" si="11"/>
        <v>0</v>
      </c>
      <c r="G69" s="36">
        <f t="shared" si="12"/>
        <v>-4034.2737785640006</v>
      </c>
      <c r="H69" s="37">
        <v>0</v>
      </c>
      <c r="I69" s="25">
        <v>0</v>
      </c>
      <c r="J69" s="25">
        <v>0</v>
      </c>
      <c r="K69" s="25">
        <v>0</v>
      </c>
      <c r="L69" s="25">
        <v>0</v>
      </c>
      <c r="M69" s="37">
        <f t="shared" si="13"/>
        <v>0</v>
      </c>
      <c r="N69" s="38">
        <v>0</v>
      </c>
      <c r="O69" s="37">
        <f>Mastersheet!$C$34</f>
        <v>-1824.6070659266443</v>
      </c>
      <c r="P69" s="55">
        <f>P57*(1+Mastersheet!$C$39)</f>
        <v>-579.63703715000008</v>
      </c>
      <c r="Q69" s="25">
        <v>0</v>
      </c>
      <c r="R69" s="25">
        <v>0</v>
      </c>
      <c r="S69" s="36">
        <f t="shared" ref="S69:S132" si="15">SUM(D69,E69,F69,G69,H69,I69,J69,K69,L69,M69,N69,O69,P69,Q69,R69)</f>
        <v>6638.0936764633589</v>
      </c>
      <c r="T69" s="36">
        <f t="shared" si="14"/>
        <v>277799.39341489557</v>
      </c>
    </row>
    <row r="70" spans="1:20">
      <c r="A70" s="33">
        <v>68</v>
      </c>
      <c r="B70" s="25">
        <v>30</v>
      </c>
      <c r="C70" s="25">
        <v>8</v>
      </c>
      <c r="D70" s="36">
        <f>(1+Mastersheet!$C$39)*D58</f>
        <v>13911.288891600003</v>
      </c>
      <c r="E70" s="36">
        <f t="shared" si="10"/>
        <v>-834.67733349600019</v>
      </c>
      <c r="F70" s="36">
        <f t="shared" si="11"/>
        <v>0</v>
      </c>
      <c r="G70" s="36">
        <f t="shared" si="12"/>
        <v>-4034.2737785640006</v>
      </c>
      <c r="H70" s="37">
        <v>0</v>
      </c>
      <c r="I70" s="25">
        <v>0</v>
      </c>
      <c r="J70" s="25">
        <v>0</v>
      </c>
      <c r="K70" s="25">
        <v>0</v>
      </c>
      <c r="L70" s="25">
        <v>0</v>
      </c>
      <c r="M70" s="37">
        <f t="shared" si="13"/>
        <v>0</v>
      </c>
      <c r="N70" s="38">
        <v>0</v>
      </c>
      <c r="O70" s="37">
        <f>Mastersheet!$C$34</f>
        <v>-1824.6070659266443</v>
      </c>
      <c r="P70" s="55">
        <f>P58*(1+Mastersheet!$C$39)</f>
        <v>-579.63703715000008</v>
      </c>
      <c r="Q70" s="25">
        <v>0</v>
      </c>
      <c r="R70" s="25">
        <v>0</v>
      </c>
      <c r="S70" s="36">
        <f t="shared" si="15"/>
        <v>6638.0936764633589</v>
      </c>
      <c r="T70" s="36">
        <f t="shared" si="14"/>
        <v>284900.48608038377</v>
      </c>
    </row>
    <row r="71" spans="1:20">
      <c r="A71" s="33">
        <v>69</v>
      </c>
      <c r="B71" s="25">
        <v>30</v>
      </c>
      <c r="C71" s="25">
        <v>9</v>
      </c>
      <c r="D71" s="36">
        <f>(1+Mastersheet!$C$39)*D59</f>
        <v>13911.288891600003</v>
      </c>
      <c r="E71" s="36">
        <f t="shared" si="10"/>
        <v>-834.67733349600019</v>
      </c>
      <c r="F71" s="36">
        <f t="shared" si="11"/>
        <v>0</v>
      </c>
      <c r="G71" s="36">
        <f t="shared" si="12"/>
        <v>-4034.2737785640006</v>
      </c>
      <c r="H71" s="37">
        <v>0</v>
      </c>
      <c r="I71" s="25">
        <v>0</v>
      </c>
      <c r="J71" s="25">
        <v>0</v>
      </c>
      <c r="K71" s="25">
        <v>0</v>
      </c>
      <c r="L71" s="25">
        <v>0</v>
      </c>
      <c r="M71" s="37">
        <f t="shared" si="13"/>
        <v>0</v>
      </c>
      <c r="N71" s="38">
        <v>0</v>
      </c>
      <c r="O71" s="37">
        <f>Mastersheet!$C$34</f>
        <v>-1824.6070659266443</v>
      </c>
      <c r="P71" s="55">
        <f>P59*(1+Mastersheet!$C$39)</f>
        <v>-579.63703715000008</v>
      </c>
      <c r="Q71" s="25">
        <v>0</v>
      </c>
      <c r="R71" s="25">
        <v>0</v>
      </c>
      <c r="S71" s="36">
        <f t="shared" si="15"/>
        <v>6638.0936764633589</v>
      </c>
      <c r="T71" s="36">
        <f t="shared" si="14"/>
        <v>292013.41390031442</v>
      </c>
    </row>
    <row r="72" spans="1:20">
      <c r="A72" s="33">
        <v>70</v>
      </c>
      <c r="B72" s="25">
        <v>30</v>
      </c>
      <c r="C72" s="25">
        <v>10</v>
      </c>
      <c r="D72" s="36">
        <f>(1+Mastersheet!$C$39)*D60</f>
        <v>13911.288891600003</v>
      </c>
      <c r="E72" s="36">
        <f t="shared" si="10"/>
        <v>-834.67733349600019</v>
      </c>
      <c r="F72" s="36">
        <f t="shared" si="11"/>
        <v>0</v>
      </c>
      <c r="G72" s="36">
        <f t="shared" si="12"/>
        <v>-4034.2737785640006</v>
      </c>
      <c r="H72" s="37">
        <v>0</v>
      </c>
      <c r="I72" s="25">
        <v>0</v>
      </c>
      <c r="J72" s="25">
        <v>0</v>
      </c>
      <c r="K72" s="25">
        <v>0</v>
      </c>
      <c r="L72" s="25">
        <v>0</v>
      </c>
      <c r="M72" s="37">
        <f t="shared" si="13"/>
        <v>0</v>
      </c>
      <c r="N72" s="38">
        <v>0</v>
      </c>
      <c r="O72" s="37">
        <f>Mastersheet!$C$34</f>
        <v>-1824.6070659266443</v>
      </c>
      <c r="P72" s="55">
        <f>P60*(1+Mastersheet!$C$39)</f>
        <v>-579.63703715000008</v>
      </c>
      <c r="Q72" s="25">
        <v>0</v>
      </c>
      <c r="R72" s="25">
        <v>0</v>
      </c>
      <c r="S72" s="36">
        <f t="shared" si="15"/>
        <v>6638.0936764633589</v>
      </c>
      <c r="T72" s="36">
        <f t="shared" si="14"/>
        <v>299138.19659994496</v>
      </c>
    </row>
    <row r="73" spans="1:20">
      <c r="A73" s="33">
        <v>71</v>
      </c>
      <c r="B73" s="25">
        <v>30</v>
      </c>
      <c r="C73" s="25">
        <v>11</v>
      </c>
      <c r="D73" s="36">
        <f>(1+Mastersheet!$C$39)*D61</f>
        <v>13911.288891600003</v>
      </c>
      <c r="E73" s="36">
        <f t="shared" si="10"/>
        <v>-834.67733349600019</v>
      </c>
      <c r="F73" s="36">
        <f t="shared" si="11"/>
        <v>0</v>
      </c>
      <c r="G73" s="36">
        <f t="shared" si="12"/>
        <v>-4034.2737785640006</v>
      </c>
      <c r="H73" s="37">
        <v>0</v>
      </c>
      <c r="I73" s="25">
        <v>0</v>
      </c>
      <c r="J73" s="25">
        <v>0</v>
      </c>
      <c r="K73" s="25">
        <v>0</v>
      </c>
      <c r="L73" s="25">
        <v>0</v>
      </c>
      <c r="M73" s="37">
        <f t="shared" si="13"/>
        <v>0</v>
      </c>
      <c r="N73" s="38">
        <v>0</v>
      </c>
      <c r="O73" s="37">
        <f>Mastersheet!$C$34</f>
        <v>-1824.6070659266443</v>
      </c>
      <c r="P73" s="55">
        <f>P61*(1+Mastersheet!$C$39)</f>
        <v>-579.63703715000008</v>
      </c>
      <c r="Q73" s="25">
        <v>0</v>
      </c>
      <c r="R73" s="25">
        <v>0</v>
      </c>
      <c r="S73" s="36">
        <f t="shared" si="15"/>
        <v>6638.0936764633589</v>
      </c>
      <c r="T73" s="36">
        <f t="shared" si="14"/>
        <v>306274.85393740825</v>
      </c>
    </row>
    <row r="74" spans="1:20">
      <c r="A74" s="33">
        <v>72</v>
      </c>
      <c r="B74" s="25">
        <v>31</v>
      </c>
      <c r="C74" s="25">
        <v>0</v>
      </c>
      <c r="D74" s="36">
        <f>(1+Mastersheet!$C$39)*D62</f>
        <v>13911.288891600003</v>
      </c>
      <c r="E74" s="36">
        <f t="shared" si="10"/>
        <v>-834.67733349600019</v>
      </c>
      <c r="F74" s="36">
        <f t="shared" si="11"/>
        <v>0</v>
      </c>
      <c r="G74" s="36">
        <f t="shared" si="12"/>
        <v>-4034.2737785640006</v>
      </c>
      <c r="H74" s="37">
        <v>0</v>
      </c>
      <c r="I74" s="25">
        <v>0</v>
      </c>
      <c r="J74" s="25">
        <v>0</v>
      </c>
      <c r="K74" s="25">
        <v>0</v>
      </c>
      <c r="L74" s="25">
        <v>0</v>
      </c>
      <c r="M74" s="37">
        <f t="shared" si="13"/>
        <v>0</v>
      </c>
      <c r="N74" s="38">
        <v>0</v>
      </c>
      <c r="O74" s="37">
        <f>Mastersheet!$C$34</f>
        <v>-1824.6070659266443</v>
      </c>
      <c r="P74" s="55">
        <f>P62*(1+Mastersheet!$C$39)</f>
        <v>-579.63703715000008</v>
      </c>
      <c r="Q74" s="25">
        <v>0</v>
      </c>
      <c r="R74" s="25">
        <v>0</v>
      </c>
      <c r="S74" s="36">
        <f t="shared" si="15"/>
        <v>6638.0936764633589</v>
      </c>
      <c r="T74" s="36">
        <f t="shared" si="14"/>
        <v>313423.40570376732</v>
      </c>
    </row>
    <row r="75" spans="1:20">
      <c r="A75" s="33">
        <v>73</v>
      </c>
      <c r="B75" s="25">
        <v>31</v>
      </c>
      <c r="C75" s="25">
        <v>1</v>
      </c>
      <c r="D75" s="36">
        <f>(1+Mastersheet!$C$39)*D63</f>
        <v>14328.627558348004</v>
      </c>
      <c r="E75" s="36">
        <f t="shared" si="10"/>
        <v>-859.71765350088015</v>
      </c>
      <c r="F75" s="36">
        <f t="shared" si="11"/>
        <v>0</v>
      </c>
      <c r="G75" s="36">
        <f t="shared" si="12"/>
        <v>-4155.301991920921</v>
      </c>
      <c r="H75" s="37">
        <v>0</v>
      </c>
      <c r="I75" s="25">
        <v>0</v>
      </c>
      <c r="J75" s="25">
        <v>0</v>
      </c>
      <c r="K75" s="25">
        <v>0</v>
      </c>
      <c r="L75" s="25">
        <v>0</v>
      </c>
      <c r="M75" s="37">
        <f t="shared" si="13"/>
        <v>0</v>
      </c>
      <c r="N75" s="38">
        <v>0</v>
      </c>
      <c r="O75" s="37">
        <f>Mastersheet!$C$34</f>
        <v>-1824.6070659266443</v>
      </c>
      <c r="P75" s="55">
        <f>P63*(1+Mastersheet!$C$39)</f>
        <v>-597.02614826450008</v>
      </c>
      <c r="Q75" s="25">
        <v>0</v>
      </c>
      <c r="R75" s="25">
        <v>0</v>
      </c>
      <c r="S75" s="36">
        <f t="shared" si="15"/>
        <v>6891.9746987350591</v>
      </c>
      <c r="T75" s="36">
        <f t="shared" si="14"/>
        <v>320837.75274534198</v>
      </c>
    </row>
    <row r="76" spans="1:20">
      <c r="A76" s="33">
        <v>74</v>
      </c>
      <c r="B76" s="25">
        <v>31</v>
      </c>
      <c r="C76" s="25">
        <v>2</v>
      </c>
      <c r="D76" s="36">
        <f>(1+Mastersheet!$C$39)*D64</f>
        <v>14328.627558348004</v>
      </c>
      <c r="E76" s="36">
        <f t="shared" si="10"/>
        <v>-859.71765350088015</v>
      </c>
      <c r="F76" s="36">
        <f t="shared" si="11"/>
        <v>0</v>
      </c>
      <c r="G76" s="36">
        <f t="shared" si="12"/>
        <v>-4155.301991920921</v>
      </c>
      <c r="H76" s="37">
        <v>0</v>
      </c>
      <c r="I76" s="25">
        <v>0</v>
      </c>
      <c r="J76" s="25">
        <v>0</v>
      </c>
      <c r="K76" s="25">
        <v>0</v>
      </c>
      <c r="L76" s="25">
        <v>0</v>
      </c>
      <c r="M76" s="37">
        <f t="shared" si="13"/>
        <v>0</v>
      </c>
      <c r="N76" s="38">
        <v>0</v>
      </c>
      <c r="O76" s="37">
        <f>Mastersheet!$C$34</f>
        <v>-1824.6070659266443</v>
      </c>
      <c r="P76" s="55">
        <f>P64*(1+Mastersheet!$C$39)</f>
        <v>-597.02614826450008</v>
      </c>
      <c r="Q76" s="25">
        <v>0</v>
      </c>
      <c r="R76" s="25">
        <v>0</v>
      </c>
      <c r="S76" s="36">
        <f t="shared" si="15"/>
        <v>6891.9746987350591</v>
      </c>
      <c r="T76" s="36">
        <f t="shared" si="14"/>
        <v>328264.45703198592</v>
      </c>
    </row>
    <row r="77" spans="1:20">
      <c r="A77" s="33">
        <v>75</v>
      </c>
      <c r="B77" s="25">
        <v>31</v>
      </c>
      <c r="C77" s="25">
        <v>3</v>
      </c>
      <c r="D77" s="36">
        <f>(1+Mastersheet!$C$39)*D65</f>
        <v>14328.627558348004</v>
      </c>
      <c r="E77" s="36">
        <f t="shared" si="10"/>
        <v>-859.71765350088015</v>
      </c>
      <c r="F77" s="36">
        <f t="shared" si="11"/>
        <v>0</v>
      </c>
      <c r="G77" s="36">
        <f t="shared" si="12"/>
        <v>-4155.301991920921</v>
      </c>
      <c r="H77" s="37">
        <v>0</v>
      </c>
      <c r="I77" s="25">
        <v>0</v>
      </c>
      <c r="J77" s="25">
        <v>0</v>
      </c>
      <c r="K77" s="25">
        <v>0</v>
      </c>
      <c r="L77" s="25">
        <v>0</v>
      </c>
      <c r="M77" s="37">
        <f t="shared" si="13"/>
        <v>0</v>
      </c>
      <c r="N77" s="38">
        <v>0</v>
      </c>
      <c r="O77" s="37">
        <f>Mastersheet!$C$34</f>
        <v>-1824.6070659266443</v>
      </c>
      <c r="P77" s="55">
        <f>P65*(1+Mastersheet!$C$39)</f>
        <v>-597.02614826450008</v>
      </c>
      <c r="Q77" s="25">
        <v>0</v>
      </c>
      <c r="R77" s="25">
        <v>0</v>
      </c>
      <c r="S77" s="36">
        <f t="shared" si="15"/>
        <v>6891.9746987350591</v>
      </c>
      <c r="T77" s="36">
        <f t="shared" si="14"/>
        <v>335703.5391591076</v>
      </c>
    </row>
    <row r="78" spans="1:20">
      <c r="A78" s="33">
        <v>76</v>
      </c>
      <c r="B78" s="25">
        <v>31</v>
      </c>
      <c r="C78" s="25">
        <v>4</v>
      </c>
      <c r="D78" s="36">
        <f>(1+Mastersheet!$C$39)*D66</f>
        <v>14328.627558348004</v>
      </c>
      <c r="E78" s="36">
        <f t="shared" si="10"/>
        <v>-859.71765350088015</v>
      </c>
      <c r="F78" s="36">
        <f t="shared" si="11"/>
        <v>0</v>
      </c>
      <c r="G78" s="36">
        <f t="shared" si="12"/>
        <v>-4155.301991920921</v>
      </c>
      <c r="H78" s="37">
        <v>0</v>
      </c>
      <c r="I78" s="25">
        <v>0</v>
      </c>
      <c r="J78" s="25">
        <v>0</v>
      </c>
      <c r="K78" s="25">
        <v>0</v>
      </c>
      <c r="L78" s="25">
        <v>0</v>
      </c>
      <c r="M78" s="37">
        <f t="shared" si="13"/>
        <v>0</v>
      </c>
      <c r="N78" s="38">
        <v>0</v>
      </c>
      <c r="O78" s="37">
        <f>Mastersheet!$C$34</f>
        <v>-1824.6070659266443</v>
      </c>
      <c r="P78" s="55">
        <f>P66*(1+Mastersheet!$C$39)</f>
        <v>-597.02614826450008</v>
      </c>
      <c r="Q78" s="25">
        <v>0</v>
      </c>
      <c r="R78" s="25">
        <v>0</v>
      </c>
      <c r="S78" s="36">
        <f t="shared" si="15"/>
        <v>6891.9746987350591</v>
      </c>
      <c r="T78" s="36">
        <f t="shared" si="14"/>
        <v>343155.01975644118</v>
      </c>
    </row>
    <row r="79" spans="1:20">
      <c r="A79" s="33">
        <v>77</v>
      </c>
      <c r="B79" s="25">
        <v>31</v>
      </c>
      <c r="C79" s="25">
        <v>5</v>
      </c>
      <c r="D79" s="36">
        <f>(1+Mastersheet!$C$39)*D67</f>
        <v>14328.627558348004</v>
      </c>
      <c r="E79" s="36">
        <f t="shared" si="10"/>
        <v>-859.71765350088015</v>
      </c>
      <c r="F79" s="36">
        <f t="shared" si="11"/>
        <v>0</v>
      </c>
      <c r="G79" s="36">
        <f t="shared" si="12"/>
        <v>-4155.301991920921</v>
      </c>
      <c r="H79" s="37">
        <v>0</v>
      </c>
      <c r="I79" s="25">
        <v>0</v>
      </c>
      <c r="J79" s="25">
        <v>0</v>
      </c>
      <c r="K79" s="25">
        <v>0</v>
      </c>
      <c r="L79" s="25">
        <v>0</v>
      </c>
      <c r="M79" s="37">
        <f t="shared" si="13"/>
        <v>0</v>
      </c>
      <c r="N79" s="38">
        <v>0</v>
      </c>
      <c r="O79" s="37">
        <f>Mastersheet!$C$34</f>
        <v>-1824.6070659266443</v>
      </c>
      <c r="P79" s="55">
        <f>P67*(1+Mastersheet!$C$39)</f>
        <v>-597.02614826450008</v>
      </c>
      <c r="Q79" s="25">
        <v>0</v>
      </c>
      <c r="R79" s="25">
        <v>0</v>
      </c>
      <c r="S79" s="36">
        <f t="shared" si="15"/>
        <v>6891.9746987350591</v>
      </c>
      <c r="T79" s="36">
        <f t="shared" si="14"/>
        <v>350618.91948810365</v>
      </c>
    </row>
    <row r="80" spans="1:20">
      <c r="A80" s="33">
        <v>78</v>
      </c>
      <c r="B80" s="25">
        <v>31</v>
      </c>
      <c r="C80" s="25">
        <v>6</v>
      </c>
      <c r="D80" s="36">
        <f>(1+Mastersheet!$C$39)*D68</f>
        <v>14328.627558348004</v>
      </c>
      <c r="E80" s="36">
        <f t="shared" si="10"/>
        <v>-859.71765350088015</v>
      </c>
      <c r="F80" s="36">
        <f t="shared" si="11"/>
        <v>0</v>
      </c>
      <c r="G80" s="36">
        <f t="shared" si="12"/>
        <v>-4155.301991920921</v>
      </c>
      <c r="H80" s="37">
        <v>0</v>
      </c>
      <c r="I80" s="25">
        <v>0</v>
      </c>
      <c r="J80" s="25">
        <v>0</v>
      </c>
      <c r="K80" s="25">
        <v>0</v>
      </c>
      <c r="L80" s="25">
        <v>0</v>
      </c>
      <c r="M80" s="37">
        <f t="shared" si="13"/>
        <v>0</v>
      </c>
      <c r="N80" s="38">
        <v>0</v>
      </c>
      <c r="O80" s="37">
        <f>Mastersheet!$C$34</f>
        <v>-1824.6070659266443</v>
      </c>
      <c r="P80" s="55">
        <f>P68*(1+Mastersheet!$C$39)</f>
        <v>-597.02614826450008</v>
      </c>
      <c r="Q80" s="25">
        <v>0</v>
      </c>
      <c r="R80" s="25">
        <v>0</v>
      </c>
      <c r="S80" s="36">
        <f t="shared" si="15"/>
        <v>6891.9746987350591</v>
      </c>
      <c r="T80" s="36">
        <f t="shared" si="14"/>
        <v>358095.25905265223</v>
      </c>
    </row>
    <row r="81" spans="1:20">
      <c r="A81" s="33">
        <v>79</v>
      </c>
      <c r="B81" s="25">
        <v>31</v>
      </c>
      <c r="C81" s="25">
        <v>7</v>
      </c>
      <c r="D81" s="36">
        <f>(1+Mastersheet!$C$39)*D69</f>
        <v>14328.627558348004</v>
      </c>
      <c r="E81" s="36">
        <f t="shared" si="10"/>
        <v>-859.71765350088015</v>
      </c>
      <c r="F81" s="36">
        <f t="shared" si="11"/>
        <v>0</v>
      </c>
      <c r="G81" s="36">
        <f t="shared" si="12"/>
        <v>-4155.301991920921</v>
      </c>
      <c r="H81" s="37">
        <v>0</v>
      </c>
      <c r="I81" s="25">
        <v>0</v>
      </c>
      <c r="J81" s="25">
        <v>0</v>
      </c>
      <c r="K81" s="25">
        <v>0</v>
      </c>
      <c r="L81" s="25">
        <v>0</v>
      </c>
      <c r="M81" s="37">
        <f t="shared" si="13"/>
        <v>0</v>
      </c>
      <c r="N81" s="38">
        <v>0</v>
      </c>
      <c r="O81" s="37">
        <f>Mastersheet!$C$34</f>
        <v>-1824.6070659266443</v>
      </c>
      <c r="P81" s="55">
        <f>P69*(1+Mastersheet!$C$39)</f>
        <v>-597.02614826450008</v>
      </c>
      <c r="Q81" s="25">
        <v>0</v>
      </c>
      <c r="R81" s="25">
        <v>0</v>
      </c>
      <c r="S81" s="36">
        <f t="shared" si="15"/>
        <v>6891.9746987350591</v>
      </c>
      <c r="T81" s="36">
        <f t="shared" si="14"/>
        <v>365584.05918314168</v>
      </c>
    </row>
    <row r="82" spans="1:20">
      <c r="A82" s="33">
        <v>80</v>
      </c>
      <c r="B82" s="25">
        <v>31</v>
      </c>
      <c r="C82" s="25">
        <v>8</v>
      </c>
      <c r="D82" s="36">
        <f>(1+Mastersheet!$C$39)*D70</f>
        <v>14328.627558348004</v>
      </c>
      <c r="E82" s="36">
        <f t="shared" si="10"/>
        <v>-859.71765350088015</v>
      </c>
      <c r="F82" s="36">
        <f t="shared" si="11"/>
        <v>0</v>
      </c>
      <c r="G82" s="36">
        <f t="shared" si="12"/>
        <v>-4155.301991920921</v>
      </c>
      <c r="H82" s="37">
        <v>0</v>
      </c>
      <c r="I82" s="25">
        <v>0</v>
      </c>
      <c r="J82" s="25">
        <v>0</v>
      </c>
      <c r="K82" s="25">
        <v>0</v>
      </c>
      <c r="L82" s="25">
        <v>0</v>
      </c>
      <c r="M82" s="37">
        <f t="shared" si="13"/>
        <v>0</v>
      </c>
      <c r="N82" s="38">
        <v>0</v>
      </c>
      <c r="O82" s="37">
        <f>Mastersheet!$C$34</f>
        <v>-1824.6070659266443</v>
      </c>
      <c r="P82" s="55">
        <f>P70*(1+Mastersheet!$C$39)</f>
        <v>-597.02614826450008</v>
      </c>
      <c r="Q82" s="25">
        <v>0</v>
      </c>
      <c r="R82" s="25">
        <v>0</v>
      </c>
      <c r="S82" s="36">
        <f t="shared" si="15"/>
        <v>6891.9746987350591</v>
      </c>
      <c r="T82" s="36">
        <f t="shared" si="14"/>
        <v>373085.34064718196</v>
      </c>
    </row>
    <row r="83" spans="1:20">
      <c r="A83" s="33">
        <v>81</v>
      </c>
      <c r="B83" s="25">
        <v>31</v>
      </c>
      <c r="C83" s="25">
        <v>9</v>
      </c>
      <c r="D83" s="36">
        <f>(1+Mastersheet!$C$39)*D71</f>
        <v>14328.627558348004</v>
      </c>
      <c r="E83" s="36">
        <f t="shared" si="10"/>
        <v>-859.71765350088015</v>
      </c>
      <c r="F83" s="36">
        <f t="shared" si="11"/>
        <v>0</v>
      </c>
      <c r="G83" s="36">
        <f t="shared" si="12"/>
        <v>-4155.301991920921</v>
      </c>
      <c r="H83" s="37">
        <v>0</v>
      </c>
      <c r="I83" s="25">
        <v>0</v>
      </c>
      <c r="J83" s="25">
        <v>0</v>
      </c>
      <c r="K83" s="25">
        <v>0</v>
      </c>
      <c r="L83" s="25">
        <v>0</v>
      </c>
      <c r="M83" s="37">
        <f t="shared" si="13"/>
        <v>0</v>
      </c>
      <c r="N83" s="38">
        <v>0</v>
      </c>
      <c r="O83" s="37">
        <f>Mastersheet!$C$34</f>
        <v>-1824.6070659266443</v>
      </c>
      <c r="P83" s="55">
        <f>P71*(1+Mastersheet!$C$39)</f>
        <v>-597.02614826450008</v>
      </c>
      <c r="Q83" s="25">
        <v>0</v>
      </c>
      <c r="R83" s="25">
        <v>0</v>
      </c>
      <c r="S83" s="36">
        <f t="shared" si="15"/>
        <v>6891.9746987350591</v>
      </c>
      <c r="T83" s="36">
        <f t="shared" si="14"/>
        <v>380599.12424699566</v>
      </c>
    </row>
    <row r="84" spans="1:20">
      <c r="A84" s="33">
        <v>82</v>
      </c>
      <c r="B84" s="25">
        <v>31</v>
      </c>
      <c r="C84" s="25">
        <v>10</v>
      </c>
      <c r="D84" s="36">
        <f>(1+Mastersheet!$C$39)*D72</f>
        <v>14328.627558348004</v>
      </c>
      <c r="E84" s="36">
        <f t="shared" si="10"/>
        <v>-859.71765350088015</v>
      </c>
      <c r="F84" s="36">
        <f t="shared" si="11"/>
        <v>0</v>
      </c>
      <c r="G84" s="36">
        <f t="shared" si="12"/>
        <v>-4155.301991920921</v>
      </c>
      <c r="H84" s="37">
        <v>0</v>
      </c>
      <c r="I84" s="25">
        <v>0</v>
      </c>
      <c r="J84" s="25">
        <v>0</v>
      </c>
      <c r="K84" s="25">
        <v>0</v>
      </c>
      <c r="L84" s="25">
        <v>0</v>
      </c>
      <c r="M84" s="37">
        <f t="shared" si="13"/>
        <v>0</v>
      </c>
      <c r="N84" s="38">
        <v>0</v>
      </c>
      <c r="O84" s="37">
        <f>Mastersheet!$C$34</f>
        <v>-1824.6070659266443</v>
      </c>
      <c r="P84" s="55">
        <f>P72*(1+Mastersheet!$C$39)</f>
        <v>-597.02614826450008</v>
      </c>
      <c r="Q84" s="25">
        <v>0</v>
      </c>
      <c r="R84" s="25">
        <v>0</v>
      </c>
      <c r="S84" s="36">
        <f t="shared" si="15"/>
        <v>6891.9746987350591</v>
      </c>
      <c r="T84" s="36">
        <f t="shared" si="14"/>
        <v>388125.43081947573</v>
      </c>
    </row>
    <row r="85" spans="1:20">
      <c r="A85" s="33">
        <v>83</v>
      </c>
      <c r="B85" s="25">
        <v>31</v>
      </c>
      <c r="C85" s="25">
        <v>11</v>
      </c>
      <c r="D85" s="36">
        <f>(1+Mastersheet!$C$39)*D73</f>
        <v>14328.627558348004</v>
      </c>
      <c r="E85" s="36">
        <f t="shared" si="10"/>
        <v>-859.71765350088015</v>
      </c>
      <c r="F85" s="36">
        <f t="shared" si="11"/>
        <v>0</v>
      </c>
      <c r="G85" s="36">
        <f t="shared" si="12"/>
        <v>-4155.301991920921</v>
      </c>
      <c r="H85" s="37">
        <v>0</v>
      </c>
      <c r="I85" s="25">
        <v>0</v>
      </c>
      <c r="J85" s="25">
        <v>0</v>
      </c>
      <c r="K85" s="25">
        <v>0</v>
      </c>
      <c r="L85" s="25">
        <v>0</v>
      </c>
      <c r="M85" s="37">
        <f t="shared" si="13"/>
        <v>0</v>
      </c>
      <c r="N85" s="38">
        <v>0</v>
      </c>
      <c r="O85" s="37">
        <f>Mastersheet!$C$34</f>
        <v>-1824.6070659266443</v>
      </c>
      <c r="P85" s="55">
        <f>P73*(1+Mastersheet!$C$39)</f>
        <v>-597.02614826450008</v>
      </c>
      <c r="Q85" s="25">
        <v>0</v>
      </c>
      <c r="R85" s="25">
        <v>0</v>
      </c>
      <c r="S85" s="36">
        <f t="shared" si="15"/>
        <v>6891.9746987350591</v>
      </c>
      <c r="T85" s="36">
        <f t="shared" si="14"/>
        <v>395664.28123624326</v>
      </c>
    </row>
    <row r="86" spans="1:20">
      <c r="A86" s="33">
        <v>84</v>
      </c>
      <c r="B86" s="25">
        <v>32</v>
      </c>
      <c r="C86" s="25">
        <v>0</v>
      </c>
      <c r="D86" s="36">
        <f>(1+Mastersheet!$C$39)*D74</f>
        <v>14328.627558348004</v>
      </c>
      <c r="E86" s="36">
        <f t="shared" si="10"/>
        <v>-859.71765350088015</v>
      </c>
      <c r="F86" s="36">
        <f t="shared" si="11"/>
        <v>0</v>
      </c>
      <c r="G86" s="36">
        <f t="shared" si="12"/>
        <v>-4155.301991920921</v>
      </c>
      <c r="H86" s="37">
        <v>0</v>
      </c>
      <c r="I86" s="25">
        <v>0</v>
      </c>
      <c r="J86" s="25">
        <v>0</v>
      </c>
      <c r="K86" s="25">
        <v>0</v>
      </c>
      <c r="L86" s="25">
        <v>0</v>
      </c>
      <c r="M86" s="37">
        <f t="shared" si="13"/>
        <v>0</v>
      </c>
      <c r="N86" s="38">
        <v>0</v>
      </c>
      <c r="O86" s="37">
        <f>Mastersheet!$C$34</f>
        <v>-1824.6070659266443</v>
      </c>
      <c r="P86" s="55">
        <f>P74*(1+Mastersheet!$C$39)</f>
        <v>-597.02614826450008</v>
      </c>
      <c r="Q86" s="25">
        <v>0</v>
      </c>
      <c r="R86" s="25">
        <v>0</v>
      </c>
      <c r="S86" s="36">
        <f t="shared" si="15"/>
        <v>6891.9746987350591</v>
      </c>
      <c r="T86" s="36">
        <f t="shared" si="14"/>
        <v>403215.6964037054</v>
      </c>
    </row>
    <row r="87" spans="1:20">
      <c r="A87" s="33">
        <v>85</v>
      </c>
      <c r="B87" s="25">
        <v>32</v>
      </c>
      <c r="C87" s="25">
        <v>1</v>
      </c>
      <c r="D87" s="36">
        <f>(1+Mastersheet!$C$39)*D75</f>
        <v>14758.486385098444</v>
      </c>
      <c r="E87" s="36">
        <f t="shared" si="10"/>
        <v>-885.50918310590657</v>
      </c>
      <c r="F87" s="36">
        <f t="shared" si="11"/>
        <v>0</v>
      </c>
      <c r="G87" s="36">
        <f t="shared" si="12"/>
        <v>-4279.9610516785488</v>
      </c>
      <c r="H87" s="37">
        <v>0</v>
      </c>
      <c r="I87" s="25">
        <v>0</v>
      </c>
      <c r="J87" s="25">
        <v>0</v>
      </c>
      <c r="K87" s="25">
        <v>0</v>
      </c>
      <c r="L87" s="25">
        <v>0</v>
      </c>
      <c r="M87" s="37">
        <f t="shared" si="13"/>
        <v>0</v>
      </c>
      <c r="N87" s="38">
        <v>0</v>
      </c>
      <c r="O87" s="37">
        <f>Mastersheet!$C$34</f>
        <v>-1824.6070659266443</v>
      </c>
      <c r="P87" s="55">
        <f>P75*(1+Mastersheet!$C$39)</f>
        <v>-614.93693271243512</v>
      </c>
      <c r="Q87" s="25">
        <v>0</v>
      </c>
      <c r="R87" s="25">
        <v>0</v>
      </c>
      <c r="S87" s="36">
        <f t="shared" si="15"/>
        <v>7153.4721516749087</v>
      </c>
      <c r="T87" s="36">
        <f t="shared" si="14"/>
        <v>411041.19471605314</v>
      </c>
    </row>
    <row r="88" spans="1:20">
      <c r="A88" s="33">
        <v>86</v>
      </c>
      <c r="B88" s="25">
        <v>32</v>
      </c>
      <c r="C88" s="25">
        <v>2</v>
      </c>
      <c r="D88" s="36">
        <f>(1+Mastersheet!$C$39)*D76</f>
        <v>14758.486385098444</v>
      </c>
      <c r="E88" s="36">
        <f t="shared" si="10"/>
        <v>-885.50918310590657</v>
      </c>
      <c r="F88" s="36">
        <f t="shared" si="11"/>
        <v>0</v>
      </c>
      <c r="G88" s="36">
        <f t="shared" si="12"/>
        <v>-4279.9610516785488</v>
      </c>
      <c r="H88" s="37">
        <v>0</v>
      </c>
      <c r="I88" s="25">
        <v>0</v>
      </c>
      <c r="J88" s="25">
        <v>0</v>
      </c>
      <c r="K88" s="25">
        <v>0</v>
      </c>
      <c r="L88" s="25">
        <v>0</v>
      </c>
      <c r="M88" s="37">
        <f t="shared" si="13"/>
        <v>0</v>
      </c>
      <c r="N88" s="38">
        <v>0</v>
      </c>
      <c r="O88" s="37">
        <f>Mastersheet!$C$34</f>
        <v>-1824.6070659266443</v>
      </c>
      <c r="P88" s="55">
        <f>P76*(1+Mastersheet!$C$39)</f>
        <v>-614.93693271243512</v>
      </c>
      <c r="Q88" s="25">
        <v>0</v>
      </c>
      <c r="R88" s="25">
        <v>0</v>
      </c>
      <c r="S88" s="36">
        <f t="shared" si="15"/>
        <v>7153.4721516749087</v>
      </c>
      <c r="T88" s="36">
        <f t="shared" si="14"/>
        <v>418879.73552558816</v>
      </c>
    </row>
    <row r="89" spans="1:20">
      <c r="A89" s="33">
        <v>87</v>
      </c>
      <c r="B89" s="25">
        <v>32</v>
      </c>
      <c r="C89" s="25">
        <v>3</v>
      </c>
      <c r="D89" s="36">
        <f>(1+Mastersheet!$C$39)*D77</f>
        <v>14758.486385098444</v>
      </c>
      <c r="E89" s="36">
        <f t="shared" si="10"/>
        <v>-885.50918310590657</v>
      </c>
      <c r="F89" s="36">
        <f t="shared" si="11"/>
        <v>0</v>
      </c>
      <c r="G89" s="36">
        <f t="shared" si="12"/>
        <v>-4279.9610516785488</v>
      </c>
      <c r="H89" s="37">
        <v>0</v>
      </c>
      <c r="I89" s="25">
        <v>0</v>
      </c>
      <c r="J89" s="25">
        <v>0</v>
      </c>
      <c r="K89" s="25">
        <v>0</v>
      </c>
      <c r="L89" s="25">
        <v>0</v>
      </c>
      <c r="M89" s="37">
        <f t="shared" si="13"/>
        <v>0</v>
      </c>
      <c r="N89" s="38">
        <v>0</v>
      </c>
      <c r="O89" s="37">
        <f>Mastersheet!$C$34</f>
        <v>-1824.6070659266443</v>
      </c>
      <c r="P89" s="55">
        <f>P77*(1+Mastersheet!$C$39)</f>
        <v>-614.93693271243512</v>
      </c>
      <c r="Q89" s="25">
        <v>0</v>
      </c>
      <c r="R89" s="25">
        <v>0</v>
      </c>
      <c r="S89" s="36">
        <f t="shared" si="15"/>
        <v>7153.4721516749087</v>
      </c>
      <c r="T89" s="36">
        <f t="shared" si="14"/>
        <v>426731.3405698057</v>
      </c>
    </row>
    <row r="90" spans="1:20">
      <c r="A90" s="33">
        <v>88</v>
      </c>
      <c r="B90" s="25">
        <v>32</v>
      </c>
      <c r="C90" s="25">
        <v>4</v>
      </c>
      <c r="D90" s="36">
        <f>(1+Mastersheet!$C$39)*D78</f>
        <v>14758.486385098444</v>
      </c>
      <c r="E90" s="36">
        <f t="shared" si="10"/>
        <v>-885.50918310590657</v>
      </c>
      <c r="F90" s="36">
        <f t="shared" si="11"/>
        <v>0</v>
      </c>
      <c r="G90" s="36">
        <f t="shared" si="12"/>
        <v>-4279.9610516785488</v>
      </c>
      <c r="H90" s="37">
        <v>0</v>
      </c>
      <c r="I90" s="25">
        <v>0</v>
      </c>
      <c r="J90" s="25">
        <v>0</v>
      </c>
      <c r="K90" s="25">
        <v>0</v>
      </c>
      <c r="L90" s="25">
        <v>0</v>
      </c>
      <c r="M90" s="37">
        <f t="shared" si="13"/>
        <v>0</v>
      </c>
      <c r="N90" s="38">
        <v>0</v>
      </c>
      <c r="O90" s="37">
        <f>Mastersheet!$C$34</f>
        <v>-1824.6070659266443</v>
      </c>
      <c r="P90" s="55">
        <f>P78*(1+Mastersheet!$C$39)</f>
        <v>-614.93693271243512</v>
      </c>
      <c r="Q90" s="25">
        <v>0</v>
      </c>
      <c r="R90" s="25">
        <v>0</v>
      </c>
      <c r="S90" s="36">
        <f t="shared" si="15"/>
        <v>7153.4721516749087</v>
      </c>
      <c r="T90" s="36">
        <f t="shared" si="14"/>
        <v>434596.03162243031</v>
      </c>
    </row>
    <row r="91" spans="1:20">
      <c r="A91" s="33">
        <v>89</v>
      </c>
      <c r="B91" s="25">
        <v>32</v>
      </c>
      <c r="C91" s="25">
        <v>5</v>
      </c>
      <c r="D91" s="36">
        <f>(1+Mastersheet!$C$39)*D79</f>
        <v>14758.486385098444</v>
      </c>
      <c r="E91" s="36">
        <f t="shared" si="10"/>
        <v>-885.50918310590657</v>
      </c>
      <c r="F91" s="36">
        <f t="shared" si="11"/>
        <v>0</v>
      </c>
      <c r="G91" s="36">
        <f t="shared" si="12"/>
        <v>-4279.9610516785488</v>
      </c>
      <c r="H91" s="37">
        <v>0</v>
      </c>
      <c r="I91" s="25">
        <v>0</v>
      </c>
      <c r="J91" s="25">
        <v>0</v>
      </c>
      <c r="K91" s="25">
        <v>0</v>
      </c>
      <c r="L91" s="25">
        <v>0</v>
      </c>
      <c r="M91" s="37">
        <f t="shared" si="13"/>
        <v>0</v>
      </c>
      <c r="N91" s="38">
        <v>0</v>
      </c>
      <c r="O91" s="37">
        <f>Mastersheet!$C$34</f>
        <v>-1824.6070659266443</v>
      </c>
      <c r="P91" s="55">
        <f>P79*(1+Mastersheet!$C$39)</f>
        <v>-614.93693271243512</v>
      </c>
      <c r="Q91" s="25">
        <v>0</v>
      </c>
      <c r="R91" s="25">
        <v>0</v>
      </c>
      <c r="S91" s="36">
        <f t="shared" si="15"/>
        <v>7153.4721516749087</v>
      </c>
      <c r="T91" s="36">
        <f t="shared" si="14"/>
        <v>442473.83049347595</v>
      </c>
    </row>
    <row r="92" spans="1:20">
      <c r="A92" s="33">
        <v>90</v>
      </c>
      <c r="B92" s="25">
        <v>32</v>
      </c>
      <c r="C92" s="25">
        <v>6</v>
      </c>
      <c r="D92" s="36">
        <f>(1+Mastersheet!$C$39)*D80</f>
        <v>14758.486385098444</v>
      </c>
      <c r="E92" s="36">
        <f t="shared" si="10"/>
        <v>-885.50918310590657</v>
      </c>
      <c r="F92" s="36">
        <f t="shared" si="11"/>
        <v>0</v>
      </c>
      <c r="G92" s="36">
        <f t="shared" si="12"/>
        <v>-4279.9610516785488</v>
      </c>
      <c r="H92" s="37">
        <v>0</v>
      </c>
      <c r="I92" s="25">
        <v>0</v>
      </c>
      <c r="J92" s="25">
        <v>0</v>
      </c>
      <c r="K92" s="25">
        <v>0</v>
      </c>
      <c r="L92" s="25">
        <v>0</v>
      </c>
      <c r="M92" s="37">
        <f t="shared" si="13"/>
        <v>0</v>
      </c>
      <c r="N92" s="38">
        <v>0</v>
      </c>
      <c r="O92" s="37">
        <f>Mastersheet!$C$34</f>
        <v>-1824.6070659266443</v>
      </c>
      <c r="P92" s="55">
        <f>P80*(1+Mastersheet!$C$39)</f>
        <v>-614.93693271243512</v>
      </c>
      <c r="Q92" s="25">
        <v>0</v>
      </c>
      <c r="R92" s="25">
        <v>0</v>
      </c>
      <c r="S92" s="36">
        <f t="shared" si="15"/>
        <v>7153.4721516749087</v>
      </c>
      <c r="T92" s="36">
        <f t="shared" si="14"/>
        <v>450364.75902930665</v>
      </c>
    </row>
    <row r="93" spans="1:20">
      <c r="A93" s="33">
        <v>91</v>
      </c>
      <c r="B93" s="25">
        <v>32</v>
      </c>
      <c r="C93" s="25">
        <v>7</v>
      </c>
      <c r="D93" s="36">
        <f>(1+Mastersheet!$C$39)*D81</f>
        <v>14758.486385098444</v>
      </c>
      <c r="E93" s="36">
        <f t="shared" si="10"/>
        <v>-885.50918310590657</v>
      </c>
      <c r="F93" s="36">
        <f t="shared" si="11"/>
        <v>0</v>
      </c>
      <c r="G93" s="36">
        <f t="shared" si="12"/>
        <v>-4279.9610516785488</v>
      </c>
      <c r="H93" s="37">
        <v>0</v>
      </c>
      <c r="I93" s="25">
        <v>0</v>
      </c>
      <c r="J93" s="25">
        <v>0</v>
      </c>
      <c r="K93" s="25">
        <v>0</v>
      </c>
      <c r="L93" s="25">
        <v>0</v>
      </c>
      <c r="M93" s="37">
        <f t="shared" si="13"/>
        <v>0</v>
      </c>
      <c r="N93" s="38">
        <v>0</v>
      </c>
      <c r="O93" s="37">
        <f>Mastersheet!$C$34</f>
        <v>-1824.6070659266443</v>
      </c>
      <c r="P93" s="55">
        <f>P81*(1+Mastersheet!$C$39)</f>
        <v>-614.93693271243512</v>
      </c>
      <c r="Q93" s="25">
        <v>0</v>
      </c>
      <c r="R93" s="25">
        <v>0</v>
      </c>
      <c r="S93" s="36">
        <f t="shared" si="15"/>
        <v>7153.4721516749087</v>
      </c>
      <c r="T93" s="36">
        <f t="shared" si="14"/>
        <v>458268.83911269711</v>
      </c>
    </row>
    <row r="94" spans="1:20">
      <c r="A94" s="33">
        <v>92</v>
      </c>
      <c r="B94" s="25">
        <v>32</v>
      </c>
      <c r="C94" s="25">
        <v>8</v>
      </c>
      <c r="D94" s="36">
        <f>(1+Mastersheet!$C$39)*D82</f>
        <v>14758.486385098444</v>
      </c>
      <c r="E94" s="36">
        <f t="shared" si="10"/>
        <v>-885.50918310590657</v>
      </c>
      <c r="F94" s="36">
        <f t="shared" si="11"/>
        <v>0</v>
      </c>
      <c r="G94" s="36">
        <f t="shared" si="12"/>
        <v>-4279.9610516785488</v>
      </c>
      <c r="H94" s="37">
        <v>0</v>
      </c>
      <c r="I94" s="25">
        <v>0</v>
      </c>
      <c r="J94" s="25">
        <v>0</v>
      </c>
      <c r="K94" s="25">
        <v>0</v>
      </c>
      <c r="L94" s="25">
        <v>0</v>
      </c>
      <c r="M94" s="37">
        <f t="shared" si="13"/>
        <v>0</v>
      </c>
      <c r="N94" s="38">
        <v>0</v>
      </c>
      <c r="O94" s="37">
        <f>Mastersheet!$C$34</f>
        <v>-1824.6070659266443</v>
      </c>
      <c r="P94" s="55">
        <f>P82*(1+Mastersheet!$C$39)</f>
        <v>-614.93693271243512</v>
      </c>
      <c r="Q94" s="25">
        <v>0</v>
      </c>
      <c r="R94" s="25">
        <v>0</v>
      </c>
      <c r="S94" s="36">
        <f t="shared" si="15"/>
        <v>7153.4721516749087</v>
      </c>
      <c r="T94" s="36">
        <f t="shared" si="14"/>
        <v>466186.09266289318</v>
      </c>
    </row>
    <row r="95" spans="1:20">
      <c r="A95" s="33">
        <v>93</v>
      </c>
      <c r="B95" s="25">
        <v>32</v>
      </c>
      <c r="C95" s="25">
        <v>9</v>
      </c>
      <c r="D95" s="36">
        <f>(1+Mastersheet!$C$39)*D83</f>
        <v>14758.486385098444</v>
      </c>
      <c r="E95" s="36">
        <f t="shared" si="10"/>
        <v>-885.50918310590657</v>
      </c>
      <c r="F95" s="36">
        <f t="shared" si="11"/>
        <v>0</v>
      </c>
      <c r="G95" s="36">
        <f t="shared" si="12"/>
        <v>-4279.9610516785488</v>
      </c>
      <c r="H95" s="37">
        <v>0</v>
      </c>
      <c r="I95" s="25">
        <v>0</v>
      </c>
      <c r="J95" s="25">
        <v>0</v>
      </c>
      <c r="K95" s="25">
        <v>0</v>
      </c>
      <c r="L95" s="25">
        <v>0</v>
      </c>
      <c r="M95" s="37">
        <f t="shared" si="13"/>
        <v>0</v>
      </c>
      <c r="N95" s="38">
        <v>0</v>
      </c>
      <c r="O95" s="37">
        <f>Mastersheet!$C$34</f>
        <v>-1824.6070659266443</v>
      </c>
      <c r="P95" s="55">
        <f>P83*(1+Mastersheet!$C$39)</f>
        <v>-614.93693271243512</v>
      </c>
      <c r="Q95" s="25">
        <v>0</v>
      </c>
      <c r="R95" s="25">
        <v>0</v>
      </c>
      <c r="S95" s="36">
        <f t="shared" si="15"/>
        <v>7153.4721516749087</v>
      </c>
      <c r="T95" s="36">
        <f t="shared" si="14"/>
        <v>474116.54163567291</v>
      </c>
    </row>
    <row r="96" spans="1:20">
      <c r="A96" s="33">
        <v>94</v>
      </c>
      <c r="B96" s="25">
        <v>32</v>
      </c>
      <c r="C96" s="25">
        <v>10</v>
      </c>
      <c r="D96" s="36">
        <f>(1+Mastersheet!$C$39)*D84</f>
        <v>14758.486385098444</v>
      </c>
      <c r="E96" s="36">
        <f t="shared" si="10"/>
        <v>-885.50918310590657</v>
      </c>
      <c r="F96" s="36">
        <f t="shared" si="11"/>
        <v>0</v>
      </c>
      <c r="G96" s="36">
        <f t="shared" si="12"/>
        <v>-4279.9610516785488</v>
      </c>
      <c r="H96" s="37">
        <v>0</v>
      </c>
      <c r="I96" s="25">
        <v>0</v>
      </c>
      <c r="J96" s="25">
        <v>0</v>
      </c>
      <c r="K96" s="25">
        <v>0</v>
      </c>
      <c r="L96" s="25">
        <v>0</v>
      </c>
      <c r="M96" s="37">
        <f t="shared" si="13"/>
        <v>0</v>
      </c>
      <c r="N96" s="38">
        <v>0</v>
      </c>
      <c r="O96" s="37">
        <f>Mastersheet!$C$34</f>
        <v>-1824.6070659266443</v>
      </c>
      <c r="P96" s="55">
        <f>P84*(1+Mastersheet!$C$39)</f>
        <v>-614.93693271243512</v>
      </c>
      <c r="Q96" s="25">
        <v>0</v>
      </c>
      <c r="R96" s="25">
        <v>0</v>
      </c>
      <c r="S96" s="36">
        <f t="shared" si="15"/>
        <v>7153.4721516749087</v>
      </c>
      <c r="T96" s="36">
        <f t="shared" si="14"/>
        <v>482060.20802340732</v>
      </c>
    </row>
    <row r="97" spans="1:20">
      <c r="A97" s="33">
        <v>95</v>
      </c>
      <c r="B97" s="25">
        <v>32</v>
      </c>
      <c r="C97" s="25">
        <v>11</v>
      </c>
      <c r="D97" s="36">
        <f>(1+Mastersheet!$C$39)*D85</f>
        <v>14758.486385098444</v>
      </c>
      <c r="E97" s="36">
        <f t="shared" si="10"/>
        <v>-885.50918310590657</v>
      </c>
      <c r="F97" s="36">
        <f t="shared" si="11"/>
        <v>0</v>
      </c>
      <c r="G97" s="36">
        <f t="shared" si="12"/>
        <v>-4279.9610516785488</v>
      </c>
      <c r="H97" s="37">
        <v>0</v>
      </c>
      <c r="I97" s="25">
        <v>0</v>
      </c>
      <c r="J97" s="25">
        <v>0</v>
      </c>
      <c r="K97" s="25">
        <v>0</v>
      </c>
      <c r="L97" s="25">
        <v>0</v>
      </c>
      <c r="M97" s="37">
        <f t="shared" si="13"/>
        <v>0</v>
      </c>
      <c r="N97" s="38">
        <v>0</v>
      </c>
      <c r="O97" s="37">
        <f>Mastersheet!$C$34</f>
        <v>-1824.6070659266443</v>
      </c>
      <c r="P97" s="55">
        <f>P85*(1+Mastersheet!$C$39)</f>
        <v>-614.93693271243512</v>
      </c>
      <c r="Q97" s="25">
        <v>0</v>
      </c>
      <c r="R97" s="25">
        <v>0</v>
      </c>
      <c r="S97" s="36">
        <f t="shared" si="15"/>
        <v>7153.4721516749087</v>
      </c>
      <c r="T97" s="36">
        <f t="shared" si="14"/>
        <v>490017.11385512125</v>
      </c>
    </row>
    <row r="98" spans="1:20">
      <c r="A98" s="33">
        <v>96</v>
      </c>
      <c r="B98" s="25">
        <v>33</v>
      </c>
      <c r="C98" s="25">
        <v>0</v>
      </c>
      <c r="D98" s="36">
        <f>(1+Mastersheet!$C$39)*D86</f>
        <v>14758.486385098444</v>
      </c>
      <c r="E98" s="36">
        <f t="shared" si="10"/>
        <v>-885.50918310590657</v>
      </c>
      <c r="F98" s="36">
        <f t="shared" si="11"/>
        <v>0</v>
      </c>
      <c r="G98" s="36">
        <f t="shared" si="12"/>
        <v>-4279.9610516785488</v>
      </c>
      <c r="H98" s="37">
        <v>0</v>
      </c>
      <c r="I98" s="25">
        <v>0</v>
      </c>
      <c r="J98" s="25">
        <v>0</v>
      </c>
      <c r="K98" s="25">
        <v>0</v>
      </c>
      <c r="L98" s="25">
        <v>0</v>
      </c>
      <c r="M98" s="37">
        <f t="shared" si="13"/>
        <v>0</v>
      </c>
      <c r="N98" s="38">
        <v>0</v>
      </c>
      <c r="O98" s="37">
        <f>Mastersheet!$C$34</f>
        <v>-1824.6070659266443</v>
      </c>
      <c r="P98" s="55">
        <f>P86*(1+Mastersheet!$C$39)</f>
        <v>-614.93693271243512</v>
      </c>
      <c r="Q98" s="25">
        <v>0</v>
      </c>
      <c r="R98" s="25">
        <v>0</v>
      </c>
      <c r="S98" s="36">
        <f t="shared" si="15"/>
        <v>7153.4721516749087</v>
      </c>
      <c r="T98" s="36">
        <f t="shared" si="14"/>
        <v>497987.28119655472</v>
      </c>
    </row>
    <row r="99" spans="1:20">
      <c r="A99" s="33">
        <v>97</v>
      </c>
      <c r="B99" s="25">
        <v>33</v>
      </c>
      <c r="C99" s="25">
        <v>1</v>
      </c>
      <c r="D99" s="36">
        <f>(1+Mastersheet!$C$39)*D87</f>
        <v>15201.240976651397</v>
      </c>
      <c r="E99" s="36">
        <f t="shared" si="10"/>
        <v>-912.07445859908387</v>
      </c>
      <c r="F99" s="36">
        <f t="shared" si="11"/>
        <v>0</v>
      </c>
      <c r="G99" s="36">
        <f t="shared" si="12"/>
        <v>-4408.3598832289053</v>
      </c>
      <c r="H99" s="37">
        <v>0</v>
      </c>
      <c r="I99" s="25">
        <v>0</v>
      </c>
      <c r="J99" s="25">
        <v>0</v>
      </c>
      <c r="K99" s="25">
        <v>0</v>
      </c>
      <c r="L99" s="25">
        <v>0</v>
      </c>
      <c r="M99" s="37">
        <f t="shared" si="13"/>
        <v>0</v>
      </c>
      <c r="N99" s="38">
        <v>0</v>
      </c>
      <c r="O99" s="37">
        <f>Mastersheet!$C$34</f>
        <v>-1824.6070659266443</v>
      </c>
      <c r="P99" s="55">
        <f>P87*(1+Mastersheet!$C$39)</f>
        <v>-633.38504069380815</v>
      </c>
      <c r="Q99" s="25">
        <v>0</v>
      </c>
      <c r="R99" s="25">
        <v>0</v>
      </c>
      <c r="S99" s="36">
        <f t="shared" si="15"/>
        <v>7422.8145282029573</v>
      </c>
      <c r="T99" s="36">
        <f t="shared" si="14"/>
        <v>506240.07452675194</v>
      </c>
    </row>
    <row r="100" spans="1:20">
      <c r="A100" s="33">
        <v>98</v>
      </c>
      <c r="B100" s="25">
        <v>33</v>
      </c>
      <c r="C100" s="25">
        <v>2</v>
      </c>
      <c r="D100" s="36">
        <f>(1+Mastersheet!$C$39)*D88</f>
        <v>15201.240976651397</v>
      </c>
      <c r="E100" s="36">
        <f t="shared" si="10"/>
        <v>-912.07445859908387</v>
      </c>
      <c r="F100" s="36">
        <f t="shared" si="11"/>
        <v>0</v>
      </c>
      <c r="G100" s="36">
        <f t="shared" si="12"/>
        <v>-4408.3598832289053</v>
      </c>
      <c r="H100" s="37">
        <v>0</v>
      </c>
      <c r="I100" s="25">
        <v>0</v>
      </c>
      <c r="J100" s="25">
        <v>0</v>
      </c>
      <c r="K100" s="25">
        <v>0</v>
      </c>
      <c r="L100" s="25">
        <v>0</v>
      </c>
      <c r="M100" s="37">
        <f t="shared" si="13"/>
        <v>0</v>
      </c>
      <c r="N100" s="38">
        <v>0</v>
      </c>
      <c r="O100" s="37">
        <f>Mastersheet!$C$34</f>
        <v>-1824.6070659266443</v>
      </c>
      <c r="P100" s="55">
        <f>P88*(1+Mastersheet!$C$39)</f>
        <v>-633.38504069380815</v>
      </c>
      <c r="Q100" s="25">
        <v>0</v>
      </c>
      <c r="R100" s="25">
        <v>0</v>
      </c>
      <c r="S100" s="36">
        <f t="shared" si="15"/>
        <v>7422.8145282029573</v>
      </c>
      <c r="T100" s="36">
        <f t="shared" si="14"/>
        <v>514506.62251249945</v>
      </c>
    </row>
    <row r="101" spans="1:20">
      <c r="A101" s="33">
        <v>99</v>
      </c>
      <c r="B101" s="25">
        <v>33</v>
      </c>
      <c r="C101" s="25">
        <v>3</v>
      </c>
      <c r="D101" s="36">
        <f>(1+Mastersheet!$C$39)*D89</f>
        <v>15201.240976651397</v>
      </c>
      <c r="E101" s="36">
        <f t="shared" si="10"/>
        <v>-912.07445859908387</v>
      </c>
      <c r="F101" s="36">
        <f t="shared" si="11"/>
        <v>0</v>
      </c>
      <c r="G101" s="36">
        <f t="shared" si="12"/>
        <v>-4408.3598832289053</v>
      </c>
      <c r="H101" s="37">
        <v>0</v>
      </c>
      <c r="I101" s="25">
        <v>0</v>
      </c>
      <c r="J101" s="25">
        <v>0</v>
      </c>
      <c r="K101" s="25">
        <v>0</v>
      </c>
      <c r="L101" s="25">
        <v>0</v>
      </c>
      <c r="M101" s="37">
        <f t="shared" si="13"/>
        <v>0</v>
      </c>
      <c r="N101" s="38">
        <v>0</v>
      </c>
      <c r="O101" s="37">
        <f>Mastersheet!$C$34</f>
        <v>-1824.6070659266443</v>
      </c>
      <c r="P101" s="55">
        <f>P89*(1+Mastersheet!$C$39)</f>
        <v>-633.38504069380815</v>
      </c>
      <c r="Q101" s="25">
        <v>0</v>
      </c>
      <c r="R101" s="25">
        <v>0</v>
      </c>
      <c r="S101" s="36">
        <f t="shared" si="15"/>
        <v>7422.8145282029573</v>
      </c>
      <c r="T101" s="36">
        <f t="shared" si="14"/>
        <v>522786.94807822321</v>
      </c>
    </row>
    <row r="102" spans="1:20">
      <c r="A102" s="33">
        <v>100</v>
      </c>
      <c r="B102" s="25">
        <v>33</v>
      </c>
      <c r="C102" s="25">
        <v>4</v>
      </c>
      <c r="D102" s="36">
        <f>(1+Mastersheet!$C$39)*D90</f>
        <v>15201.240976651397</v>
      </c>
      <c r="E102" s="36">
        <f t="shared" si="10"/>
        <v>-912.07445859908387</v>
      </c>
      <c r="F102" s="36">
        <f t="shared" si="11"/>
        <v>0</v>
      </c>
      <c r="G102" s="36">
        <f t="shared" si="12"/>
        <v>-4408.3598832289053</v>
      </c>
      <c r="H102" s="37">
        <v>0</v>
      </c>
      <c r="I102" s="25">
        <v>0</v>
      </c>
      <c r="J102" s="25">
        <v>0</v>
      </c>
      <c r="K102" s="25">
        <v>0</v>
      </c>
      <c r="L102" s="25">
        <v>0</v>
      </c>
      <c r="M102" s="37">
        <f t="shared" si="13"/>
        <v>0</v>
      </c>
      <c r="N102" s="38">
        <v>0</v>
      </c>
      <c r="O102" s="37">
        <f>Mastersheet!$C$34</f>
        <v>-1824.6070659266443</v>
      </c>
      <c r="P102" s="55">
        <f>P90*(1+Mastersheet!$C$39)</f>
        <v>-633.38504069380815</v>
      </c>
      <c r="Q102" s="25">
        <v>0</v>
      </c>
      <c r="R102" s="25">
        <v>0</v>
      </c>
      <c r="S102" s="36">
        <f t="shared" si="15"/>
        <v>7422.8145282029573</v>
      </c>
      <c r="T102" s="36">
        <f t="shared" si="14"/>
        <v>531081.07418655651</v>
      </c>
    </row>
    <row r="103" spans="1:20">
      <c r="A103" s="33">
        <v>101</v>
      </c>
      <c r="B103" s="25">
        <v>33</v>
      </c>
      <c r="C103" s="25">
        <v>5</v>
      </c>
      <c r="D103" s="36">
        <f>(1+Mastersheet!$C$39)*D91</f>
        <v>15201.240976651397</v>
      </c>
      <c r="E103" s="36">
        <f t="shared" si="10"/>
        <v>-912.07445859908387</v>
      </c>
      <c r="F103" s="36">
        <f t="shared" si="11"/>
        <v>0</v>
      </c>
      <c r="G103" s="36">
        <f t="shared" si="12"/>
        <v>-4408.3598832289053</v>
      </c>
      <c r="H103" s="37">
        <v>0</v>
      </c>
      <c r="I103" s="25">
        <v>0</v>
      </c>
      <c r="J103" s="25">
        <v>0</v>
      </c>
      <c r="K103" s="25">
        <v>0</v>
      </c>
      <c r="L103" s="25">
        <v>0</v>
      </c>
      <c r="M103" s="37">
        <f t="shared" si="13"/>
        <v>0</v>
      </c>
      <c r="N103" s="38">
        <v>0</v>
      </c>
      <c r="O103" s="37">
        <f>Mastersheet!$C$34</f>
        <v>-1824.6070659266443</v>
      </c>
      <c r="P103" s="55">
        <f>P91*(1+Mastersheet!$C$39)</f>
        <v>-633.38504069380815</v>
      </c>
      <c r="Q103" s="25">
        <v>0</v>
      </c>
      <c r="R103" s="25">
        <v>0</v>
      </c>
      <c r="S103" s="36">
        <f t="shared" si="15"/>
        <v>7422.8145282029573</v>
      </c>
      <c r="T103" s="36">
        <f t="shared" si="14"/>
        <v>539389.02383840375</v>
      </c>
    </row>
    <row r="104" spans="1:20">
      <c r="A104" s="33">
        <v>102</v>
      </c>
      <c r="B104" s="25">
        <v>33</v>
      </c>
      <c r="C104" s="25">
        <v>6</v>
      </c>
      <c r="D104" s="36">
        <f>(1+Mastersheet!$C$39)*D92</f>
        <v>15201.240976651397</v>
      </c>
      <c r="E104" s="36">
        <f t="shared" si="10"/>
        <v>-912.07445859908387</v>
      </c>
      <c r="F104" s="36">
        <f t="shared" si="11"/>
        <v>0</v>
      </c>
      <c r="G104" s="36">
        <f t="shared" si="12"/>
        <v>-4408.3598832289053</v>
      </c>
      <c r="H104" s="37">
        <v>0</v>
      </c>
      <c r="I104" s="25">
        <v>0</v>
      </c>
      <c r="J104" s="25">
        <v>0</v>
      </c>
      <c r="K104" s="25">
        <v>0</v>
      </c>
      <c r="L104" s="25">
        <v>0</v>
      </c>
      <c r="M104" s="37">
        <f t="shared" si="13"/>
        <v>0</v>
      </c>
      <c r="N104" s="38">
        <v>0</v>
      </c>
      <c r="O104" s="37">
        <f>Mastersheet!$C$34</f>
        <v>-1824.6070659266443</v>
      </c>
      <c r="P104" s="55">
        <f>P92*(1+Mastersheet!$C$39)</f>
        <v>-633.38504069380815</v>
      </c>
      <c r="Q104" s="25">
        <v>0</v>
      </c>
      <c r="R104" s="25">
        <v>0</v>
      </c>
      <c r="S104" s="36">
        <f t="shared" si="15"/>
        <v>7422.8145282029573</v>
      </c>
      <c r="T104" s="36">
        <f t="shared" si="14"/>
        <v>547710.82007300411</v>
      </c>
    </row>
    <row r="105" spans="1:20">
      <c r="A105" s="33">
        <v>103</v>
      </c>
      <c r="B105" s="25">
        <v>33</v>
      </c>
      <c r="C105" s="25">
        <v>7</v>
      </c>
      <c r="D105" s="36">
        <f>(1+Mastersheet!$C$39)*D93</f>
        <v>15201.240976651397</v>
      </c>
      <c r="E105" s="36">
        <f t="shared" si="10"/>
        <v>-912.07445859908387</v>
      </c>
      <c r="F105" s="36">
        <f t="shared" si="11"/>
        <v>0</v>
      </c>
      <c r="G105" s="36">
        <f t="shared" si="12"/>
        <v>-4408.3598832289053</v>
      </c>
      <c r="H105" s="37">
        <v>0</v>
      </c>
      <c r="I105" s="25">
        <v>0</v>
      </c>
      <c r="J105" s="25">
        <v>0</v>
      </c>
      <c r="K105" s="25">
        <v>0</v>
      </c>
      <c r="L105" s="25">
        <v>0</v>
      </c>
      <c r="M105" s="37">
        <f t="shared" si="13"/>
        <v>0</v>
      </c>
      <c r="N105" s="38">
        <v>0</v>
      </c>
      <c r="O105" s="37">
        <f>Mastersheet!$C$34</f>
        <v>-1824.6070659266443</v>
      </c>
      <c r="P105" s="55">
        <f>P93*(1+Mastersheet!$C$39)</f>
        <v>-633.38504069380815</v>
      </c>
      <c r="Q105" s="25">
        <v>0</v>
      </c>
      <c r="R105" s="25">
        <v>0</v>
      </c>
      <c r="S105" s="36">
        <f t="shared" si="15"/>
        <v>7422.8145282029573</v>
      </c>
      <c r="T105" s="36">
        <f t="shared" si="14"/>
        <v>556046.48596799548</v>
      </c>
    </row>
    <row r="106" spans="1:20">
      <c r="A106" s="33">
        <v>104</v>
      </c>
      <c r="B106" s="25">
        <v>33</v>
      </c>
      <c r="C106" s="25">
        <v>8</v>
      </c>
      <c r="D106" s="36">
        <f>(1+Mastersheet!$C$39)*D94</f>
        <v>15201.240976651397</v>
      </c>
      <c r="E106" s="36">
        <f t="shared" si="10"/>
        <v>-912.07445859908387</v>
      </c>
      <c r="F106" s="36">
        <f t="shared" si="11"/>
        <v>0</v>
      </c>
      <c r="G106" s="36">
        <f t="shared" si="12"/>
        <v>-4408.3598832289053</v>
      </c>
      <c r="H106" s="37">
        <v>0</v>
      </c>
      <c r="I106" s="25">
        <v>0</v>
      </c>
      <c r="J106" s="25">
        <v>0</v>
      </c>
      <c r="K106" s="25">
        <v>0</v>
      </c>
      <c r="L106" s="25">
        <v>0</v>
      </c>
      <c r="M106" s="37">
        <f t="shared" si="13"/>
        <v>0</v>
      </c>
      <c r="N106" s="38">
        <v>0</v>
      </c>
      <c r="O106" s="37">
        <f>Mastersheet!$C$34</f>
        <v>-1824.6070659266443</v>
      </c>
      <c r="P106" s="55">
        <f>P94*(1+Mastersheet!$C$39)</f>
        <v>-633.38504069380815</v>
      </c>
      <c r="Q106" s="25">
        <v>0</v>
      </c>
      <c r="R106" s="25">
        <v>0</v>
      </c>
      <c r="S106" s="36">
        <f t="shared" si="15"/>
        <v>7422.8145282029573</v>
      </c>
      <c r="T106" s="36">
        <f t="shared" si="14"/>
        <v>564396.04463947844</v>
      </c>
    </row>
    <row r="107" spans="1:20">
      <c r="A107" s="33">
        <v>105</v>
      </c>
      <c r="B107" s="25">
        <v>33</v>
      </c>
      <c r="C107" s="25">
        <v>9</v>
      </c>
      <c r="D107" s="36">
        <f>(1+Mastersheet!$C$39)*D95</f>
        <v>15201.240976651397</v>
      </c>
      <c r="E107" s="36">
        <f t="shared" si="10"/>
        <v>-912.07445859908387</v>
      </c>
      <c r="F107" s="36">
        <f t="shared" si="11"/>
        <v>0</v>
      </c>
      <c r="G107" s="36">
        <f t="shared" si="12"/>
        <v>-4408.3598832289053</v>
      </c>
      <c r="H107" s="37">
        <v>0</v>
      </c>
      <c r="I107" s="25">
        <v>0</v>
      </c>
      <c r="J107" s="25">
        <v>0</v>
      </c>
      <c r="K107" s="25">
        <v>0</v>
      </c>
      <c r="L107" s="25">
        <v>0</v>
      </c>
      <c r="M107" s="37">
        <f t="shared" si="13"/>
        <v>0</v>
      </c>
      <c r="N107" s="38">
        <v>0</v>
      </c>
      <c r="O107" s="37">
        <f>Mastersheet!$C$34</f>
        <v>-1824.6070659266443</v>
      </c>
      <c r="P107" s="55">
        <f>P95*(1+Mastersheet!$C$39)</f>
        <v>-633.38504069380815</v>
      </c>
      <c r="Q107" s="25">
        <v>0</v>
      </c>
      <c r="R107" s="25">
        <v>0</v>
      </c>
      <c r="S107" s="36">
        <f t="shared" si="15"/>
        <v>7422.8145282029573</v>
      </c>
      <c r="T107" s="36">
        <f t="shared" si="14"/>
        <v>572759.51924208063</v>
      </c>
    </row>
    <row r="108" spans="1:20">
      <c r="A108" s="33">
        <v>106</v>
      </c>
      <c r="B108" s="25">
        <v>33</v>
      </c>
      <c r="C108" s="25">
        <v>10</v>
      </c>
      <c r="D108" s="36">
        <f>(1+Mastersheet!$C$39)*D96</f>
        <v>15201.240976651397</v>
      </c>
      <c r="E108" s="36">
        <f t="shared" si="10"/>
        <v>-912.07445859908387</v>
      </c>
      <c r="F108" s="36">
        <f t="shared" si="11"/>
        <v>0</v>
      </c>
      <c r="G108" s="36">
        <f t="shared" si="12"/>
        <v>-4408.3598832289053</v>
      </c>
      <c r="H108" s="37">
        <v>0</v>
      </c>
      <c r="I108" s="25">
        <v>0</v>
      </c>
      <c r="J108" s="25">
        <v>0</v>
      </c>
      <c r="K108" s="25">
        <v>0</v>
      </c>
      <c r="L108" s="25">
        <v>0</v>
      </c>
      <c r="M108" s="37">
        <f t="shared" si="13"/>
        <v>0</v>
      </c>
      <c r="N108" s="38">
        <v>0</v>
      </c>
      <c r="O108" s="37">
        <f>Mastersheet!$C$34</f>
        <v>-1824.6070659266443</v>
      </c>
      <c r="P108" s="55">
        <f>P96*(1+Mastersheet!$C$39)</f>
        <v>-633.38504069380815</v>
      </c>
      <c r="Q108" s="25">
        <v>0</v>
      </c>
      <c r="R108" s="25">
        <v>0</v>
      </c>
      <c r="S108" s="36">
        <f t="shared" si="15"/>
        <v>7422.8145282029573</v>
      </c>
      <c r="T108" s="36">
        <f t="shared" si="14"/>
        <v>581136.93296902045</v>
      </c>
    </row>
    <row r="109" spans="1:20">
      <c r="A109" s="33">
        <v>107</v>
      </c>
      <c r="B109" s="25">
        <v>33</v>
      </c>
      <c r="C109" s="25">
        <v>11</v>
      </c>
      <c r="D109" s="36">
        <f>(1+Mastersheet!$C$39)*D97</f>
        <v>15201.240976651397</v>
      </c>
      <c r="E109" s="36">
        <f t="shared" si="10"/>
        <v>-912.07445859908387</v>
      </c>
      <c r="F109" s="36">
        <f t="shared" si="11"/>
        <v>0</v>
      </c>
      <c r="G109" s="36">
        <f t="shared" si="12"/>
        <v>-4408.3598832289053</v>
      </c>
      <c r="H109" s="37">
        <v>0</v>
      </c>
      <c r="I109" s="25">
        <v>0</v>
      </c>
      <c r="J109" s="25">
        <v>0</v>
      </c>
      <c r="K109" s="25">
        <v>0</v>
      </c>
      <c r="L109" s="25">
        <v>0</v>
      </c>
      <c r="M109" s="37">
        <f t="shared" si="13"/>
        <v>0</v>
      </c>
      <c r="N109" s="38">
        <v>0</v>
      </c>
      <c r="O109" s="37">
        <f>Mastersheet!$C$34</f>
        <v>-1824.6070659266443</v>
      </c>
      <c r="P109" s="55">
        <f>P97*(1+Mastersheet!$C$39)</f>
        <v>-633.38504069380815</v>
      </c>
      <c r="Q109" s="25">
        <v>0</v>
      </c>
      <c r="R109" s="25">
        <v>0</v>
      </c>
      <c r="S109" s="36">
        <f t="shared" si="15"/>
        <v>7422.8145282029573</v>
      </c>
      <c r="T109" s="36">
        <f t="shared" si="14"/>
        <v>589528.30905217177</v>
      </c>
    </row>
    <row r="110" spans="1:20">
      <c r="A110" s="33">
        <v>108</v>
      </c>
      <c r="B110" s="25">
        <v>34</v>
      </c>
      <c r="C110" s="25">
        <v>0</v>
      </c>
      <c r="D110" s="36">
        <f>(1+Mastersheet!$C$39)*D98</f>
        <v>15201.240976651397</v>
      </c>
      <c r="E110" s="36">
        <f t="shared" si="10"/>
        <v>-912.07445859908387</v>
      </c>
      <c r="F110" s="36">
        <f t="shared" si="11"/>
        <v>0</v>
      </c>
      <c r="G110" s="36">
        <f t="shared" si="12"/>
        <v>-4408.3598832289053</v>
      </c>
      <c r="H110" s="37">
        <v>0</v>
      </c>
      <c r="I110" s="25">
        <v>0</v>
      </c>
      <c r="J110" s="25">
        <v>0</v>
      </c>
      <c r="K110" s="25">
        <v>0</v>
      </c>
      <c r="L110" s="25">
        <v>0</v>
      </c>
      <c r="M110" s="37">
        <f t="shared" si="13"/>
        <v>0</v>
      </c>
      <c r="N110" s="38">
        <v>0</v>
      </c>
      <c r="O110" s="37">
        <f>Mastersheet!$C$34</f>
        <v>-1824.6070659266443</v>
      </c>
      <c r="P110" s="55">
        <f>P98*(1+Mastersheet!$C$39)</f>
        <v>-633.38504069380815</v>
      </c>
      <c r="Q110" s="25">
        <v>0</v>
      </c>
      <c r="R110" s="25">
        <v>0</v>
      </c>
      <c r="S110" s="36">
        <f t="shared" si="15"/>
        <v>7422.8145282029573</v>
      </c>
      <c r="T110" s="36">
        <f t="shared" si="14"/>
        <v>597933.67076212843</v>
      </c>
    </row>
    <row r="111" spans="1:20">
      <c r="A111" s="33">
        <v>109</v>
      </c>
      <c r="B111" s="25">
        <v>34</v>
      </c>
      <c r="C111" s="25">
        <v>1</v>
      </c>
      <c r="D111" s="36">
        <f>(1+Mastersheet!$C$39)*D99</f>
        <v>15657.278205950939</v>
      </c>
      <c r="E111" s="36">
        <f t="shared" si="10"/>
        <v>-939.43669235705636</v>
      </c>
      <c r="F111" s="36">
        <f t="shared" si="11"/>
        <v>0</v>
      </c>
      <c r="G111" s="36">
        <f t="shared" si="12"/>
        <v>-4540.6106797257717</v>
      </c>
      <c r="H111" s="37">
        <v>0</v>
      </c>
      <c r="I111" s="25">
        <v>0</v>
      </c>
      <c r="J111" s="25">
        <v>0</v>
      </c>
      <c r="K111" s="25">
        <v>0</v>
      </c>
      <c r="L111" s="25">
        <v>0</v>
      </c>
      <c r="M111" s="37">
        <f t="shared" si="13"/>
        <v>0</v>
      </c>
      <c r="N111" s="38">
        <v>0</v>
      </c>
      <c r="O111" s="37">
        <f>Mastersheet!$C$34</f>
        <v>-1824.6070659266443</v>
      </c>
      <c r="P111" s="55">
        <f>P99*(1+Mastersheet!$C$39)</f>
        <v>-652.38659191462239</v>
      </c>
      <c r="Q111" s="25">
        <v>0</v>
      </c>
      <c r="R111" s="25">
        <v>0</v>
      </c>
      <c r="S111" s="36">
        <f t="shared" si="15"/>
        <v>7700.2371760268434</v>
      </c>
      <c r="T111" s="36">
        <f t="shared" si="14"/>
        <v>606630.46405609208</v>
      </c>
    </row>
    <row r="112" spans="1:20">
      <c r="A112" s="33">
        <v>110</v>
      </c>
      <c r="B112" s="25">
        <v>34</v>
      </c>
      <c r="C112" s="25">
        <v>2</v>
      </c>
      <c r="D112" s="36">
        <f>(1+Mastersheet!$C$39)*D100</f>
        <v>15657.278205950939</v>
      </c>
      <c r="E112" s="36">
        <f t="shared" si="10"/>
        <v>-939.43669235705636</v>
      </c>
      <c r="F112" s="36">
        <f t="shared" si="11"/>
        <v>0</v>
      </c>
      <c r="G112" s="36">
        <f t="shared" si="12"/>
        <v>-4540.6106797257717</v>
      </c>
      <c r="H112" s="37">
        <v>0</v>
      </c>
      <c r="I112" s="25">
        <v>0</v>
      </c>
      <c r="J112" s="25">
        <v>0</v>
      </c>
      <c r="K112" s="25">
        <v>0</v>
      </c>
      <c r="L112" s="25">
        <v>0</v>
      </c>
      <c r="M112" s="37">
        <f t="shared" si="13"/>
        <v>0</v>
      </c>
      <c r="N112" s="38">
        <v>0</v>
      </c>
      <c r="O112" s="37">
        <f>Mastersheet!$C$34</f>
        <v>-1824.6070659266443</v>
      </c>
      <c r="P112" s="55">
        <f>P100*(1+Mastersheet!$C$39)</f>
        <v>-652.38659191462239</v>
      </c>
      <c r="Q112" s="25">
        <v>0</v>
      </c>
      <c r="R112" s="25">
        <v>0</v>
      </c>
      <c r="S112" s="36">
        <f t="shared" si="15"/>
        <v>7700.2371760268434</v>
      </c>
      <c r="T112" s="36">
        <f t="shared" si="14"/>
        <v>615341.75200554577</v>
      </c>
    </row>
    <row r="113" spans="1:20">
      <c r="A113" s="33">
        <v>111</v>
      </c>
      <c r="B113" s="25">
        <v>34</v>
      </c>
      <c r="C113" s="25">
        <v>3</v>
      </c>
      <c r="D113" s="36">
        <f>(1+Mastersheet!$C$39)*D101</f>
        <v>15657.278205950939</v>
      </c>
      <c r="E113" s="36">
        <f t="shared" si="10"/>
        <v>-939.43669235705636</v>
      </c>
      <c r="F113" s="36">
        <f t="shared" si="11"/>
        <v>0</v>
      </c>
      <c r="G113" s="36">
        <f t="shared" si="12"/>
        <v>-4540.6106797257717</v>
      </c>
      <c r="H113" s="37">
        <v>0</v>
      </c>
      <c r="I113" s="25">
        <v>0</v>
      </c>
      <c r="J113" s="25">
        <v>0</v>
      </c>
      <c r="K113" s="25">
        <v>0</v>
      </c>
      <c r="L113" s="25">
        <v>0</v>
      </c>
      <c r="M113" s="37">
        <f t="shared" si="13"/>
        <v>0</v>
      </c>
      <c r="N113" s="38">
        <v>0</v>
      </c>
      <c r="O113" s="37">
        <f>Mastersheet!$C$34</f>
        <v>-1824.6070659266443</v>
      </c>
      <c r="P113" s="55">
        <f>P101*(1+Mastersheet!$C$39)</f>
        <v>-652.38659191462239</v>
      </c>
      <c r="Q113" s="25">
        <v>0</v>
      </c>
      <c r="R113" s="25">
        <v>0</v>
      </c>
      <c r="S113" s="36">
        <f t="shared" si="15"/>
        <v>7700.2371760268434</v>
      </c>
      <c r="T113" s="36">
        <f t="shared" si="14"/>
        <v>624067.55876824853</v>
      </c>
    </row>
    <row r="114" spans="1:20">
      <c r="A114" s="33">
        <v>112</v>
      </c>
      <c r="B114" s="25">
        <v>34</v>
      </c>
      <c r="C114" s="25">
        <v>4</v>
      </c>
      <c r="D114" s="36">
        <f>(1+Mastersheet!$C$39)*D102</f>
        <v>15657.278205950939</v>
      </c>
      <c r="E114" s="36">
        <f t="shared" si="10"/>
        <v>-939.43669235705636</v>
      </c>
      <c r="F114" s="36">
        <f t="shared" si="11"/>
        <v>0</v>
      </c>
      <c r="G114" s="36">
        <f t="shared" si="12"/>
        <v>-4540.6106797257717</v>
      </c>
      <c r="H114" s="37">
        <v>0</v>
      </c>
      <c r="I114" s="25">
        <v>0</v>
      </c>
      <c r="J114" s="25">
        <v>0</v>
      </c>
      <c r="K114" s="25">
        <v>0</v>
      </c>
      <c r="L114" s="25">
        <v>0</v>
      </c>
      <c r="M114" s="37">
        <f t="shared" si="13"/>
        <v>0</v>
      </c>
      <c r="N114" s="38">
        <v>0</v>
      </c>
      <c r="O114" s="37">
        <f>Mastersheet!$C$34</f>
        <v>-1824.6070659266443</v>
      </c>
      <c r="P114" s="55">
        <f>P102*(1+Mastersheet!$C$39)</f>
        <v>-652.38659191462239</v>
      </c>
      <c r="Q114" s="25">
        <v>0</v>
      </c>
      <c r="R114" s="25">
        <v>0</v>
      </c>
      <c r="S114" s="36">
        <f t="shared" si="15"/>
        <v>7700.2371760268434</v>
      </c>
      <c r="T114" s="36">
        <f t="shared" si="14"/>
        <v>632807.90854222246</v>
      </c>
    </row>
    <row r="115" spans="1:20">
      <c r="A115" s="33">
        <v>113</v>
      </c>
      <c r="B115" s="25">
        <v>34</v>
      </c>
      <c r="C115" s="25">
        <v>5</v>
      </c>
      <c r="D115" s="36">
        <f>(1+Mastersheet!$C$39)*D103</f>
        <v>15657.278205950939</v>
      </c>
      <c r="E115" s="36">
        <f t="shared" si="10"/>
        <v>-939.43669235705636</v>
      </c>
      <c r="F115" s="36">
        <f t="shared" si="11"/>
        <v>0</v>
      </c>
      <c r="G115" s="36">
        <f t="shared" si="12"/>
        <v>-4540.6106797257717</v>
      </c>
      <c r="H115" s="37">
        <v>0</v>
      </c>
      <c r="I115" s="25">
        <v>0</v>
      </c>
      <c r="J115" s="25">
        <v>0</v>
      </c>
      <c r="K115" s="25">
        <v>0</v>
      </c>
      <c r="L115" s="25">
        <v>0</v>
      </c>
      <c r="M115" s="37">
        <f t="shared" si="13"/>
        <v>0</v>
      </c>
      <c r="N115" s="38">
        <v>0</v>
      </c>
      <c r="O115" s="37">
        <f>Mastersheet!$C$34</f>
        <v>-1824.6070659266443</v>
      </c>
      <c r="P115" s="55">
        <f>P103*(1+Mastersheet!$C$39)</f>
        <v>-652.38659191462239</v>
      </c>
      <c r="Q115" s="25">
        <v>0</v>
      </c>
      <c r="R115" s="25">
        <v>0</v>
      </c>
      <c r="S115" s="36">
        <f t="shared" si="15"/>
        <v>7700.2371760268434</v>
      </c>
      <c r="T115" s="36">
        <f t="shared" si="14"/>
        <v>641562.82556581963</v>
      </c>
    </row>
    <row r="116" spans="1:20">
      <c r="A116" s="33">
        <v>114</v>
      </c>
      <c r="B116" s="25">
        <v>34</v>
      </c>
      <c r="C116" s="25">
        <v>6</v>
      </c>
      <c r="D116" s="36">
        <f>(1+Mastersheet!$C$39)*D104</f>
        <v>15657.278205950939</v>
      </c>
      <c r="E116" s="36">
        <f t="shared" si="10"/>
        <v>-939.43669235705636</v>
      </c>
      <c r="F116" s="36">
        <f t="shared" si="11"/>
        <v>0</v>
      </c>
      <c r="G116" s="36">
        <f t="shared" si="12"/>
        <v>-4540.6106797257717</v>
      </c>
      <c r="H116" s="37">
        <v>0</v>
      </c>
      <c r="I116" s="25">
        <v>0</v>
      </c>
      <c r="J116" s="25">
        <v>0</v>
      </c>
      <c r="K116" s="25">
        <v>0</v>
      </c>
      <c r="L116" s="25">
        <v>0</v>
      </c>
      <c r="M116" s="37">
        <f t="shared" si="13"/>
        <v>0</v>
      </c>
      <c r="N116" s="38">
        <v>0</v>
      </c>
      <c r="O116" s="37">
        <f>Mastersheet!$C$34</f>
        <v>-1824.6070659266443</v>
      </c>
      <c r="P116" s="55">
        <f>P104*(1+Mastersheet!$C$39)</f>
        <v>-652.38659191462239</v>
      </c>
      <c r="Q116" s="25">
        <v>0</v>
      </c>
      <c r="R116" s="25">
        <v>0</v>
      </c>
      <c r="S116" s="36">
        <f t="shared" si="15"/>
        <v>7700.2371760268434</v>
      </c>
      <c r="T116" s="36">
        <f t="shared" si="14"/>
        <v>650332.33411778952</v>
      </c>
    </row>
    <row r="117" spans="1:20">
      <c r="A117" s="33">
        <v>115</v>
      </c>
      <c r="B117" s="25">
        <v>34</v>
      </c>
      <c r="C117" s="25">
        <v>7</v>
      </c>
      <c r="D117" s="36">
        <f>(1+Mastersheet!$C$39)*D105</f>
        <v>15657.278205950939</v>
      </c>
      <c r="E117" s="36">
        <f t="shared" si="10"/>
        <v>-939.43669235705636</v>
      </c>
      <c r="F117" s="36">
        <f t="shared" si="11"/>
        <v>0</v>
      </c>
      <c r="G117" s="36">
        <f t="shared" si="12"/>
        <v>-4540.6106797257717</v>
      </c>
      <c r="H117" s="37">
        <v>0</v>
      </c>
      <c r="I117" s="25">
        <v>0</v>
      </c>
      <c r="J117" s="25">
        <v>0</v>
      </c>
      <c r="K117" s="25">
        <v>0</v>
      </c>
      <c r="L117" s="25">
        <v>0</v>
      </c>
      <c r="M117" s="37">
        <f t="shared" si="13"/>
        <v>0</v>
      </c>
      <c r="N117" s="38">
        <v>0</v>
      </c>
      <c r="O117" s="37">
        <f>Mastersheet!$C$34</f>
        <v>-1824.6070659266443</v>
      </c>
      <c r="P117" s="55">
        <f>P105*(1+Mastersheet!$C$39)</f>
        <v>-652.38659191462239</v>
      </c>
      <c r="Q117" s="25">
        <v>0</v>
      </c>
      <c r="R117" s="25">
        <v>0</v>
      </c>
      <c r="S117" s="36">
        <f t="shared" si="15"/>
        <v>7700.2371760268434</v>
      </c>
      <c r="T117" s="36">
        <f t="shared" si="14"/>
        <v>659116.45851734595</v>
      </c>
    </row>
    <row r="118" spans="1:20">
      <c r="A118" s="33">
        <v>116</v>
      </c>
      <c r="B118" s="25">
        <v>34</v>
      </c>
      <c r="C118" s="25">
        <v>8</v>
      </c>
      <c r="D118" s="36">
        <f>(1+Mastersheet!$C$39)*D106</f>
        <v>15657.278205950939</v>
      </c>
      <c r="E118" s="36">
        <f t="shared" si="10"/>
        <v>-939.43669235705636</v>
      </c>
      <c r="F118" s="36">
        <f t="shared" si="11"/>
        <v>0</v>
      </c>
      <c r="G118" s="36">
        <f t="shared" si="12"/>
        <v>-4540.6106797257717</v>
      </c>
      <c r="H118" s="37">
        <v>0</v>
      </c>
      <c r="I118" s="25">
        <v>0</v>
      </c>
      <c r="J118" s="25">
        <v>0</v>
      </c>
      <c r="K118" s="25">
        <v>0</v>
      </c>
      <c r="L118" s="25">
        <v>0</v>
      </c>
      <c r="M118" s="37">
        <f t="shared" si="13"/>
        <v>0</v>
      </c>
      <c r="N118" s="38">
        <v>0</v>
      </c>
      <c r="O118" s="37">
        <f>Mastersheet!$C$34</f>
        <v>-1824.6070659266443</v>
      </c>
      <c r="P118" s="55">
        <f>P106*(1+Mastersheet!$C$39)</f>
        <v>-652.38659191462239</v>
      </c>
      <c r="Q118" s="25">
        <v>0</v>
      </c>
      <c r="R118" s="25">
        <v>0</v>
      </c>
      <c r="S118" s="36">
        <f t="shared" si="15"/>
        <v>7700.2371760268434</v>
      </c>
      <c r="T118" s="36">
        <f t="shared" si="14"/>
        <v>667915.22312423505</v>
      </c>
    </row>
    <row r="119" spans="1:20">
      <c r="A119" s="33">
        <v>117</v>
      </c>
      <c r="B119" s="25">
        <v>34</v>
      </c>
      <c r="C119" s="25">
        <v>9</v>
      </c>
      <c r="D119" s="36">
        <f>(1+Mastersheet!$C$39)*D107</f>
        <v>15657.278205950939</v>
      </c>
      <c r="E119" s="36">
        <f t="shared" si="10"/>
        <v>-939.43669235705636</v>
      </c>
      <c r="F119" s="36">
        <f t="shared" si="11"/>
        <v>0</v>
      </c>
      <c r="G119" s="36">
        <f t="shared" si="12"/>
        <v>-4540.6106797257717</v>
      </c>
      <c r="H119" s="37">
        <v>0</v>
      </c>
      <c r="I119" s="25">
        <v>0</v>
      </c>
      <c r="J119" s="25">
        <v>0</v>
      </c>
      <c r="K119" s="25">
        <v>0</v>
      </c>
      <c r="L119" s="25">
        <v>0</v>
      </c>
      <c r="M119" s="37">
        <f t="shared" si="13"/>
        <v>0</v>
      </c>
      <c r="N119" s="38">
        <v>0</v>
      </c>
      <c r="O119" s="37">
        <f>Mastersheet!$C$34</f>
        <v>-1824.6070659266443</v>
      </c>
      <c r="P119" s="55">
        <f>P107*(1+Mastersheet!$C$39)</f>
        <v>-652.38659191462239</v>
      </c>
      <c r="Q119" s="25">
        <v>0</v>
      </c>
      <c r="R119" s="25">
        <v>0</v>
      </c>
      <c r="S119" s="36">
        <f t="shared" si="15"/>
        <v>7700.2371760268434</v>
      </c>
      <c r="T119" s="36">
        <f t="shared" si="14"/>
        <v>676728.65233880223</v>
      </c>
    </row>
    <row r="120" spans="1:20">
      <c r="A120" s="33">
        <v>118</v>
      </c>
      <c r="B120" s="25">
        <v>34</v>
      </c>
      <c r="C120" s="25">
        <v>10</v>
      </c>
      <c r="D120" s="36">
        <f>(1+Mastersheet!$C$39)*D108</f>
        <v>15657.278205950939</v>
      </c>
      <c r="E120" s="36">
        <f t="shared" si="10"/>
        <v>-939.43669235705636</v>
      </c>
      <c r="F120" s="36">
        <f t="shared" si="11"/>
        <v>0</v>
      </c>
      <c r="G120" s="36">
        <f t="shared" si="12"/>
        <v>-4540.6106797257717</v>
      </c>
      <c r="H120" s="37">
        <v>0</v>
      </c>
      <c r="I120" s="25">
        <v>0</v>
      </c>
      <c r="J120" s="25">
        <v>0</v>
      </c>
      <c r="K120" s="25">
        <v>0</v>
      </c>
      <c r="L120" s="25">
        <v>0</v>
      </c>
      <c r="M120" s="37">
        <f t="shared" si="13"/>
        <v>0</v>
      </c>
      <c r="N120" s="38">
        <v>0</v>
      </c>
      <c r="O120" s="37">
        <f>Mastersheet!$C$34</f>
        <v>-1824.6070659266443</v>
      </c>
      <c r="P120" s="55">
        <f>P108*(1+Mastersheet!$C$39)</f>
        <v>-652.38659191462239</v>
      </c>
      <c r="Q120" s="25">
        <v>0</v>
      </c>
      <c r="R120" s="25">
        <v>0</v>
      </c>
      <c r="S120" s="36">
        <f t="shared" si="15"/>
        <v>7700.2371760268434</v>
      </c>
      <c r="T120" s="36">
        <f t="shared" si="14"/>
        <v>685556.77060206037</v>
      </c>
    </row>
    <row r="121" spans="1:20">
      <c r="A121" s="33">
        <v>119</v>
      </c>
      <c r="B121" s="25">
        <v>34</v>
      </c>
      <c r="C121" s="25">
        <v>11</v>
      </c>
      <c r="D121" s="36">
        <f>(1+Mastersheet!$C$39)*D109</f>
        <v>15657.278205950939</v>
      </c>
      <c r="E121" s="36">
        <f t="shared" si="10"/>
        <v>-939.43669235705636</v>
      </c>
      <c r="F121" s="36">
        <f t="shared" si="11"/>
        <v>0</v>
      </c>
      <c r="G121" s="36">
        <f t="shared" si="12"/>
        <v>-4540.6106797257717</v>
      </c>
      <c r="H121" s="37">
        <v>0</v>
      </c>
      <c r="I121" s="25">
        <v>0</v>
      </c>
      <c r="J121" s="25">
        <v>0</v>
      </c>
      <c r="K121" s="25">
        <v>0</v>
      </c>
      <c r="L121" s="25">
        <v>0</v>
      </c>
      <c r="M121" s="37">
        <f t="shared" si="13"/>
        <v>0</v>
      </c>
      <c r="N121" s="38">
        <v>0</v>
      </c>
      <c r="O121" s="37">
        <f>Mastersheet!$C$34</f>
        <v>-1824.6070659266443</v>
      </c>
      <c r="P121" s="55">
        <f>P109*(1+Mastersheet!$C$39)</f>
        <v>-652.38659191462239</v>
      </c>
      <c r="Q121" s="25">
        <v>0</v>
      </c>
      <c r="R121" s="25">
        <v>0</v>
      </c>
      <c r="S121" s="36">
        <f t="shared" si="15"/>
        <v>7700.2371760268434</v>
      </c>
      <c r="T121" s="36">
        <f t="shared" si="14"/>
        <v>694399.60239575733</v>
      </c>
    </row>
    <row r="122" spans="1:20">
      <c r="A122" s="33">
        <v>120</v>
      </c>
      <c r="B122" s="25">
        <v>35</v>
      </c>
      <c r="C122" s="25">
        <v>0</v>
      </c>
      <c r="D122" s="36">
        <f>(1+Mastersheet!$C$39)*D110</f>
        <v>15657.278205950939</v>
      </c>
      <c r="E122" s="36">
        <f t="shared" si="10"/>
        <v>-939.43669235705636</v>
      </c>
      <c r="F122" s="36">
        <f t="shared" si="11"/>
        <v>0</v>
      </c>
      <c r="G122" s="36">
        <f t="shared" si="12"/>
        <v>-4540.6106797257717</v>
      </c>
      <c r="H122" s="37">
        <v>0</v>
      </c>
      <c r="I122" s="25">
        <v>0</v>
      </c>
      <c r="J122" s="36">
        <v>0</v>
      </c>
      <c r="K122" s="51">
        <v>0</v>
      </c>
      <c r="L122" s="25">
        <v>0</v>
      </c>
      <c r="M122" s="37">
        <f t="shared" si="13"/>
        <v>0</v>
      </c>
      <c r="N122" s="38">
        <v>0</v>
      </c>
      <c r="O122" s="37">
        <f>Mastersheet!$C$34</f>
        <v>-1824.6070659266443</v>
      </c>
      <c r="P122" s="55">
        <f>P110*(1+Mastersheet!$C$39)</f>
        <v>-652.38659191462239</v>
      </c>
      <c r="Q122" s="25">
        <v>0</v>
      </c>
      <c r="R122" s="25">
        <v>0</v>
      </c>
      <c r="S122" s="36">
        <f t="shared" si="15"/>
        <v>7700.2371760268434</v>
      </c>
      <c r="T122" s="36">
        <f t="shared" si="14"/>
        <v>703257.17224244378</v>
      </c>
    </row>
    <row r="123" spans="1:20">
      <c r="A123" s="33">
        <v>121</v>
      </c>
      <c r="B123" s="25">
        <v>35</v>
      </c>
      <c r="C123" s="25">
        <v>1</v>
      </c>
      <c r="D123" s="36">
        <f>(1+Mastersheet!$C$39)*D111</f>
        <v>16126.996552129467</v>
      </c>
      <c r="E123" s="36">
        <f t="shared" si="10"/>
        <v>-967.61979312776793</v>
      </c>
      <c r="F123" s="36">
        <f t="shared" si="11"/>
        <v>0</v>
      </c>
      <c r="G123" s="36">
        <f t="shared" si="12"/>
        <v>-4676.8290001175455</v>
      </c>
      <c r="H123" s="37">
        <v>0</v>
      </c>
      <c r="I123" s="25">
        <v>0</v>
      </c>
      <c r="J123" s="51">
        <v>-50000</v>
      </c>
      <c r="K123" s="25">
        <v>22000</v>
      </c>
      <c r="L123" s="25">
        <v>0</v>
      </c>
      <c r="M123" s="37">
        <f t="shared" si="13"/>
        <v>0</v>
      </c>
      <c r="N123" s="38">
        <v>0</v>
      </c>
      <c r="O123" s="37">
        <f>Mastersheet!$C$34</f>
        <v>-1824.6070659266443</v>
      </c>
      <c r="P123" s="55">
        <f>P111*(1+Mastersheet!$C$39)</f>
        <v>-671.95818967206105</v>
      </c>
      <c r="Q123" s="25">
        <v>0</v>
      </c>
      <c r="R123" s="25">
        <v>0</v>
      </c>
      <c r="S123" s="36">
        <f t="shared" si="15"/>
        <v>-20014.01749671455</v>
      </c>
      <c r="T123" s="36">
        <f t="shared" si="14"/>
        <v>684415.2500327999</v>
      </c>
    </row>
    <row r="124" spans="1:20">
      <c r="A124" s="33">
        <v>122</v>
      </c>
      <c r="B124" s="25">
        <v>35</v>
      </c>
      <c r="C124" s="25">
        <v>2</v>
      </c>
      <c r="D124" s="36">
        <f>(1+Mastersheet!$C$39)*D112</f>
        <v>16126.996552129467</v>
      </c>
      <c r="E124" s="36">
        <f t="shared" si="10"/>
        <v>-967.61979312776793</v>
      </c>
      <c r="F124" s="36">
        <f t="shared" si="11"/>
        <v>0</v>
      </c>
      <c r="G124" s="36">
        <f t="shared" si="12"/>
        <v>-4676.8290001175455</v>
      </c>
      <c r="H124" s="37">
        <v>0</v>
      </c>
      <c r="I124" s="25">
        <v>0</v>
      </c>
      <c r="J124" s="25">
        <v>0</v>
      </c>
      <c r="K124" s="25">
        <v>0</v>
      </c>
      <c r="L124" s="25">
        <v>0</v>
      </c>
      <c r="M124" s="37">
        <f t="shared" si="13"/>
        <v>0</v>
      </c>
      <c r="N124" s="38">
        <v>0</v>
      </c>
      <c r="O124" s="37">
        <f>Mastersheet!$C$34</f>
        <v>-1824.6070659266443</v>
      </c>
      <c r="P124" s="55">
        <f>P112*(1+Mastersheet!$C$39)</f>
        <v>-671.95818967206105</v>
      </c>
      <c r="Q124" s="25">
        <v>0</v>
      </c>
      <c r="R124" s="25">
        <v>0</v>
      </c>
      <c r="S124" s="36">
        <f t="shared" si="15"/>
        <v>7985.9825032854478</v>
      </c>
      <c r="T124" s="36">
        <f t="shared" si="14"/>
        <v>693541.92461947328</v>
      </c>
    </row>
    <row r="125" spans="1:20">
      <c r="A125" s="33">
        <v>123</v>
      </c>
      <c r="B125" s="25">
        <v>35</v>
      </c>
      <c r="C125" s="25">
        <v>3</v>
      </c>
      <c r="D125" s="36">
        <f>(1+Mastersheet!$C$39)*D113</f>
        <v>16126.996552129467</v>
      </c>
      <c r="E125" s="36">
        <f t="shared" si="10"/>
        <v>-967.61979312776793</v>
      </c>
      <c r="F125" s="36">
        <f t="shared" si="11"/>
        <v>0</v>
      </c>
      <c r="G125" s="36">
        <f t="shared" si="12"/>
        <v>-4676.8290001175455</v>
      </c>
      <c r="H125" s="37">
        <v>0</v>
      </c>
      <c r="I125" s="25">
        <v>0</v>
      </c>
      <c r="J125" s="25">
        <v>0</v>
      </c>
      <c r="K125" s="25">
        <v>0</v>
      </c>
      <c r="L125" s="25">
        <v>0</v>
      </c>
      <c r="M125" s="37">
        <f t="shared" si="13"/>
        <v>0</v>
      </c>
      <c r="N125" s="38">
        <v>0</v>
      </c>
      <c r="O125" s="37">
        <f>Mastersheet!$C$34</f>
        <v>-1824.6070659266443</v>
      </c>
      <c r="P125" s="55">
        <f>P113*(1+Mastersheet!$C$39)</f>
        <v>-671.95818967206105</v>
      </c>
      <c r="Q125" s="25">
        <v>0</v>
      </c>
      <c r="R125" s="25">
        <v>0</v>
      </c>
      <c r="S125" s="36">
        <f t="shared" si="15"/>
        <v>7985.9825032854478</v>
      </c>
      <c r="T125" s="36">
        <f t="shared" si="14"/>
        <v>702683.81033045787</v>
      </c>
    </row>
    <row r="126" spans="1:20">
      <c r="A126" s="33">
        <v>124</v>
      </c>
      <c r="B126" s="25">
        <v>35</v>
      </c>
      <c r="C126" s="25">
        <v>4</v>
      </c>
      <c r="D126" s="36">
        <f>(1+Mastersheet!$C$39)*D114</f>
        <v>16126.996552129467</v>
      </c>
      <c r="E126" s="36">
        <f t="shared" si="10"/>
        <v>-967.61979312776793</v>
      </c>
      <c r="F126" s="36">
        <f t="shared" si="11"/>
        <v>0</v>
      </c>
      <c r="G126" s="36">
        <f t="shared" si="12"/>
        <v>-4676.8290001175455</v>
      </c>
      <c r="H126" s="37">
        <v>0</v>
      </c>
      <c r="I126" s="25">
        <v>0</v>
      </c>
      <c r="J126" s="25">
        <v>0</v>
      </c>
      <c r="K126" s="25">
        <v>0</v>
      </c>
      <c r="L126" s="25">
        <v>0</v>
      </c>
      <c r="M126" s="37">
        <f t="shared" si="13"/>
        <v>0</v>
      </c>
      <c r="N126" s="38">
        <v>0</v>
      </c>
      <c r="O126" s="37">
        <f>Mastersheet!$C$34</f>
        <v>-1824.6070659266443</v>
      </c>
      <c r="P126" s="55">
        <f>P114*(1+Mastersheet!$C$39)</f>
        <v>-671.95818967206105</v>
      </c>
      <c r="Q126" s="25">
        <v>0</v>
      </c>
      <c r="R126" s="25">
        <v>0</v>
      </c>
      <c r="S126" s="36">
        <f t="shared" si="15"/>
        <v>7985.9825032854478</v>
      </c>
      <c r="T126" s="36">
        <f t="shared" si="14"/>
        <v>711840.93251762737</v>
      </c>
    </row>
    <row r="127" spans="1:20">
      <c r="A127" s="33">
        <v>125</v>
      </c>
      <c r="B127" s="25">
        <v>35</v>
      </c>
      <c r="C127" s="25">
        <v>5</v>
      </c>
      <c r="D127" s="36">
        <f>(1+Mastersheet!$C$39)*D115</f>
        <v>16126.996552129467</v>
      </c>
      <c r="E127" s="36">
        <f t="shared" si="10"/>
        <v>-967.61979312776793</v>
      </c>
      <c r="F127" s="36">
        <f t="shared" si="11"/>
        <v>0</v>
      </c>
      <c r="G127" s="36">
        <f t="shared" si="12"/>
        <v>-4676.8290001175455</v>
      </c>
      <c r="H127" s="37">
        <v>0</v>
      </c>
      <c r="I127" s="25">
        <v>0</v>
      </c>
      <c r="J127" s="25">
        <v>0</v>
      </c>
      <c r="K127" s="25">
        <v>0</v>
      </c>
      <c r="L127" s="25">
        <v>0</v>
      </c>
      <c r="M127" s="37">
        <f t="shared" si="13"/>
        <v>0</v>
      </c>
      <c r="N127" s="38">
        <v>0</v>
      </c>
      <c r="O127" s="37">
        <f>Mastersheet!$C$34</f>
        <v>-1824.6070659266443</v>
      </c>
      <c r="P127" s="55">
        <f>P115*(1+Mastersheet!$C$39)</f>
        <v>-671.95818967206105</v>
      </c>
      <c r="Q127" s="25">
        <v>0</v>
      </c>
      <c r="R127" s="25">
        <v>0</v>
      </c>
      <c r="S127" s="36">
        <f t="shared" si="15"/>
        <v>7985.9825032854478</v>
      </c>
      <c r="T127" s="36">
        <f t="shared" si="14"/>
        <v>721013.31657510879</v>
      </c>
    </row>
    <row r="128" spans="1:20">
      <c r="A128" s="33">
        <v>126</v>
      </c>
      <c r="B128" s="25">
        <v>35</v>
      </c>
      <c r="C128" s="25">
        <v>6</v>
      </c>
      <c r="D128" s="36">
        <f>(1+Mastersheet!$C$39)*D116</f>
        <v>16126.996552129467</v>
      </c>
      <c r="E128" s="36">
        <f t="shared" si="10"/>
        <v>-967.61979312776793</v>
      </c>
      <c r="F128" s="36">
        <f t="shared" si="11"/>
        <v>0</v>
      </c>
      <c r="G128" s="36">
        <f t="shared" si="12"/>
        <v>-4676.8290001175455</v>
      </c>
      <c r="H128" s="37">
        <v>0</v>
      </c>
      <c r="I128" s="25">
        <v>0</v>
      </c>
      <c r="J128" s="25">
        <v>0</v>
      </c>
      <c r="K128" s="25">
        <v>0</v>
      </c>
      <c r="L128" s="25">
        <v>0</v>
      </c>
      <c r="M128" s="37">
        <f t="shared" si="13"/>
        <v>0</v>
      </c>
      <c r="N128" s="38">
        <v>0</v>
      </c>
      <c r="O128" s="37">
        <f>Mastersheet!$C$34</f>
        <v>-1824.6070659266443</v>
      </c>
      <c r="P128" s="55">
        <f>P116*(1+Mastersheet!$C$39)</f>
        <v>-671.95818967206105</v>
      </c>
      <c r="Q128" s="25">
        <v>0</v>
      </c>
      <c r="R128" s="25">
        <v>0</v>
      </c>
      <c r="S128" s="36">
        <f t="shared" si="15"/>
        <v>7985.9825032854478</v>
      </c>
      <c r="T128" s="36">
        <f t="shared" si="14"/>
        <v>730200.98793935275</v>
      </c>
    </row>
    <row r="129" spans="1:20">
      <c r="A129" s="33">
        <v>127</v>
      </c>
      <c r="B129" s="25">
        <v>35</v>
      </c>
      <c r="C129" s="25">
        <v>7</v>
      </c>
      <c r="D129" s="36">
        <f>(1+Mastersheet!$C$39)*D117</f>
        <v>16126.996552129467</v>
      </c>
      <c r="E129" s="36">
        <f t="shared" si="10"/>
        <v>-967.61979312776793</v>
      </c>
      <c r="F129" s="36">
        <f t="shared" si="11"/>
        <v>0</v>
      </c>
      <c r="G129" s="36">
        <f t="shared" si="12"/>
        <v>-4676.8290001175455</v>
      </c>
      <c r="H129" s="37">
        <v>0</v>
      </c>
      <c r="I129" s="25">
        <v>0</v>
      </c>
      <c r="J129" s="25">
        <v>0</v>
      </c>
      <c r="K129" s="25">
        <v>0</v>
      </c>
      <c r="L129" s="25">
        <v>0</v>
      </c>
      <c r="M129" s="37">
        <f t="shared" si="13"/>
        <v>0</v>
      </c>
      <c r="N129" s="38">
        <v>0</v>
      </c>
      <c r="O129" s="37">
        <f>Mastersheet!$C$34</f>
        <v>-1824.6070659266443</v>
      </c>
      <c r="P129" s="55">
        <f>P117*(1+Mastersheet!$C$39)</f>
        <v>-671.95818967206105</v>
      </c>
      <c r="Q129" s="25">
        <v>0</v>
      </c>
      <c r="R129" s="25">
        <v>0</v>
      </c>
      <c r="S129" s="36">
        <f t="shared" si="15"/>
        <v>7985.9825032854478</v>
      </c>
      <c r="T129" s="36">
        <f t="shared" si="14"/>
        <v>739403.97208920377</v>
      </c>
    </row>
    <row r="130" spans="1:20">
      <c r="A130" s="33">
        <v>128</v>
      </c>
      <c r="B130" s="25">
        <v>35</v>
      </c>
      <c r="C130" s="25">
        <v>8</v>
      </c>
      <c r="D130" s="36">
        <f>(1+Mastersheet!$C$39)*D118</f>
        <v>16126.996552129467</v>
      </c>
      <c r="E130" s="36">
        <f t="shared" si="10"/>
        <v>-967.61979312776793</v>
      </c>
      <c r="F130" s="36">
        <f t="shared" si="11"/>
        <v>0</v>
      </c>
      <c r="G130" s="36">
        <f t="shared" si="12"/>
        <v>-4676.8290001175455</v>
      </c>
      <c r="H130" s="37">
        <v>0</v>
      </c>
      <c r="I130" s="25">
        <v>0</v>
      </c>
      <c r="J130" s="25">
        <v>0</v>
      </c>
      <c r="K130" s="25">
        <v>0</v>
      </c>
      <c r="L130" s="25">
        <v>0</v>
      </c>
      <c r="M130" s="37">
        <f t="shared" si="13"/>
        <v>0</v>
      </c>
      <c r="N130" s="38">
        <v>0</v>
      </c>
      <c r="O130" s="37">
        <f>Mastersheet!$C$34</f>
        <v>-1824.6070659266443</v>
      </c>
      <c r="P130" s="55">
        <f>P118*(1+Mastersheet!$C$39)</f>
        <v>-671.95818967206105</v>
      </c>
      <c r="Q130" s="25">
        <v>0</v>
      </c>
      <c r="R130" s="25">
        <v>0</v>
      </c>
      <c r="S130" s="36">
        <f t="shared" si="15"/>
        <v>7985.9825032854478</v>
      </c>
      <c r="T130" s="36">
        <f t="shared" si="14"/>
        <v>748622.29454597121</v>
      </c>
    </row>
    <row r="131" spans="1:20">
      <c r="A131" s="33">
        <v>129</v>
      </c>
      <c r="B131" s="25">
        <v>35</v>
      </c>
      <c r="C131" s="25">
        <v>9</v>
      </c>
      <c r="D131" s="36">
        <f>(1+Mastersheet!$C$39)*D119</f>
        <v>16126.996552129467</v>
      </c>
      <c r="E131" s="36">
        <f t="shared" ref="E131:E194" si="16">-6% *D131</f>
        <v>-967.61979312776793</v>
      </c>
      <c r="F131" s="36">
        <f t="shared" ref="F131:F194" si="17">FV(0.00416,1,0,-F130,0)</f>
        <v>0</v>
      </c>
      <c r="G131" s="36">
        <f t="shared" ref="G131:G194" si="18">-29% *D131</f>
        <v>-4676.8290001175455</v>
      </c>
      <c r="H131" s="37">
        <v>0</v>
      </c>
      <c r="I131" s="25">
        <v>0</v>
      </c>
      <c r="J131" s="25">
        <v>0</v>
      </c>
      <c r="K131" s="25">
        <v>0</v>
      </c>
      <c r="L131" s="25">
        <v>0</v>
      </c>
      <c r="M131" s="37">
        <f t="shared" ref="M131:M194" si="19">FV(0.0025,1,0,-M130,0)</f>
        <v>0</v>
      </c>
      <c r="N131" s="38">
        <v>0</v>
      </c>
      <c r="O131" s="37">
        <f>Mastersheet!$C$34</f>
        <v>-1824.6070659266443</v>
      </c>
      <c r="P131" s="55">
        <f>P119*(1+Mastersheet!$C$39)</f>
        <v>-671.95818967206105</v>
      </c>
      <c r="Q131" s="25">
        <v>0</v>
      </c>
      <c r="R131" s="25">
        <v>0</v>
      </c>
      <c r="S131" s="36">
        <f t="shared" si="15"/>
        <v>7985.9825032854478</v>
      </c>
      <c r="T131" s="36">
        <f t="shared" ref="T131:T194" si="20" xml:space="preserve"> S131 + T130 *(1+($X$7)/12)</f>
        <v>757855.98087349988</v>
      </c>
    </row>
    <row r="132" spans="1:20">
      <c r="A132" s="33">
        <v>130</v>
      </c>
      <c r="B132" s="25">
        <v>35</v>
      </c>
      <c r="C132" s="25">
        <v>10</v>
      </c>
      <c r="D132" s="36">
        <f>(1+Mastersheet!$C$39)*D120</f>
        <v>16126.996552129467</v>
      </c>
      <c r="E132" s="36">
        <f t="shared" si="16"/>
        <v>-967.61979312776793</v>
      </c>
      <c r="F132" s="36">
        <f t="shared" si="17"/>
        <v>0</v>
      </c>
      <c r="G132" s="36">
        <f t="shared" si="18"/>
        <v>-4676.8290001175455</v>
      </c>
      <c r="H132" s="37">
        <v>0</v>
      </c>
      <c r="I132" s="25">
        <v>0</v>
      </c>
      <c r="J132" s="25">
        <v>0</v>
      </c>
      <c r="K132" s="25">
        <v>0</v>
      </c>
      <c r="L132" s="25">
        <v>0</v>
      </c>
      <c r="M132" s="37">
        <f t="shared" si="19"/>
        <v>0</v>
      </c>
      <c r="N132" s="38">
        <v>0</v>
      </c>
      <c r="O132" s="37">
        <f>Mastersheet!$C$34</f>
        <v>-1824.6070659266443</v>
      </c>
      <c r="P132" s="55">
        <f>P120*(1+Mastersheet!$C$39)</f>
        <v>-671.95818967206105</v>
      </c>
      <c r="Q132" s="25">
        <v>0</v>
      </c>
      <c r="R132" s="25">
        <v>0</v>
      </c>
      <c r="S132" s="36">
        <f t="shared" si="15"/>
        <v>7985.9825032854478</v>
      </c>
      <c r="T132" s="36">
        <f t="shared" si="20"/>
        <v>767105.05667824112</v>
      </c>
    </row>
    <row r="133" spans="1:20">
      <c r="A133" s="33">
        <v>131</v>
      </c>
      <c r="B133" s="25">
        <v>35</v>
      </c>
      <c r="C133" s="25">
        <v>11</v>
      </c>
      <c r="D133" s="36">
        <f>(1+Mastersheet!$C$39)*D121</f>
        <v>16126.996552129467</v>
      </c>
      <c r="E133" s="36">
        <f t="shared" si="16"/>
        <v>-967.61979312776793</v>
      </c>
      <c r="F133" s="36">
        <f t="shared" si="17"/>
        <v>0</v>
      </c>
      <c r="G133" s="36">
        <f t="shared" si="18"/>
        <v>-4676.8290001175455</v>
      </c>
      <c r="H133" s="37">
        <v>0</v>
      </c>
      <c r="I133" s="25">
        <v>0</v>
      </c>
      <c r="J133" s="25">
        <v>0</v>
      </c>
      <c r="K133" s="25">
        <v>0</v>
      </c>
      <c r="L133" s="25">
        <v>0</v>
      </c>
      <c r="M133" s="37">
        <f t="shared" si="19"/>
        <v>0</v>
      </c>
      <c r="N133" s="38">
        <v>0</v>
      </c>
      <c r="O133" s="37">
        <f>Mastersheet!$C$34</f>
        <v>-1824.6070659266443</v>
      </c>
      <c r="P133" s="55">
        <f>P121*(1+Mastersheet!$C$39)</f>
        <v>-671.95818967206105</v>
      </c>
      <c r="Q133" s="25">
        <v>0</v>
      </c>
      <c r="R133" s="25">
        <v>0</v>
      </c>
      <c r="S133" s="36">
        <f t="shared" ref="S133:S196" si="21">SUM(D133,E133,F133,G133,H133,I133,J133,K133,L133,M133,N133,O133,P133,Q133,R133)</f>
        <v>7985.9825032854478</v>
      </c>
      <c r="T133" s="36">
        <f t="shared" si="20"/>
        <v>776369.54760932364</v>
      </c>
    </row>
    <row r="134" spans="1:20">
      <c r="A134" s="33">
        <v>132</v>
      </c>
      <c r="B134" s="25">
        <v>36</v>
      </c>
      <c r="C134" s="25">
        <v>0</v>
      </c>
      <c r="D134" s="36">
        <f>(1+Mastersheet!$C$39)*D122</f>
        <v>16126.996552129467</v>
      </c>
      <c r="E134" s="36">
        <f t="shared" si="16"/>
        <v>-967.61979312776793</v>
      </c>
      <c r="F134" s="36">
        <f t="shared" si="17"/>
        <v>0</v>
      </c>
      <c r="G134" s="36">
        <f t="shared" si="18"/>
        <v>-4676.8290001175455</v>
      </c>
      <c r="H134" s="37">
        <v>0</v>
      </c>
      <c r="I134" s="25">
        <v>0</v>
      </c>
      <c r="J134" s="25">
        <v>0</v>
      </c>
      <c r="K134" s="25">
        <v>0</v>
      </c>
      <c r="L134" s="25">
        <v>0</v>
      </c>
      <c r="M134" s="37">
        <f t="shared" si="19"/>
        <v>0</v>
      </c>
      <c r="N134" s="38">
        <v>0</v>
      </c>
      <c r="O134" s="37">
        <f>Mastersheet!$C$34</f>
        <v>-1824.6070659266443</v>
      </c>
      <c r="P134" s="55">
        <f>P122*(1+Mastersheet!$C$39)</f>
        <v>-671.95818967206105</v>
      </c>
      <c r="Q134" s="25">
        <v>0</v>
      </c>
      <c r="R134" s="25">
        <v>0</v>
      </c>
      <c r="S134" s="36">
        <f t="shared" si="21"/>
        <v>7985.9825032854478</v>
      </c>
      <c r="T134" s="36">
        <f t="shared" si="20"/>
        <v>785649.47935862455</v>
      </c>
    </row>
    <row r="135" spans="1:20">
      <c r="A135" s="33">
        <v>133</v>
      </c>
      <c r="B135" s="25">
        <v>36</v>
      </c>
      <c r="C135" s="25">
        <v>1</v>
      </c>
      <c r="D135" s="36">
        <f>(1+Mastersheet!$C$39)*D123</f>
        <v>16610.806448693351</v>
      </c>
      <c r="E135" s="36">
        <f t="shared" si="16"/>
        <v>-996.64838692160106</v>
      </c>
      <c r="F135" s="36">
        <f t="shared" si="17"/>
        <v>0</v>
      </c>
      <c r="G135" s="36">
        <f t="shared" si="18"/>
        <v>-4817.1338701210716</v>
      </c>
      <c r="H135" s="37">
        <v>0</v>
      </c>
      <c r="I135" s="25">
        <v>0</v>
      </c>
      <c r="J135" s="25">
        <v>0</v>
      </c>
      <c r="K135" s="25">
        <v>0</v>
      </c>
      <c r="L135" s="25">
        <v>0</v>
      </c>
      <c r="M135" s="37">
        <f t="shared" si="19"/>
        <v>0</v>
      </c>
      <c r="N135" s="38">
        <v>0</v>
      </c>
      <c r="O135" s="37">
        <f>Mastersheet!$C$34</f>
        <v>-1824.6070659266443</v>
      </c>
      <c r="P135" s="55">
        <f>P123*(1+Mastersheet!$C$39)</f>
        <v>-692.11693536222288</v>
      </c>
      <c r="Q135" s="25">
        <v>0</v>
      </c>
      <c r="R135" s="25">
        <v>0</v>
      </c>
      <c r="S135" s="36">
        <f t="shared" si="21"/>
        <v>8280.3001903618115</v>
      </c>
      <c r="T135" s="36">
        <f t="shared" si="20"/>
        <v>795239.19534791738</v>
      </c>
    </row>
    <row r="136" spans="1:20">
      <c r="A136" s="33">
        <v>134</v>
      </c>
      <c r="B136" s="25">
        <v>36</v>
      </c>
      <c r="C136" s="25">
        <v>2</v>
      </c>
      <c r="D136" s="36">
        <f>(1+Mastersheet!$C$39)*D124</f>
        <v>16610.806448693351</v>
      </c>
      <c r="E136" s="36">
        <f t="shared" si="16"/>
        <v>-996.64838692160106</v>
      </c>
      <c r="F136" s="36">
        <f t="shared" si="17"/>
        <v>0</v>
      </c>
      <c r="G136" s="36">
        <f t="shared" si="18"/>
        <v>-4817.1338701210716</v>
      </c>
      <c r="H136" s="37">
        <v>0</v>
      </c>
      <c r="I136" s="25">
        <v>0</v>
      </c>
      <c r="J136" s="25">
        <v>0</v>
      </c>
      <c r="K136" s="25">
        <v>0</v>
      </c>
      <c r="L136" s="25">
        <v>0</v>
      </c>
      <c r="M136" s="37">
        <f t="shared" si="19"/>
        <v>0</v>
      </c>
      <c r="N136" s="38">
        <v>0</v>
      </c>
      <c r="O136" s="37">
        <f>Mastersheet!$C$34</f>
        <v>-1824.6070659266443</v>
      </c>
      <c r="P136" s="55">
        <f>P124*(1+Mastersheet!$C$39)</f>
        <v>-692.11693536222288</v>
      </c>
      <c r="Q136" s="25">
        <v>0</v>
      </c>
      <c r="R136" s="25">
        <v>0</v>
      </c>
      <c r="S136" s="36">
        <f t="shared" si="21"/>
        <v>8280.3001903618115</v>
      </c>
      <c r="T136" s="36">
        <f t="shared" si="20"/>
        <v>804844.89419719239</v>
      </c>
    </row>
    <row r="137" spans="1:20">
      <c r="A137" s="33">
        <v>135</v>
      </c>
      <c r="B137" s="25">
        <v>36</v>
      </c>
      <c r="C137" s="25">
        <v>3</v>
      </c>
      <c r="D137" s="36">
        <f>(1+Mastersheet!$C$39)*D125</f>
        <v>16610.806448693351</v>
      </c>
      <c r="E137" s="36">
        <f t="shared" si="16"/>
        <v>-996.64838692160106</v>
      </c>
      <c r="F137" s="36">
        <f t="shared" si="17"/>
        <v>0</v>
      </c>
      <c r="G137" s="36">
        <f t="shared" si="18"/>
        <v>-4817.1338701210716</v>
      </c>
      <c r="H137" s="37">
        <v>0</v>
      </c>
      <c r="I137" s="25">
        <v>0</v>
      </c>
      <c r="J137" s="25">
        <v>0</v>
      </c>
      <c r="K137" s="25">
        <v>0</v>
      </c>
      <c r="L137" s="25">
        <v>0</v>
      </c>
      <c r="M137" s="37">
        <f t="shared" si="19"/>
        <v>0</v>
      </c>
      <c r="N137" s="38">
        <v>0</v>
      </c>
      <c r="O137" s="37">
        <f>Mastersheet!$C$34</f>
        <v>-1824.6070659266443</v>
      </c>
      <c r="P137" s="55">
        <f>P125*(1+Mastersheet!$C$39)</f>
        <v>-692.11693536222288</v>
      </c>
      <c r="Q137" s="25">
        <v>0</v>
      </c>
      <c r="R137" s="25">
        <v>0</v>
      </c>
      <c r="S137" s="36">
        <f t="shared" si="21"/>
        <v>8280.3001903618115</v>
      </c>
      <c r="T137" s="36">
        <f t="shared" si="20"/>
        <v>814466.6025445495</v>
      </c>
    </row>
    <row r="138" spans="1:20">
      <c r="A138" s="33">
        <v>136</v>
      </c>
      <c r="B138" s="25">
        <v>36</v>
      </c>
      <c r="C138" s="25">
        <v>4</v>
      </c>
      <c r="D138" s="36">
        <f>(1+Mastersheet!$C$39)*D126</f>
        <v>16610.806448693351</v>
      </c>
      <c r="E138" s="36">
        <f t="shared" si="16"/>
        <v>-996.64838692160106</v>
      </c>
      <c r="F138" s="36">
        <f t="shared" si="17"/>
        <v>0</v>
      </c>
      <c r="G138" s="36">
        <f t="shared" si="18"/>
        <v>-4817.1338701210716</v>
      </c>
      <c r="H138" s="37">
        <v>0</v>
      </c>
      <c r="I138" s="25">
        <v>0</v>
      </c>
      <c r="J138" s="25">
        <v>0</v>
      </c>
      <c r="K138" s="25">
        <v>0</v>
      </c>
      <c r="L138" s="25">
        <v>0</v>
      </c>
      <c r="M138" s="37">
        <f t="shared" si="19"/>
        <v>0</v>
      </c>
      <c r="N138" s="38">
        <v>0</v>
      </c>
      <c r="O138" s="37">
        <f>Mastersheet!$C$34</f>
        <v>-1824.6070659266443</v>
      </c>
      <c r="P138" s="55">
        <f>P126*(1+Mastersheet!$C$39)</f>
        <v>-692.11693536222288</v>
      </c>
      <c r="Q138" s="25">
        <v>0</v>
      </c>
      <c r="R138" s="25">
        <v>0</v>
      </c>
      <c r="S138" s="36">
        <f t="shared" si="21"/>
        <v>8280.3001903618115</v>
      </c>
      <c r="T138" s="36">
        <f t="shared" si="20"/>
        <v>824104.3470724856</v>
      </c>
    </row>
    <row r="139" spans="1:20">
      <c r="A139" s="33">
        <v>137</v>
      </c>
      <c r="B139" s="25">
        <v>36</v>
      </c>
      <c r="C139" s="25">
        <v>5</v>
      </c>
      <c r="D139" s="36">
        <f>(1+Mastersheet!$C$39)*D127</f>
        <v>16610.806448693351</v>
      </c>
      <c r="E139" s="36">
        <f t="shared" si="16"/>
        <v>-996.64838692160106</v>
      </c>
      <c r="F139" s="36">
        <f t="shared" si="17"/>
        <v>0</v>
      </c>
      <c r="G139" s="36">
        <f t="shared" si="18"/>
        <v>-4817.1338701210716</v>
      </c>
      <c r="H139" s="37">
        <v>0</v>
      </c>
      <c r="I139" s="25">
        <v>0</v>
      </c>
      <c r="J139" s="25">
        <v>0</v>
      </c>
      <c r="K139" s="25">
        <v>0</v>
      </c>
      <c r="L139" s="25">
        <v>0</v>
      </c>
      <c r="M139" s="37">
        <f t="shared" si="19"/>
        <v>0</v>
      </c>
      <c r="N139" s="38">
        <v>0</v>
      </c>
      <c r="O139" s="37">
        <f>Mastersheet!$C$34</f>
        <v>-1824.6070659266443</v>
      </c>
      <c r="P139" s="55">
        <f>P127*(1+Mastersheet!$C$39)</f>
        <v>-692.11693536222288</v>
      </c>
      <c r="Q139" s="25">
        <v>0</v>
      </c>
      <c r="R139" s="25">
        <v>0</v>
      </c>
      <c r="S139" s="36">
        <f t="shared" si="21"/>
        <v>8280.3001903618115</v>
      </c>
      <c r="T139" s="36">
        <f t="shared" si="20"/>
        <v>833758.15450796823</v>
      </c>
    </row>
    <row r="140" spans="1:20">
      <c r="A140" s="33">
        <v>138</v>
      </c>
      <c r="B140" s="25">
        <v>36</v>
      </c>
      <c r="C140" s="25">
        <v>6</v>
      </c>
      <c r="D140" s="36">
        <f>(1+Mastersheet!$C$39)*D128</f>
        <v>16610.806448693351</v>
      </c>
      <c r="E140" s="36">
        <f t="shared" si="16"/>
        <v>-996.64838692160106</v>
      </c>
      <c r="F140" s="36">
        <f t="shared" si="17"/>
        <v>0</v>
      </c>
      <c r="G140" s="36">
        <f t="shared" si="18"/>
        <v>-4817.1338701210716</v>
      </c>
      <c r="H140" s="37">
        <v>0</v>
      </c>
      <c r="I140" s="25">
        <v>0</v>
      </c>
      <c r="J140" s="25">
        <v>0</v>
      </c>
      <c r="K140" s="25">
        <v>0</v>
      </c>
      <c r="L140" s="25">
        <v>0</v>
      </c>
      <c r="M140" s="37">
        <f t="shared" si="19"/>
        <v>0</v>
      </c>
      <c r="N140" s="38">
        <v>0</v>
      </c>
      <c r="O140" s="37">
        <f>Mastersheet!$C$34</f>
        <v>-1824.6070659266443</v>
      </c>
      <c r="P140" s="55">
        <f>P128*(1+Mastersheet!$C$39)</f>
        <v>-692.11693536222288</v>
      </c>
      <c r="Q140" s="25">
        <v>0</v>
      </c>
      <c r="R140" s="25">
        <v>0</v>
      </c>
      <c r="S140" s="36">
        <f t="shared" si="21"/>
        <v>8280.3001903618115</v>
      </c>
      <c r="T140" s="36">
        <f t="shared" si="20"/>
        <v>843428.05162250996</v>
      </c>
    </row>
    <row r="141" spans="1:20">
      <c r="A141" s="33">
        <v>139</v>
      </c>
      <c r="B141" s="25">
        <v>36</v>
      </c>
      <c r="C141" s="25">
        <v>7</v>
      </c>
      <c r="D141" s="36">
        <f>(1+Mastersheet!$C$39)*D129</f>
        <v>16610.806448693351</v>
      </c>
      <c r="E141" s="36">
        <f t="shared" si="16"/>
        <v>-996.64838692160106</v>
      </c>
      <c r="F141" s="36">
        <f t="shared" si="17"/>
        <v>0</v>
      </c>
      <c r="G141" s="36">
        <f t="shared" si="18"/>
        <v>-4817.1338701210716</v>
      </c>
      <c r="H141" s="37">
        <v>0</v>
      </c>
      <c r="I141" s="25">
        <v>0</v>
      </c>
      <c r="J141" s="25">
        <v>0</v>
      </c>
      <c r="K141" s="25">
        <v>0</v>
      </c>
      <c r="L141" s="25">
        <v>0</v>
      </c>
      <c r="M141" s="37">
        <f t="shared" si="19"/>
        <v>0</v>
      </c>
      <c r="N141" s="38">
        <v>0</v>
      </c>
      <c r="O141" s="37">
        <f>Mastersheet!$C$34</f>
        <v>-1824.6070659266443</v>
      </c>
      <c r="P141" s="55">
        <f>P129*(1+Mastersheet!$C$39)</f>
        <v>-692.11693536222288</v>
      </c>
      <c r="Q141" s="25">
        <v>0</v>
      </c>
      <c r="R141" s="25">
        <v>0</v>
      </c>
      <c r="S141" s="36">
        <f t="shared" si="21"/>
        <v>8280.3001903618115</v>
      </c>
      <c r="T141" s="36">
        <f t="shared" si="20"/>
        <v>853114.06523224269</v>
      </c>
    </row>
    <row r="142" spans="1:20">
      <c r="A142" s="33">
        <v>140</v>
      </c>
      <c r="B142" s="25">
        <v>36</v>
      </c>
      <c r="C142" s="25">
        <v>8</v>
      </c>
      <c r="D142" s="36">
        <f>(1+Mastersheet!$C$39)*D130</f>
        <v>16610.806448693351</v>
      </c>
      <c r="E142" s="36">
        <f t="shared" si="16"/>
        <v>-996.64838692160106</v>
      </c>
      <c r="F142" s="36">
        <f t="shared" si="17"/>
        <v>0</v>
      </c>
      <c r="G142" s="36">
        <f t="shared" si="18"/>
        <v>-4817.1338701210716</v>
      </c>
      <c r="H142" s="37">
        <v>0</v>
      </c>
      <c r="I142" s="25">
        <v>0</v>
      </c>
      <c r="J142" s="25">
        <v>0</v>
      </c>
      <c r="K142" s="25">
        <v>0</v>
      </c>
      <c r="L142" s="25">
        <v>0</v>
      </c>
      <c r="M142" s="37">
        <f t="shared" si="19"/>
        <v>0</v>
      </c>
      <c r="N142" s="38">
        <v>0</v>
      </c>
      <c r="O142" s="37">
        <f>Mastersheet!$C$34</f>
        <v>-1824.6070659266443</v>
      </c>
      <c r="P142" s="55">
        <f>P130*(1+Mastersheet!$C$39)</f>
        <v>-692.11693536222288</v>
      </c>
      <c r="Q142" s="25">
        <v>0</v>
      </c>
      <c r="R142" s="25">
        <v>0</v>
      </c>
      <c r="S142" s="36">
        <f t="shared" si="21"/>
        <v>8280.3001903618115</v>
      </c>
      <c r="T142" s="36">
        <f t="shared" si="20"/>
        <v>862816.22219799156</v>
      </c>
    </row>
    <row r="143" spans="1:20">
      <c r="A143" s="33">
        <v>141</v>
      </c>
      <c r="B143" s="25">
        <v>36</v>
      </c>
      <c r="C143" s="25">
        <v>9</v>
      </c>
      <c r="D143" s="36">
        <f>(1+Mastersheet!$C$39)*D131</f>
        <v>16610.806448693351</v>
      </c>
      <c r="E143" s="36">
        <f t="shared" si="16"/>
        <v>-996.64838692160106</v>
      </c>
      <c r="F143" s="36">
        <f t="shared" si="17"/>
        <v>0</v>
      </c>
      <c r="G143" s="36">
        <f t="shared" si="18"/>
        <v>-4817.1338701210716</v>
      </c>
      <c r="H143" s="37">
        <v>0</v>
      </c>
      <c r="I143" s="25">
        <v>0</v>
      </c>
      <c r="J143" s="25">
        <v>0</v>
      </c>
      <c r="K143" s="25">
        <v>0</v>
      </c>
      <c r="L143" s="25">
        <v>0</v>
      </c>
      <c r="M143" s="37">
        <f t="shared" si="19"/>
        <v>0</v>
      </c>
      <c r="N143" s="38">
        <v>0</v>
      </c>
      <c r="O143" s="37">
        <f>Mastersheet!$C$34</f>
        <v>-1824.6070659266443</v>
      </c>
      <c r="P143" s="55">
        <f>P131*(1+Mastersheet!$C$39)</f>
        <v>-692.11693536222288</v>
      </c>
      <c r="Q143" s="25">
        <v>0</v>
      </c>
      <c r="R143" s="25">
        <v>0</v>
      </c>
      <c r="S143" s="36">
        <f t="shared" si="21"/>
        <v>8280.3001903618115</v>
      </c>
      <c r="T143" s="36">
        <f t="shared" si="20"/>
        <v>872534.54942535004</v>
      </c>
    </row>
    <row r="144" spans="1:20">
      <c r="A144" s="33">
        <v>142</v>
      </c>
      <c r="B144" s="25">
        <v>36</v>
      </c>
      <c r="C144" s="25">
        <v>10</v>
      </c>
      <c r="D144" s="36">
        <f>(1+Mastersheet!$C$39)*D132</f>
        <v>16610.806448693351</v>
      </c>
      <c r="E144" s="36">
        <f t="shared" si="16"/>
        <v>-996.64838692160106</v>
      </c>
      <c r="F144" s="36">
        <f t="shared" si="17"/>
        <v>0</v>
      </c>
      <c r="G144" s="36">
        <f t="shared" si="18"/>
        <v>-4817.1338701210716</v>
      </c>
      <c r="H144" s="37">
        <v>0</v>
      </c>
      <c r="I144" s="25">
        <v>0</v>
      </c>
      <c r="J144" s="25">
        <v>0</v>
      </c>
      <c r="K144" s="25">
        <v>0</v>
      </c>
      <c r="L144" s="25">
        <v>0</v>
      </c>
      <c r="M144" s="37">
        <f t="shared" si="19"/>
        <v>0</v>
      </c>
      <c r="N144" s="38">
        <v>0</v>
      </c>
      <c r="O144" s="37">
        <f>Mastersheet!$C$34</f>
        <v>-1824.6070659266443</v>
      </c>
      <c r="P144" s="55">
        <f>P132*(1+Mastersheet!$C$39)</f>
        <v>-692.11693536222288</v>
      </c>
      <c r="Q144" s="25">
        <v>0</v>
      </c>
      <c r="R144" s="25">
        <v>0</v>
      </c>
      <c r="S144" s="36">
        <f t="shared" si="21"/>
        <v>8280.3001903618115</v>
      </c>
      <c r="T144" s="36">
        <f t="shared" si="20"/>
        <v>882269.07386475417</v>
      </c>
    </row>
    <row r="145" spans="1:20">
      <c r="A145" s="33">
        <v>143</v>
      </c>
      <c r="B145" s="25">
        <v>36</v>
      </c>
      <c r="C145" s="25">
        <v>11</v>
      </c>
      <c r="D145" s="36">
        <f>(1+Mastersheet!$C$39)*D133</f>
        <v>16610.806448693351</v>
      </c>
      <c r="E145" s="36">
        <f t="shared" si="16"/>
        <v>-996.64838692160106</v>
      </c>
      <c r="F145" s="36">
        <f t="shared" si="17"/>
        <v>0</v>
      </c>
      <c r="G145" s="36">
        <f t="shared" si="18"/>
        <v>-4817.1338701210716</v>
      </c>
      <c r="H145" s="37">
        <v>0</v>
      </c>
      <c r="I145" s="25">
        <v>0</v>
      </c>
      <c r="J145" s="25">
        <v>0</v>
      </c>
      <c r="K145" s="25">
        <v>0</v>
      </c>
      <c r="L145" s="25">
        <v>0</v>
      </c>
      <c r="M145" s="37">
        <f t="shared" si="19"/>
        <v>0</v>
      </c>
      <c r="N145" s="38">
        <v>0</v>
      </c>
      <c r="O145" s="37">
        <f>Mastersheet!$C$34</f>
        <v>-1824.6070659266443</v>
      </c>
      <c r="P145" s="55">
        <f>P133*(1+Mastersheet!$C$39)</f>
        <v>-692.11693536222288</v>
      </c>
      <c r="Q145" s="25">
        <v>0</v>
      </c>
      <c r="R145" s="25">
        <v>0</v>
      </c>
      <c r="S145" s="36">
        <f t="shared" si="21"/>
        <v>8280.3001903618115</v>
      </c>
      <c r="T145" s="36">
        <f t="shared" si="20"/>
        <v>892019.82251155726</v>
      </c>
    </row>
    <row r="146" spans="1:20">
      <c r="A146" s="33">
        <v>144</v>
      </c>
      <c r="B146" s="25">
        <v>37</v>
      </c>
      <c r="C146" s="25">
        <v>0</v>
      </c>
      <c r="D146" s="36">
        <f>(1+Mastersheet!$C$39)*D134</f>
        <v>16610.806448693351</v>
      </c>
      <c r="E146" s="36">
        <f t="shared" si="16"/>
        <v>-996.64838692160106</v>
      </c>
      <c r="F146" s="36">
        <f t="shared" si="17"/>
        <v>0</v>
      </c>
      <c r="G146" s="36">
        <f t="shared" si="18"/>
        <v>-4817.1338701210716</v>
      </c>
      <c r="H146" s="37">
        <v>0</v>
      </c>
      <c r="I146" s="25">
        <v>0</v>
      </c>
      <c r="J146" s="25">
        <v>0</v>
      </c>
      <c r="K146" s="25">
        <v>0</v>
      </c>
      <c r="L146" s="25">
        <v>0</v>
      </c>
      <c r="M146" s="37">
        <f t="shared" si="19"/>
        <v>0</v>
      </c>
      <c r="N146" s="38">
        <v>0</v>
      </c>
      <c r="O146" s="37">
        <f>Mastersheet!$C$34</f>
        <v>-1824.6070659266443</v>
      </c>
      <c r="P146" s="55">
        <f>P134*(1+Mastersheet!$C$39)</f>
        <v>-692.11693536222288</v>
      </c>
      <c r="Q146" s="25">
        <v>0</v>
      </c>
      <c r="R146" s="25">
        <v>0</v>
      </c>
      <c r="S146" s="36">
        <f t="shared" si="21"/>
        <v>8280.3001903618115</v>
      </c>
      <c r="T146" s="36">
        <f t="shared" si="20"/>
        <v>901786.822406105</v>
      </c>
    </row>
    <row r="147" spans="1:20">
      <c r="A147" s="33">
        <v>145</v>
      </c>
      <c r="B147" s="25">
        <v>37</v>
      </c>
      <c r="C147" s="25">
        <v>1</v>
      </c>
      <c r="D147" s="36">
        <f>(1+Mastersheet!$C$39)*D135</f>
        <v>17109.130642154152</v>
      </c>
      <c r="E147" s="36">
        <f t="shared" si="16"/>
        <v>-1026.547838529249</v>
      </c>
      <c r="F147" s="36">
        <f t="shared" si="17"/>
        <v>0</v>
      </c>
      <c r="G147" s="36">
        <f t="shared" si="18"/>
        <v>-4961.6478862247041</v>
      </c>
      <c r="H147" s="37">
        <v>0</v>
      </c>
      <c r="I147" s="25">
        <v>0</v>
      </c>
      <c r="J147" s="25">
        <v>0</v>
      </c>
      <c r="K147" s="25">
        <v>0</v>
      </c>
      <c r="L147" s="25">
        <v>0</v>
      </c>
      <c r="M147" s="37">
        <f t="shared" si="19"/>
        <v>0</v>
      </c>
      <c r="N147" s="38">
        <v>0</v>
      </c>
      <c r="O147" s="37">
        <f>Mastersheet!$C$34</f>
        <v>-1824.6070659266443</v>
      </c>
      <c r="P147" s="55">
        <f>P135*(1+Mastersheet!$C$39)</f>
        <v>-712.88044342308956</v>
      </c>
      <c r="Q147" s="25">
        <v>0</v>
      </c>
      <c r="R147" s="25">
        <v>0</v>
      </c>
      <c r="S147" s="36">
        <f t="shared" si="21"/>
        <v>8583.447408050466</v>
      </c>
      <c r="T147" s="36">
        <f t="shared" si="20"/>
        <v>911873.24785149901</v>
      </c>
    </row>
    <row r="148" spans="1:20">
      <c r="A148" s="33">
        <v>146</v>
      </c>
      <c r="B148" s="25">
        <v>37</v>
      </c>
      <c r="C148" s="25">
        <v>2</v>
      </c>
      <c r="D148" s="36">
        <f>(1+Mastersheet!$C$39)*D136</f>
        <v>17109.130642154152</v>
      </c>
      <c r="E148" s="36">
        <f t="shared" si="16"/>
        <v>-1026.547838529249</v>
      </c>
      <c r="F148" s="36">
        <f t="shared" si="17"/>
        <v>0</v>
      </c>
      <c r="G148" s="36">
        <f t="shared" si="18"/>
        <v>-4961.6478862247041</v>
      </c>
      <c r="H148" s="37">
        <v>0</v>
      </c>
      <c r="I148" s="25">
        <v>0</v>
      </c>
      <c r="J148" s="25">
        <v>0</v>
      </c>
      <c r="K148" s="25">
        <v>0</v>
      </c>
      <c r="L148" s="25">
        <v>0</v>
      </c>
      <c r="M148" s="37">
        <f t="shared" si="19"/>
        <v>0</v>
      </c>
      <c r="N148" s="38">
        <v>0</v>
      </c>
      <c r="O148" s="37">
        <f>Mastersheet!$C$34</f>
        <v>-1824.6070659266443</v>
      </c>
      <c r="P148" s="55">
        <f>P136*(1+Mastersheet!$C$39)</f>
        <v>-712.88044342308956</v>
      </c>
      <c r="Q148" s="25">
        <v>0</v>
      </c>
      <c r="R148" s="25">
        <v>0</v>
      </c>
      <c r="S148" s="36">
        <f t="shared" si="21"/>
        <v>8583.447408050466</v>
      </c>
      <c r="T148" s="36">
        <f t="shared" si="20"/>
        <v>921976.48400596867</v>
      </c>
    </row>
    <row r="149" spans="1:20">
      <c r="A149" s="33">
        <v>147</v>
      </c>
      <c r="B149" s="25">
        <v>37</v>
      </c>
      <c r="C149" s="25">
        <v>3</v>
      </c>
      <c r="D149" s="36">
        <f>(1+Mastersheet!$C$39)*D137</f>
        <v>17109.130642154152</v>
      </c>
      <c r="E149" s="36">
        <f t="shared" si="16"/>
        <v>-1026.547838529249</v>
      </c>
      <c r="F149" s="36">
        <f t="shared" si="17"/>
        <v>0</v>
      </c>
      <c r="G149" s="36">
        <f t="shared" si="18"/>
        <v>-4961.6478862247041</v>
      </c>
      <c r="H149" s="37">
        <v>0</v>
      </c>
      <c r="I149" s="25">
        <v>0</v>
      </c>
      <c r="J149" s="25">
        <v>0</v>
      </c>
      <c r="K149" s="25">
        <v>0</v>
      </c>
      <c r="L149" s="25">
        <v>0</v>
      </c>
      <c r="M149" s="37">
        <f t="shared" si="19"/>
        <v>0</v>
      </c>
      <c r="N149" s="38">
        <v>0</v>
      </c>
      <c r="O149" s="37">
        <f>Mastersheet!$C$34</f>
        <v>-1824.6070659266443</v>
      </c>
      <c r="P149" s="55">
        <f>P137*(1+Mastersheet!$C$39)</f>
        <v>-712.88044342308956</v>
      </c>
      <c r="Q149" s="25">
        <v>0</v>
      </c>
      <c r="R149" s="25">
        <v>0</v>
      </c>
      <c r="S149" s="36">
        <f t="shared" si="21"/>
        <v>8583.447408050466</v>
      </c>
      <c r="T149" s="36">
        <f t="shared" si="20"/>
        <v>932096.55888736236</v>
      </c>
    </row>
    <row r="150" spans="1:20">
      <c r="A150" s="33">
        <v>148</v>
      </c>
      <c r="B150" s="25">
        <v>37</v>
      </c>
      <c r="C150" s="25">
        <v>4</v>
      </c>
      <c r="D150" s="36">
        <f>(1+Mastersheet!$C$39)*D138</f>
        <v>17109.130642154152</v>
      </c>
      <c r="E150" s="36">
        <f t="shared" si="16"/>
        <v>-1026.547838529249</v>
      </c>
      <c r="F150" s="36">
        <f t="shared" si="17"/>
        <v>0</v>
      </c>
      <c r="G150" s="36">
        <f t="shared" si="18"/>
        <v>-4961.6478862247041</v>
      </c>
      <c r="H150" s="37">
        <v>0</v>
      </c>
      <c r="I150" s="25">
        <v>0</v>
      </c>
      <c r="J150" s="25">
        <v>0</v>
      </c>
      <c r="K150" s="25">
        <v>0</v>
      </c>
      <c r="L150" s="25">
        <v>0</v>
      </c>
      <c r="M150" s="37">
        <f t="shared" si="19"/>
        <v>0</v>
      </c>
      <c r="N150" s="38">
        <v>0</v>
      </c>
      <c r="O150" s="37">
        <f>Mastersheet!$C$34</f>
        <v>-1824.6070659266443</v>
      </c>
      <c r="P150" s="55">
        <f>P138*(1+Mastersheet!$C$39)</f>
        <v>-712.88044342308956</v>
      </c>
      <c r="Q150" s="25">
        <v>0</v>
      </c>
      <c r="R150" s="25">
        <v>0</v>
      </c>
      <c r="S150" s="36">
        <f t="shared" si="21"/>
        <v>8583.447408050466</v>
      </c>
      <c r="T150" s="36">
        <f t="shared" si="20"/>
        <v>942233.5005602251</v>
      </c>
    </row>
    <row r="151" spans="1:20">
      <c r="A151" s="33">
        <v>149</v>
      </c>
      <c r="B151" s="25">
        <v>37</v>
      </c>
      <c r="C151" s="25">
        <v>5</v>
      </c>
      <c r="D151" s="36">
        <f>(1+Mastersheet!$C$39)*D139</f>
        <v>17109.130642154152</v>
      </c>
      <c r="E151" s="36">
        <f t="shared" si="16"/>
        <v>-1026.547838529249</v>
      </c>
      <c r="F151" s="36">
        <f t="shared" si="17"/>
        <v>0</v>
      </c>
      <c r="G151" s="36">
        <f t="shared" si="18"/>
        <v>-4961.6478862247041</v>
      </c>
      <c r="H151" s="37">
        <v>0</v>
      </c>
      <c r="I151" s="25">
        <v>0</v>
      </c>
      <c r="J151" s="25">
        <v>0</v>
      </c>
      <c r="K151" s="25">
        <v>0</v>
      </c>
      <c r="L151" s="25">
        <v>0</v>
      </c>
      <c r="M151" s="37">
        <f t="shared" si="19"/>
        <v>0</v>
      </c>
      <c r="N151" s="38">
        <v>0</v>
      </c>
      <c r="O151" s="37">
        <f>Mastersheet!$C$34</f>
        <v>-1824.6070659266443</v>
      </c>
      <c r="P151" s="55">
        <f>P139*(1+Mastersheet!$C$39)</f>
        <v>-712.88044342308956</v>
      </c>
      <c r="Q151" s="25">
        <v>0</v>
      </c>
      <c r="R151" s="25">
        <v>0</v>
      </c>
      <c r="S151" s="36">
        <f t="shared" si="21"/>
        <v>8583.447408050466</v>
      </c>
      <c r="T151" s="36">
        <f t="shared" si="20"/>
        <v>952387.33713587595</v>
      </c>
    </row>
    <row r="152" spans="1:20">
      <c r="A152" s="33">
        <v>150</v>
      </c>
      <c r="B152" s="25">
        <v>37</v>
      </c>
      <c r="C152" s="25">
        <v>6</v>
      </c>
      <c r="D152" s="36">
        <f>(1+Mastersheet!$C$39)*D140</f>
        <v>17109.130642154152</v>
      </c>
      <c r="E152" s="36">
        <f t="shared" si="16"/>
        <v>-1026.547838529249</v>
      </c>
      <c r="F152" s="36">
        <f t="shared" si="17"/>
        <v>0</v>
      </c>
      <c r="G152" s="36">
        <f t="shared" si="18"/>
        <v>-4961.6478862247041</v>
      </c>
      <c r="H152" s="37">
        <v>0</v>
      </c>
      <c r="I152" s="25">
        <v>0</v>
      </c>
      <c r="J152" s="25">
        <v>0</v>
      </c>
      <c r="K152" s="25">
        <v>0</v>
      </c>
      <c r="L152" s="25">
        <v>0</v>
      </c>
      <c r="M152" s="37">
        <f t="shared" si="19"/>
        <v>0</v>
      </c>
      <c r="N152" s="38">
        <v>0</v>
      </c>
      <c r="O152" s="37">
        <f>Mastersheet!$C$34</f>
        <v>-1824.6070659266443</v>
      </c>
      <c r="P152" s="55">
        <f>P140*(1+Mastersheet!$C$39)</f>
        <v>-712.88044342308956</v>
      </c>
      <c r="Q152" s="25">
        <v>0</v>
      </c>
      <c r="R152" s="25">
        <v>0</v>
      </c>
      <c r="S152" s="36">
        <f t="shared" si="21"/>
        <v>8583.447408050466</v>
      </c>
      <c r="T152" s="36">
        <f t="shared" si="20"/>
        <v>962558.09677248623</v>
      </c>
    </row>
    <row r="153" spans="1:20">
      <c r="A153" s="33">
        <v>151</v>
      </c>
      <c r="B153" s="25">
        <v>37</v>
      </c>
      <c r="C153" s="25">
        <v>7</v>
      </c>
      <c r="D153" s="36">
        <f>(1+Mastersheet!$C$39)*D141</f>
        <v>17109.130642154152</v>
      </c>
      <c r="E153" s="36">
        <f t="shared" si="16"/>
        <v>-1026.547838529249</v>
      </c>
      <c r="F153" s="36">
        <f t="shared" si="17"/>
        <v>0</v>
      </c>
      <c r="G153" s="36">
        <f t="shared" si="18"/>
        <v>-4961.6478862247041</v>
      </c>
      <c r="H153" s="37">
        <v>0</v>
      </c>
      <c r="I153" s="25">
        <v>0</v>
      </c>
      <c r="J153" s="25">
        <v>0</v>
      </c>
      <c r="K153" s="25">
        <v>0</v>
      </c>
      <c r="L153" s="25">
        <v>0</v>
      </c>
      <c r="M153" s="37">
        <f t="shared" si="19"/>
        <v>0</v>
      </c>
      <c r="N153" s="38">
        <v>0</v>
      </c>
      <c r="O153" s="37">
        <f>Mastersheet!$C$34</f>
        <v>-1824.6070659266443</v>
      </c>
      <c r="P153" s="55">
        <f>P141*(1+Mastersheet!$C$39)</f>
        <v>-712.88044342308956</v>
      </c>
      <c r="Q153" s="25">
        <v>0</v>
      </c>
      <c r="R153" s="25">
        <v>0</v>
      </c>
      <c r="S153" s="36">
        <f t="shared" si="21"/>
        <v>8583.447408050466</v>
      </c>
      <c r="T153" s="36">
        <f t="shared" si="20"/>
        <v>972745.80767515744</v>
      </c>
    </row>
    <row r="154" spans="1:20">
      <c r="A154" s="33">
        <v>152</v>
      </c>
      <c r="B154" s="25">
        <v>37</v>
      </c>
      <c r="C154" s="25">
        <v>8</v>
      </c>
      <c r="D154" s="36">
        <f>(1+Mastersheet!$C$39)*D142</f>
        <v>17109.130642154152</v>
      </c>
      <c r="E154" s="36">
        <f t="shared" si="16"/>
        <v>-1026.547838529249</v>
      </c>
      <c r="F154" s="36">
        <f t="shared" si="17"/>
        <v>0</v>
      </c>
      <c r="G154" s="36">
        <f t="shared" si="18"/>
        <v>-4961.6478862247041</v>
      </c>
      <c r="H154" s="37">
        <v>0</v>
      </c>
      <c r="I154" s="25">
        <v>0</v>
      </c>
      <c r="J154" s="25">
        <v>0</v>
      </c>
      <c r="K154" s="25">
        <v>0</v>
      </c>
      <c r="L154" s="25">
        <v>0</v>
      </c>
      <c r="M154" s="37">
        <f t="shared" si="19"/>
        <v>0</v>
      </c>
      <c r="N154" s="38">
        <v>0</v>
      </c>
      <c r="O154" s="37">
        <f>Mastersheet!$C$34</f>
        <v>-1824.6070659266443</v>
      </c>
      <c r="P154" s="55">
        <f>P142*(1+Mastersheet!$C$39)</f>
        <v>-712.88044342308956</v>
      </c>
      <c r="Q154" s="25">
        <v>0</v>
      </c>
      <c r="R154" s="25">
        <v>0</v>
      </c>
      <c r="S154" s="36">
        <f t="shared" si="21"/>
        <v>8583.447408050466</v>
      </c>
      <c r="T154" s="36">
        <f t="shared" si="20"/>
        <v>982950.49809599982</v>
      </c>
    </row>
    <row r="155" spans="1:20">
      <c r="A155" s="33">
        <v>153</v>
      </c>
      <c r="B155" s="25">
        <v>37</v>
      </c>
      <c r="C155" s="25">
        <v>9</v>
      </c>
      <c r="D155" s="36">
        <f>(1+Mastersheet!$C$39)*D143</f>
        <v>17109.130642154152</v>
      </c>
      <c r="E155" s="36">
        <f t="shared" si="16"/>
        <v>-1026.547838529249</v>
      </c>
      <c r="F155" s="36">
        <f t="shared" si="17"/>
        <v>0</v>
      </c>
      <c r="G155" s="36">
        <f t="shared" si="18"/>
        <v>-4961.6478862247041</v>
      </c>
      <c r="H155" s="37">
        <v>0</v>
      </c>
      <c r="I155" s="25">
        <v>0</v>
      </c>
      <c r="J155" s="25">
        <v>0</v>
      </c>
      <c r="K155" s="25">
        <v>0</v>
      </c>
      <c r="L155" s="25">
        <v>0</v>
      </c>
      <c r="M155" s="37">
        <f t="shared" si="19"/>
        <v>0</v>
      </c>
      <c r="N155" s="38">
        <v>0</v>
      </c>
      <c r="O155" s="37">
        <f>Mastersheet!$C$34</f>
        <v>-1824.6070659266443</v>
      </c>
      <c r="P155" s="55">
        <f>P143*(1+Mastersheet!$C$39)</f>
        <v>-712.88044342308956</v>
      </c>
      <c r="Q155" s="25">
        <v>0</v>
      </c>
      <c r="R155" s="25">
        <v>0</v>
      </c>
      <c r="S155" s="36">
        <f t="shared" si="21"/>
        <v>8583.447408050466</v>
      </c>
      <c r="T155" s="36">
        <f t="shared" si="20"/>
        <v>993172.19633421022</v>
      </c>
    </row>
    <row r="156" spans="1:20">
      <c r="A156" s="33">
        <v>154</v>
      </c>
      <c r="B156" s="25">
        <v>37</v>
      </c>
      <c r="C156" s="25">
        <v>10</v>
      </c>
      <c r="D156" s="36">
        <f>(1+Mastersheet!$C$39)*D144</f>
        <v>17109.130642154152</v>
      </c>
      <c r="E156" s="36">
        <f t="shared" si="16"/>
        <v>-1026.547838529249</v>
      </c>
      <c r="F156" s="36">
        <f t="shared" si="17"/>
        <v>0</v>
      </c>
      <c r="G156" s="36">
        <f t="shared" si="18"/>
        <v>-4961.6478862247041</v>
      </c>
      <c r="H156" s="37">
        <v>0</v>
      </c>
      <c r="I156" s="25">
        <v>0</v>
      </c>
      <c r="J156" s="25">
        <v>0</v>
      </c>
      <c r="K156" s="25">
        <v>0</v>
      </c>
      <c r="L156" s="25">
        <v>0</v>
      </c>
      <c r="M156" s="37">
        <f t="shared" si="19"/>
        <v>0</v>
      </c>
      <c r="N156" s="38">
        <v>0</v>
      </c>
      <c r="O156" s="37">
        <f>Mastersheet!$C$34</f>
        <v>-1824.6070659266443</v>
      </c>
      <c r="P156" s="55">
        <f>P144*(1+Mastersheet!$C$39)</f>
        <v>-712.88044342308956</v>
      </c>
      <c r="Q156" s="25">
        <v>0</v>
      </c>
      <c r="R156" s="25">
        <v>0</v>
      </c>
      <c r="S156" s="36">
        <f t="shared" si="21"/>
        <v>8583.447408050466</v>
      </c>
      <c r="T156" s="36">
        <f t="shared" si="20"/>
        <v>1003410.9307361511</v>
      </c>
    </row>
    <row r="157" spans="1:20">
      <c r="A157" s="33">
        <v>155</v>
      </c>
      <c r="B157" s="25">
        <v>37</v>
      </c>
      <c r="C157" s="25">
        <v>11</v>
      </c>
      <c r="D157" s="36">
        <f>(1+Mastersheet!$C$39)*D145</f>
        <v>17109.130642154152</v>
      </c>
      <c r="E157" s="36">
        <f t="shared" si="16"/>
        <v>-1026.547838529249</v>
      </c>
      <c r="F157" s="36">
        <f t="shared" si="17"/>
        <v>0</v>
      </c>
      <c r="G157" s="36">
        <f t="shared" si="18"/>
        <v>-4961.6478862247041</v>
      </c>
      <c r="H157" s="37">
        <v>0</v>
      </c>
      <c r="I157" s="25">
        <v>0</v>
      </c>
      <c r="J157" s="25">
        <v>0</v>
      </c>
      <c r="K157" s="25">
        <v>0</v>
      </c>
      <c r="L157" s="25">
        <v>0</v>
      </c>
      <c r="M157" s="37">
        <f t="shared" si="19"/>
        <v>0</v>
      </c>
      <c r="N157" s="38">
        <v>0</v>
      </c>
      <c r="O157" s="37">
        <f>Mastersheet!$C$34</f>
        <v>-1824.6070659266443</v>
      </c>
      <c r="P157" s="55">
        <f>P145*(1+Mastersheet!$C$39)</f>
        <v>-712.88044342308956</v>
      </c>
      <c r="Q157" s="25">
        <v>0</v>
      </c>
      <c r="R157" s="25">
        <v>0</v>
      </c>
      <c r="S157" s="36">
        <f t="shared" si="21"/>
        <v>8583.447408050466</v>
      </c>
      <c r="T157" s="36">
        <f t="shared" si="20"/>
        <v>1013666.7296954284</v>
      </c>
    </row>
    <row r="158" spans="1:20">
      <c r="A158" s="33">
        <v>156</v>
      </c>
      <c r="B158" s="25">
        <v>38</v>
      </c>
      <c r="C158" s="25">
        <v>0</v>
      </c>
      <c r="D158" s="36">
        <f>(1+Mastersheet!$C$39)*D146</f>
        <v>17109.130642154152</v>
      </c>
      <c r="E158" s="36">
        <f t="shared" si="16"/>
        <v>-1026.547838529249</v>
      </c>
      <c r="F158" s="36">
        <f t="shared" si="17"/>
        <v>0</v>
      </c>
      <c r="G158" s="36">
        <f t="shared" si="18"/>
        <v>-4961.6478862247041</v>
      </c>
      <c r="H158" s="37">
        <v>0</v>
      </c>
      <c r="I158" s="25">
        <v>0</v>
      </c>
      <c r="J158" s="25">
        <v>0</v>
      </c>
      <c r="K158" s="25">
        <v>0</v>
      </c>
      <c r="L158" s="25">
        <v>0</v>
      </c>
      <c r="M158" s="37">
        <f t="shared" si="19"/>
        <v>0</v>
      </c>
      <c r="N158" s="38">
        <v>0</v>
      </c>
      <c r="O158" s="37">
        <f>Mastersheet!$C$34</f>
        <v>-1824.6070659266443</v>
      </c>
      <c r="P158" s="55">
        <f>P146*(1+Mastersheet!$C$39)</f>
        <v>-712.88044342308956</v>
      </c>
      <c r="Q158" s="25">
        <v>0</v>
      </c>
      <c r="R158" s="25">
        <v>0</v>
      </c>
      <c r="S158" s="36">
        <f t="shared" si="21"/>
        <v>8583.447408050466</v>
      </c>
      <c r="T158" s="36">
        <f t="shared" si="20"/>
        <v>1023939.6216529713</v>
      </c>
    </row>
    <row r="159" spans="1:20">
      <c r="A159" s="33">
        <v>157</v>
      </c>
      <c r="B159" s="25">
        <v>38</v>
      </c>
      <c r="C159" s="25">
        <v>1</v>
      </c>
      <c r="D159" s="36">
        <f>(1+Mastersheet!$C$39)*D147</f>
        <v>17622.404561418778</v>
      </c>
      <c r="E159" s="36">
        <f t="shared" si="16"/>
        <v>-1057.3442736851266</v>
      </c>
      <c r="F159" s="36">
        <f t="shared" si="17"/>
        <v>0</v>
      </c>
      <c r="G159" s="36">
        <f t="shared" si="18"/>
        <v>-5110.497322811445</v>
      </c>
      <c r="H159" s="37">
        <v>0</v>
      </c>
      <c r="I159" s="25">
        <v>0</v>
      </c>
      <c r="J159" s="25">
        <v>0</v>
      </c>
      <c r="K159" s="25">
        <v>0</v>
      </c>
      <c r="L159" s="25">
        <v>0</v>
      </c>
      <c r="M159" s="37">
        <f t="shared" si="19"/>
        <v>0</v>
      </c>
      <c r="N159" s="38">
        <v>0</v>
      </c>
      <c r="O159" s="37">
        <f>Mastersheet!$C$34</f>
        <v>-1824.6070659266443</v>
      </c>
      <c r="P159" s="55">
        <f>P147*(1+Mastersheet!$C$39)</f>
        <v>-734.2668567257823</v>
      </c>
      <c r="Q159" s="25">
        <v>0</v>
      </c>
      <c r="R159" s="25">
        <v>0</v>
      </c>
      <c r="S159" s="36">
        <f t="shared" si="21"/>
        <v>8895.6890422697779</v>
      </c>
      <c r="T159" s="36">
        <f t="shared" si="20"/>
        <v>1034541.8767313294</v>
      </c>
    </row>
    <row r="160" spans="1:20">
      <c r="A160" s="33">
        <v>158</v>
      </c>
      <c r="B160" s="25">
        <v>38</v>
      </c>
      <c r="C160" s="25">
        <v>2</v>
      </c>
      <c r="D160" s="36">
        <f>(1+Mastersheet!$C$39)*D148</f>
        <v>17622.404561418778</v>
      </c>
      <c r="E160" s="36">
        <f t="shared" si="16"/>
        <v>-1057.3442736851266</v>
      </c>
      <c r="F160" s="36">
        <f t="shared" si="17"/>
        <v>0</v>
      </c>
      <c r="G160" s="36">
        <f t="shared" si="18"/>
        <v>-5110.497322811445</v>
      </c>
      <c r="H160" s="37">
        <v>0</v>
      </c>
      <c r="I160" s="25">
        <v>0</v>
      </c>
      <c r="J160" s="25">
        <v>0</v>
      </c>
      <c r="K160" s="25">
        <v>0</v>
      </c>
      <c r="L160" s="25">
        <v>0</v>
      </c>
      <c r="M160" s="37">
        <f t="shared" si="19"/>
        <v>0</v>
      </c>
      <c r="N160" s="38">
        <v>0</v>
      </c>
      <c r="O160" s="37">
        <f>Mastersheet!$C$34</f>
        <v>-1824.6070659266443</v>
      </c>
      <c r="P160" s="55">
        <f>P148*(1+Mastersheet!$C$39)</f>
        <v>-734.2668567257823</v>
      </c>
      <c r="Q160" s="25">
        <v>0</v>
      </c>
      <c r="R160" s="25">
        <v>0</v>
      </c>
      <c r="S160" s="36">
        <f t="shared" si="21"/>
        <v>8895.6890422697779</v>
      </c>
      <c r="T160" s="36">
        <f t="shared" si="20"/>
        <v>1045161.8022348181</v>
      </c>
    </row>
    <row r="161" spans="1:20">
      <c r="A161" s="33">
        <v>159</v>
      </c>
      <c r="B161" s="25">
        <v>38</v>
      </c>
      <c r="C161" s="25">
        <v>3</v>
      </c>
      <c r="D161" s="36">
        <f>(1+Mastersheet!$C$39)*D149</f>
        <v>17622.404561418778</v>
      </c>
      <c r="E161" s="36">
        <f t="shared" si="16"/>
        <v>-1057.3442736851266</v>
      </c>
      <c r="F161" s="36">
        <f t="shared" si="17"/>
        <v>0</v>
      </c>
      <c r="G161" s="36">
        <f t="shared" si="18"/>
        <v>-5110.497322811445</v>
      </c>
      <c r="H161" s="37">
        <v>0</v>
      </c>
      <c r="I161" s="25">
        <v>0</v>
      </c>
      <c r="J161" s="25">
        <v>0</v>
      </c>
      <c r="K161" s="25">
        <v>0</v>
      </c>
      <c r="L161" s="25">
        <v>0</v>
      </c>
      <c r="M161" s="37">
        <f t="shared" si="19"/>
        <v>0</v>
      </c>
      <c r="N161" s="38">
        <v>0</v>
      </c>
      <c r="O161" s="37">
        <f>Mastersheet!$C$34</f>
        <v>-1824.6070659266443</v>
      </c>
      <c r="P161" s="55">
        <f>P149*(1+Mastersheet!$C$39)</f>
        <v>-734.2668567257823</v>
      </c>
      <c r="Q161" s="25">
        <v>0</v>
      </c>
      <c r="R161" s="25">
        <v>0</v>
      </c>
      <c r="S161" s="36">
        <f t="shared" si="21"/>
        <v>8895.6890422697779</v>
      </c>
      <c r="T161" s="36">
        <f t="shared" si="20"/>
        <v>1055799.4276141459</v>
      </c>
    </row>
    <row r="162" spans="1:20">
      <c r="A162" s="33">
        <v>160</v>
      </c>
      <c r="B162" s="25">
        <v>38</v>
      </c>
      <c r="C162" s="25">
        <v>4</v>
      </c>
      <c r="D162" s="36">
        <f>(1+Mastersheet!$C$39)*D150</f>
        <v>17622.404561418778</v>
      </c>
      <c r="E162" s="36">
        <f t="shared" si="16"/>
        <v>-1057.3442736851266</v>
      </c>
      <c r="F162" s="36">
        <f t="shared" si="17"/>
        <v>0</v>
      </c>
      <c r="G162" s="36">
        <f t="shared" si="18"/>
        <v>-5110.497322811445</v>
      </c>
      <c r="H162" s="37">
        <v>0</v>
      </c>
      <c r="I162" s="25">
        <v>0</v>
      </c>
      <c r="J162" s="25">
        <v>0</v>
      </c>
      <c r="K162" s="25">
        <v>0</v>
      </c>
      <c r="L162" s="25">
        <v>0</v>
      </c>
      <c r="M162" s="37">
        <f t="shared" si="19"/>
        <v>0</v>
      </c>
      <c r="N162" s="38">
        <v>0</v>
      </c>
      <c r="O162" s="37">
        <f>Mastersheet!$C$34</f>
        <v>-1824.6070659266443</v>
      </c>
      <c r="P162" s="55">
        <f>P150*(1+Mastersheet!$C$39)</f>
        <v>-734.2668567257823</v>
      </c>
      <c r="Q162" s="25">
        <v>0</v>
      </c>
      <c r="R162" s="25">
        <v>0</v>
      </c>
      <c r="S162" s="36">
        <f t="shared" si="21"/>
        <v>8895.6890422697779</v>
      </c>
      <c r="T162" s="36">
        <f t="shared" si="20"/>
        <v>1066454.7823691058</v>
      </c>
    </row>
    <row r="163" spans="1:20">
      <c r="A163" s="33">
        <v>161</v>
      </c>
      <c r="B163" s="25">
        <v>38</v>
      </c>
      <c r="C163" s="25">
        <v>5</v>
      </c>
      <c r="D163" s="36">
        <f>(1+Mastersheet!$C$39)*D151</f>
        <v>17622.404561418778</v>
      </c>
      <c r="E163" s="36">
        <f t="shared" si="16"/>
        <v>-1057.3442736851266</v>
      </c>
      <c r="F163" s="36">
        <f t="shared" si="17"/>
        <v>0</v>
      </c>
      <c r="G163" s="36">
        <f t="shared" si="18"/>
        <v>-5110.497322811445</v>
      </c>
      <c r="H163" s="37">
        <v>0</v>
      </c>
      <c r="I163" s="25">
        <v>0</v>
      </c>
      <c r="J163" s="25">
        <v>0</v>
      </c>
      <c r="K163" s="25">
        <v>0</v>
      </c>
      <c r="L163" s="25">
        <v>0</v>
      </c>
      <c r="M163" s="37">
        <f t="shared" si="19"/>
        <v>0</v>
      </c>
      <c r="N163" s="38">
        <v>0</v>
      </c>
      <c r="O163" s="37">
        <f>Mastersheet!$C$34</f>
        <v>-1824.6070659266443</v>
      </c>
      <c r="P163" s="55">
        <f>P151*(1+Mastersheet!$C$39)</f>
        <v>-734.2668567257823</v>
      </c>
      <c r="Q163" s="25">
        <v>0</v>
      </c>
      <c r="R163" s="25">
        <v>0</v>
      </c>
      <c r="S163" s="36">
        <f t="shared" si="21"/>
        <v>8895.6890422697779</v>
      </c>
      <c r="T163" s="36">
        <f t="shared" si="20"/>
        <v>1077127.8960486574</v>
      </c>
    </row>
    <row r="164" spans="1:20">
      <c r="A164" s="33">
        <v>162</v>
      </c>
      <c r="B164" s="25">
        <v>38</v>
      </c>
      <c r="C164" s="25">
        <v>6</v>
      </c>
      <c r="D164" s="36">
        <f>(1+Mastersheet!$C$39)*D152</f>
        <v>17622.404561418778</v>
      </c>
      <c r="E164" s="36">
        <f t="shared" si="16"/>
        <v>-1057.3442736851266</v>
      </c>
      <c r="F164" s="36">
        <f t="shared" si="17"/>
        <v>0</v>
      </c>
      <c r="G164" s="36">
        <f t="shared" si="18"/>
        <v>-5110.497322811445</v>
      </c>
      <c r="H164" s="37">
        <v>0</v>
      </c>
      <c r="I164" s="25">
        <v>0</v>
      </c>
      <c r="J164" s="25">
        <v>0</v>
      </c>
      <c r="K164" s="25">
        <v>0</v>
      </c>
      <c r="L164" s="25">
        <v>0</v>
      </c>
      <c r="M164" s="37">
        <f t="shared" si="19"/>
        <v>0</v>
      </c>
      <c r="N164" s="38">
        <v>0</v>
      </c>
      <c r="O164" s="37">
        <f>Mastersheet!$C$34</f>
        <v>-1824.6070659266443</v>
      </c>
      <c r="P164" s="55">
        <f>P152*(1+Mastersheet!$C$39)</f>
        <v>-734.2668567257823</v>
      </c>
      <c r="Q164" s="25">
        <v>0</v>
      </c>
      <c r="R164" s="25">
        <v>0</v>
      </c>
      <c r="S164" s="36">
        <f t="shared" si="21"/>
        <v>8895.6890422697779</v>
      </c>
      <c r="T164" s="36">
        <f t="shared" si="20"/>
        <v>1087818.7982510081</v>
      </c>
    </row>
    <row r="165" spans="1:20">
      <c r="A165" s="33">
        <v>163</v>
      </c>
      <c r="B165" s="25">
        <v>38</v>
      </c>
      <c r="C165" s="25">
        <v>7</v>
      </c>
      <c r="D165" s="36">
        <f>(1+Mastersheet!$C$39)*D153</f>
        <v>17622.404561418778</v>
      </c>
      <c r="E165" s="36">
        <f t="shared" si="16"/>
        <v>-1057.3442736851266</v>
      </c>
      <c r="F165" s="36">
        <f t="shared" si="17"/>
        <v>0</v>
      </c>
      <c r="G165" s="36">
        <f t="shared" si="18"/>
        <v>-5110.497322811445</v>
      </c>
      <c r="H165" s="37">
        <v>0</v>
      </c>
      <c r="I165" s="25">
        <v>0</v>
      </c>
      <c r="J165" s="25">
        <v>0</v>
      </c>
      <c r="K165" s="25">
        <v>0</v>
      </c>
      <c r="L165" s="25">
        <v>0</v>
      </c>
      <c r="M165" s="37">
        <f t="shared" si="19"/>
        <v>0</v>
      </c>
      <c r="N165" s="38">
        <v>0</v>
      </c>
      <c r="O165" s="37">
        <f>Mastersheet!$C$34</f>
        <v>-1824.6070659266443</v>
      </c>
      <c r="P165" s="55">
        <f>P153*(1+Mastersheet!$C$39)</f>
        <v>-734.2668567257823</v>
      </c>
      <c r="Q165" s="25">
        <v>0</v>
      </c>
      <c r="R165" s="25">
        <v>0</v>
      </c>
      <c r="S165" s="36">
        <f t="shared" si="21"/>
        <v>8895.6890422697779</v>
      </c>
      <c r="T165" s="36">
        <f t="shared" si="20"/>
        <v>1098527.5186236962</v>
      </c>
    </row>
    <row r="166" spans="1:20">
      <c r="A166" s="33">
        <v>164</v>
      </c>
      <c r="B166" s="25">
        <v>38</v>
      </c>
      <c r="C166" s="25">
        <v>8</v>
      </c>
      <c r="D166" s="36">
        <f>(1+Mastersheet!$C$39)*D154</f>
        <v>17622.404561418778</v>
      </c>
      <c r="E166" s="36">
        <f t="shared" si="16"/>
        <v>-1057.3442736851266</v>
      </c>
      <c r="F166" s="36">
        <f t="shared" si="17"/>
        <v>0</v>
      </c>
      <c r="G166" s="36">
        <f t="shared" si="18"/>
        <v>-5110.497322811445</v>
      </c>
      <c r="H166" s="37">
        <v>0</v>
      </c>
      <c r="I166" s="25">
        <v>0</v>
      </c>
      <c r="J166" s="25">
        <v>0</v>
      </c>
      <c r="K166" s="25">
        <v>0</v>
      </c>
      <c r="L166" s="25">
        <v>0</v>
      </c>
      <c r="M166" s="37">
        <f t="shared" si="19"/>
        <v>0</v>
      </c>
      <c r="N166" s="38">
        <v>0</v>
      </c>
      <c r="O166" s="37">
        <f>Mastersheet!$C$34</f>
        <v>-1824.6070659266443</v>
      </c>
      <c r="P166" s="55">
        <f>P154*(1+Mastersheet!$C$39)</f>
        <v>-734.2668567257823</v>
      </c>
      <c r="Q166" s="25">
        <v>0</v>
      </c>
      <c r="R166" s="25">
        <v>0</v>
      </c>
      <c r="S166" s="36">
        <f t="shared" si="21"/>
        <v>8895.6890422697779</v>
      </c>
      <c r="T166" s="36">
        <f t="shared" si="20"/>
        <v>1109254.0868636721</v>
      </c>
    </row>
    <row r="167" spans="1:20">
      <c r="A167" s="33">
        <v>165</v>
      </c>
      <c r="B167" s="25">
        <v>38</v>
      </c>
      <c r="C167" s="25">
        <v>9</v>
      </c>
      <c r="D167" s="36">
        <f>(1+Mastersheet!$C$39)*D155</f>
        <v>17622.404561418778</v>
      </c>
      <c r="E167" s="36">
        <f t="shared" si="16"/>
        <v>-1057.3442736851266</v>
      </c>
      <c r="F167" s="36">
        <f t="shared" si="17"/>
        <v>0</v>
      </c>
      <c r="G167" s="36">
        <f t="shared" si="18"/>
        <v>-5110.497322811445</v>
      </c>
      <c r="H167" s="37">
        <v>0</v>
      </c>
      <c r="I167" s="25">
        <v>0</v>
      </c>
      <c r="J167" s="25">
        <v>0</v>
      </c>
      <c r="K167" s="25">
        <v>0</v>
      </c>
      <c r="L167" s="25">
        <v>0</v>
      </c>
      <c r="M167" s="37">
        <f t="shared" si="19"/>
        <v>0</v>
      </c>
      <c r="N167" s="38">
        <v>0</v>
      </c>
      <c r="O167" s="37">
        <f>Mastersheet!$C$34</f>
        <v>-1824.6070659266443</v>
      </c>
      <c r="P167" s="55">
        <f>P155*(1+Mastersheet!$C$39)</f>
        <v>-734.2668567257823</v>
      </c>
      <c r="Q167" s="25">
        <v>0</v>
      </c>
      <c r="R167" s="25">
        <v>0</v>
      </c>
      <c r="S167" s="36">
        <f t="shared" si="21"/>
        <v>8895.6890422697779</v>
      </c>
      <c r="T167" s="36">
        <f t="shared" si="20"/>
        <v>1119998.5327173814</v>
      </c>
    </row>
    <row r="168" spans="1:20">
      <c r="A168" s="33">
        <v>166</v>
      </c>
      <c r="B168" s="25">
        <v>38</v>
      </c>
      <c r="C168" s="25">
        <v>10</v>
      </c>
      <c r="D168" s="36">
        <f>(1+Mastersheet!$C$39)*D156</f>
        <v>17622.404561418778</v>
      </c>
      <c r="E168" s="36">
        <f t="shared" si="16"/>
        <v>-1057.3442736851266</v>
      </c>
      <c r="F168" s="36">
        <f t="shared" si="17"/>
        <v>0</v>
      </c>
      <c r="G168" s="36">
        <f t="shared" si="18"/>
        <v>-5110.497322811445</v>
      </c>
      <c r="H168" s="37">
        <v>0</v>
      </c>
      <c r="I168" s="25">
        <v>0</v>
      </c>
      <c r="J168" s="25">
        <v>0</v>
      </c>
      <c r="K168" s="25">
        <v>0</v>
      </c>
      <c r="L168" s="25">
        <v>0</v>
      </c>
      <c r="M168" s="37">
        <f t="shared" si="19"/>
        <v>0</v>
      </c>
      <c r="N168" s="38">
        <v>0</v>
      </c>
      <c r="O168" s="37">
        <f>Mastersheet!$C$34</f>
        <v>-1824.6070659266443</v>
      </c>
      <c r="P168" s="55">
        <f>P156*(1+Mastersheet!$C$39)</f>
        <v>-734.2668567257823</v>
      </c>
      <c r="Q168" s="25">
        <v>0</v>
      </c>
      <c r="R168" s="25">
        <v>0</v>
      </c>
      <c r="S168" s="36">
        <f t="shared" si="21"/>
        <v>8895.6890422697779</v>
      </c>
      <c r="T168" s="36">
        <f t="shared" si="20"/>
        <v>1130760.8859808468</v>
      </c>
    </row>
    <row r="169" spans="1:20">
      <c r="A169" s="33">
        <v>167</v>
      </c>
      <c r="B169" s="25">
        <v>38</v>
      </c>
      <c r="C169" s="25">
        <v>11</v>
      </c>
      <c r="D169" s="36">
        <f>(1+Mastersheet!$C$39)*D157</f>
        <v>17622.404561418778</v>
      </c>
      <c r="E169" s="36">
        <f t="shared" si="16"/>
        <v>-1057.3442736851266</v>
      </c>
      <c r="F169" s="36">
        <f t="shared" si="17"/>
        <v>0</v>
      </c>
      <c r="G169" s="36">
        <f t="shared" si="18"/>
        <v>-5110.497322811445</v>
      </c>
      <c r="H169" s="37">
        <v>0</v>
      </c>
      <c r="I169" s="25">
        <v>0</v>
      </c>
      <c r="J169" s="25">
        <v>0</v>
      </c>
      <c r="K169" s="25">
        <v>0</v>
      </c>
      <c r="L169" s="25">
        <v>0</v>
      </c>
      <c r="M169" s="37">
        <f t="shared" si="19"/>
        <v>0</v>
      </c>
      <c r="N169" s="38">
        <v>0</v>
      </c>
      <c r="O169" s="37">
        <f>Mastersheet!$C$34</f>
        <v>-1824.6070659266443</v>
      </c>
      <c r="P169" s="55">
        <f>P157*(1+Mastersheet!$C$39)</f>
        <v>-734.2668567257823</v>
      </c>
      <c r="Q169" s="25">
        <v>0</v>
      </c>
      <c r="R169" s="25">
        <v>0</v>
      </c>
      <c r="S169" s="36">
        <f t="shared" si="21"/>
        <v>8895.6890422697779</v>
      </c>
      <c r="T169" s="36">
        <f t="shared" si="20"/>
        <v>1141541.1764997514</v>
      </c>
    </row>
    <row r="170" spans="1:20">
      <c r="A170" s="33">
        <v>168</v>
      </c>
      <c r="B170" s="25">
        <v>39</v>
      </c>
      <c r="C170" s="25">
        <v>0</v>
      </c>
      <c r="D170" s="36">
        <f>(1+Mastersheet!$C$39)*D158</f>
        <v>17622.404561418778</v>
      </c>
      <c r="E170" s="36">
        <f t="shared" si="16"/>
        <v>-1057.3442736851266</v>
      </c>
      <c r="F170" s="36">
        <f t="shared" si="17"/>
        <v>0</v>
      </c>
      <c r="G170" s="36">
        <f t="shared" si="18"/>
        <v>-5110.497322811445</v>
      </c>
      <c r="H170" s="37">
        <v>0</v>
      </c>
      <c r="I170" s="25">
        <v>0</v>
      </c>
      <c r="J170" s="25">
        <v>0</v>
      </c>
      <c r="K170" s="25">
        <v>0</v>
      </c>
      <c r="L170" s="25">
        <v>0</v>
      </c>
      <c r="M170" s="37">
        <f t="shared" si="19"/>
        <v>0</v>
      </c>
      <c r="N170" s="38">
        <v>0</v>
      </c>
      <c r="O170" s="37">
        <f>Mastersheet!$C$34</f>
        <v>-1824.6070659266443</v>
      </c>
      <c r="P170" s="55">
        <f>P158*(1+Mastersheet!$C$39)</f>
        <v>-734.2668567257823</v>
      </c>
      <c r="Q170" s="25">
        <v>0</v>
      </c>
      <c r="R170" s="25">
        <v>0</v>
      </c>
      <c r="S170" s="36">
        <f t="shared" si="21"/>
        <v>8895.6890422697779</v>
      </c>
      <c r="T170" s="36">
        <f t="shared" si="20"/>
        <v>1152339.4341695209</v>
      </c>
    </row>
    <row r="171" spans="1:20">
      <c r="A171" s="33">
        <v>169</v>
      </c>
      <c r="B171" s="25">
        <v>39</v>
      </c>
      <c r="C171" s="25">
        <v>1</v>
      </c>
      <c r="D171" s="36">
        <f>(1+Mastersheet!$C$39)*D159</f>
        <v>18151.076698261342</v>
      </c>
      <c r="E171" s="36">
        <f t="shared" si="16"/>
        <v>-1089.0646018956804</v>
      </c>
      <c r="F171" s="36">
        <f t="shared" si="17"/>
        <v>0</v>
      </c>
      <c r="G171" s="36">
        <f t="shared" si="18"/>
        <v>-5263.8122424957892</v>
      </c>
      <c r="H171" s="37">
        <v>0</v>
      </c>
      <c r="I171" s="25">
        <v>0</v>
      </c>
      <c r="J171" s="25">
        <v>0</v>
      </c>
      <c r="K171" s="25">
        <v>0</v>
      </c>
      <c r="L171" s="25">
        <v>0</v>
      </c>
      <c r="M171" s="37">
        <f t="shared" si="19"/>
        <v>0</v>
      </c>
      <c r="N171" s="38">
        <v>0</v>
      </c>
      <c r="O171" s="37">
        <f>Mastersheet!$C$34</f>
        <v>-1824.6070659266443</v>
      </c>
      <c r="P171" s="55">
        <f>P159*(1+Mastersheet!$C$39)</f>
        <v>-756.29486242755581</v>
      </c>
      <c r="Q171" s="25">
        <v>0</v>
      </c>
      <c r="R171" s="25">
        <v>0</v>
      </c>
      <c r="S171" s="36">
        <f t="shared" si="21"/>
        <v>9217.2979255156733</v>
      </c>
      <c r="T171" s="36">
        <f t="shared" si="20"/>
        <v>1163477.2978186524</v>
      </c>
    </row>
    <row r="172" spans="1:20">
      <c r="A172" s="33">
        <v>170</v>
      </c>
      <c r="B172" s="25">
        <v>39</v>
      </c>
      <c r="C172" s="25">
        <v>2</v>
      </c>
      <c r="D172" s="36">
        <f>(1+Mastersheet!$C$39)*D160</f>
        <v>18151.076698261342</v>
      </c>
      <c r="E172" s="36">
        <f t="shared" si="16"/>
        <v>-1089.0646018956804</v>
      </c>
      <c r="F172" s="36">
        <f t="shared" si="17"/>
        <v>0</v>
      </c>
      <c r="G172" s="36">
        <f t="shared" si="18"/>
        <v>-5263.8122424957892</v>
      </c>
      <c r="H172" s="37">
        <v>0</v>
      </c>
      <c r="I172" s="25">
        <v>0</v>
      </c>
      <c r="J172" s="25">
        <v>0</v>
      </c>
      <c r="K172" s="25">
        <v>0</v>
      </c>
      <c r="L172" s="25">
        <v>0</v>
      </c>
      <c r="M172" s="37">
        <f t="shared" si="19"/>
        <v>0</v>
      </c>
      <c r="N172" s="38">
        <v>0</v>
      </c>
      <c r="O172" s="37">
        <f>Mastersheet!$C$34</f>
        <v>-1824.6070659266443</v>
      </c>
      <c r="P172" s="55">
        <f>P160*(1+Mastersheet!$C$39)</f>
        <v>-756.29486242755581</v>
      </c>
      <c r="Q172" s="25">
        <v>0</v>
      </c>
      <c r="R172" s="25">
        <v>0</v>
      </c>
      <c r="S172" s="36">
        <f t="shared" si="21"/>
        <v>9217.2979255156733</v>
      </c>
      <c r="T172" s="36">
        <f t="shared" si="20"/>
        <v>1174633.7245738658</v>
      </c>
    </row>
    <row r="173" spans="1:20">
      <c r="A173" s="33">
        <v>171</v>
      </c>
      <c r="B173" s="25">
        <v>39</v>
      </c>
      <c r="C173" s="25">
        <v>3</v>
      </c>
      <c r="D173" s="36">
        <f>(1+Mastersheet!$C$39)*D161</f>
        <v>18151.076698261342</v>
      </c>
      <c r="E173" s="36">
        <f t="shared" si="16"/>
        <v>-1089.0646018956804</v>
      </c>
      <c r="F173" s="36">
        <f t="shared" si="17"/>
        <v>0</v>
      </c>
      <c r="G173" s="36">
        <f t="shared" si="18"/>
        <v>-5263.8122424957892</v>
      </c>
      <c r="H173" s="37">
        <v>0</v>
      </c>
      <c r="I173" s="25">
        <v>0</v>
      </c>
      <c r="J173" s="25">
        <v>0</v>
      </c>
      <c r="K173" s="25">
        <v>0</v>
      </c>
      <c r="L173" s="25">
        <v>0</v>
      </c>
      <c r="M173" s="37">
        <f t="shared" si="19"/>
        <v>0</v>
      </c>
      <c r="N173" s="38">
        <v>0</v>
      </c>
      <c r="O173" s="37">
        <f>Mastersheet!$C$34</f>
        <v>-1824.6070659266443</v>
      </c>
      <c r="P173" s="55">
        <f>P161*(1+Mastersheet!$C$39)</f>
        <v>-756.29486242755581</v>
      </c>
      <c r="Q173" s="25">
        <v>0</v>
      </c>
      <c r="R173" s="25">
        <v>0</v>
      </c>
      <c r="S173" s="36">
        <f t="shared" si="21"/>
        <v>9217.2979255156733</v>
      </c>
      <c r="T173" s="36">
        <f t="shared" si="20"/>
        <v>1185808.7453736712</v>
      </c>
    </row>
    <row r="174" spans="1:20">
      <c r="A174" s="33">
        <v>172</v>
      </c>
      <c r="B174" s="25">
        <v>39</v>
      </c>
      <c r="C174" s="25">
        <v>4</v>
      </c>
      <c r="D174" s="36">
        <f>(1+Mastersheet!$C$39)*D162</f>
        <v>18151.076698261342</v>
      </c>
      <c r="E174" s="36">
        <f t="shared" si="16"/>
        <v>-1089.0646018956804</v>
      </c>
      <c r="F174" s="36">
        <f t="shared" si="17"/>
        <v>0</v>
      </c>
      <c r="G174" s="36">
        <f t="shared" si="18"/>
        <v>-5263.8122424957892</v>
      </c>
      <c r="H174" s="37">
        <v>0</v>
      </c>
      <c r="I174" s="25">
        <v>0</v>
      </c>
      <c r="J174" s="25">
        <v>0</v>
      </c>
      <c r="K174" s="25">
        <v>0</v>
      </c>
      <c r="L174" s="25">
        <v>0</v>
      </c>
      <c r="M174" s="37">
        <f t="shared" si="19"/>
        <v>0</v>
      </c>
      <c r="N174" s="38">
        <v>0</v>
      </c>
      <c r="O174" s="37">
        <f>Mastersheet!$C$34</f>
        <v>-1824.6070659266443</v>
      </c>
      <c r="P174" s="55">
        <f>P162*(1+Mastersheet!$C$39)</f>
        <v>-756.29486242755581</v>
      </c>
      <c r="Q174" s="25">
        <v>0</v>
      </c>
      <c r="R174" s="25">
        <v>0</v>
      </c>
      <c r="S174" s="36">
        <f t="shared" si="21"/>
        <v>9217.2979255156733</v>
      </c>
      <c r="T174" s="36">
        <f t="shared" si="20"/>
        <v>1197002.391208143</v>
      </c>
    </row>
    <row r="175" spans="1:20">
      <c r="A175" s="33">
        <v>173</v>
      </c>
      <c r="B175" s="25">
        <v>39</v>
      </c>
      <c r="C175" s="25">
        <v>5</v>
      </c>
      <c r="D175" s="36">
        <f>(1+Mastersheet!$C$39)*D163</f>
        <v>18151.076698261342</v>
      </c>
      <c r="E175" s="36">
        <f t="shared" si="16"/>
        <v>-1089.0646018956804</v>
      </c>
      <c r="F175" s="36">
        <f t="shared" si="17"/>
        <v>0</v>
      </c>
      <c r="G175" s="36">
        <f t="shared" si="18"/>
        <v>-5263.8122424957892</v>
      </c>
      <c r="H175" s="37">
        <v>0</v>
      </c>
      <c r="I175" s="25">
        <v>0</v>
      </c>
      <c r="J175" s="25">
        <v>0</v>
      </c>
      <c r="K175" s="25">
        <v>0</v>
      </c>
      <c r="L175" s="25">
        <v>0</v>
      </c>
      <c r="M175" s="37">
        <f t="shared" si="19"/>
        <v>0</v>
      </c>
      <c r="N175" s="38">
        <v>0</v>
      </c>
      <c r="O175" s="37">
        <f>Mastersheet!$C$34</f>
        <v>-1824.6070659266443</v>
      </c>
      <c r="P175" s="55">
        <f>P163*(1+Mastersheet!$C$39)</f>
        <v>-756.29486242755581</v>
      </c>
      <c r="Q175" s="25">
        <v>0</v>
      </c>
      <c r="R175" s="25">
        <v>0</v>
      </c>
      <c r="S175" s="36">
        <f t="shared" si="21"/>
        <v>9217.2979255156733</v>
      </c>
      <c r="T175" s="36">
        <f t="shared" si="20"/>
        <v>1208214.6931190055</v>
      </c>
    </row>
    <row r="176" spans="1:20">
      <c r="A176" s="33">
        <v>174</v>
      </c>
      <c r="B176" s="25">
        <v>39</v>
      </c>
      <c r="C176" s="25">
        <v>6</v>
      </c>
      <c r="D176" s="36">
        <f>(1+Mastersheet!$C$39)*D164</f>
        <v>18151.076698261342</v>
      </c>
      <c r="E176" s="36">
        <f t="shared" si="16"/>
        <v>-1089.0646018956804</v>
      </c>
      <c r="F176" s="36">
        <f t="shared" si="17"/>
        <v>0</v>
      </c>
      <c r="G176" s="36">
        <f t="shared" si="18"/>
        <v>-5263.8122424957892</v>
      </c>
      <c r="H176" s="37">
        <v>0</v>
      </c>
      <c r="I176" s="25">
        <v>0</v>
      </c>
      <c r="J176" s="25">
        <v>0</v>
      </c>
      <c r="K176" s="25">
        <v>0</v>
      </c>
      <c r="L176" s="25">
        <v>0</v>
      </c>
      <c r="M176" s="37">
        <f t="shared" si="19"/>
        <v>0</v>
      </c>
      <c r="N176" s="38">
        <v>0</v>
      </c>
      <c r="O176" s="37">
        <f>Mastersheet!$C$34</f>
        <v>-1824.6070659266443</v>
      </c>
      <c r="P176" s="55">
        <f>P164*(1+Mastersheet!$C$39)</f>
        <v>-756.29486242755581</v>
      </c>
      <c r="Q176" s="25">
        <v>0</v>
      </c>
      <c r="R176" s="25">
        <v>0</v>
      </c>
      <c r="S176" s="36">
        <f t="shared" si="21"/>
        <v>9217.2979255156733</v>
      </c>
      <c r="T176" s="36">
        <f t="shared" si="20"/>
        <v>1219445.6821997196</v>
      </c>
    </row>
    <row r="177" spans="1:20">
      <c r="A177" s="33">
        <v>175</v>
      </c>
      <c r="B177" s="25">
        <v>39</v>
      </c>
      <c r="C177" s="25">
        <v>7</v>
      </c>
      <c r="D177" s="36">
        <f>(1+Mastersheet!$C$39)*D165</f>
        <v>18151.076698261342</v>
      </c>
      <c r="E177" s="36">
        <f t="shared" si="16"/>
        <v>-1089.0646018956804</v>
      </c>
      <c r="F177" s="36">
        <f t="shared" si="17"/>
        <v>0</v>
      </c>
      <c r="G177" s="36">
        <f t="shared" si="18"/>
        <v>-5263.8122424957892</v>
      </c>
      <c r="H177" s="37">
        <v>0</v>
      </c>
      <c r="I177" s="25">
        <v>0</v>
      </c>
      <c r="J177" s="25">
        <v>0</v>
      </c>
      <c r="K177" s="25">
        <v>0</v>
      </c>
      <c r="L177" s="25">
        <v>0</v>
      </c>
      <c r="M177" s="37">
        <f t="shared" si="19"/>
        <v>0</v>
      </c>
      <c r="N177" s="38">
        <v>0</v>
      </c>
      <c r="O177" s="37">
        <f>Mastersheet!$C$34</f>
        <v>-1824.6070659266443</v>
      </c>
      <c r="P177" s="55">
        <f>P165*(1+Mastersheet!$C$39)</f>
        <v>-756.29486242755581</v>
      </c>
      <c r="Q177" s="25">
        <v>0</v>
      </c>
      <c r="R177" s="25">
        <v>0</v>
      </c>
      <c r="S177" s="36">
        <f t="shared" si="21"/>
        <v>9217.2979255156733</v>
      </c>
      <c r="T177" s="36">
        <f t="shared" si="20"/>
        <v>1230695.3895955682</v>
      </c>
    </row>
    <row r="178" spans="1:20">
      <c r="A178" s="33">
        <v>176</v>
      </c>
      <c r="B178" s="25">
        <v>39</v>
      </c>
      <c r="C178" s="25">
        <v>8</v>
      </c>
      <c r="D178" s="36">
        <f>(1+Mastersheet!$C$39)*D166</f>
        <v>18151.076698261342</v>
      </c>
      <c r="E178" s="36">
        <f t="shared" si="16"/>
        <v>-1089.0646018956804</v>
      </c>
      <c r="F178" s="36">
        <f t="shared" si="17"/>
        <v>0</v>
      </c>
      <c r="G178" s="36">
        <f t="shared" si="18"/>
        <v>-5263.8122424957892</v>
      </c>
      <c r="H178" s="37">
        <v>0</v>
      </c>
      <c r="I178" s="25">
        <v>0</v>
      </c>
      <c r="J178" s="25">
        <v>0</v>
      </c>
      <c r="K178" s="25">
        <v>0</v>
      </c>
      <c r="L178" s="25">
        <v>0</v>
      </c>
      <c r="M178" s="37">
        <f t="shared" si="19"/>
        <v>0</v>
      </c>
      <c r="N178" s="38">
        <v>0</v>
      </c>
      <c r="O178" s="37">
        <f>Mastersheet!$C$34</f>
        <v>-1824.6070659266443</v>
      </c>
      <c r="P178" s="55">
        <f>P166*(1+Mastersheet!$C$39)</f>
        <v>-756.29486242755581</v>
      </c>
      <c r="Q178" s="25">
        <v>0</v>
      </c>
      <c r="R178" s="25">
        <v>0</v>
      </c>
      <c r="S178" s="36">
        <f t="shared" si="21"/>
        <v>9217.2979255156733</v>
      </c>
      <c r="T178" s="36">
        <f t="shared" si="20"/>
        <v>1241963.846503743</v>
      </c>
    </row>
    <row r="179" spans="1:20">
      <c r="A179" s="33">
        <v>177</v>
      </c>
      <c r="B179" s="25">
        <v>39</v>
      </c>
      <c r="C179" s="25">
        <v>9</v>
      </c>
      <c r="D179" s="36">
        <f>(1+Mastersheet!$C$39)*D167</f>
        <v>18151.076698261342</v>
      </c>
      <c r="E179" s="36">
        <f t="shared" si="16"/>
        <v>-1089.0646018956804</v>
      </c>
      <c r="F179" s="36">
        <f t="shared" si="17"/>
        <v>0</v>
      </c>
      <c r="G179" s="36">
        <f t="shared" si="18"/>
        <v>-5263.8122424957892</v>
      </c>
      <c r="H179" s="37">
        <v>0</v>
      </c>
      <c r="I179" s="25">
        <v>0</v>
      </c>
      <c r="J179" s="25">
        <v>0</v>
      </c>
      <c r="K179" s="25">
        <v>0</v>
      </c>
      <c r="L179" s="25">
        <v>0</v>
      </c>
      <c r="M179" s="37">
        <f t="shared" si="19"/>
        <v>0</v>
      </c>
      <c r="N179" s="38">
        <v>0</v>
      </c>
      <c r="O179" s="37">
        <f>Mastersheet!$C$34</f>
        <v>-1824.6070659266443</v>
      </c>
      <c r="P179" s="55">
        <f>P167*(1+Mastersheet!$C$39)</f>
        <v>-756.29486242755581</v>
      </c>
      <c r="Q179" s="25">
        <v>0</v>
      </c>
      <c r="R179" s="25">
        <v>0</v>
      </c>
      <c r="S179" s="36">
        <f t="shared" si="21"/>
        <v>9217.2979255156733</v>
      </c>
      <c r="T179" s="36">
        <f t="shared" si="20"/>
        <v>1253251.0841734314</v>
      </c>
    </row>
    <row r="180" spans="1:20">
      <c r="A180" s="33">
        <v>178</v>
      </c>
      <c r="B180" s="25">
        <v>39</v>
      </c>
      <c r="C180" s="25">
        <v>10</v>
      </c>
      <c r="D180" s="36">
        <f>(1+Mastersheet!$C$39)*D168</f>
        <v>18151.076698261342</v>
      </c>
      <c r="E180" s="36">
        <f t="shared" si="16"/>
        <v>-1089.0646018956804</v>
      </c>
      <c r="F180" s="36">
        <f t="shared" si="17"/>
        <v>0</v>
      </c>
      <c r="G180" s="36">
        <f t="shared" si="18"/>
        <v>-5263.8122424957892</v>
      </c>
      <c r="H180" s="37">
        <v>0</v>
      </c>
      <c r="I180" s="25">
        <v>0</v>
      </c>
      <c r="J180" s="25">
        <v>0</v>
      </c>
      <c r="K180" s="25">
        <v>0</v>
      </c>
      <c r="L180" s="25">
        <v>0</v>
      </c>
      <c r="M180" s="37">
        <f t="shared" si="19"/>
        <v>0</v>
      </c>
      <c r="N180" s="38">
        <v>0</v>
      </c>
      <c r="O180" s="37">
        <f>Mastersheet!$C$34</f>
        <v>-1824.6070659266443</v>
      </c>
      <c r="P180" s="55">
        <f>P168*(1+Mastersheet!$C$39)</f>
        <v>-756.29486242755581</v>
      </c>
      <c r="Q180" s="25">
        <v>0</v>
      </c>
      <c r="R180" s="25">
        <v>0</v>
      </c>
      <c r="S180" s="36">
        <f t="shared" si="21"/>
        <v>9217.2979255156733</v>
      </c>
      <c r="T180" s="36">
        <f t="shared" si="20"/>
        <v>1264557.1339059027</v>
      </c>
    </row>
    <row r="181" spans="1:20">
      <c r="A181" s="33">
        <v>179</v>
      </c>
      <c r="B181" s="25">
        <v>39</v>
      </c>
      <c r="C181" s="25">
        <v>11</v>
      </c>
      <c r="D181" s="36">
        <f>(1+Mastersheet!$C$39)*D169</f>
        <v>18151.076698261342</v>
      </c>
      <c r="E181" s="36">
        <f t="shared" si="16"/>
        <v>-1089.0646018956804</v>
      </c>
      <c r="F181" s="36">
        <f t="shared" si="17"/>
        <v>0</v>
      </c>
      <c r="G181" s="36">
        <f t="shared" si="18"/>
        <v>-5263.8122424957892</v>
      </c>
      <c r="H181" s="37">
        <v>0</v>
      </c>
      <c r="I181" s="25">
        <v>0</v>
      </c>
      <c r="J181" s="25">
        <v>0</v>
      </c>
      <c r="K181" s="25">
        <v>0</v>
      </c>
      <c r="L181" s="25">
        <v>0</v>
      </c>
      <c r="M181" s="37">
        <f t="shared" si="19"/>
        <v>0</v>
      </c>
      <c r="N181" s="38">
        <v>0</v>
      </c>
      <c r="O181" s="37">
        <f>Mastersheet!$C$34</f>
        <v>-1824.6070659266443</v>
      </c>
      <c r="P181" s="55">
        <f>P169*(1+Mastersheet!$C$39)</f>
        <v>-756.29486242755581</v>
      </c>
      <c r="Q181" s="25">
        <v>0</v>
      </c>
      <c r="R181" s="25">
        <v>0</v>
      </c>
      <c r="S181" s="36">
        <f t="shared" si="21"/>
        <v>9217.2979255156733</v>
      </c>
      <c r="T181" s="36">
        <f t="shared" si="20"/>
        <v>1275882.0270545948</v>
      </c>
    </row>
    <row r="182" spans="1:20">
      <c r="A182" s="33">
        <v>180</v>
      </c>
      <c r="B182" s="25">
        <v>40</v>
      </c>
      <c r="C182" s="25">
        <v>0</v>
      </c>
      <c r="D182" s="36">
        <f>(1+Mastersheet!$C$39)*D170</f>
        <v>18151.076698261342</v>
      </c>
      <c r="E182" s="36">
        <f t="shared" si="16"/>
        <v>-1089.0646018956804</v>
      </c>
      <c r="F182" s="36">
        <f t="shared" si="17"/>
        <v>0</v>
      </c>
      <c r="G182" s="36">
        <f t="shared" si="18"/>
        <v>-5263.8122424957892</v>
      </c>
      <c r="H182" s="37">
        <v>0</v>
      </c>
      <c r="I182" s="25">
        <v>0</v>
      </c>
      <c r="J182" s="51">
        <v>0</v>
      </c>
      <c r="K182" s="25">
        <v>0</v>
      </c>
      <c r="L182" s="25">
        <v>0</v>
      </c>
      <c r="M182" s="37">
        <f t="shared" si="19"/>
        <v>0</v>
      </c>
      <c r="N182" s="38">
        <v>0</v>
      </c>
      <c r="O182" s="37">
        <f>Mastersheet!$C$34</f>
        <v>-1824.6070659266443</v>
      </c>
      <c r="P182" s="55">
        <f>P170*(1+Mastersheet!$C$39)</f>
        <v>-756.29486242755581</v>
      </c>
      <c r="Q182" s="25">
        <v>0</v>
      </c>
      <c r="R182" s="25">
        <v>0</v>
      </c>
      <c r="S182" s="36">
        <f t="shared" si="21"/>
        <v>9217.2979255156733</v>
      </c>
      <c r="T182" s="36">
        <f t="shared" si="20"/>
        <v>1287225.7950252015</v>
      </c>
    </row>
    <row r="183" spans="1:20">
      <c r="A183" s="33">
        <v>181</v>
      </c>
      <c r="B183" s="25">
        <v>40</v>
      </c>
      <c r="C183" s="25">
        <v>1</v>
      </c>
      <c r="D183" s="36">
        <f>(1+Mastersheet!$C$39)*D171</f>
        <v>18695.608999209184</v>
      </c>
      <c r="E183" s="36">
        <f t="shared" si="16"/>
        <v>-1121.7365399525511</v>
      </c>
      <c r="F183" s="36">
        <f t="shared" si="17"/>
        <v>0</v>
      </c>
      <c r="G183" s="36">
        <f t="shared" si="18"/>
        <v>-5421.7266097706633</v>
      </c>
      <c r="H183" s="37">
        <v>0</v>
      </c>
      <c r="I183" s="25">
        <v>0</v>
      </c>
      <c r="J183" s="25">
        <v>-60000</v>
      </c>
      <c r="K183" s="25">
        <v>24000</v>
      </c>
      <c r="L183" s="25">
        <v>0</v>
      </c>
      <c r="M183" s="37">
        <f t="shared" si="19"/>
        <v>0</v>
      </c>
      <c r="N183" s="38">
        <v>0</v>
      </c>
      <c r="O183" s="37">
        <f>Mastersheet!$C$34</f>
        <v>-1824.6070659266443</v>
      </c>
      <c r="P183" s="55">
        <f>P171*(1+Mastersheet!$C$39)</f>
        <v>-778.98370830038255</v>
      </c>
      <c r="Q183" s="25">
        <v>0</v>
      </c>
      <c r="R183" s="25">
        <v>0</v>
      </c>
      <c r="S183" s="36">
        <f t="shared" si="21"/>
        <v>-26451.444924741059</v>
      </c>
      <c r="T183" s="36">
        <f t="shared" si="20"/>
        <v>1262919.7264255024</v>
      </c>
    </row>
    <row r="184" spans="1:20">
      <c r="A184" s="33">
        <v>182</v>
      </c>
      <c r="B184" s="25">
        <v>40</v>
      </c>
      <c r="C184" s="25">
        <v>2</v>
      </c>
      <c r="D184" s="36">
        <f>(1+Mastersheet!$C$39)*D172</f>
        <v>18695.608999209184</v>
      </c>
      <c r="E184" s="36">
        <f t="shared" si="16"/>
        <v>-1121.7365399525511</v>
      </c>
      <c r="F184" s="36">
        <f t="shared" si="17"/>
        <v>0</v>
      </c>
      <c r="G184" s="36">
        <f t="shared" si="18"/>
        <v>-5421.7266097706633</v>
      </c>
      <c r="H184" s="37">
        <v>0</v>
      </c>
      <c r="I184" s="25">
        <v>0</v>
      </c>
      <c r="J184" s="25">
        <v>0</v>
      </c>
      <c r="K184" s="25">
        <v>0</v>
      </c>
      <c r="L184" s="25">
        <v>0</v>
      </c>
      <c r="M184" s="37">
        <f t="shared" si="19"/>
        <v>0</v>
      </c>
      <c r="N184" s="38">
        <v>0</v>
      </c>
      <c r="O184" s="37">
        <f>Mastersheet!$C$34</f>
        <v>-1824.6070659266443</v>
      </c>
      <c r="P184" s="55">
        <f>P172*(1+Mastersheet!$C$39)</f>
        <v>-778.98370830038255</v>
      </c>
      <c r="Q184" s="25">
        <v>0</v>
      </c>
      <c r="R184" s="25">
        <v>0</v>
      </c>
      <c r="S184" s="36">
        <f t="shared" si="21"/>
        <v>9548.5550752589425</v>
      </c>
      <c r="T184" s="36">
        <f t="shared" si="20"/>
        <v>1274573.1477114707</v>
      </c>
    </row>
    <row r="185" spans="1:20">
      <c r="A185" s="33">
        <v>183</v>
      </c>
      <c r="B185" s="25">
        <v>40</v>
      </c>
      <c r="C185" s="25">
        <v>3</v>
      </c>
      <c r="D185" s="36">
        <f>(1+Mastersheet!$C$39)*D173</f>
        <v>18695.608999209184</v>
      </c>
      <c r="E185" s="36">
        <f t="shared" si="16"/>
        <v>-1121.7365399525511</v>
      </c>
      <c r="F185" s="36">
        <f t="shared" si="17"/>
        <v>0</v>
      </c>
      <c r="G185" s="36">
        <f t="shared" si="18"/>
        <v>-5421.7266097706633</v>
      </c>
      <c r="H185" s="37">
        <v>0</v>
      </c>
      <c r="I185" s="25">
        <v>0</v>
      </c>
      <c r="J185" s="25">
        <v>0</v>
      </c>
      <c r="K185" s="25">
        <v>0</v>
      </c>
      <c r="L185" s="25">
        <v>0</v>
      </c>
      <c r="M185" s="37">
        <f t="shared" si="19"/>
        <v>0</v>
      </c>
      <c r="N185" s="38">
        <v>0</v>
      </c>
      <c r="O185" s="37">
        <f>Mastersheet!$C$34</f>
        <v>-1824.6070659266443</v>
      </c>
      <c r="P185" s="55">
        <f>P173*(1+Mastersheet!$C$39)</f>
        <v>-778.98370830038255</v>
      </c>
      <c r="Q185" s="25">
        <v>0</v>
      </c>
      <c r="R185" s="25">
        <v>0</v>
      </c>
      <c r="S185" s="36">
        <f t="shared" si="21"/>
        <v>9548.5550752589425</v>
      </c>
      <c r="T185" s="36">
        <f t="shared" si="20"/>
        <v>1286245.9913662488</v>
      </c>
    </row>
    <row r="186" spans="1:20">
      <c r="A186" s="33">
        <v>184</v>
      </c>
      <c r="B186" s="25">
        <v>40</v>
      </c>
      <c r="C186" s="25">
        <v>4</v>
      </c>
      <c r="D186" s="36">
        <f>(1+Mastersheet!$C$39)*D174</f>
        <v>18695.608999209184</v>
      </c>
      <c r="E186" s="36">
        <f t="shared" si="16"/>
        <v>-1121.7365399525511</v>
      </c>
      <c r="F186" s="36">
        <f t="shared" si="17"/>
        <v>0</v>
      </c>
      <c r="G186" s="36">
        <f t="shared" si="18"/>
        <v>-5421.7266097706633</v>
      </c>
      <c r="H186" s="37">
        <v>0</v>
      </c>
      <c r="I186" s="25">
        <v>0</v>
      </c>
      <c r="J186" s="25">
        <v>0</v>
      </c>
      <c r="K186" s="25">
        <v>0</v>
      </c>
      <c r="L186" s="25">
        <v>0</v>
      </c>
      <c r="M186" s="37">
        <f t="shared" si="19"/>
        <v>0</v>
      </c>
      <c r="N186" s="38">
        <v>0</v>
      </c>
      <c r="O186" s="37">
        <f>Mastersheet!$C$34</f>
        <v>-1824.6070659266443</v>
      </c>
      <c r="P186" s="55">
        <f>P174*(1+Mastersheet!$C$39)</f>
        <v>-778.98370830038255</v>
      </c>
      <c r="Q186" s="25">
        <v>0</v>
      </c>
      <c r="R186" s="25">
        <v>0</v>
      </c>
      <c r="S186" s="36">
        <f t="shared" si="21"/>
        <v>9548.5550752589425</v>
      </c>
      <c r="T186" s="36">
        <f t="shared" si="20"/>
        <v>1297938.2897604515</v>
      </c>
    </row>
    <row r="187" spans="1:20">
      <c r="A187" s="33">
        <v>185</v>
      </c>
      <c r="B187" s="25">
        <v>40</v>
      </c>
      <c r="C187" s="25">
        <v>5</v>
      </c>
      <c r="D187" s="36">
        <f>(1+Mastersheet!$C$39)*D175</f>
        <v>18695.608999209184</v>
      </c>
      <c r="E187" s="36">
        <f t="shared" si="16"/>
        <v>-1121.7365399525511</v>
      </c>
      <c r="F187" s="36">
        <f t="shared" si="17"/>
        <v>0</v>
      </c>
      <c r="G187" s="36">
        <f t="shared" si="18"/>
        <v>-5421.7266097706633</v>
      </c>
      <c r="H187" s="37">
        <v>0</v>
      </c>
      <c r="I187" s="25">
        <v>0</v>
      </c>
      <c r="J187" s="25">
        <v>0</v>
      </c>
      <c r="K187" s="25">
        <v>0</v>
      </c>
      <c r="L187" s="25">
        <v>0</v>
      </c>
      <c r="M187" s="37">
        <f t="shared" si="19"/>
        <v>0</v>
      </c>
      <c r="N187" s="38">
        <v>0</v>
      </c>
      <c r="O187" s="37">
        <f>Mastersheet!$C$34</f>
        <v>-1824.6070659266443</v>
      </c>
      <c r="P187" s="55">
        <f>P175*(1+Mastersheet!$C$39)</f>
        <v>-778.98370830038255</v>
      </c>
      <c r="Q187" s="25">
        <v>0</v>
      </c>
      <c r="R187" s="25">
        <v>0</v>
      </c>
      <c r="S187" s="36">
        <f t="shared" si="21"/>
        <v>9548.5550752589425</v>
      </c>
      <c r="T187" s="36">
        <f t="shared" si="20"/>
        <v>1309650.0753186445</v>
      </c>
    </row>
    <row r="188" spans="1:20">
      <c r="A188" s="33">
        <v>186</v>
      </c>
      <c r="B188" s="25">
        <v>40</v>
      </c>
      <c r="C188" s="25">
        <v>6</v>
      </c>
      <c r="D188" s="36">
        <f>(1+Mastersheet!$C$39)*D176</f>
        <v>18695.608999209184</v>
      </c>
      <c r="E188" s="36">
        <f t="shared" si="16"/>
        <v>-1121.7365399525511</v>
      </c>
      <c r="F188" s="36">
        <f t="shared" si="17"/>
        <v>0</v>
      </c>
      <c r="G188" s="36">
        <f t="shared" si="18"/>
        <v>-5421.7266097706633</v>
      </c>
      <c r="H188" s="37">
        <v>0</v>
      </c>
      <c r="I188" s="25">
        <v>0</v>
      </c>
      <c r="J188" s="25">
        <v>0</v>
      </c>
      <c r="K188" s="25">
        <v>0</v>
      </c>
      <c r="L188" s="25">
        <v>0</v>
      </c>
      <c r="M188" s="37">
        <f t="shared" si="19"/>
        <v>0</v>
      </c>
      <c r="N188" s="38">
        <v>0</v>
      </c>
      <c r="O188" s="37">
        <f>Mastersheet!$C$34</f>
        <v>-1824.6070659266443</v>
      </c>
      <c r="P188" s="55">
        <f>P176*(1+Mastersheet!$C$39)</f>
        <v>-778.98370830038255</v>
      </c>
      <c r="Q188" s="25">
        <v>0</v>
      </c>
      <c r="R188" s="25">
        <v>0</v>
      </c>
      <c r="S188" s="36">
        <f t="shared" si="21"/>
        <v>9548.5550752589425</v>
      </c>
      <c r="T188" s="36">
        <f t="shared" si="20"/>
        <v>1321381.3805194346</v>
      </c>
    </row>
    <row r="189" spans="1:20">
      <c r="A189" s="33">
        <v>187</v>
      </c>
      <c r="B189" s="25">
        <v>40</v>
      </c>
      <c r="C189" s="25">
        <v>7</v>
      </c>
      <c r="D189" s="36">
        <f>(1+Mastersheet!$C$39)*D177</f>
        <v>18695.608999209184</v>
      </c>
      <c r="E189" s="36">
        <f t="shared" si="16"/>
        <v>-1121.7365399525511</v>
      </c>
      <c r="F189" s="36">
        <f t="shared" si="17"/>
        <v>0</v>
      </c>
      <c r="G189" s="36">
        <f t="shared" si="18"/>
        <v>-5421.7266097706633</v>
      </c>
      <c r="H189" s="37">
        <v>0</v>
      </c>
      <c r="I189" s="25">
        <v>0</v>
      </c>
      <c r="J189" s="25">
        <v>0</v>
      </c>
      <c r="K189" s="25">
        <v>0</v>
      </c>
      <c r="L189" s="25">
        <v>0</v>
      </c>
      <c r="M189" s="37">
        <f t="shared" si="19"/>
        <v>0</v>
      </c>
      <c r="N189" s="38">
        <v>0</v>
      </c>
      <c r="O189" s="37">
        <f>Mastersheet!$C$34</f>
        <v>-1824.6070659266443</v>
      </c>
      <c r="P189" s="55">
        <f>P177*(1+Mastersheet!$C$39)</f>
        <v>-778.98370830038255</v>
      </c>
      <c r="Q189" s="25">
        <v>0</v>
      </c>
      <c r="R189" s="25">
        <v>0</v>
      </c>
      <c r="S189" s="36">
        <f t="shared" si="21"/>
        <v>9548.5550752589425</v>
      </c>
      <c r="T189" s="36">
        <f t="shared" si="20"/>
        <v>1333132.2378955593</v>
      </c>
    </row>
    <row r="190" spans="1:20">
      <c r="A190" s="33">
        <v>188</v>
      </c>
      <c r="B190" s="25">
        <v>40</v>
      </c>
      <c r="C190" s="25">
        <v>8</v>
      </c>
      <c r="D190" s="36">
        <f>(1+Mastersheet!$C$39)*D178</f>
        <v>18695.608999209184</v>
      </c>
      <c r="E190" s="36">
        <f t="shared" si="16"/>
        <v>-1121.7365399525511</v>
      </c>
      <c r="F190" s="36">
        <f t="shared" si="17"/>
        <v>0</v>
      </c>
      <c r="G190" s="36">
        <f t="shared" si="18"/>
        <v>-5421.7266097706633</v>
      </c>
      <c r="H190" s="37">
        <v>0</v>
      </c>
      <c r="I190" s="25">
        <v>0</v>
      </c>
      <c r="J190" s="25">
        <v>0</v>
      </c>
      <c r="K190" s="25">
        <v>0</v>
      </c>
      <c r="L190" s="25">
        <v>0</v>
      </c>
      <c r="M190" s="37">
        <f t="shared" si="19"/>
        <v>0</v>
      </c>
      <c r="N190" s="38">
        <v>0</v>
      </c>
      <c r="O190" s="37">
        <f>Mastersheet!$C$34</f>
        <v>-1824.6070659266443</v>
      </c>
      <c r="P190" s="55">
        <f>P178*(1+Mastersheet!$C$39)</f>
        <v>-778.98370830038255</v>
      </c>
      <c r="Q190" s="25">
        <v>0</v>
      </c>
      <c r="R190" s="25">
        <v>0</v>
      </c>
      <c r="S190" s="36">
        <f t="shared" si="21"/>
        <v>9548.5550752589425</v>
      </c>
      <c r="T190" s="36">
        <f t="shared" si="20"/>
        <v>1344902.6800339776</v>
      </c>
    </row>
    <row r="191" spans="1:20">
      <c r="A191" s="33">
        <v>189</v>
      </c>
      <c r="B191" s="25">
        <v>40</v>
      </c>
      <c r="C191" s="25">
        <v>9</v>
      </c>
      <c r="D191" s="36">
        <f>(1+Mastersheet!$C$39)*D179</f>
        <v>18695.608999209184</v>
      </c>
      <c r="E191" s="36">
        <f t="shared" si="16"/>
        <v>-1121.7365399525511</v>
      </c>
      <c r="F191" s="36">
        <f t="shared" si="17"/>
        <v>0</v>
      </c>
      <c r="G191" s="36">
        <f t="shared" si="18"/>
        <v>-5421.7266097706633</v>
      </c>
      <c r="H191" s="37">
        <v>0</v>
      </c>
      <c r="I191" s="25">
        <v>0</v>
      </c>
      <c r="J191" s="25">
        <v>0</v>
      </c>
      <c r="K191" s="25">
        <v>0</v>
      </c>
      <c r="L191" s="25">
        <v>0</v>
      </c>
      <c r="M191" s="37">
        <f t="shared" si="19"/>
        <v>0</v>
      </c>
      <c r="N191" s="38">
        <v>0</v>
      </c>
      <c r="O191" s="37">
        <f>Mastersheet!$C$34</f>
        <v>-1824.6070659266443</v>
      </c>
      <c r="P191" s="55">
        <f>P179*(1+Mastersheet!$C$39)</f>
        <v>-778.98370830038255</v>
      </c>
      <c r="Q191" s="25">
        <v>0</v>
      </c>
      <c r="R191" s="25">
        <v>0</v>
      </c>
      <c r="S191" s="36">
        <f t="shared" si="21"/>
        <v>9548.5550752589425</v>
      </c>
      <c r="T191" s="36">
        <f t="shared" si="20"/>
        <v>1356692.73957596</v>
      </c>
    </row>
    <row r="192" spans="1:20">
      <c r="A192" s="33">
        <v>190</v>
      </c>
      <c r="B192" s="25">
        <v>40</v>
      </c>
      <c r="C192" s="25">
        <v>10</v>
      </c>
      <c r="D192" s="36">
        <f>(1+Mastersheet!$C$39)*D180</f>
        <v>18695.608999209184</v>
      </c>
      <c r="E192" s="36">
        <f t="shared" si="16"/>
        <v>-1121.7365399525511</v>
      </c>
      <c r="F192" s="36">
        <f t="shared" si="17"/>
        <v>0</v>
      </c>
      <c r="G192" s="36">
        <f t="shared" si="18"/>
        <v>-5421.7266097706633</v>
      </c>
      <c r="H192" s="37">
        <v>0</v>
      </c>
      <c r="I192" s="25">
        <v>0</v>
      </c>
      <c r="J192" s="25">
        <v>0</v>
      </c>
      <c r="K192" s="25">
        <v>0</v>
      </c>
      <c r="L192" s="25">
        <v>0</v>
      </c>
      <c r="M192" s="37">
        <f t="shared" si="19"/>
        <v>0</v>
      </c>
      <c r="N192" s="38">
        <v>0</v>
      </c>
      <c r="O192" s="37">
        <f>Mastersheet!$C$34</f>
        <v>-1824.6070659266443</v>
      </c>
      <c r="P192" s="55">
        <f>P180*(1+Mastersheet!$C$39)</f>
        <v>-778.98370830038255</v>
      </c>
      <c r="Q192" s="25">
        <v>0</v>
      </c>
      <c r="R192" s="25">
        <v>0</v>
      </c>
      <c r="S192" s="36">
        <f t="shared" si="21"/>
        <v>9548.5550752589425</v>
      </c>
      <c r="T192" s="36">
        <f t="shared" si="20"/>
        <v>1368502.4492171789</v>
      </c>
    </row>
    <row r="193" spans="1:20">
      <c r="A193" s="33">
        <v>191</v>
      </c>
      <c r="B193" s="25">
        <v>40</v>
      </c>
      <c r="C193" s="25">
        <v>11</v>
      </c>
      <c r="D193" s="36">
        <f>(1+Mastersheet!$C$39)*D181</f>
        <v>18695.608999209184</v>
      </c>
      <c r="E193" s="36">
        <f t="shared" si="16"/>
        <v>-1121.7365399525511</v>
      </c>
      <c r="F193" s="36">
        <f t="shared" si="17"/>
        <v>0</v>
      </c>
      <c r="G193" s="36">
        <f t="shared" si="18"/>
        <v>-5421.7266097706633</v>
      </c>
      <c r="H193" s="37">
        <v>0</v>
      </c>
      <c r="I193" s="25">
        <v>0</v>
      </c>
      <c r="J193" s="25">
        <v>0</v>
      </c>
      <c r="K193" s="25">
        <v>0</v>
      </c>
      <c r="L193" s="25">
        <v>0</v>
      </c>
      <c r="M193" s="37">
        <f t="shared" si="19"/>
        <v>0</v>
      </c>
      <c r="N193" s="38">
        <v>0</v>
      </c>
      <c r="O193" s="37">
        <f>Mastersheet!$C$34</f>
        <v>-1824.6070659266443</v>
      </c>
      <c r="P193" s="55">
        <f>P181*(1+Mastersheet!$C$39)</f>
        <v>-778.98370830038255</v>
      </c>
      <c r="Q193" s="25">
        <v>0</v>
      </c>
      <c r="R193" s="25">
        <v>0</v>
      </c>
      <c r="S193" s="36">
        <f t="shared" si="21"/>
        <v>9548.5550752589425</v>
      </c>
      <c r="T193" s="36">
        <f t="shared" si="20"/>
        <v>1380331.8417077998</v>
      </c>
    </row>
    <row r="194" spans="1:20">
      <c r="A194" s="33">
        <v>192</v>
      </c>
      <c r="B194" s="25">
        <v>41</v>
      </c>
      <c r="C194" s="25">
        <v>0</v>
      </c>
      <c r="D194" s="36">
        <f>(1+Mastersheet!$C$39)*D182</f>
        <v>18695.608999209184</v>
      </c>
      <c r="E194" s="36">
        <f t="shared" si="16"/>
        <v>-1121.7365399525511</v>
      </c>
      <c r="F194" s="36">
        <f t="shared" si="17"/>
        <v>0</v>
      </c>
      <c r="G194" s="36">
        <f t="shared" si="18"/>
        <v>-5421.7266097706633</v>
      </c>
      <c r="H194" s="37">
        <v>0</v>
      </c>
      <c r="I194" s="25">
        <v>0</v>
      </c>
      <c r="J194" s="25">
        <v>0</v>
      </c>
      <c r="K194" s="25">
        <v>0</v>
      </c>
      <c r="L194" s="25">
        <v>0</v>
      </c>
      <c r="M194" s="37">
        <f t="shared" si="19"/>
        <v>0</v>
      </c>
      <c r="N194" s="38">
        <v>0</v>
      </c>
      <c r="O194" s="37">
        <f>Mastersheet!$C$34</f>
        <v>-1824.6070659266443</v>
      </c>
      <c r="P194" s="55">
        <f>P182*(1+Mastersheet!$C$39)</f>
        <v>-778.98370830038255</v>
      </c>
      <c r="Q194" s="25">
        <v>0</v>
      </c>
      <c r="R194" s="25">
        <v>0</v>
      </c>
      <c r="S194" s="36">
        <f t="shared" si="21"/>
        <v>9548.5550752589425</v>
      </c>
      <c r="T194" s="36">
        <f t="shared" si="20"/>
        <v>1392180.9498525718</v>
      </c>
    </row>
    <row r="195" spans="1:20">
      <c r="A195" s="33">
        <v>193</v>
      </c>
      <c r="B195" s="25">
        <v>41</v>
      </c>
      <c r="C195" s="25">
        <v>1</v>
      </c>
      <c r="D195" s="36">
        <f>(1+Mastersheet!$C$39)*D183</f>
        <v>19256.47726918546</v>
      </c>
      <c r="E195" s="36">
        <f t="shared" ref="E195:E258" si="22">-6% *D195</f>
        <v>-1155.3886361511275</v>
      </c>
      <c r="F195" s="36">
        <f t="shared" ref="F195:F258" si="23">FV(0.00416,1,0,-F194,0)</f>
        <v>0</v>
      </c>
      <c r="G195" s="36">
        <f t="shared" ref="G195:G258" si="24">-29% *D195</f>
        <v>-5584.3784080637824</v>
      </c>
      <c r="H195" s="37">
        <v>0</v>
      </c>
      <c r="I195" s="25">
        <v>0</v>
      </c>
      <c r="J195" s="25">
        <v>0</v>
      </c>
      <c r="K195" s="25">
        <v>0</v>
      </c>
      <c r="L195" s="25">
        <v>0</v>
      </c>
      <c r="M195" s="37">
        <f t="shared" ref="M195:M258" si="25">FV(0.0025,1,0,-M194,0)</f>
        <v>0</v>
      </c>
      <c r="N195" s="38">
        <v>0</v>
      </c>
      <c r="O195" s="37">
        <f>Mastersheet!$C$34</f>
        <v>-1824.6070659266443</v>
      </c>
      <c r="P195" s="55">
        <f>P183*(1+Mastersheet!$C$39)</f>
        <v>-802.353219549394</v>
      </c>
      <c r="Q195" s="25">
        <v>0</v>
      </c>
      <c r="R195" s="25">
        <v>0</v>
      </c>
      <c r="S195" s="36">
        <f t="shared" si="21"/>
        <v>9889.7499394945116</v>
      </c>
      <c r="T195" s="36">
        <f t="shared" ref="T195:T258" si="26" xml:space="preserve"> S195 + T194 *(1+($X$7)/12)</f>
        <v>1404391.0013751541</v>
      </c>
    </row>
    <row r="196" spans="1:20">
      <c r="A196" s="33">
        <v>194</v>
      </c>
      <c r="B196" s="25">
        <v>41</v>
      </c>
      <c r="C196" s="25">
        <v>2</v>
      </c>
      <c r="D196" s="36">
        <f>(1+Mastersheet!$C$39)*D184</f>
        <v>19256.47726918546</v>
      </c>
      <c r="E196" s="36">
        <f t="shared" si="22"/>
        <v>-1155.3886361511275</v>
      </c>
      <c r="F196" s="36">
        <f t="shared" si="23"/>
        <v>0</v>
      </c>
      <c r="G196" s="36">
        <f t="shared" si="24"/>
        <v>-5584.3784080637824</v>
      </c>
      <c r="H196" s="37">
        <v>0</v>
      </c>
      <c r="I196" s="25">
        <v>0</v>
      </c>
      <c r="J196" s="25">
        <v>0</v>
      </c>
      <c r="K196" s="25">
        <v>0</v>
      </c>
      <c r="L196" s="25">
        <v>0</v>
      </c>
      <c r="M196" s="37">
        <f t="shared" si="25"/>
        <v>0</v>
      </c>
      <c r="N196" s="38">
        <v>0</v>
      </c>
      <c r="O196" s="37">
        <f>Mastersheet!$C$34</f>
        <v>-1824.6070659266443</v>
      </c>
      <c r="P196" s="55">
        <f>P184*(1+Mastersheet!$C$39)</f>
        <v>-802.353219549394</v>
      </c>
      <c r="Q196" s="25">
        <v>0</v>
      </c>
      <c r="R196" s="25">
        <v>0</v>
      </c>
      <c r="S196" s="36">
        <f t="shared" si="21"/>
        <v>9889.7499394945116</v>
      </c>
      <c r="T196" s="36">
        <f t="shared" si="26"/>
        <v>1416621.4029836073</v>
      </c>
    </row>
    <row r="197" spans="1:20">
      <c r="A197" s="33">
        <v>195</v>
      </c>
      <c r="B197" s="25">
        <v>41</v>
      </c>
      <c r="C197" s="25">
        <v>3</v>
      </c>
      <c r="D197" s="36">
        <f>(1+Mastersheet!$C$39)*D185</f>
        <v>19256.47726918546</v>
      </c>
      <c r="E197" s="36">
        <f t="shared" si="22"/>
        <v>-1155.3886361511275</v>
      </c>
      <c r="F197" s="36">
        <f t="shared" si="23"/>
        <v>0</v>
      </c>
      <c r="G197" s="36">
        <f t="shared" si="24"/>
        <v>-5584.3784080637824</v>
      </c>
      <c r="H197" s="37">
        <v>0</v>
      </c>
      <c r="I197" s="25">
        <v>0</v>
      </c>
      <c r="J197" s="25">
        <v>0</v>
      </c>
      <c r="K197" s="25">
        <v>0</v>
      </c>
      <c r="L197" s="25">
        <v>0</v>
      </c>
      <c r="M197" s="37">
        <f t="shared" si="25"/>
        <v>0</v>
      </c>
      <c r="N197" s="38">
        <v>0</v>
      </c>
      <c r="O197" s="37">
        <f>Mastersheet!$C$34</f>
        <v>-1824.6070659266443</v>
      </c>
      <c r="P197" s="55">
        <f>P185*(1+Mastersheet!$C$39)</f>
        <v>-802.353219549394</v>
      </c>
      <c r="Q197" s="25">
        <v>0</v>
      </c>
      <c r="R197" s="25">
        <v>0</v>
      </c>
      <c r="S197" s="36">
        <f t="shared" ref="S197:S260" si="27">SUM(D197,E197,F197,G197,H197,I197,J197,K197,L197,M197,N197,O197,P197,Q197,R197)</f>
        <v>9889.7499394945116</v>
      </c>
      <c r="T197" s="36">
        <f t="shared" si="26"/>
        <v>1428872.1885947413</v>
      </c>
    </row>
    <row r="198" spans="1:20">
      <c r="A198" s="33">
        <v>196</v>
      </c>
      <c r="B198" s="25">
        <v>41</v>
      </c>
      <c r="C198" s="25">
        <v>4</v>
      </c>
      <c r="D198" s="36">
        <f>(1+Mastersheet!$C$39)*D186</f>
        <v>19256.47726918546</v>
      </c>
      <c r="E198" s="36">
        <f t="shared" si="22"/>
        <v>-1155.3886361511275</v>
      </c>
      <c r="F198" s="36">
        <f t="shared" si="23"/>
        <v>0</v>
      </c>
      <c r="G198" s="36">
        <f t="shared" si="24"/>
        <v>-5584.3784080637824</v>
      </c>
      <c r="H198" s="37">
        <v>0</v>
      </c>
      <c r="I198" s="25">
        <v>0</v>
      </c>
      <c r="J198" s="25">
        <v>0</v>
      </c>
      <c r="K198" s="25">
        <v>0</v>
      </c>
      <c r="L198" s="25">
        <v>0</v>
      </c>
      <c r="M198" s="37">
        <f t="shared" si="25"/>
        <v>0</v>
      </c>
      <c r="N198" s="38">
        <v>0</v>
      </c>
      <c r="O198" s="37">
        <f>Mastersheet!$C$34</f>
        <v>-1824.6070659266443</v>
      </c>
      <c r="P198" s="55">
        <f>P186*(1+Mastersheet!$C$39)</f>
        <v>-802.353219549394</v>
      </c>
      <c r="Q198" s="25">
        <v>0</v>
      </c>
      <c r="R198" s="25">
        <v>0</v>
      </c>
      <c r="S198" s="36">
        <f t="shared" si="27"/>
        <v>9889.7499394945116</v>
      </c>
      <c r="T198" s="36">
        <f t="shared" si="26"/>
        <v>1441143.3921818938</v>
      </c>
    </row>
    <row r="199" spans="1:20">
      <c r="A199" s="33">
        <v>197</v>
      </c>
      <c r="B199" s="25">
        <v>41</v>
      </c>
      <c r="C199" s="25">
        <v>5</v>
      </c>
      <c r="D199" s="36">
        <f>(1+Mastersheet!$C$39)*D187</f>
        <v>19256.47726918546</v>
      </c>
      <c r="E199" s="36">
        <f t="shared" si="22"/>
        <v>-1155.3886361511275</v>
      </c>
      <c r="F199" s="36">
        <f t="shared" si="23"/>
        <v>0</v>
      </c>
      <c r="G199" s="36">
        <f t="shared" si="24"/>
        <v>-5584.3784080637824</v>
      </c>
      <c r="H199" s="37">
        <v>0</v>
      </c>
      <c r="I199" s="25">
        <v>0</v>
      </c>
      <c r="J199" s="25">
        <v>0</v>
      </c>
      <c r="K199" s="25">
        <v>0</v>
      </c>
      <c r="L199" s="25">
        <v>0</v>
      </c>
      <c r="M199" s="37">
        <f t="shared" si="25"/>
        <v>0</v>
      </c>
      <c r="N199" s="38">
        <v>0</v>
      </c>
      <c r="O199" s="37">
        <f>Mastersheet!$C$34</f>
        <v>-1824.6070659266443</v>
      </c>
      <c r="P199" s="55">
        <f>P187*(1+Mastersheet!$C$39)</f>
        <v>-802.353219549394</v>
      </c>
      <c r="Q199" s="25">
        <v>0</v>
      </c>
      <c r="R199" s="25">
        <v>0</v>
      </c>
      <c r="S199" s="36">
        <f t="shared" si="27"/>
        <v>9889.7499394945116</v>
      </c>
      <c r="T199" s="36">
        <f t="shared" si="26"/>
        <v>1453435.0477750248</v>
      </c>
    </row>
    <row r="200" spans="1:20">
      <c r="A200" s="33">
        <v>198</v>
      </c>
      <c r="B200" s="25">
        <v>41</v>
      </c>
      <c r="C200" s="25">
        <v>6</v>
      </c>
      <c r="D200" s="36">
        <f>(1+Mastersheet!$C$39)*D188</f>
        <v>19256.47726918546</v>
      </c>
      <c r="E200" s="36">
        <f t="shared" si="22"/>
        <v>-1155.3886361511275</v>
      </c>
      <c r="F200" s="36">
        <f t="shared" si="23"/>
        <v>0</v>
      </c>
      <c r="G200" s="36">
        <f t="shared" si="24"/>
        <v>-5584.3784080637824</v>
      </c>
      <c r="H200" s="37">
        <v>0</v>
      </c>
      <c r="I200" s="25">
        <v>0</v>
      </c>
      <c r="J200" s="25">
        <v>0</v>
      </c>
      <c r="K200" s="25">
        <v>0</v>
      </c>
      <c r="L200" s="25">
        <v>0</v>
      </c>
      <c r="M200" s="37">
        <f t="shared" si="25"/>
        <v>0</v>
      </c>
      <c r="N200" s="38">
        <v>0</v>
      </c>
      <c r="O200" s="37">
        <f>Mastersheet!$C$34</f>
        <v>-1824.6070659266443</v>
      </c>
      <c r="P200" s="55">
        <f>P188*(1+Mastersheet!$C$39)</f>
        <v>-802.353219549394</v>
      </c>
      <c r="Q200" s="25">
        <v>0</v>
      </c>
      <c r="R200" s="25">
        <v>0</v>
      </c>
      <c r="S200" s="36">
        <f t="shared" si="27"/>
        <v>9889.7499394945116</v>
      </c>
      <c r="T200" s="36">
        <f t="shared" si="26"/>
        <v>1465747.189460811</v>
      </c>
    </row>
    <row r="201" spans="1:20">
      <c r="A201" s="33">
        <v>199</v>
      </c>
      <c r="B201" s="25">
        <v>41</v>
      </c>
      <c r="C201" s="25">
        <v>7</v>
      </c>
      <c r="D201" s="36">
        <f>(1+Mastersheet!$C$39)*D189</f>
        <v>19256.47726918546</v>
      </c>
      <c r="E201" s="36">
        <f t="shared" si="22"/>
        <v>-1155.3886361511275</v>
      </c>
      <c r="F201" s="36">
        <f t="shared" si="23"/>
        <v>0</v>
      </c>
      <c r="G201" s="36">
        <f t="shared" si="24"/>
        <v>-5584.3784080637824</v>
      </c>
      <c r="H201" s="37">
        <v>0</v>
      </c>
      <c r="I201" s="25">
        <v>0</v>
      </c>
      <c r="J201" s="25">
        <v>0</v>
      </c>
      <c r="K201" s="25">
        <v>0</v>
      </c>
      <c r="L201" s="25">
        <v>0</v>
      </c>
      <c r="M201" s="37">
        <f t="shared" si="25"/>
        <v>0</v>
      </c>
      <c r="N201" s="38">
        <v>0</v>
      </c>
      <c r="O201" s="37">
        <f>Mastersheet!$C$34</f>
        <v>-1824.6070659266443</v>
      </c>
      <c r="P201" s="55">
        <f>P189*(1+Mastersheet!$C$39)</f>
        <v>-802.353219549394</v>
      </c>
      <c r="Q201" s="25">
        <v>0</v>
      </c>
      <c r="R201" s="25">
        <v>0</v>
      </c>
      <c r="S201" s="36">
        <f t="shared" si="27"/>
        <v>9889.7499394945116</v>
      </c>
      <c r="T201" s="36">
        <f t="shared" si="26"/>
        <v>1478079.8513827403</v>
      </c>
    </row>
    <row r="202" spans="1:20">
      <c r="A202" s="33">
        <v>200</v>
      </c>
      <c r="B202" s="25">
        <v>41</v>
      </c>
      <c r="C202" s="25">
        <v>8</v>
      </c>
      <c r="D202" s="36">
        <f>(1+Mastersheet!$C$39)*D190</f>
        <v>19256.47726918546</v>
      </c>
      <c r="E202" s="36">
        <f t="shared" si="22"/>
        <v>-1155.3886361511275</v>
      </c>
      <c r="F202" s="36">
        <f t="shared" si="23"/>
        <v>0</v>
      </c>
      <c r="G202" s="36">
        <f t="shared" si="24"/>
        <v>-5584.3784080637824</v>
      </c>
      <c r="H202" s="37">
        <v>0</v>
      </c>
      <c r="I202" s="25">
        <v>0</v>
      </c>
      <c r="J202" s="25">
        <v>0</v>
      </c>
      <c r="K202" s="25">
        <v>0</v>
      </c>
      <c r="L202" s="25">
        <v>0</v>
      </c>
      <c r="M202" s="37">
        <f t="shared" si="25"/>
        <v>0</v>
      </c>
      <c r="N202" s="38">
        <v>0</v>
      </c>
      <c r="O202" s="37">
        <f>Mastersheet!$C$34</f>
        <v>-1824.6070659266443</v>
      </c>
      <c r="P202" s="55">
        <f>P190*(1+Mastersheet!$C$39)</f>
        <v>-802.353219549394</v>
      </c>
      <c r="Q202" s="25">
        <v>0</v>
      </c>
      <c r="R202" s="25">
        <v>0</v>
      </c>
      <c r="S202" s="36">
        <f t="shared" si="27"/>
        <v>9889.7499394945116</v>
      </c>
      <c r="T202" s="36">
        <f t="shared" si="26"/>
        <v>1490433.0677412061</v>
      </c>
    </row>
    <row r="203" spans="1:20">
      <c r="A203" s="33">
        <v>201</v>
      </c>
      <c r="B203" s="25">
        <v>41</v>
      </c>
      <c r="C203" s="25">
        <v>9</v>
      </c>
      <c r="D203" s="36">
        <f>(1+Mastersheet!$C$39)*D191</f>
        <v>19256.47726918546</v>
      </c>
      <c r="E203" s="36">
        <f t="shared" si="22"/>
        <v>-1155.3886361511275</v>
      </c>
      <c r="F203" s="36">
        <f t="shared" si="23"/>
        <v>0</v>
      </c>
      <c r="G203" s="36">
        <f t="shared" si="24"/>
        <v>-5584.3784080637824</v>
      </c>
      <c r="H203" s="37">
        <v>0</v>
      </c>
      <c r="I203" s="25">
        <v>0</v>
      </c>
      <c r="J203" s="25">
        <v>0</v>
      </c>
      <c r="K203" s="25">
        <v>0</v>
      </c>
      <c r="L203" s="25">
        <v>0</v>
      </c>
      <c r="M203" s="37">
        <f t="shared" si="25"/>
        <v>0</v>
      </c>
      <c r="N203" s="38">
        <v>0</v>
      </c>
      <c r="O203" s="37">
        <f>Mastersheet!$C$34</f>
        <v>-1824.6070659266443</v>
      </c>
      <c r="P203" s="55">
        <f>P191*(1+Mastersheet!$C$39)</f>
        <v>-802.353219549394</v>
      </c>
      <c r="Q203" s="25">
        <v>0</v>
      </c>
      <c r="R203" s="25">
        <v>0</v>
      </c>
      <c r="S203" s="36">
        <f t="shared" si="27"/>
        <v>9889.7499394945116</v>
      </c>
      <c r="T203" s="36">
        <f t="shared" si="26"/>
        <v>1502806.8727936028</v>
      </c>
    </row>
    <row r="204" spans="1:20">
      <c r="A204" s="33">
        <v>202</v>
      </c>
      <c r="B204" s="25">
        <v>41</v>
      </c>
      <c r="C204" s="25">
        <v>10</v>
      </c>
      <c r="D204" s="36">
        <f>(1+Mastersheet!$C$39)*D192</f>
        <v>19256.47726918546</v>
      </c>
      <c r="E204" s="36">
        <f t="shared" si="22"/>
        <v>-1155.3886361511275</v>
      </c>
      <c r="F204" s="36">
        <f t="shared" si="23"/>
        <v>0</v>
      </c>
      <c r="G204" s="36">
        <f t="shared" si="24"/>
        <v>-5584.3784080637824</v>
      </c>
      <c r="H204" s="37">
        <v>0</v>
      </c>
      <c r="I204" s="25">
        <v>0</v>
      </c>
      <c r="J204" s="25">
        <v>0</v>
      </c>
      <c r="K204" s="25">
        <v>0</v>
      </c>
      <c r="L204" s="25">
        <v>0</v>
      </c>
      <c r="M204" s="37">
        <f t="shared" si="25"/>
        <v>0</v>
      </c>
      <c r="N204" s="38">
        <v>0</v>
      </c>
      <c r="O204" s="37">
        <f>Mastersheet!$C$34</f>
        <v>-1824.6070659266443</v>
      </c>
      <c r="P204" s="55">
        <f>P192*(1+Mastersheet!$C$39)</f>
        <v>-802.353219549394</v>
      </c>
      <c r="Q204" s="25">
        <v>0</v>
      </c>
      <c r="R204" s="25">
        <v>0</v>
      </c>
      <c r="S204" s="36">
        <f t="shared" si="27"/>
        <v>9889.7499394945116</v>
      </c>
      <c r="T204" s="36">
        <f t="shared" si="26"/>
        <v>1515201.3008544201</v>
      </c>
    </row>
    <row r="205" spans="1:20">
      <c r="A205" s="33">
        <v>203</v>
      </c>
      <c r="B205" s="25">
        <v>41</v>
      </c>
      <c r="C205" s="25">
        <v>11</v>
      </c>
      <c r="D205" s="36">
        <f>(1+Mastersheet!$C$39)*D193</f>
        <v>19256.47726918546</v>
      </c>
      <c r="E205" s="36">
        <f t="shared" si="22"/>
        <v>-1155.3886361511275</v>
      </c>
      <c r="F205" s="36">
        <f t="shared" si="23"/>
        <v>0</v>
      </c>
      <c r="G205" s="36">
        <f t="shared" si="24"/>
        <v>-5584.3784080637824</v>
      </c>
      <c r="H205" s="37">
        <v>0</v>
      </c>
      <c r="I205" s="25">
        <v>0</v>
      </c>
      <c r="J205" s="25">
        <v>0</v>
      </c>
      <c r="K205" s="25">
        <v>0</v>
      </c>
      <c r="L205" s="25">
        <v>0</v>
      </c>
      <c r="M205" s="37">
        <f t="shared" si="25"/>
        <v>0</v>
      </c>
      <c r="N205" s="38">
        <v>0</v>
      </c>
      <c r="O205" s="37">
        <f>Mastersheet!$C$34</f>
        <v>-1824.6070659266443</v>
      </c>
      <c r="P205" s="55">
        <f>P193*(1+Mastersheet!$C$39)</f>
        <v>-802.353219549394</v>
      </c>
      <c r="Q205" s="25">
        <v>0</v>
      </c>
      <c r="R205" s="25">
        <v>0</v>
      </c>
      <c r="S205" s="36">
        <f t="shared" si="27"/>
        <v>9889.7499394945116</v>
      </c>
      <c r="T205" s="36">
        <f t="shared" si="26"/>
        <v>1527616.3862953386</v>
      </c>
    </row>
    <row r="206" spans="1:20">
      <c r="A206" s="33">
        <v>204</v>
      </c>
      <c r="B206" s="25">
        <v>42</v>
      </c>
      <c r="C206" s="25">
        <v>0</v>
      </c>
      <c r="D206" s="36">
        <f>(1+Mastersheet!$C$39)*D194</f>
        <v>19256.47726918546</v>
      </c>
      <c r="E206" s="36">
        <f t="shared" si="22"/>
        <v>-1155.3886361511275</v>
      </c>
      <c r="F206" s="36">
        <f t="shared" si="23"/>
        <v>0</v>
      </c>
      <c r="G206" s="36">
        <f t="shared" si="24"/>
        <v>-5584.3784080637824</v>
      </c>
      <c r="H206" s="37">
        <v>0</v>
      </c>
      <c r="I206" s="25">
        <v>0</v>
      </c>
      <c r="J206" s="25">
        <v>0</v>
      </c>
      <c r="K206" s="25">
        <v>0</v>
      </c>
      <c r="L206" s="25">
        <v>0</v>
      </c>
      <c r="M206" s="37">
        <f t="shared" si="25"/>
        <v>0</v>
      </c>
      <c r="N206" s="38">
        <v>0</v>
      </c>
      <c r="O206" s="37">
        <f>Mastersheet!$C$34</f>
        <v>-1824.6070659266443</v>
      </c>
      <c r="P206" s="55">
        <f>P194*(1+Mastersheet!$C$39)</f>
        <v>-802.353219549394</v>
      </c>
      <c r="Q206" s="25">
        <v>0</v>
      </c>
      <c r="R206" s="25">
        <v>0</v>
      </c>
      <c r="S206" s="36">
        <f t="shared" si="27"/>
        <v>9889.7499394945116</v>
      </c>
      <c r="T206" s="36">
        <f t="shared" si="26"/>
        <v>1540052.1635453254</v>
      </c>
    </row>
    <row r="207" spans="1:20">
      <c r="A207" s="33">
        <v>205</v>
      </c>
      <c r="B207" s="25">
        <v>42</v>
      </c>
      <c r="C207" s="25">
        <v>1</v>
      </c>
      <c r="D207" s="36">
        <f>(1+Mastersheet!$C$39)*D195</f>
        <v>19834.171587261026</v>
      </c>
      <c r="E207" s="36">
        <f t="shared" si="22"/>
        <v>-1190.0502952356615</v>
      </c>
      <c r="F207" s="36">
        <f t="shared" si="23"/>
        <v>0</v>
      </c>
      <c r="G207" s="36">
        <f t="shared" si="24"/>
        <v>-5751.9097603056971</v>
      </c>
      <c r="H207" s="37">
        <v>0</v>
      </c>
      <c r="I207" s="25">
        <v>0</v>
      </c>
      <c r="J207" s="25">
        <v>0</v>
      </c>
      <c r="K207" s="25">
        <v>0</v>
      </c>
      <c r="L207" s="25">
        <v>0</v>
      </c>
      <c r="M207" s="37">
        <f t="shared" si="25"/>
        <v>0</v>
      </c>
      <c r="N207" s="38">
        <v>0</v>
      </c>
      <c r="O207" s="37">
        <f>Mastersheet!$C$34</f>
        <v>-1824.6070659266443</v>
      </c>
      <c r="P207" s="55">
        <f>P195*(1+Mastersheet!$C$39)</f>
        <v>-826.42381613587588</v>
      </c>
      <c r="Q207" s="25">
        <v>0</v>
      </c>
      <c r="R207" s="25">
        <v>0</v>
      </c>
      <c r="S207" s="36">
        <f t="shared" si="27"/>
        <v>10241.180649657146</v>
      </c>
      <c r="T207" s="36">
        <f t="shared" si="26"/>
        <v>1552860.0978008914</v>
      </c>
    </row>
    <row r="208" spans="1:20">
      <c r="A208" s="33">
        <v>206</v>
      </c>
      <c r="B208" s="25">
        <v>42</v>
      </c>
      <c r="C208" s="25">
        <v>2</v>
      </c>
      <c r="D208" s="36">
        <f>(1+Mastersheet!$C$39)*D196</f>
        <v>19834.171587261026</v>
      </c>
      <c r="E208" s="36">
        <f t="shared" si="22"/>
        <v>-1190.0502952356615</v>
      </c>
      <c r="F208" s="36">
        <f t="shared" si="23"/>
        <v>0</v>
      </c>
      <c r="G208" s="36">
        <f t="shared" si="24"/>
        <v>-5751.9097603056971</v>
      </c>
      <c r="H208" s="37">
        <v>0</v>
      </c>
      <c r="I208" s="25">
        <v>0</v>
      </c>
      <c r="J208" s="25">
        <v>0</v>
      </c>
      <c r="K208" s="25">
        <v>0</v>
      </c>
      <c r="L208" s="25">
        <v>0</v>
      </c>
      <c r="M208" s="37">
        <f t="shared" si="25"/>
        <v>0</v>
      </c>
      <c r="N208" s="38">
        <v>0</v>
      </c>
      <c r="O208" s="37">
        <f>Mastersheet!$C$34</f>
        <v>-1824.6070659266443</v>
      </c>
      <c r="P208" s="55">
        <f>P196*(1+Mastersheet!$C$39)</f>
        <v>-826.42381613587588</v>
      </c>
      <c r="Q208" s="25">
        <v>0</v>
      </c>
      <c r="R208" s="25">
        <v>0</v>
      </c>
      <c r="S208" s="36">
        <f t="shared" si="27"/>
        <v>10241.180649657146</v>
      </c>
      <c r="T208" s="36">
        <f t="shared" si="26"/>
        <v>1565689.37861355</v>
      </c>
    </row>
    <row r="209" spans="1:20">
      <c r="A209" s="33">
        <v>207</v>
      </c>
      <c r="B209" s="25">
        <v>42</v>
      </c>
      <c r="C209" s="25">
        <v>3</v>
      </c>
      <c r="D209" s="36">
        <f>(1+Mastersheet!$C$39)*D197</f>
        <v>19834.171587261026</v>
      </c>
      <c r="E209" s="36">
        <f t="shared" si="22"/>
        <v>-1190.0502952356615</v>
      </c>
      <c r="F209" s="36">
        <f t="shared" si="23"/>
        <v>0</v>
      </c>
      <c r="G209" s="36">
        <f t="shared" si="24"/>
        <v>-5751.9097603056971</v>
      </c>
      <c r="H209" s="37">
        <v>0</v>
      </c>
      <c r="I209" s="25">
        <v>0</v>
      </c>
      <c r="J209" s="25">
        <v>0</v>
      </c>
      <c r="K209" s="25">
        <v>0</v>
      </c>
      <c r="L209" s="25">
        <v>0</v>
      </c>
      <c r="M209" s="37">
        <f t="shared" si="25"/>
        <v>0</v>
      </c>
      <c r="N209" s="38">
        <v>0</v>
      </c>
      <c r="O209" s="37">
        <f>Mastersheet!$C$34</f>
        <v>-1824.6070659266443</v>
      </c>
      <c r="P209" s="55">
        <f>P197*(1+Mastersheet!$C$39)</f>
        <v>-826.42381613587588</v>
      </c>
      <c r="Q209" s="25">
        <v>0</v>
      </c>
      <c r="R209" s="25">
        <v>0</v>
      </c>
      <c r="S209" s="36">
        <f t="shared" si="27"/>
        <v>10241.180649657146</v>
      </c>
      <c r="T209" s="36">
        <f t="shared" si="26"/>
        <v>1578540.0415608964</v>
      </c>
    </row>
    <row r="210" spans="1:20">
      <c r="A210" s="33">
        <v>208</v>
      </c>
      <c r="B210" s="25">
        <v>42</v>
      </c>
      <c r="C210" s="25">
        <v>4</v>
      </c>
      <c r="D210" s="36">
        <f>(1+Mastersheet!$C$39)*D198</f>
        <v>19834.171587261026</v>
      </c>
      <c r="E210" s="36">
        <f t="shared" si="22"/>
        <v>-1190.0502952356615</v>
      </c>
      <c r="F210" s="36">
        <f t="shared" si="23"/>
        <v>0</v>
      </c>
      <c r="G210" s="36">
        <f t="shared" si="24"/>
        <v>-5751.9097603056971</v>
      </c>
      <c r="H210" s="37">
        <v>0</v>
      </c>
      <c r="I210" s="25">
        <v>0</v>
      </c>
      <c r="J210" s="25">
        <v>0</v>
      </c>
      <c r="K210" s="25">
        <v>0</v>
      </c>
      <c r="L210" s="25">
        <v>0</v>
      </c>
      <c r="M210" s="37">
        <f t="shared" si="25"/>
        <v>0</v>
      </c>
      <c r="N210" s="38">
        <v>0</v>
      </c>
      <c r="O210" s="37">
        <f>Mastersheet!$C$34</f>
        <v>-1824.6070659266443</v>
      </c>
      <c r="P210" s="55">
        <f>P198*(1+Mastersheet!$C$39)</f>
        <v>-826.42381613587588</v>
      </c>
      <c r="Q210" s="25">
        <v>0</v>
      </c>
      <c r="R210" s="25">
        <v>0</v>
      </c>
      <c r="S210" s="36">
        <f t="shared" si="27"/>
        <v>10241.180649657146</v>
      </c>
      <c r="T210" s="36">
        <f t="shared" si="26"/>
        <v>1591412.1222798217</v>
      </c>
    </row>
    <row r="211" spans="1:20">
      <c r="A211" s="33">
        <v>209</v>
      </c>
      <c r="B211" s="25">
        <v>42</v>
      </c>
      <c r="C211" s="25">
        <v>5</v>
      </c>
      <c r="D211" s="36">
        <f>(1+Mastersheet!$C$39)*D199</f>
        <v>19834.171587261026</v>
      </c>
      <c r="E211" s="36">
        <f t="shared" si="22"/>
        <v>-1190.0502952356615</v>
      </c>
      <c r="F211" s="36">
        <f t="shared" si="23"/>
        <v>0</v>
      </c>
      <c r="G211" s="36">
        <f t="shared" si="24"/>
        <v>-5751.9097603056971</v>
      </c>
      <c r="H211" s="37">
        <v>0</v>
      </c>
      <c r="I211" s="25">
        <v>0</v>
      </c>
      <c r="J211" s="25">
        <v>0</v>
      </c>
      <c r="K211" s="25">
        <v>0</v>
      </c>
      <c r="L211" s="25">
        <v>0</v>
      </c>
      <c r="M211" s="37">
        <f t="shared" si="25"/>
        <v>0</v>
      </c>
      <c r="N211" s="38">
        <v>0</v>
      </c>
      <c r="O211" s="37">
        <f>Mastersheet!$C$34</f>
        <v>-1824.6070659266443</v>
      </c>
      <c r="P211" s="55">
        <f>P199*(1+Mastersheet!$C$39)</f>
        <v>-826.42381613587588</v>
      </c>
      <c r="Q211" s="25">
        <v>0</v>
      </c>
      <c r="R211" s="25">
        <v>0</v>
      </c>
      <c r="S211" s="36">
        <f t="shared" si="27"/>
        <v>10241.180649657146</v>
      </c>
      <c r="T211" s="36">
        <f t="shared" si="26"/>
        <v>1604305.6564666119</v>
      </c>
    </row>
    <row r="212" spans="1:20">
      <c r="A212" s="33">
        <v>210</v>
      </c>
      <c r="B212" s="25">
        <v>42</v>
      </c>
      <c r="C212" s="25">
        <v>6</v>
      </c>
      <c r="D212" s="36">
        <f>(1+Mastersheet!$C$39)*D200</f>
        <v>19834.171587261026</v>
      </c>
      <c r="E212" s="36">
        <f t="shared" si="22"/>
        <v>-1190.0502952356615</v>
      </c>
      <c r="F212" s="36">
        <f t="shared" si="23"/>
        <v>0</v>
      </c>
      <c r="G212" s="36">
        <f t="shared" si="24"/>
        <v>-5751.9097603056971</v>
      </c>
      <c r="H212" s="37">
        <v>0</v>
      </c>
      <c r="I212" s="25">
        <v>0</v>
      </c>
      <c r="J212" s="25">
        <v>0</v>
      </c>
      <c r="K212" s="25">
        <v>0</v>
      </c>
      <c r="L212" s="25">
        <v>0</v>
      </c>
      <c r="M212" s="37">
        <f t="shared" si="25"/>
        <v>0</v>
      </c>
      <c r="N212" s="38">
        <v>0</v>
      </c>
      <c r="O212" s="37">
        <f>Mastersheet!$C$34</f>
        <v>-1824.6070659266443</v>
      </c>
      <c r="P212" s="55">
        <f>P200*(1+Mastersheet!$C$39)</f>
        <v>-826.42381613587588</v>
      </c>
      <c r="Q212" s="25">
        <v>0</v>
      </c>
      <c r="R212" s="25">
        <v>0</v>
      </c>
      <c r="S212" s="36">
        <f t="shared" si="27"/>
        <v>10241.180649657146</v>
      </c>
      <c r="T212" s="36">
        <f t="shared" si="26"/>
        <v>1617220.6798770467</v>
      </c>
    </row>
    <row r="213" spans="1:20">
      <c r="A213" s="33">
        <v>211</v>
      </c>
      <c r="B213" s="25">
        <v>42</v>
      </c>
      <c r="C213" s="25">
        <v>7</v>
      </c>
      <c r="D213" s="36">
        <f>(1+Mastersheet!$C$39)*D201</f>
        <v>19834.171587261026</v>
      </c>
      <c r="E213" s="36">
        <f t="shared" si="22"/>
        <v>-1190.0502952356615</v>
      </c>
      <c r="F213" s="36">
        <f t="shared" si="23"/>
        <v>0</v>
      </c>
      <c r="G213" s="36">
        <f t="shared" si="24"/>
        <v>-5751.9097603056971</v>
      </c>
      <c r="H213" s="37">
        <v>0</v>
      </c>
      <c r="I213" s="25">
        <v>0</v>
      </c>
      <c r="J213" s="25">
        <v>0</v>
      </c>
      <c r="K213" s="25">
        <v>0</v>
      </c>
      <c r="L213" s="25">
        <v>0</v>
      </c>
      <c r="M213" s="37">
        <f t="shared" si="25"/>
        <v>0</v>
      </c>
      <c r="N213" s="38">
        <v>0</v>
      </c>
      <c r="O213" s="37">
        <f>Mastersheet!$C$34</f>
        <v>-1824.6070659266443</v>
      </c>
      <c r="P213" s="55">
        <f>P201*(1+Mastersheet!$C$39)</f>
        <v>-826.42381613587588</v>
      </c>
      <c r="Q213" s="25">
        <v>0</v>
      </c>
      <c r="R213" s="25">
        <v>0</v>
      </c>
      <c r="S213" s="36">
        <f t="shared" si="27"/>
        <v>10241.180649657146</v>
      </c>
      <c r="T213" s="36">
        <f t="shared" si="26"/>
        <v>1630157.228326499</v>
      </c>
    </row>
    <row r="214" spans="1:20">
      <c r="A214" s="33">
        <v>212</v>
      </c>
      <c r="B214" s="25">
        <v>42</v>
      </c>
      <c r="C214" s="25">
        <v>8</v>
      </c>
      <c r="D214" s="36">
        <f>(1+Mastersheet!$C$39)*D202</f>
        <v>19834.171587261026</v>
      </c>
      <c r="E214" s="36">
        <f t="shared" si="22"/>
        <v>-1190.0502952356615</v>
      </c>
      <c r="F214" s="36">
        <f t="shared" si="23"/>
        <v>0</v>
      </c>
      <c r="G214" s="36">
        <f t="shared" si="24"/>
        <v>-5751.9097603056971</v>
      </c>
      <c r="H214" s="37">
        <v>0</v>
      </c>
      <c r="I214" s="25">
        <v>0</v>
      </c>
      <c r="J214" s="25">
        <v>0</v>
      </c>
      <c r="K214" s="25">
        <v>0</v>
      </c>
      <c r="L214" s="25">
        <v>0</v>
      </c>
      <c r="M214" s="37">
        <f t="shared" si="25"/>
        <v>0</v>
      </c>
      <c r="N214" s="38">
        <v>0</v>
      </c>
      <c r="O214" s="37">
        <f>Mastersheet!$C$34</f>
        <v>-1824.6070659266443</v>
      </c>
      <c r="P214" s="55">
        <f>P202*(1+Mastersheet!$C$39)</f>
        <v>-826.42381613587588</v>
      </c>
      <c r="Q214" s="25">
        <v>0</v>
      </c>
      <c r="R214" s="25">
        <v>0</v>
      </c>
      <c r="S214" s="36">
        <f t="shared" si="27"/>
        <v>10241.180649657146</v>
      </c>
      <c r="T214" s="36">
        <f t="shared" si="26"/>
        <v>1643115.3376900335</v>
      </c>
    </row>
    <row r="215" spans="1:20">
      <c r="A215" s="33">
        <v>213</v>
      </c>
      <c r="B215" s="25">
        <v>42</v>
      </c>
      <c r="C215" s="25">
        <v>9</v>
      </c>
      <c r="D215" s="36">
        <f>(1+Mastersheet!$C$39)*D203</f>
        <v>19834.171587261026</v>
      </c>
      <c r="E215" s="36">
        <f t="shared" si="22"/>
        <v>-1190.0502952356615</v>
      </c>
      <c r="F215" s="36">
        <f t="shared" si="23"/>
        <v>0</v>
      </c>
      <c r="G215" s="36">
        <f t="shared" si="24"/>
        <v>-5751.9097603056971</v>
      </c>
      <c r="H215" s="37">
        <v>0</v>
      </c>
      <c r="I215" s="25">
        <v>0</v>
      </c>
      <c r="J215" s="25">
        <v>0</v>
      </c>
      <c r="K215" s="25">
        <v>0</v>
      </c>
      <c r="L215" s="25">
        <v>0</v>
      </c>
      <c r="M215" s="37">
        <f t="shared" si="25"/>
        <v>0</v>
      </c>
      <c r="N215" s="38">
        <v>0</v>
      </c>
      <c r="O215" s="37">
        <f>Mastersheet!$C$34</f>
        <v>-1824.6070659266443</v>
      </c>
      <c r="P215" s="55">
        <f>P203*(1+Mastersheet!$C$39)</f>
        <v>-826.42381613587588</v>
      </c>
      <c r="Q215" s="25">
        <v>0</v>
      </c>
      <c r="R215" s="25">
        <v>0</v>
      </c>
      <c r="S215" s="36">
        <f t="shared" si="27"/>
        <v>10241.180649657146</v>
      </c>
      <c r="T215" s="36">
        <f t="shared" si="26"/>
        <v>1656095.0439025073</v>
      </c>
    </row>
    <row r="216" spans="1:20">
      <c r="A216" s="33">
        <v>214</v>
      </c>
      <c r="B216" s="25">
        <v>42</v>
      </c>
      <c r="C216" s="25">
        <v>10</v>
      </c>
      <c r="D216" s="36">
        <f>(1+Mastersheet!$C$39)*D204</f>
        <v>19834.171587261026</v>
      </c>
      <c r="E216" s="36">
        <f t="shared" si="22"/>
        <v>-1190.0502952356615</v>
      </c>
      <c r="F216" s="36">
        <f t="shared" si="23"/>
        <v>0</v>
      </c>
      <c r="G216" s="36">
        <f t="shared" si="24"/>
        <v>-5751.9097603056971</v>
      </c>
      <c r="H216" s="37">
        <v>0</v>
      </c>
      <c r="I216" s="25">
        <v>0</v>
      </c>
      <c r="J216" s="25">
        <v>0</v>
      </c>
      <c r="K216" s="25">
        <v>0</v>
      </c>
      <c r="L216" s="25">
        <v>0</v>
      </c>
      <c r="M216" s="37">
        <f t="shared" si="25"/>
        <v>0</v>
      </c>
      <c r="N216" s="38">
        <v>0</v>
      </c>
      <c r="O216" s="37">
        <f>Mastersheet!$C$34</f>
        <v>-1824.6070659266443</v>
      </c>
      <c r="P216" s="55">
        <f>P204*(1+Mastersheet!$C$39)</f>
        <v>-826.42381613587588</v>
      </c>
      <c r="Q216" s="25">
        <v>0</v>
      </c>
      <c r="R216" s="25">
        <v>0</v>
      </c>
      <c r="S216" s="36">
        <f t="shared" si="27"/>
        <v>10241.180649657146</v>
      </c>
      <c r="T216" s="36">
        <f t="shared" si="26"/>
        <v>1669096.3829586685</v>
      </c>
    </row>
    <row r="217" spans="1:20">
      <c r="A217" s="33">
        <v>215</v>
      </c>
      <c r="B217" s="25">
        <v>42</v>
      </c>
      <c r="C217" s="25">
        <v>11</v>
      </c>
      <c r="D217" s="36">
        <f>(1+Mastersheet!$C$39)*D205</f>
        <v>19834.171587261026</v>
      </c>
      <c r="E217" s="36">
        <f t="shared" si="22"/>
        <v>-1190.0502952356615</v>
      </c>
      <c r="F217" s="36">
        <f t="shared" si="23"/>
        <v>0</v>
      </c>
      <c r="G217" s="36">
        <f t="shared" si="24"/>
        <v>-5751.9097603056971</v>
      </c>
      <c r="H217" s="37">
        <v>0</v>
      </c>
      <c r="I217" s="25">
        <v>0</v>
      </c>
      <c r="J217" s="25">
        <v>0</v>
      </c>
      <c r="K217" s="25">
        <v>0</v>
      </c>
      <c r="L217" s="25">
        <v>0</v>
      </c>
      <c r="M217" s="37">
        <f t="shared" si="25"/>
        <v>0</v>
      </c>
      <c r="N217" s="38">
        <v>0</v>
      </c>
      <c r="O217" s="37">
        <f>Mastersheet!$C$34</f>
        <v>-1824.6070659266443</v>
      </c>
      <c r="P217" s="55">
        <f>P205*(1+Mastersheet!$C$39)</f>
        <v>-826.42381613587588</v>
      </c>
      <c r="Q217" s="25">
        <v>0</v>
      </c>
      <c r="R217" s="25">
        <v>0</v>
      </c>
      <c r="S217" s="36">
        <f t="shared" si="27"/>
        <v>10241.180649657146</v>
      </c>
      <c r="T217" s="36">
        <f t="shared" si="26"/>
        <v>1682119.3909132567</v>
      </c>
    </row>
    <row r="218" spans="1:20">
      <c r="A218" s="33">
        <v>216</v>
      </c>
      <c r="B218" s="25">
        <v>43</v>
      </c>
      <c r="C218" s="25">
        <v>0</v>
      </c>
      <c r="D218" s="36">
        <f>(1+Mastersheet!$C$39)*D206</f>
        <v>19834.171587261026</v>
      </c>
      <c r="E218" s="36">
        <f t="shared" si="22"/>
        <v>-1190.0502952356615</v>
      </c>
      <c r="F218" s="36">
        <f t="shared" si="23"/>
        <v>0</v>
      </c>
      <c r="G218" s="36">
        <f t="shared" si="24"/>
        <v>-5751.9097603056971</v>
      </c>
      <c r="H218" s="37">
        <v>0</v>
      </c>
      <c r="I218" s="25">
        <v>0</v>
      </c>
      <c r="J218" s="25">
        <v>0</v>
      </c>
      <c r="K218" s="25">
        <v>0</v>
      </c>
      <c r="L218" s="25">
        <v>0</v>
      </c>
      <c r="M218" s="37">
        <f t="shared" si="25"/>
        <v>0</v>
      </c>
      <c r="N218" s="38">
        <v>0</v>
      </c>
      <c r="O218" s="37">
        <f>Mastersheet!$C$34</f>
        <v>-1824.6070659266443</v>
      </c>
      <c r="P218" s="55">
        <f>P206*(1+Mastersheet!$C$39)</f>
        <v>-826.42381613587588</v>
      </c>
      <c r="Q218" s="25">
        <v>0</v>
      </c>
      <c r="R218" s="25">
        <v>0</v>
      </c>
      <c r="S218" s="36">
        <f t="shared" si="27"/>
        <v>10241.180649657146</v>
      </c>
      <c r="T218" s="36">
        <f t="shared" si="26"/>
        <v>1695164.1038811025</v>
      </c>
    </row>
    <row r="219" spans="1:20">
      <c r="A219" s="33">
        <v>217</v>
      </c>
      <c r="B219" s="25">
        <v>43</v>
      </c>
      <c r="C219" s="25">
        <v>1</v>
      </c>
      <c r="D219" s="36">
        <f>(1+Mastersheet!$C$39)*D207</f>
        <v>20429.196734878857</v>
      </c>
      <c r="E219" s="36">
        <f t="shared" si="22"/>
        <v>-1225.7518040927314</v>
      </c>
      <c r="F219" s="36">
        <f t="shared" si="23"/>
        <v>0</v>
      </c>
      <c r="G219" s="36">
        <f t="shared" si="24"/>
        <v>-5924.4670531148677</v>
      </c>
      <c r="H219" s="37">
        <v>0</v>
      </c>
      <c r="I219" s="25">
        <v>0</v>
      </c>
      <c r="J219" s="25">
        <v>0</v>
      </c>
      <c r="K219" s="25">
        <v>0</v>
      </c>
      <c r="L219" s="25">
        <v>0</v>
      </c>
      <c r="M219" s="37">
        <f t="shared" si="25"/>
        <v>0</v>
      </c>
      <c r="N219" s="38">
        <v>0</v>
      </c>
      <c r="O219" s="37">
        <f>Mastersheet!$C$34</f>
        <v>-1824.6070659266443</v>
      </c>
      <c r="P219" s="55">
        <f>P207*(1+Mastersheet!$C$39)</f>
        <v>-851.21653061995221</v>
      </c>
      <c r="Q219" s="25">
        <v>0</v>
      </c>
      <c r="R219" s="25">
        <v>0</v>
      </c>
      <c r="S219" s="36">
        <f t="shared" si="27"/>
        <v>10603.154281124662</v>
      </c>
      <c r="T219" s="36">
        <f t="shared" si="26"/>
        <v>1708592.5316686959</v>
      </c>
    </row>
    <row r="220" spans="1:20">
      <c r="A220" s="33">
        <v>218</v>
      </c>
      <c r="B220" s="25">
        <v>43</v>
      </c>
      <c r="C220" s="25">
        <v>2</v>
      </c>
      <c r="D220" s="36">
        <f>(1+Mastersheet!$C$39)*D208</f>
        <v>20429.196734878857</v>
      </c>
      <c r="E220" s="36">
        <f t="shared" si="22"/>
        <v>-1225.7518040927314</v>
      </c>
      <c r="F220" s="36">
        <f t="shared" si="23"/>
        <v>0</v>
      </c>
      <c r="G220" s="36">
        <f t="shared" si="24"/>
        <v>-5924.4670531148677</v>
      </c>
      <c r="H220" s="37">
        <v>0</v>
      </c>
      <c r="I220" s="25">
        <v>0</v>
      </c>
      <c r="J220" s="25">
        <v>0</v>
      </c>
      <c r="K220" s="25">
        <v>0</v>
      </c>
      <c r="L220" s="25">
        <v>0</v>
      </c>
      <c r="M220" s="37">
        <f t="shared" si="25"/>
        <v>0</v>
      </c>
      <c r="N220" s="38">
        <v>0</v>
      </c>
      <c r="O220" s="37">
        <f>Mastersheet!$C$34</f>
        <v>-1824.6070659266443</v>
      </c>
      <c r="P220" s="55">
        <f>P208*(1+Mastersheet!$C$39)</f>
        <v>-851.21653061995221</v>
      </c>
      <c r="Q220" s="25">
        <v>0</v>
      </c>
      <c r="R220" s="25">
        <v>0</v>
      </c>
      <c r="S220" s="36">
        <f t="shared" si="27"/>
        <v>10603.154281124662</v>
      </c>
      <c r="T220" s="36">
        <f t="shared" si="26"/>
        <v>1722043.3401692684</v>
      </c>
    </row>
    <row r="221" spans="1:20">
      <c r="A221" s="33">
        <v>219</v>
      </c>
      <c r="B221" s="25">
        <v>43</v>
      </c>
      <c r="C221" s="25">
        <v>3</v>
      </c>
      <c r="D221" s="36">
        <f>(1+Mastersheet!$C$39)*D209</f>
        <v>20429.196734878857</v>
      </c>
      <c r="E221" s="36">
        <f t="shared" si="22"/>
        <v>-1225.7518040927314</v>
      </c>
      <c r="F221" s="36">
        <f t="shared" si="23"/>
        <v>0</v>
      </c>
      <c r="G221" s="36">
        <f t="shared" si="24"/>
        <v>-5924.4670531148677</v>
      </c>
      <c r="H221" s="37">
        <v>0</v>
      </c>
      <c r="I221" s="25">
        <v>0</v>
      </c>
      <c r="J221" s="25">
        <v>0</v>
      </c>
      <c r="K221" s="25">
        <v>0</v>
      </c>
      <c r="L221" s="25">
        <v>0</v>
      </c>
      <c r="M221" s="37">
        <f t="shared" si="25"/>
        <v>0</v>
      </c>
      <c r="N221" s="38">
        <v>0</v>
      </c>
      <c r="O221" s="37">
        <f>Mastersheet!$C$34</f>
        <v>-1824.6070659266443</v>
      </c>
      <c r="P221" s="55">
        <f>P209*(1+Mastersheet!$C$39)</f>
        <v>-851.21653061995221</v>
      </c>
      <c r="Q221" s="25">
        <v>0</v>
      </c>
      <c r="R221" s="25">
        <v>0</v>
      </c>
      <c r="S221" s="36">
        <f t="shared" si="27"/>
        <v>10603.154281124662</v>
      </c>
      <c r="T221" s="36">
        <f t="shared" si="26"/>
        <v>1735516.5666840086</v>
      </c>
    </row>
    <row r="222" spans="1:20">
      <c r="A222" s="33">
        <v>220</v>
      </c>
      <c r="B222" s="25">
        <v>43</v>
      </c>
      <c r="C222" s="25">
        <v>4</v>
      </c>
      <c r="D222" s="36">
        <f>(1+Mastersheet!$C$39)*D210</f>
        <v>20429.196734878857</v>
      </c>
      <c r="E222" s="36">
        <f t="shared" si="22"/>
        <v>-1225.7518040927314</v>
      </c>
      <c r="F222" s="36">
        <f t="shared" si="23"/>
        <v>0</v>
      </c>
      <c r="G222" s="36">
        <f t="shared" si="24"/>
        <v>-5924.4670531148677</v>
      </c>
      <c r="H222" s="37">
        <v>0</v>
      </c>
      <c r="I222" s="25">
        <v>0</v>
      </c>
      <c r="J222" s="25">
        <v>0</v>
      </c>
      <c r="K222" s="25">
        <v>0</v>
      </c>
      <c r="L222" s="25">
        <v>0</v>
      </c>
      <c r="M222" s="37">
        <f t="shared" si="25"/>
        <v>0</v>
      </c>
      <c r="N222" s="38">
        <v>0</v>
      </c>
      <c r="O222" s="37">
        <f>Mastersheet!$C$34</f>
        <v>-1824.6070659266443</v>
      </c>
      <c r="P222" s="55">
        <f>P210*(1+Mastersheet!$C$39)</f>
        <v>-851.21653061995221</v>
      </c>
      <c r="Q222" s="25">
        <v>0</v>
      </c>
      <c r="R222" s="25">
        <v>0</v>
      </c>
      <c r="S222" s="36">
        <f t="shared" si="27"/>
        <v>10603.154281124662</v>
      </c>
      <c r="T222" s="36">
        <f t="shared" si="26"/>
        <v>1749012.2485762734</v>
      </c>
    </row>
    <row r="223" spans="1:20">
      <c r="A223" s="33">
        <v>221</v>
      </c>
      <c r="B223" s="25">
        <v>43</v>
      </c>
      <c r="C223" s="25">
        <v>5</v>
      </c>
      <c r="D223" s="36">
        <f>(1+Mastersheet!$C$39)*D211</f>
        <v>20429.196734878857</v>
      </c>
      <c r="E223" s="36">
        <f t="shared" si="22"/>
        <v>-1225.7518040927314</v>
      </c>
      <c r="F223" s="36">
        <f t="shared" si="23"/>
        <v>0</v>
      </c>
      <c r="G223" s="36">
        <f t="shared" si="24"/>
        <v>-5924.4670531148677</v>
      </c>
      <c r="H223" s="37">
        <v>0</v>
      </c>
      <c r="I223" s="25">
        <v>0</v>
      </c>
      <c r="J223" s="25">
        <v>0</v>
      </c>
      <c r="K223" s="25">
        <v>0</v>
      </c>
      <c r="L223" s="25">
        <v>0</v>
      </c>
      <c r="M223" s="37">
        <f t="shared" si="25"/>
        <v>0</v>
      </c>
      <c r="N223" s="38">
        <v>0</v>
      </c>
      <c r="O223" s="37">
        <f>Mastersheet!$C$34</f>
        <v>-1824.6070659266443</v>
      </c>
      <c r="P223" s="55">
        <f>P211*(1+Mastersheet!$C$39)</f>
        <v>-851.21653061995221</v>
      </c>
      <c r="Q223" s="25">
        <v>0</v>
      </c>
      <c r="R223" s="25">
        <v>0</v>
      </c>
      <c r="S223" s="36">
        <f t="shared" si="27"/>
        <v>10603.154281124662</v>
      </c>
      <c r="T223" s="36">
        <f t="shared" si="26"/>
        <v>1762530.4232716919</v>
      </c>
    </row>
    <row r="224" spans="1:20">
      <c r="A224" s="33">
        <v>222</v>
      </c>
      <c r="B224" s="25">
        <v>43</v>
      </c>
      <c r="C224" s="25">
        <v>6</v>
      </c>
      <c r="D224" s="36">
        <f>(1+Mastersheet!$C$39)*D212</f>
        <v>20429.196734878857</v>
      </c>
      <c r="E224" s="36">
        <f t="shared" si="22"/>
        <v>-1225.7518040927314</v>
      </c>
      <c r="F224" s="36">
        <f t="shared" si="23"/>
        <v>0</v>
      </c>
      <c r="G224" s="36">
        <f t="shared" si="24"/>
        <v>-5924.4670531148677</v>
      </c>
      <c r="H224" s="37">
        <v>0</v>
      </c>
      <c r="I224" s="25">
        <v>0</v>
      </c>
      <c r="J224" s="25">
        <v>0</v>
      </c>
      <c r="K224" s="25">
        <v>0</v>
      </c>
      <c r="L224" s="25">
        <v>0</v>
      </c>
      <c r="M224" s="37">
        <f t="shared" si="25"/>
        <v>0</v>
      </c>
      <c r="N224" s="38">
        <v>0</v>
      </c>
      <c r="O224" s="37">
        <f>Mastersheet!$C$34</f>
        <v>-1824.6070659266443</v>
      </c>
      <c r="P224" s="55">
        <f>P212*(1+Mastersheet!$C$39)</f>
        <v>-851.21653061995221</v>
      </c>
      <c r="Q224" s="25">
        <v>0</v>
      </c>
      <c r="R224" s="25">
        <v>0</v>
      </c>
      <c r="S224" s="36">
        <f t="shared" si="27"/>
        <v>10603.154281124662</v>
      </c>
      <c r="T224" s="36">
        <f t="shared" si="26"/>
        <v>1776071.1282582695</v>
      </c>
    </row>
    <row r="225" spans="1:20">
      <c r="A225" s="33">
        <v>223</v>
      </c>
      <c r="B225" s="25">
        <v>43</v>
      </c>
      <c r="C225" s="25">
        <v>7</v>
      </c>
      <c r="D225" s="36">
        <f>(1+Mastersheet!$C$39)*D213</f>
        <v>20429.196734878857</v>
      </c>
      <c r="E225" s="36">
        <f t="shared" si="22"/>
        <v>-1225.7518040927314</v>
      </c>
      <c r="F225" s="36">
        <f t="shared" si="23"/>
        <v>0</v>
      </c>
      <c r="G225" s="36">
        <f t="shared" si="24"/>
        <v>-5924.4670531148677</v>
      </c>
      <c r="H225" s="37">
        <v>0</v>
      </c>
      <c r="I225" s="25">
        <v>0</v>
      </c>
      <c r="J225" s="25">
        <v>0</v>
      </c>
      <c r="K225" s="25">
        <v>0</v>
      </c>
      <c r="L225" s="25">
        <v>0</v>
      </c>
      <c r="M225" s="37">
        <f t="shared" si="25"/>
        <v>0</v>
      </c>
      <c r="N225" s="38">
        <v>0</v>
      </c>
      <c r="O225" s="37">
        <f>Mastersheet!$C$34</f>
        <v>-1824.6070659266443</v>
      </c>
      <c r="P225" s="55">
        <f>P213*(1+Mastersheet!$C$39)</f>
        <v>-851.21653061995221</v>
      </c>
      <c r="Q225" s="25">
        <v>0</v>
      </c>
      <c r="R225" s="25">
        <v>0</v>
      </c>
      <c r="S225" s="36">
        <f t="shared" si="27"/>
        <v>10603.154281124662</v>
      </c>
      <c r="T225" s="36">
        <f t="shared" si="26"/>
        <v>1789634.4010864913</v>
      </c>
    </row>
    <row r="226" spans="1:20">
      <c r="A226" s="33">
        <v>224</v>
      </c>
      <c r="B226" s="25">
        <v>43</v>
      </c>
      <c r="C226" s="25">
        <v>8</v>
      </c>
      <c r="D226" s="36">
        <f>(1+Mastersheet!$C$39)*D214</f>
        <v>20429.196734878857</v>
      </c>
      <c r="E226" s="36">
        <f t="shared" si="22"/>
        <v>-1225.7518040927314</v>
      </c>
      <c r="F226" s="36">
        <f t="shared" si="23"/>
        <v>0</v>
      </c>
      <c r="G226" s="36">
        <f t="shared" si="24"/>
        <v>-5924.4670531148677</v>
      </c>
      <c r="H226" s="37">
        <v>0</v>
      </c>
      <c r="I226" s="25">
        <v>0</v>
      </c>
      <c r="J226" s="25">
        <v>0</v>
      </c>
      <c r="K226" s="25">
        <v>0</v>
      </c>
      <c r="L226" s="25">
        <v>0</v>
      </c>
      <c r="M226" s="37">
        <f t="shared" si="25"/>
        <v>0</v>
      </c>
      <c r="N226" s="38">
        <v>0</v>
      </c>
      <c r="O226" s="37">
        <f>Mastersheet!$C$34</f>
        <v>-1824.6070659266443</v>
      </c>
      <c r="P226" s="55">
        <f>P214*(1+Mastersheet!$C$39)</f>
        <v>-851.21653061995221</v>
      </c>
      <c r="Q226" s="25">
        <v>0</v>
      </c>
      <c r="R226" s="25">
        <v>0</v>
      </c>
      <c r="S226" s="36">
        <f t="shared" si="27"/>
        <v>10603.154281124662</v>
      </c>
      <c r="T226" s="36">
        <f t="shared" si="26"/>
        <v>1803220.2793694269</v>
      </c>
    </row>
    <row r="227" spans="1:20">
      <c r="A227" s="33">
        <v>225</v>
      </c>
      <c r="B227" s="25">
        <v>43</v>
      </c>
      <c r="C227" s="25">
        <v>9</v>
      </c>
      <c r="D227" s="36">
        <f>(1+Mastersheet!$C$39)*D215</f>
        <v>20429.196734878857</v>
      </c>
      <c r="E227" s="36">
        <f t="shared" si="22"/>
        <v>-1225.7518040927314</v>
      </c>
      <c r="F227" s="36">
        <f t="shared" si="23"/>
        <v>0</v>
      </c>
      <c r="G227" s="36">
        <f t="shared" si="24"/>
        <v>-5924.4670531148677</v>
      </c>
      <c r="H227" s="37">
        <v>0</v>
      </c>
      <c r="I227" s="25">
        <v>0</v>
      </c>
      <c r="J227" s="25">
        <v>0</v>
      </c>
      <c r="K227" s="25">
        <v>0</v>
      </c>
      <c r="L227" s="25">
        <v>0</v>
      </c>
      <c r="M227" s="37">
        <f t="shared" si="25"/>
        <v>0</v>
      </c>
      <c r="N227" s="38">
        <v>0</v>
      </c>
      <c r="O227" s="37">
        <f>Mastersheet!$C$34</f>
        <v>-1824.6070659266443</v>
      </c>
      <c r="P227" s="55">
        <f>P215*(1+Mastersheet!$C$39)</f>
        <v>-851.21653061995221</v>
      </c>
      <c r="Q227" s="25">
        <v>0</v>
      </c>
      <c r="R227" s="25">
        <v>0</v>
      </c>
      <c r="S227" s="36">
        <f t="shared" si="27"/>
        <v>10603.154281124662</v>
      </c>
      <c r="T227" s="36">
        <f t="shared" si="26"/>
        <v>1816828.8007828339</v>
      </c>
    </row>
    <row r="228" spans="1:20">
      <c r="A228" s="33">
        <v>226</v>
      </c>
      <c r="B228" s="25">
        <v>43</v>
      </c>
      <c r="C228" s="25">
        <v>10</v>
      </c>
      <c r="D228" s="36">
        <f>(1+Mastersheet!$C$39)*D216</f>
        <v>20429.196734878857</v>
      </c>
      <c r="E228" s="36">
        <f t="shared" si="22"/>
        <v>-1225.7518040927314</v>
      </c>
      <c r="F228" s="36">
        <f t="shared" si="23"/>
        <v>0</v>
      </c>
      <c r="G228" s="36">
        <f t="shared" si="24"/>
        <v>-5924.4670531148677</v>
      </c>
      <c r="H228" s="37">
        <v>0</v>
      </c>
      <c r="I228" s="25">
        <v>0</v>
      </c>
      <c r="J228" s="25">
        <v>0</v>
      </c>
      <c r="K228" s="25">
        <v>0</v>
      </c>
      <c r="L228" s="25">
        <v>0</v>
      </c>
      <c r="M228" s="37">
        <f t="shared" si="25"/>
        <v>0</v>
      </c>
      <c r="N228" s="38">
        <v>0</v>
      </c>
      <c r="O228" s="37">
        <f>Mastersheet!$C$34</f>
        <v>-1824.6070659266443</v>
      </c>
      <c r="P228" s="55">
        <f>P216*(1+Mastersheet!$C$39)</f>
        <v>-851.21653061995221</v>
      </c>
      <c r="Q228" s="25">
        <v>0</v>
      </c>
      <c r="R228" s="25">
        <v>0</v>
      </c>
      <c r="S228" s="36">
        <f t="shared" si="27"/>
        <v>10603.154281124662</v>
      </c>
      <c r="T228" s="36">
        <f t="shared" si="26"/>
        <v>1830460.0030652634</v>
      </c>
    </row>
    <row r="229" spans="1:20">
      <c r="A229" s="33">
        <v>227</v>
      </c>
      <c r="B229" s="25">
        <v>43</v>
      </c>
      <c r="C229" s="25">
        <v>11</v>
      </c>
      <c r="D229" s="36">
        <f>(1+Mastersheet!$C$39)*D217</f>
        <v>20429.196734878857</v>
      </c>
      <c r="E229" s="36">
        <f t="shared" si="22"/>
        <v>-1225.7518040927314</v>
      </c>
      <c r="F229" s="36">
        <f t="shared" si="23"/>
        <v>0</v>
      </c>
      <c r="G229" s="36">
        <f t="shared" si="24"/>
        <v>-5924.4670531148677</v>
      </c>
      <c r="H229" s="37">
        <v>0</v>
      </c>
      <c r="I229" s="25">
        <v>0</v>
      </c>
      <c r="J229" s="25">
        <v>0</v>
      </c>
      <c r="K229" s="25">
        <v>0</v>
      </c>
      <c r="L229" s="25">
        <v>0</v>
      </c>
      <c r="M229" s="37">
        <f t="shared" si="25"/>
        <v>0</v>
      </c>
      <c r="N229" s="38">
        <v>0</v>
      </c>
      <c r="O229" s="37">
        <f>Mastersheet!$C$34</f>
        <v>-1824.6070659266443</v>
      </c>
      <c r="P229" s="55">
        <f>P217*(1+Mastersheet!$C$39)</f>
        <v>-851.21653061995221</v>
      </c>
      <c r="Q229" s="25">
        <v>0</v>
      </c>
      <c r="R229" s="25">
        <v>0</v>
      </c>
      <c r="S229" s="36">
        <f t="shared" si="27"/>
        <v>10603.154281124662</v>
      </c>
      <c r="T229" s="36">
        <f t="shared" si="26"/>
        <v>1844113.9240181637</v>
      </c>
    </row>
    <row r="230" spans="1:20">
      <c r="A230" s="33">
        <v>228</v>
      </c>
      <c r="B230" s="25">
        <v>44</v>
      </c>
      <c r="C230" s="25">
        <v>0</v>
      </c>
      <c r="D230" s="36">
        <f>(1+Mastersheet!$C$39)*D218</f>
        <v>20429.196734878857</v>
      </c>
      <c r="E230" s="36">
        <f t="shared" si="22"/>
        <v>-1225.7518040927314</v>
      </c>
      <c r="F230" s="36">
        <f t="shared" si="23"/>
        <v>0</v>
      </c>
      <c r="G230" s="36">
        <f t="shared" si="24"/>
        <v>-5924.4670531148677</v>
      </c>
      <c r="H230" s="37">
        <v>0</v>
      </c>
      <c r="I230" s="25">
        <v>0</v>
      </c>
      <c r="J230" s="25">
        <v>0</v>
      </c>
      <c r="K230" s="25">
        <v>0</v>
      </c>
      <c r="L230" s="25">
        <v>0</v>
      </c>
      <c r="M230" s="37">
        <f t="shared" si="25"/>
        <v>0</v>
      </c>
      <c r="N230" s="38">
        <v>0</v>
      </c>
      <c r="O230" s="37">
        <f>Mastersheet!$C$34</f>
        <v>-1824.6070659266443</v>
      </c>
      <c r="P230" s="55">
        <f>P218*(1+Mastersheet!$C$39)</f>
        <v>-851.21653061995221</v>
      </c>
      <c r="Q230" s="25">
        <v>0</v>
      </c>
      <c r="R230" s="25">
        <v>0</v>
      </c>
      <c r="S230" s="36">
        <f t="shared" si="27"/>
        <v>10603.154281124662</v>
      </c>
      <c r="T230" s="36">
        <f t="shared" si="26"/>
        <v>1857790.6015059855</v>
      </c>
    </row>
    <row r="231" spans="1:20">
      <c r="A231" s="33">
        <v>229</v>
      </c>
      <c r="B231" s="25">
        <v>44</v>
      </c>
      <c r="C231" s="25">
        <v>1</v>
      </c>
      <c r="D231" s="36">
        <f>(1+Mastersheet!$C$39)*D219</f>
        <v>21042.072636925222</v>
      </c>
      <c r="E231" s="36">
        <f t="shared" si="22"/>
        <v>-1262.5243582155133</v>
      </c>
      <c r="F231" s="36">
        <f t="shared" si="23"/>
        <v>0</v>
      </c>
      <c r="G231" s="36">
        <f t="shared" si="24"/>
        <v>-6102.2010647083143</v>
      </c>
      <c r="H231" s="37">
        <v>0</v>
      </c>
      <c r="I231" s="25">
        <v>0</v>
      </c>
      <c r="J231" s="25">
        <v>0</v>
      </c>
      <c r="K231" s="25">
        <v>0</v>
      </c>
      <c r="L231" s="25">
        <v>0</v>
      </c>
      <c r="M231" s="37">
        <f t="shared" si="25"/>
        <v>0</v>
      </c>
      <c r="N231" s="38">
        <v>0</v>
      </c>
      <c r="O231" s="37">
        <f>Mastersheet!$C$34</f>
        <v>-1824.6070659266443</v>
      </c>
      <c r="P231" s="55">
        <f>P219*(1+Mastersheet!$C$39)</f>
        <v>-876.75302653855078</v>
      </c>
      <c r="Q231" s="25">
        <v>0</v>
      </c>
      <c r="R231" s="25">
        <v>0</v>
      </c>
      <c r="S231" s="36">
        <f t="shared" si="27"/>
        <v>10975.9871215362</v>
      </c>
      <c r="T231" s="36">
        <f t="shared" si="26"/>
        <v>1871862.9062966984</v>
      </c>
    </row>
    <row r="232" spans="1:20">
      <c r="A232" s="33">
        <v>230</v>
      </c>
      <c r="B232" s="25">
        <v>44</v>
      </c>
      <c r="C232" s="25">
        <v>2</v>
      </c>
      <c r="D232" s="36">
        <f>(1+Mastersheet!$C$39)*D220</f>
        <v>21042.072636925222</v>
      </c>
      <c r="E232" s="36">
        <f t="shared" si="22"/>
        <v>-1262.5243582155133</v>
      </c>
      <c r="F232" s="36">
        <f t="shared" si="23"/>
        <v>0</v>
      </c>
      <c r="G232" s="36">
        <f t="shared" si="24"/>
        <v>-6102.2010647083143</v>
      </c>
      <c r="H232" s="37">
        <v>0</v>
      </c>
      <c r="I232" s="25">
        <v>0</v>
      </c>
      <c r="J232" s="25">
        <v>0</v>
      </c>
      <c r="K232" s="25">
        <v>0</v>
      </c>
      <c r="L232" s="25">
        <v>0</v>
      </c>
      <c r="M232" s="37">
        <f t="shared" si="25"/>
        <v>0</v>
      </c>
      <c r="N232" s="38">
        <v>0</v>
      </c>
      <c r="O232" s="37">
        <f>Mastersheet!$C$34</f>
        <v>-1824.6070659266443</v>
      </c>
      <c r="P232" s="55">
        <f>P220*(1+Mastersheet!$C$39)</f>
        <v>-876.75302653855078</v>
      </c>
      <c r="Q232" s="25">
        <v>0</v>
      </c>
      <c r="R232" s="25">
        <v>0</v>
      </c>
      <c r="S232" s="36">
        <f t="shared" si="27"/>
        <v>10975.9871215362</v>
      </c>
      <c r="T232" s="36">
        <f t="shared" si="26"/>
        <v>1885958.6649287292</v>
      </c>
    </row>
    <row r="233" spans="1:20">
      <c r="A233" s="33">
        <v>231</v>
      </c>
      <c r="B233" s="25">
        <v>44</v>
      </c>
      <c r="C233" s="25">
        <v>3</v>
      </c>
      <c r="D233" s="36">
        <f>(1+Mastersheet!$C$39)*D221</f>
        <v>21042.072636925222</v>
      </c>
      <c r="E233" s="36">
        <f t="shared" si="22"/>
        <v>-1262.5243582155133</v>
      </c>
      <c r="F233" s="36">
        <f t="shared" si="23"/>
        <v>0</v>
      </c>
      <c r="G233" s="36">
        <f t="shared" si="24"/>
        <v>-6102.2010647083143</v>
      </c>
      <c r="H233" s="37">
        <v>0</v>
      </c>
      <c r="I233" s="25">
        <v>0</v>
      </c>
      <c r="J233" s="25">
        <v>0</v>
      </c>
      <c r="K233" s="25">
        <v>0</v>
      </c>
      <c r="L233" s="25">
        <v>0</v>
      </c>
      <c r="M233" s="37">
        <f t="shared" si="25"/>
        <v>0</v>
      </c>
      <c r="N233" s="38">
        <v>0</v>
      </c>
      <c r="O233" s="37">
        <f>Mastersheet!$C$34</f>
        <v>-1824.6070659266443</v>
      </c>
      <c r="P233" s="55">
        <f>P221*(1+Mastersheet!$C$39)</f>
        <v>-876.75302653855078</v>
      </c>
      <c r="Q233" s="25">
        <v>0</v>
      </c>
      <c r="R233" s="25">
        <v>0</v>
      </c>
      <c r="S233" s="36">
        <f t="shared" si="27"/>
        <v>10975.9871215362</v>
      </c>
      <c r="T233" s="36">
        <f t="shared" si="26"/>
        <v>1900077.9164918133</v>
      </c>
    </row>
    <row r="234" spans="1:20">
      <c r="A234" s="33">
        <v>232</v>
      </c>
      <c r="B234" s="25">
        <v>44</v>
      </c>
      <c r="C234" s="25">
        <v>4</v>
      </c>
      <c r="D234" s="36">
        <f>(1+Mastersheet!$C$39)*D222</f>
        <v>21042.072636925222</v>
      </c>
      <c r="E234" s="36">
        <f t="shared" si="22"/>
        <v>-1262.5243582155133</v>
      </c>
      <c r="F234" s="36">
        <f t="shared" si="23"/>
        <v>0</v>
      </c>
      <c r="G234" s="36">
        <f t="shared" si="24"/>
        <v>-6102.2010647083143</v>
      </c>
      <c r="H234" s="37">
        <v>0</v>
      </c>
      <c r="I234" s="25">
        <v>0</v>
      </c>
      <c r="J234" s="25">
        <v>0</v>
      </c>
      <c r="K234" s="25">
        <v>0</v>
      </c>
      <c r="L234" s="25">
        <v>0</v>
      </c>
      <c r="M234" s="37">
        <f t="shared" si="25"/>
        <v>0</v>
      </c>
      <c r="N234" s="38">
        <v>0</v>
      </c>
      <c r="O234" s="37">
        <f>Mastersheet!$C$34</f>
        <v>-1824.6070659266443</v>
      </c>
      <c r="P234" s="55">
        <f>P222*(1+Mastersheet!$C$39)</f>
        <v>-876.75302653855078</v>
      </c>
      <c r="Q234" s="25">
        <v>0</v>
      </c>
      <c r="R234" s="25">
        <v>0</v>
      </c>
      <c r="S234" s="36">
        <f t="shared" si="27"/>
        <v>10975.9871215362</v>
      </c>
      <c r="T234" s="36">
        <f t="shared" si="26"/>
        <v>1914220.700140836</v>
      </c>
    </row>
    <row r="235" spans="1:20">
      <c r="A235" s="33">
        <v>233</v>
      </c>
      <c r="B235" s="25">
        <v>44</v>
      </c>
      <c r="C235" s="25">
        <v>5</v>
      </c>
      <c r="D235" s="36">
        <f>(1+Mastersheet!$C$39)*D223</f>
        <v>21042.072636925222</v>
      </c>
      <c r="E235" s="36">
        <f t="shared" si="22"/>
        <v>-1262.5243582155133</v>
      </c>
      <c r="F235" s="36">
        <f t="shared" si="23"/>
        <v>0</v>
      </c>
      <c r="G235" s="36">
        <f t="shared" si="24"/>
        <v>-6102.2010647083143</v>
      </c>
      <c r="H235" s="37">
        <v>0</v>
      </c>
      <c r="I235" s="25">
        <v>0</v>
      </c>
      <c r="J235" s="25">
        <v>0</v>
      </c>
      <c r="K235" s="25">
        <v>0</v>
      </c>
      <c r="L235" s="25">
        <v>0</v>
      </c>
      <c r="M235" s="37">
        <f t="shared" si="25"/>
        <v>0</v>
      </c>
      <c r="N235" s="38">
        <v>0</v>
      </c>
      <c r="O235" s="37">
        <f>Mastersheet!$C$34</f>
        <v>-1824.6070659266443</v>
      </c>
      <c r="P235" s="55">
        <f>P223*(1+Mastersheet!$C$39)</f>
        <v>-876.75302653855078</v>
      </c>
      <c r="Q235" s="25">
        <v>0</v>
      </c>
      <c r="R235" s="25">
        <v>0</v>
      </c>
      <c r="S235" s="36">
        <f t="shared" si="27"/>
        <v>10975.9871215362</v>
      </c>
      <c r="T235" s="36">
        <f t="shared" si="26"/>
        <v>1928387.0550959404</v>
      </c>
    </row>
    <row r="236" spans="1:20">
      <c r="A236" s="33">
        <v>234</v>
      </c>
      <c r="B236" s="25">
        <v>44</v>
      </c>
      <c r="C236" s="25">
        <v>6</v>
      </c>
      <c r="D236" s="36">
        <f>(1+Mastersheet!$C$39)*D224</f>
        <v>21042.072636925222</v>
      </c>
      <c r="E236" s="36">
        <f t="shared" si="22"/>
        <v>-1262.5243582155133</v>
      </c>
      <c r="F236" s="36">
        <f t="shared" si="23"/>
        <v>0</v>
      </c>
      <c r="G236" s="36">
        <f t="shared" si="24"/>
        <v>-6102.2010647083143</v>
      </c>
      <c r="H236" s="37">
        <v>0</v>
      </c>
      <c r="I236" s="25">
        <v>0</v>
      </c>
      <c r="J236" s="25">
        <v>0</v>
      </c>
      <c r="K236" s="25">
        <v>0</v>
      </c>
      <c r="L236" s="25">
        <v>0</v>
      </c>
      <c r="M236" s="37">
        <f t="shared" si="25"/>
        <v>0</v>
      </c>
      <c r="N236" s="38">
        <v>0</v>
      </c>
      <c r="O236" s="37">
        <f>Mastersheet!$C$34</f>
        <v>-1824.6070659266443</v>
      </c>
      <c r="P236" s="55">
        <f>P224*(1+Mastersheet!$C$39)</f>
        <v>-876.75302653855078</v>
      </c>
      <c r="Q236" s="25">
        <v>0</v>
      </c>
      <c r="R236" s="25">
        <v>0</v>
      </c>
      <c r="S236" s="36">
        <f t="shared" si="27"/>
        <v>10975.9871215362</v>
      </c>
      <c r="T236" s="36">
        <f t="shared" si="26"/>
        <v>1942577.0206426366</v>
      </c>
    </row>
    <row r="237" spans="1:20">
      <c r="A237" s="33">
        <v>235</v>
      </c>
      <c r="B237" s="25">
        <v>44</v>
      </c>
      <c r="C237" s="25">
        <v>7</v>
      </c>
      <c r="D237" s="36">
        <f>(1+Mastersheet!$C$39)*D225</f>
        <v>21042.072636925222</v>
      </c>
      <c r="E237" s="36">
        <f t="shared" si="22"/>
        <v>-1262.5243582155133</v>
      </c>
      <c r="F237" s="36">
        <f t="shared" si="23"/>
        <v>0</v>
      </c>
      <c r="G237" s="36">
        <f t="shared" si="24"/>
        <v>-6102.2010647083143</v>
      </c>
      <c r="H237" s="37">
        <v>0</v>
      </c>
      <c r="I237" s="25">
        <v>0</v>
      </c>
      <c r="J237" s="25">
        <v>0</v>
      </c>
      <c r="K237" s="25">
        <v>0</v>
      </c>
      <c r="L237" s="25">
        <v>0</v>
      </c>
      <c r="M237" s="37">
        <f t="shared" si="25"/>
        <v>0</v>
      </c>
      <c r="N237" s="38">
        <v>0</v>
      </c>
      <c r="O237" s="37">
        <f>Mastersheet!$C$34</f>
        <v>-1824.6070659266443</v>
      </c>
      <c r="P237" s="55">
        <f>P225*(1+Mastersheet!$C$39)</f>
        <v>-876.75302653855078</v>
      </c>
      <c r="Q237" s="25">
        <v>0</v>
      </c>
      <c r="R237" s="25">
        <v>0</v>
      </c>
      <c r="S237" s="36">
        <f t="shared" si="27"/>
        <v>10975.9871215362</v>
      </c>
      <c r="T237" s="36">
        <f t="shared" si="26"/>
        <v>1956790.6361319106</v>
      </c>
    </row>
    <row r="238" spans="1:20">
      <c r="A238" s="33">
        <v>236</v>
      </c>
      <c r="B238" s="25">
        <v>44</v>
      </c>
      <c r="C238" s="25">
        <v>8</v>
      </c>
      <c r="D238" s="36">
        <f>(1+Mastersheet!$C$39)*D226</f>
        <v>21042.072636925222</v>
      </c>
      <c r="E238" s="36">
        <f t="shared" si="22"/>
        <v>-1262.5243582155133</v>
      </c>
      <c r="F238" s="36">
        <f t="shared" si="23"/>
        <v>0</v>
      </c>
      <c r="G238" s="36">
        <f t="shared" si="24"/>
        <v>-6102.2010647083143</v>
      </c>
      <c r="H238" s="37">
        <v>0</v>
      </c>
      <c r="I238" s="25">
        <v>0</v>
      </c>
      <c r="J238" s="25">
        <v>0</v>
      </c>
      <c r="K238" s="25">
        <v>0</v>
      </c>
      <c r="L238" s="25">
        <v>0</v>
      </c>
      <c r="M238" s="37">
        <f t="shared" si="25"/>
        <v>0</v>
      </c>
      <c r="N238" s="38">
        <v>0</v>
      </c>
      <c r="O238" s="37">
        <f>Mastersheet!$C$34</f>
        <v>-1824.6070659266443</v>
      </c>
      <c r="P238" s="55">
        <f>P226*(1+Mastersheet!$C$39)</f>
        <v>-876.75302653855078</v>
      </c>
      <c r="Q238" s="25">
        <v>0</v>
      </c>
      <c r="R238" s="25">
        <v>0</v>
      </c>
      <c r="S238" s="36">
        <f t="shared" si="27"/>
        <v>10975.9871215362</v>
      </c>
      <c r="T238" s="36">
        <f t="shared" si="26"/>
        <v>1971027.9409803334</v>
      </c>
    </row>
    <row r="239" spans="1:20">
      <c r="A239" s="33">
        <v>237</v>
      </c>
      <c r="B239" s="25">
        <v>44</v>
      </c>
      <c r="C239" s="25">
        <v>9</v>
      </c>
      <c r="D239" s="36">
        <f>(1+Mastersheet!$C$39)*D227</f>
        <v>21042.072636925222</v>
      </c>
      <c r="E239" s="36">
        <f t="shared" si="22"/>
        <v>-1262.5243582155133</v>
      </c>
      <c r="F239" s="36">
        <f t="shared" si="23"/>
        <v>0</v>
      </c>
      <c r="G239" s="36">
        <f t="shared" si="24"/>
        <v>-6102.2010647083143</v>
      </c>
      <c r="H239" s="37">
        <v>0</v>
      </c>
      <c r="I239" s="25">
        <v>0</v>
      </c>
      <c r="J239" s="25">
        <v>0</v>
      </c>
      <c r="K239" s="25">
        <v>0</v>
      </c>
      <c r="L239" s="25">
        <v>0</v>
      </c>
      <c r="M239" s="37">
        <f t="shared" si="25"/>
        <v>0</v>
      </c>
      <c r="N239" s="38">
        <v>0</v>
      </c>
      <c r="O239" s="37">
        <f>Mastersheet!$C$34</f>
        <v>-1824.6070659266443</v>
      </c>
      <c r="P239" s="55">
        <f>P227*(1+Mastersheet!$C$39)</f>
        <v>-876.75302653855078</v>
      </c>
      <c r="Q239" s="25">
        <v>0</v>
      </c>
      <c r="R239" s="25">
        <v>0</v>
      </c>
      <c r="S239" s="36">
        <f t="shared" si="27"/>
        <v>10975.9871215362</v>
      </c>
      <c r="T239" s="36">
        <f t="shared" si="26"/>
        <v>1985288.9746701701</v>
      </c>
    </row>
    <row r="240" spans="1:20">
      <c r="A240" s="33">
        <v>238</v>
      </c>
      <c r="B240" s="25">
        <v>44</v>
      </c>
      <c r="C240" s="25">
        <v>10</v>
      </c>
      <c r="D240" s="36">
        <f>(1+Mastersheet!$C$39)*D228</f>
        <v>21042.072636925222</v>
      </c>
      <c r="E240" s="36">
        <f t="shared" si="22"/>
        <v>-1262.5243582155133</v>
      </c>
      <c r="F240" s="36">
        <f t="shared" si="23"/>
        <v>0</v>
      </c>
      <c r="G240" s="36">
        <f t="shared" si="24"/>
        <v>-6102.2010647083143</v>
      </c>
      <c r="H240" s="37">
        <v>0</v>
      </c>
      <c r="I240" s="25">
        <v>0</v>
      </c>
      <c r="J240" s="25">
        <v>0</v>
      </c>
      <c r="K240" s="25">
        <v>0</v>
      </c>
      <c r="L240" s="25">
        <v>0</v>
      </c>
      <c r="M240" s="37">
        <f t="shared" si="25"/>
        <v>0</v>
      </c>
      <c r="N240" s="38">
        <v>0</v>
      </c>
      <c r="O240" s="37">
        <f>Mastersheet!$C$34</f>
        <v>-1824.6070659266443</v>
      </c>
      <c r="P240" s="55">
        <f>P228*(1+Mastersheet!$C$39)</f>
        <v>-876.75302653855078</v>
      </c>
      <c r="Q240" s="25">
        <v>0</v>
      </c>
      <c r="R240" s="25">
        <v>0</v>
      </c>
      <c r="S240" s="36">
        <f t="shared" si="27"/>
        <v>10975.9871215362</v>
      </c>
      <c r="T240" s="36">
        <f t="shared" si="26"/>
        <v>1999573.7767494901</v>
      </c>
    </row>
    <row r="241" spans="1:20">
      <c r="A241" s="33">
        <v>239</v>
      </c>
      <c r="B241" s="25">
        <v>44</v>
      </c>
      <c r="C241" s="25">
        <v>11</v>
      </c>
      <c r="D241" s="36">
        <f>(1+Mastersheet!$C$39)*D229</f>
        <v>21042.072636925222</v>
      </c>
      <c r="E241" s="36">
        <f t="shared" si="22"/>
        <v>-1262.5243582155133</v>
      </c>
      <c r="F241" s="36">
        <f t="shared" si="23"/>
        <v>0</v>
      </c>
      <c r="G241" s="36">
        <f t="shared" si="24"/>
        <v>-6102.2010647083143</v>
      </c>
      <c r="H241" s="37">
        <v>0</v>
      </c>
      <c r="I241" s="25">
        <v>0</v>
      </c>
      <c r="J241" s="25">
        <v>0</v>
      </c>
      <c r="K241" s="25">
        <v>0</v>
      </c>
      <c r="L241" s="25">
        <v>0</v>
      </c>
      <c r="M241" s="37">
        <f t="shared" si="25"/>
        <v>0</v>
      </c>
      <c r="N241" s="38">
        <v>0</v>
      </c>
      <c r="O241" s="37">
        <f>Mastersheet!$C$34</f>
        <v>-1824.6070659266443</v>
      </c>
      <c r="P241" s="55">
        <f>P229*(1+Mastersheet!$C$39)</f>
        <v>-876.75302653855078</v>
      </c>
      <c r="Q241" s="25">
        <v>0</v>
      </c>
      <c r="R241" s="25">
        <v>0</v>
      </c>
      <c r="S241" s="36">
        <f t="shared" si="27"/>
        <v>10975.9871215362</v>
      </c>
      <c r="T241" s="36">
        <f t="shared" si="26"/>
        <v>2013882.3868322754</v>
      </c>
    </row>
    <row r="242" spans="1:20">
      <c r="A242" s="33">
        <v>240</v>
      </c>
      <c r="B242" s="25">
        <v>45</v>
      </c>
      <c r="C242" s="25">
        <v>0</v>
      </c>
      <c r="D242" s="36">
        <f>(1+Mastersheet!$C$39)*D230</f>
        <v>21042.072636925222</v>
      </c>
      <c r="E242" s="36">
        <f t="shared" si="22"/>
        <v>-1262.5243582155133</v>
      </c>
      <c r="F242" s="36">
        <f t="shared" si="23"/>
        <v>0</v>
      </c>
      <c r="G242" s="36">
        <f t="shared" si="24"/>
        <v>-6102.2010647083143</v>
      </c>
      <c r="H242" s="37">
        <v>0</v>
      </c>
      <c r="I242" s="25">
        <v>0</v>
      </c>
      <c r="J242" s="25">
        <v>0</v>
      </c>
      <c r="K242" s="25">
        <v>0</v>
      </c>
      <c r="L242" s="25">
        <v>0</v>
      </c>
      <c r="M242" s="37">
        <f t="shared" si="25"/>
        <v>0</v>
      </c>
      <c r="N242" s="38">
        <v>0</v>
      </c>
      <c r="O242" s="37">
        <f>Mastersheet!$C$34</f>
        <v>-1824.6070659266443</v>
      </c>
      <c r="P242" s="55">
        <f>P230*(1+Mastersheet!$C$39)</f>
        <v>-876.75302653855078</v>
      </c>
      <c r="Q242" s="25">
        <v>0</v>
      </c>
      <c r="R242" s="25">
        <v>0</v>
      </c>
      <c r="S242" s="36">
        <f t="shared" si="27"/>
        <v>10975.9871215362</v>
      </c>
      <c r="T242" s="36">
        <f t="shared" si="26"/>
        <v>2028214.8445985322</v>
      </c>
    </row>
    <row r="243" spans="1:20">
      <c r="A243" s="33">
        <v>241</v>
      </c>
      <c r="B243" s="25">
        <v>45</v>
      </c>
      <c r="C243" s="25">
        <v>1</v>
      </c>
      <c r="D243" s="36">
        <f>(1+Mastersheet!$C$39)*D231</f>
        <v>21673.334816032981</v>
      </c>
      <c r="E243" s="36">
        <f t="shared" si="22"/>
        <v>-1300.4000889619788</v>
      </c>
      <c r="F243" s="36">
        <f t="shared" si="23"/>
        <v>0</v>
      </c>
      <c r="G243" s="36">
        <f t="shared" si="24"/>
        <v>-6285.2670966495643</v>
      </c>
      <c r="H243" s="37">
        <v>0</v>
      </c>
      <c r="I243" s="25">
        <v>0</v>
      </c>
      <c r="J243" s="25">
        <v>-70000</v>
      </c>
      <c r="K243" s="25">
        <v>26000</v>
      </c>
      <c r="L243" s="25">
        <v>0</v>
      </c>
      <c r="M243" s="37">
        <f t="shared" si="25"/>
        <v>0</v>
      </c>
      <c r="N243" s="38">
        <v>0</v>
      </c>
      <c r="O243" s="37">
        <f>Mastersheet!$C$34</f>
        <v>-1824.6070659266443</v>
      </c>
      <c r="P243" s="55">
        <f>P231*(1+Mastersheet!$C$39)</f>
        <v>-903.05561733470734</v>
      </c>
      <c r="Q243" s="25">
        <v>0</v>
      </c>
      <c r="R243" s="25">
        <v>0</v>
      </c>
      <c r="S243" s="36">
        <f t="shared" si="27"/>
        <v>-32639.995052839917</v>
      </c>
      <c r="T243" s="36">
        <f t="shared" si="26"/>
        <v>1998955.2076200233</v>
      </c>
    </row>
    <row r="244" spans="1:20">
      <c r="A244" s="33">
        <v>242</v>
      </c>
      <c r="B244" s="25">
        <v>45</v>
      </c>
      <c r="C244" s="25">
        <v>2</v>
      </c>
      <c r="D244" s="36">
        <f>(1+Mastersheet!$C$39)*D232</f>
        <v>21673.334816032981</v>
      </c>
      <c r="E244" s="36">
        <f t="shared" si="22"/>
        <v>-1300.4000889619788</v>
      </c>
      <c r="F244" s="36">
        <f t="shared" si="23"/>
        <v>0</v>
      </c>
      <c r="G244" s="36">
        <f t="shared" si="24"/>
        <v>-6285.2670966495643</v>
      </c>
      <c r="H244" s="37">
        <v>0</v>
      </c>
      <c r="I244" s="25">
        <v>0</v>
      </c>
      <c r="J244" s="25">
        <v>0</v>
      </c>
      <c r="K244" s="25">
        <v>0</v>
      </c>
      <c r="L244" s="25">
        <v>0</v>
      </c>
      <c r="M244" s="37">
        <f t="shared" si="25"/>
        <v>0</v>
      </c>
      <c r="N244" s="38">
        <v>0</v>
      </c>
      <c r="O244" s="37">
        <f>Mastersheet!$C$34</f>
        <v>-1824.6070659266443</v>
      </c>
      <c r="P244" s="55">
        <f>P232*(1+Mastersheet!$C$39)</f>
        <v>-903.05561733470734</v>
      </c>
      <c r="Q244" s="25">
        <v>0</v>
      </c>
      <c r="R244" s="25">
        <v>0</v>
      </c>
      <c r="S244" s="36">
        <f t="shared" si="27"/>
        <v>11360.004947160087</v>
      </c>
      <c r="T244" s="36">
        <f t="shared" si="26"/>
        <v>2013646.8045798836</v>
      </c>
    </row>
    <row r="245" spans="1:20">
      <c r="A245" s="33">
        <v>243</v>
      </c>
      <c r="B245" s="25">
        <v>45</v>
      </c>
      <c r="C245" s="25">
        <v>3</v>
      </c>
      <c r="D245" s="36">
        <f>(1+Mastersheet!$C$39)*D233</f>
        <v>21673.334816032981</v>
      </c>
      <c r="E245" s="36">
        <f t="shared" si="22"/>
        <v>-1300.4000889619788</v>
      </c>
      <c r="F245" s="36">
        <f t="shared" si="23"/>
        <v>0</v>
      </c>
      <c r="G245" s="36">
        <f t="shared" si="24"/>
        <v>-6285.2670966495643</v>
      </c>
      <c r="H245" s="37">
        <v>0</v>
      </c>
      <c r="I245" s="25">
        <v>0</v>
      </c>
      <c r="J245" s="25">
        <v>0</v>
      </c>
      <c r="K245" s="25">
        <v>0</v>
      </c>
      <c r="L245" s="25">
        <v>0</v>
      </c>
      <c r="M245" s="37">
        <f t="shared" si="25"/>
        <v>0</v>
      </c>
      <c r="N245" s="38">
        <v>0</v>
      </c>
      <c r="O245" s="37">
        <f>Mastersheet!$C$34</f>
        <v>-1824.6070659266443</v>
      </c>
      <c r="P245" s="55">
        <f>P233*(1+Mastersheet!$C$39)</f>
        <v>-903.05561733470734</v>
      </c>
      <c r="Q245" s="25">
        <v>0</v>
      </c>
      <c r="R245" s="25">
        <v>0</v>
      </c>
      <c r="S245" s="36">
        <f t="shared" si="27"/>
        <v>11360.004947160087</v>
      </c>
      <c r="T245" s="36">
        <f t="shared" si="26"/>
        <v>2028362.8875346771</v>
      </c>
    </row>
    <row r="246" spans="1:20">
      <c r="A246" s="33">
        <v>244</v>
      </c>
      <c r="B246" s="25">
        <v>45</v>
      </c>
      <c r="C246" s="25">
        <v>4</v>
      </c>
      <c r="D246" s="36">
        <f>(1+Mastersheet!$C$39)*D234</f>
        <v>21673.334816032981</v>
      </c>
      <c r="E246" s="36">
        <f t="shared" si="22"/>
        <v>-1300.4000889619788</v>
      </c>
      <c r="F246" s="36">
        <f t="shared" si="23"/>
        <v>0</v>
      </c>
      <c r="G246" s="36">
        <f t="shared" si="24"/>
        <v>-6285.2670966495643</v>
      </c>
      <c r="H246" s="37">
        <v>0</v>
      </c>
      <c r="I246" s="25">
        <v>0</v>
      </c>
      <c r="J246" s="25">
        <v>0</v>
      </c>
      <c r="K246" s="25">
        <v>0</v>
      </c>
      <c r="L246" s="25">
        <v>0</v>
      </c>
      <c r="M246" s="37">
        <f t="shared" si="25"/>
        <v>0</v>
      </c>
      <c r="N246" s="38">
        <v>0</v>
      </c>
      <c r="O246" s="37">
        <f>Mastersheet!$C$34</f>
        <v>-1824.6070659266443</v>
      </c>
      <c r="P246" s="55">
        <f>P234*(1+Mastersheet!$C$39)</f>
        <v>-903.05561733470734</v>
      </c>
      <c r="Q246" s="25">
        <v>0</v>
      </c>
      <c r="R246" s="25">
        <v>0</v>
      </c>
      <c r="S246" s="36">
        <f t="shared" si="27"/>
        <v>11360.004947160087</v>
      </c>
      <c r="T246" s="36">
        <f t="shared" si="26"/>
        <v>2043103.497294395</v>
      </c>
    </row>
    <row r="247" spans="1:20">
      <c r="A247" s="33">
        <v>245</v>
      </c>
      <c r="B247" s="25">
        <v>45</v>
      </c>
      <c r="C247" s="25">
        <v>5</v>
      </c>
      <c r="D247" s="36">
        <f>(1+Mastersheet!$C$39)*D235</f>
        <v>21673.334816032981</v>
      </c>
      <c r="E247" s="36">
        <f t="shared" si="22"/>
        <v>-1300.4000889619788</v>
      </c>
      <c r="F247" s="36">
        <f t="shared" si="23"/>
        <v>0</v>
      </c>
      <c r="G247" s="36">
        <f t="shared" si="24"/>
        <v>-6285.2670966495643</v>
      </c>
      <c r="H247" s="37">
        <v>0</v>
      </c>
      <c r="I247" s="25">
        <v>0</v>
      </c>
      <c r="J247" s="25">
        <v>0</v>
      </c>
      <c r="K247" s="25">
        <v>0</v>
      </c>
      <c r="L247" s="25">
        <v>0</v>
      </c>
      <c r="M247" s="37">
        <f t="shared" si="25"/>
        <v>0</v>
      </c>
      <c r="N247" s="38">
        <v>0</v>
      </c>
      <c r="O247" s="37">
        <f>Mastersheet!$C$34</f>
        <v>-1824.6070659266443</v>
      </c>
      <c r="P247" s="55">
        <f>P235*(1+Mastersheet!$C$39)</f>
        <v>-903.05561733470734</v>
      </c>
      <c r="Q247" s="25">
        <v>0</v>
      </c>
      <c r="R247" s="25">
        <v>0</v>
      </c>
      <c r="S247" s="36">
        <f t="shared" si="27"/>
        <v>11360.004947160087</v>
      </c>
      <c r="T247" s="36">
        <f t="shared" si="26"/>
        <v>2057868.6747370458</v>
      </c>
    </row>
    <row r="248" spans="1:20">
      <c r="A248" s="33">
        <v>246</v>
      </c>
      <c r="B248" s="25">
        <v>45</v>
      </c>
      <c r="C248" s="25">
        <v>6</v>
      </c>
      <c r="D248" s="36">
        <f>(1+Mastersheet!$C$39)*D236</f>
        <v>21673.334816032981</v>
      </c>
      <c r="E248" s="36">
        <f t="shared" si="22"/>
        <v>-1300.4000889619788</v>
      </c>
      <c r="F248" s="36">
        <f t="shared" si="23"/>
        <v>0</v>
      </c>
      <c r="G248" s="36">
        <f t="shared" si="24"/>
        <v>-6285.2670966495643</v>
      </c>
      <c r="H248" s="37">
        <v>0</v>
      </c>
      <c r="I248" s="25">
        <v>0</v>
      </c>
      <c r="J248" s="25">
        <v>0</v>
      </c>
      <c r="K248" s="25">
        <v>0</v>
      </c>
      <c r="L248" s="25">
        <v>0</v>
      </c>
      <c r="M248" s="37">
        <f t="shared" si="25"/>
        <v>0</v>
      </c>
      <c r="N248" s="38">
        <v>0</v>
      </c>
      <c r="O248" s="37">
        <f>Mastersheet!$C$34</f>
        <v>-1824.6070659266443</v>
      </c>
      <c r="P248" s="55">
        <f>P236*(1+Mastersheet!$C$39)</f>
        <v>-903.05561733470734</v>
      </c>
      <c r="Q248" s="25">
        <v>0</v>
      </c>
      <c r="R248" s="25">
        <v>0</v>
      </c>
      <c r="S248" s="36">
        <f t="shared" si="27"/>
        <v>11360.004947160087</v>
      </c>
      <c r="T248" s="36">
        <f t="shared" si="26"/>
        <v>2072658.4608087677</v>
      </c>
    </row>
    <row r="249" spans="1:20">
      <c r="A249" s="33">
        <v>247</v>
      </c>
      <c r="B249" s="25">
        <v>45</v>
      </c>
      <c r="C249" s="25">
        <v>7</v>
      </c>
      <c r="D249" s="36">
        <f>(1+Mastersheet!$C$39)*D237</f>
        <v>21673.334816032981</v>
      </c>
      <c r="E249" s="36">
        <f t="shared" si="22"/>
        <v>-1300.4000889619788</v>
      </c>
      <c r="F249" s="36">
        <f t="shared" si="23"/>
        <v>0</v>
      </c>
      <c r="G249" s="36">
        <f t="shared" si="24"/>
        <v>-6285.2670966495643</v>
      </c>
      <c r="H249" s="37">
        <v>0</v>
      </c>
      <c r="I249" s="25">
        <v>0</v>
      </c>
      <c r="J249" s="25">
        <v>0</v>
      </c>
      <c r="K249" s="25">
        <v>0</v>
      </c>
      <c r="L249" s="25">
        <v>0</v>
      </c>
      <c r="M249" s="37">
        <f t="shared" si="25"/>
        <v>0</v>
      </c>
      <c r="N249" s="38">
        <v>0</v>
      </c>
      <c r="O249" s="37">
        <f>Mastersheet!$C$34</f>
        <v>-1824.6070659266443</v>
      </c>
      <c r="P249" s="55">
        <f>P237*(1+Mastersheet!$C$39)</f>
        <v>-903.05561733470734</v>
      </c>
      <c r="Q249" s="25">
        <v>0</v>
      </c>
      <c r="R249" s="25">
        <v>0</v>
      </c>
      <c r="S249" s="36">
        <f t="shared" si="27"/>
        <v>11360.004947160087</v>
      </c>
      <c r="T249" s="36">
        <f t="shared" si="26"/>
        <v>2087472.8965239425</v>
      </c>
    </row>
    <row r="250" spans="1:20">
      <c r="A250" s="33">
        <v>248</v>
      </c>
      <c r="B250" s="25">
        <v>45</v>
      </c>
      <c r="C250" s="25">
        <v>8</v>
      </c>
      <c r="D250" s="36">
        <f>(1+Mastersheet!$C$39)*D238</f>
        <v>21673.334816032981</v>
      </c>
      <c r="E250" s="36">
        <f t="shared" si="22"/>
        <v>-1300.4000889619788</v>
      </c>
      <c r="F250" s="36">
        <f t="shared" si="23"/>
        <v>0</v>
      </c>
      <c r="G250" s="36">
        <f t="shared" si="24"/>
        <v>-6285.2670966495643</v>
      </c>
      <c r="H250" s="37">
        <v>0</v>
      </c>
      <c r="I250" s="25">
        <v>0</v>
      </c>
      <c r="J250" s="25">
        <v>0</v>
      </c>
      <c r="K250" s="25">
        <v>0</v>
      </c>
      <c r="L250" s="25">
        <v>0</v>
      </c>
      <c r="M250" s="37">
        <f t="shared" si="25"/>
        <v>0</v>
      </c>
      <c r="N250" s="38">
        <v>0</v>
      </c>
      <c r="O250" s="37">
        <f>Mastersheet!$C$34</f>
        <v>-1824.6070659266443</v>
      </c>
      <c r="P250" s="55">
        <f>P238*(1+Mastersheet!$C$39)</f>
        <v>-903.05561733470734</v>
      </c>
      <c r="Q250" s="25">
        <v>0</v>
      </c>
      <c r="R250" s="25">
        <v>0</v>
      </c>
      <c r="S250" s="36">
        <f t="shared" si="27"/>
        <v>11360.004947160087</v>
      </c>
      <c r="T250" s="36">
        <f t="shared" si="26"/>
        <v>2102312.0229653092</v>
      </c>
    </row>
    <row r="251" spans="1:20">
      <c r="A251" s="33">
        <v>249</v>
      </c>
      <c r="B251" s="25">
        <v>45</v>
      </c>
      <c r="C251" s="25">
        <v>9</v>
      </c>
      <c r="D251" s="36">
        <f>(1+Mastersheet!$C$39)*D239</f>
        <v>21673.334816032981</v>
      </c>
      <c r="E251" s="36">
        <f t="shared" si="22"/>
        <v>-1300.4000889619788</v>
      </c>
      <c r="F251" s="36">
        <f t="shared" si="23"/>
        <v>0</v>
      </c>
      <c r="G251" s="36">
        <f t="shared" si="24"/>
        <v>-6285.2670966495643</v>
      </c>
      <c r="H251" s="37">
        <v>0</v>
      </c>
      <c r="I251" s="25">
        <v>0</v>
      </c>
      <c r="J251" s="25">
        <v>0</v>
      </c>
      <c r="K251" s="25">
        <v>0</v>
      </c>
      <c r="L251" s="25">
        <v>0</v>
      </c>
      <c r="M251" s="37">
        <f t="shared" si="25"/>
        <v>0</v>
      </c>
      <c r="N251" s="38">
        <v>0</v>
      </c>
      <c r="O251" s="37">
        <f>Mastersheet!$C$34</f>
        <v>-1824.6070659266443</v>
      </c>
      <c r="P251" s="55">
        <f>P239*(1+Mastersheet!$C$39)</f>
        <v>-903.05561733470734</v>
      </c>
      <c r="Q251" s="25">
        <v>0</v>
      </c>
      <c r="R251" s="25">
        <v>0</v>
      </c>
      <c r="S251" s="36">
        <f t="shared" si="27"/>
        <v>11360.004947160087</v>
      </c>
      <c r="T251" s="36">
        <f t="shared" si="26"/>
        <v>2117175.8812840781</v>
      </c>
    </row>
    <row r="252" spans="1:20">
      <c r="A252" s="33">
        <v>250</v>
      </c>
      <c r="B252" s="25">
        <v>45</v>
      </c>
      <c r="C252" s="25">
        <v>10</v>
      </c>
      <c r="D252" s="36">
        <f>(1+Mastersheet!$C$39)*D240</f>
        <v>21673.334816032981</v>
      </c>
      <c r="E252" s="36">
        <f t="shared" si="22"/>
        <v>-1300.4000889619788</v>
      </c>
      <c r="F252" s="36">
        <f t="shared" si="23"/>
        <v>0</v>
      </c>
      <c r="G252" s="36">
        <f t="shared" si="24"/>
        <v>-6285.2670966495643</v>
      </c>
      <c r="H252" s="37">
        <v>0</v>
      </c>
      <c r="I252" s="25">
        <v>0</v>
      </c>
      <c r="J252" s="25">
        <v>0</v>
      </c>
      <c r="K252" s="25">
        <v>0</v>
      </c>
      <c r="L252" s="25">
        <v>0</v>
      </c>
      <c r="M252" s="37">
        <f t="shared" si="25"/>
        <v>0</v>
      </c>
      <c r="N252" s="38">
        <v>0</v>
      </c>
      <c r="O252" s="37">
        <f>Mastersheet!$C$34</f>
        <v>-1824.6070659266443</v>
      </c>
      <c r="P252" s="55">
        <f>P240*(1+Mastersheet!$C$39)</f>
        <v>-903.05561733470734</v>
      </c>
      <c r="Q252" s="25">
        <v>0</v>
      </c>
      <c r="R252" s="25">
        <v>0</v>
      </c>
      <c r="S252" s="36">
        <f t="shared" si="27"/>
        <v>11360.004947160087</v>
      </c>
      <c r="T252" s="36">
        <f t="shared" si="26"/>
        <v>2132064.512700045</v>
      </c>
    </row>
    <row r="253" spans="1:20">
      <c r="A253" s="33">
        <v>251</v>
      </c>
      <c r="B253" s="25">
        <v>45</v>
      </c>
      <c r="C253" s="25">
        <v>11</v>
      </c>
      <c r="D253" s="36">
        <f>(1+Mastersheet!$C$39)*D241</f>
        <v>21673.334816032981</v>
      </c>
      <c r="E253" s="36">
        <f t="shared" si="22"/>
        <v>-1300.4000889619788</v>
      </c>
      <c r="F253" s="36">
        <f t="shared" si="23"/>
        <v>0</v>
      </c>
      <c r="G253" s="36">
        <f t="shared" si="24"/>
        <v>-6285.2670966495643</v>
      </c>
      <c r="H253" s="37">
        <v>0</v>
      </c>
      <c r="I253" s="25">
        <v>0</v>
      </c>
      <c r="J253" s="25">
        <v>0</v>
      </c>
      <c r="K253" s="25">
        <v>0</v>
      </c>
      <c r="L253" s="25">
        <v>0</v>
      </c>
      <c r="M253" s="37">
        <f t="shared" si="25"/>
        <v>0</v>
      </c>
      <c r="N253" s="38">
        <v>0</v>
      </c>
      <c r="O253" s="37">
        <f>Mastersheet!$C$34</f>
        <v>-1824.6070659266443</v>
      </c>
      <c r="P253" s="55">
        <f>P241*(1+Mastersheet!$C$39)</f>
        <v>-903.05561733470734</v>
      </c>
      <c r="Q253" s="25">
        <v>0</v>
      </c>
      <c r="R253" s="25">
        <v>0</v>
      </c>
      <c r="S253" s="36">
        <f t="shared" si="27"/>
        <v>11360.004947160087</v>
      </c>
      <c r="T253" s="36">
        <f t="shared" si="26"/>
        <v>2146977.958501705</v>
      </c>
    </row>
    <row r="254" spans="1:20">
      <c r="A254" s="33">
        <v>252</v>
      </c>
      <c r="B254" s="25">
        <v>46</v>
      </c>
      <c r="C254" s="25">
        <v>0</v>
      </c>
      <c r="D254" s="36">
        <f>(1+Mastersheet!$C$39)*D242</f>
        <v>21673.334816032981</v>
      </c>
      <c r="E254" s="36">
        <f t="shared" si="22"/>
        <v>-1300.4000889619788</v>
      </c>
      <c r="F254" s="36">
        <f t="shared" si="23"/>
        <v>0</v>
      </c>
      <c r="G254" s="36">
        <f t="shared" si="24"/>
        <v>-6285.2670966495643</v>
      </c>
      <c r="H254" s="37">
        <v>0</v>
      </c>
      <c r="I254" s="25">
        <v>0</v>
      </c>
      <c r="J254" s="25">
        <v>0</v>
      </c>
      <c r="K254" s="25">
        <v>0</v>
      </c>
      <c r="L254" s="25">
        <v>0</v>
      </c>
      <c r="M254" s="37">
        <f t="shared" si="25"/>
        <v>0</v>
      </c>
      <c r="N254" s="38">
        <v>0</v>
      </c>
      <c r="O254" s="37">
        <f>Mastersheet!$C$34</f>
        <v>-1824.6070659266443</v>
      </c>
      <c r="P254" s="55">
        <f>P242*(1+Mastersheet!$C$39)</f>
        <v>-903.05561733470734</v>
      </c>
      <c r="Q254" s="25">
        <v>0</v>
      </c>
      <c r="R254" s="25">
        <v>0</v>
      </c>
      <c r="S254" s="36">
        <f t="shared" si="27"/>
        <v>11360.004947160087</v>
      </c>
      <c r="T254" s="36">
        <f t="shared" si="26"/>
        <v>2161916.260046368</v>
      </c>
    </row>
    <row r="255" spans="1:20">
      <c r="A255" s="33">
        <v>253</v>
      </c>
      <c r="B255" s="25">
        <v>46</v>
      </c>
      <c r="C255" s="25">
        <v>1</v>
      </c>
      <c r="D255" s="36">
        <f>(1+Mastersheet!$C$39)*D243</f>
        <v>22323.53486051397</v>
      </c>
      <c r="E255" s="36">
        <f t="shared" si="22"/>
        <v>-1339.4120916308382</v>
      </c>
      <c r="F255" s="36">
        <f t="shared" si="23"/>
        <v>0</v>
      </c>
      <c r="G255" s="36">
        <f t="shared" si="24"/>
        <v>-6473.8251095490505</v>
      </c>
      <c r="H255" s="37">
        <v>0</v>
      </c>
      <c r="I255" s="25">
        <v>0</v>
      </c>
      <c r="J255" s="25">
        <v>0</v>
      </c>
      <c r="K255" s="25">
        <v>0</v>
      </c>
      <c r="L255" s="25">
        <v>0</v>
      </c>
      <c r="M255" s="37">
        <f t="shared" si="25"/>
        <v>0</v>
      </c>
      <c r="N255" s="38">
        <v>0</v>
      </c>
      <c r="O255" s="37">
        <f>Mastersheet!$C$34</f>
        <v>-1824.6070659266443</v>
      </c>
      <c r="P255" s="55">
        <f>P243*(1+Mastersheet!$C$39)</f>
        <v>-930.14728585474859</v>
      </c>
      <c r="Q255" s="25">
        <v>0</v>
      </c>
      <c r="R255" s="25">
        <v>0</v>
      </c>
      <c r="S255" s="36">
        <f t="shared" si="27"/>
        <v>11755.543307552689</v>
      </c>
      <c r="T255" s="36">
        <f t="shared" si="26"/>
        <v>2177274.9971206645</v>
      </c>
    </row>
    <row r="256" spans="1:20">
      <c r="A256" s="33">
        <v>254</v>
      </c>
      <c r="B256" s="25">
        <v>46</v>
      </c>
      <c r="C256" s="25">
        <v>2</v>
      </c>
      <c r="D256" s="36">
        <f>(1+Mastersheet!$C$39)*D244</f>
        <v>22323.53486051397</v>
      </c>
      <c r="E256" s="36">
        <f t="shared" si="22"/>
        <v>-1339.4120916308382</v>
      </c>
      <c r="F256" s="36">
        <f t="shared" si="23"/>
        <v>0</v>
      </c>
      <c r="G256" s="36">
        <f t="shared" si="24"/>
        <v>-6473.8251095490505</v>
      </c>
      <c r="H256" s="37">
        <v>0</v>
      </c>
      <c r="I256" s="25">
        <v>0</v>
      </c>
      <c r="J256" s="25">
        <v>0</v>
      </c>
      <c r="K256" s="25">
        <v>0</v>
      </c>
      <c r="L256" s="25">
        <v>0</v>
      </c>
      <c r="M256" s="37">
        <f t="shared" si="25"/>
        <v>0</v>
      </c>
      <c r="N256" s="38">
        <v>0</v>
      </c>
      <c r="O256" s="37">
        <f>Mastersheet!$C$34</f>
        <v>-1824.6070659266443</v>
      </c>
      <c r="P256" s="55">
        <f>P244*(1+Mastersheet!$C$39)</f>
        <v>-930.14728585474859</v>
      </c>
      <c r="Q256" s="25">
        <v>0</v>
      </c>
      <c r="R256" s="25">
        <v>0</v>
      </c>
      <c r="S256" s="36">
        <f t="shared" si="27"/>
        <v>11755.543307552689</v>
      </c>
      <c r="T256" s="36">
        <f t="shared" si="26"/>
        <v>2192659.3320900849</v>
      </c>
    </row>
    <row r="257" spans="1:20">
      <c r="A257" s="33">
        <v>255</v>
      </c>
      <c r="B257" s="25">
        <v>46</v>
      </c>
      <c r="C257" s="25">
        <v>3</v>
      </c>
      <c r="D257" s="36">
        <f>(1+Mastersheet!$C$39)*D245</f>
        <v>22323.53486051397</v>
      </c>
      <c r="E257" s="36">
        <f t="shared" si="22"/>
        <v>-1339.4120916308382</v>
      </c>
      <c r="F257" s="36">
        <f t="shared" si="23"/>
        <v>0</v>
      </c>
      <c r="G257" s="36">
        <f t="shared" si="24"/>
        <v>-6473.8251095490505</v>
      </c>
      <c r="H257" s="37">
        <v>0</v>
      </c>
      <c r="I257" s="25">
        <v>0</v>
      </c>
      <c r="J257" s="25">
        <v>0</v>
      </c>
      <c r="K257" s="25">
        <v>0</v>
      </c>
      <c r="L257" s="25">
        <v>0</v>
      </c>
      <c r="M257" s="37">
        <f t="shared" si="25"/>
        <v>0</v>
      </c>
      <c r="N257" s="38">
        <v>0</v>
      </c>
      <c r="O257" s="37">
        <f>Mastersheet!$C$34</f>
        <v>-1824.6070659266443</v>
      </c>
      <c r="P257" s="55">
        <f>P245*(1+Mastersheet!$C$39)</f>
        <v>-930.14728585474859</v>
      </c>
      <c r="Q257" s="25">
        <v>0</v>
      </c>
      <c r="R257" s="25">
        <v>0</v>
      </c>
      <c r="S257" s="36">
        <f t="shared" si="27"/>
        <v>11755.543307552689</v>
      </c>
      <c r="T257" s="36">
        <f t="shared" si="26"/>
        <v>2208069.3076177877</v>
      </c>
    </row>
    <row r="258" spans="1:20">
      <c r="A258" s="33">
        <v>256</v>
      </c>
      <c r="B258" s="25">
        <v>46</v>
      </c>
      <c r="C258" s="25">
        <v>4</v>
      </c>
      <c r="D258" s="36">
        <f>(1+Mastersheet!$C$39)*D246</f>
        <v>22323.53486051397</v>
      </c>
      <c r="E258" s="36">
        <f t="shared" si="22"/>
        <v>-1339.4120916308382</v>
      </c>
      <c r="F258" s="36">
        <f t="shared" si="23"/>
        <v>0</v>
      </c>
      <c r="G258" s="36">
        <f t="shared" si="24"/>
        <v>-6473.8251095490505</v>
      </c>
      <c r="H258" s="37">
        <v>0</v>
      </c>
      <c r="I258" s="25">
        <v>0</v>
      </c>
      <c r="J258" s="25">
        <v>0</v>
      </c>
      <c r="K258" s="25">
        <v>0</v>
      </c>
      <c r="L258" s="25">
        <v>0</v>
      </c>
      <c r="M258" s="37">
        <f t="shared" si="25"/>
        <v>0</v>
      </c>
      <c r="N258" s="38">
        <v>0</v>
      </c>
      <c r="O258" s="37">
        <f>Mastersheet!$C$34</f>
        <v>-1824.6070659266443</v>
      </c>
      <c r="P258" s="55">
        <f>P246*(1+Mastersheet!$C$39)</f>
        <v>-930.14728585474859</v>
      </c>
      <c r="Q258" s="25">
        <v>0</v>
      </c>
      <c r="R258" s="25">
        <v>0</v>
      </c>
      <c r="S258" s="36">
        <f t="shared" si="27"/>
        <v>11755.543307552689</v>
      </c>
      <c r="T258" s="36">
        <f t="shared" si="26"/>
        <v>2223504.9664380369</v>
      </c>
    </row>
    <row r="259" spans="1:20">
      <c r="A259" s="33">
        <v>257</v>
      </c>
      <c r="B259" s="25">
        <v>46</v>
      </c>
      <c r="C259" s="25">
        <v>5</v>
      </c>
      <c r="D259" s="36">
        <f>(1+Mastersheet!$C$39)*D247</f>
        <v>22323.53486051397</v>
      </c>
      <c r="E259" s="36">
        <f t="shared" ref="E259:E322" si="28">-6% *D259</f>
        <v>-1339.4120916308382</v>
      </c>
      <c r="F259" s="36">
        <f t="shared" ref="F259:F322" si="29">FV(0.00416,1,0,-F258,0)</f>
        <v>0</v>
      </c>
      <c r="G259" s="36">
        <f t="shared" ref="G259:G322" si="30">-29% *D259</f>
        <v>-6473.8251095490505</v>
      </c>
      <c r="H259" s="37">
        <v>0</v>
      </c>
      <c r="I259" s="25">
        <v>0</v>
      </c>
      <c r="J259" s="25">
        <v>0</v>
      </c>
      <c r="K259" s="25">
        <v>0</v>
      </c>
      <c r="L259" s="25">
        <v>0</v>
      </c>
      <c r="M259" s="37">
        <f t="shared" ref="M259:M322" si="31">FV(0.0025,1,0,-M258,0)</f>
        <v>0</v>
      </c>
      <c r="N259" s="38">
        <v>0</v>
      </c>
      <c r="O259" s="37">
        <f>Mastersheet!$C$34</f>
        <v>-1824.6070659266443</v>
      </c>
      <c r="P259" s="55">
        <f>P247*(1+Mastersheet!$C$39)</f>
        <v>-930.14728585474859</v>
      </c>
      <c r="Q259" s="25">
        <v>0</v>
      </c>
      <c r="R259" s="25">
        <v>0</v>
      </c>
      <c r="S259" s="36">
        <f t="shared" si="27"/>
        <v>11755.543307552689</v>
      </c>
      <c r="T259" s="36">
        <f t="shared" ref="T259:T322" si="32" xml:space="preserve"> S259 + T258 *(1+($X$7)/12)</f>
        <v>2238966.3513563196</v>
      </c>
    </row>
    <row r="260" spans="1:20">
      <c r="A260" s="33">
        <v>258</v>
      </c>
      <c r="B260" s="25">
        <v>46</v>
      </c>
      <c r="C260" s="25">
        <v>6</v>
      </c>
      <c r="D260" s="36">
        <f>(1+Mastersheet!$C$39)*D248</f>
        <v>22323.53486051397</v>
      </c>
      <c r="E260" s="36">
        <f t="shared" si="28"/>
        <v>-1339.4120916308382</v>
      </c>
      <c r="F260" s="36">
        <f t="shared" si="29"/>
        <v>0</v>
      </c>
      <c r="G260" s="36">
        <f t="shared" si="30"/>
        <v>-6473.8251095490505</v>
      </c>
      <c r="H260" s="37">
        <v>0</v>
      </c>
      <c r="I260" s="25">
        <v>0</v>
      </c>
      <c r="J260" s="25">
        <v>0</v>
      </c>
      <c r="K260" s="25">
        <v>0</v>
      </c>
      <c r="L260" s="25">
        <v>0</v>
      </c>
      <c r="M260" s="37">
        <f t="shared" si="31"/>
        <v>0</v>
      </c>
      <c r="N260" s="38">
        <v>0</v>
      </c>
      <c r="O260" s="37">
        <f>Mastersheet!$C$34</f>
        <v>-1824.6070659266443</v>
      </c>
      <c r="P260" s="55">
        <f>P248*(1+Mastersheet!$C$39)</f>
        <v>-930.14728585474859</v>
      </c>
      <c r="Q260" s="25">
        <v>0</v>
      </c>
      <c r="R260" s="25">
        <v>0</v>
      </c>
      <c r="S260" s="36">
        <f t="shared" si="27"/>
        <v>11755.543307552689</v>
      </c>
      <c r="T260" s="36">
        <f t="shared" si="32"/>
        <v>2254453.5052494663</v>
      </c>
    </row>
    <row r="261" spans="1:20">
      <c r="A261" s="33">
        <v>259</v>
      </c>
      <c r="B261" s="25">
        <v>46</v>
      </c>
      <c r="C261" s="25">
        <v>7</v>
      </c>
      <c r="D261" s="36">
        <f>(1+Mastersheet!$C$39)*D249</f>
        <v>22323.53486051397</v>
      </c>
      <c r="E261" s="36">
        <f t="shared" si="28"/>
        <v>-1339.4120916308382</v>
      </c>
      <c r="F261" s="36">
        <f t="shared" si="29"/>
        <v>0</v>
      </c>
      <c r="G261" s="36">
        <f t="shared" si="30"/>
        <v>-6473.8251095490505</v>
      </c>
      <c r="H261" s="37">
        <v>0</v>
      </c>
      <c r="I261" s="25">
        <v>0</v>
      </c>
      <c r="J261" s="25">
        <v>0</v>
      </c>
      <c r="K261" s="25">
        <v>0</v>
      </c>
      <c r="L261" s="25">
        <v>0</v>
      </c>
      <c r="M261" s="37">
        <f t="shared" si="31"/>
        <v>0</v>
      </c>
      <c r="N261" s="38">
        <v>0</v>
      </c>
      <c r="O261" s="37">
        <f>Mastersheet!$C$34</f>
        <v>-1824.6070659266443</v>
      </c>
      <c r="P261" s="55">
        <f>P249*(1+Mastersheet!$C$39)</f>
        <v>-930.14728585474859</v>
      </c>
      <c r="Q261" s="25">
        <v>0</v>
      </c>
      <c r="R261" s="25">
        <v>0</v>
      </c>
      <c r="S261" s="36">
        <f t="shared" ref="S261:S324" si="33">SUM(D261,E261,F261,G261,H261,I261,J261,K261,L261,M261,N261,O261,P261,Q261,R261)</f>
        <v>11755.543307552689</v>
      </c>
      <c r="T261" s="36">
        <f t="shared" si="32"/>
        <v>2269966.471065768</v>
      </c>
    </row>
    <row r="262" spans="1:20">
      <c r="A262" s="33">
        <v>260</v>
      </c>
      <c r="B262" s="25">
        <v>46</v>
      </c>
      <c r="C262" s="25">
        <v>8</v>
      </c>
      <c r="D262" s="36">
        <f>(1+Mastersheet!$C$39)*D250</f>
        <v>22323.53486051397</v>
      </c>
      <c r="E262" s="36">
        <f t="shared" si="28"/>
        <v>-1339.4120916308382</v>
      </c>
      <c r="F262" s="36">
        <f t="shared" si="29"/>
        <v>0</v>
      </c>
      <c r="G262" s="36">
        <f t="shared" si="30"/>
        <v>-6473.8251095490505</v>
      </c>
      <c r="H262" s="37">
        <v>0</v>
      </c>
      <c r="I262" s="25">
        <v>0</v>
      </c>
      <c r="J262" s="25">
        <v>0</v>
      </c>
      <c r="K262" s="25">
        <v>0</v>
      </c>
      <c r="L262" s="25">
        <v>0</v>
      </c>
      <c r="M262" s="37">
        <f t="shared" si="31"/>
        <v>0</v>
      </c>
      <c r="N262" s="38">
        <v>0</v>
      </c>
      <c r="O262" s="37">
        <f>Mastersheet!$C$34</f>
        <v>-1824.6070659266443</v>
      </c>
      <c r="P262" s="55">
        <f>P250*(1+Mastersheet!$C$39)</f>
        <v>-930.14728585474859</v>
      </c>
      <c r="Q262" s="25">
        <v>0</v>
      </c>
      <c r="R262" s="25">
        <v>0</v>
      </c>
      <c r="S262" s="36">
        <f t="shared" si="33"/>
        <v>11755.543307552689</v>
      </c>
      <c r="T262" s="36">
        <f t="shared" si="32"/>
        <v>2285505.2918250971</v>
      </c>
    </row>
    <row r="263" spans="1:20">
      <c r="A263" s="33">
        <v>261</v>
      </c>
      <c r="B263" s="25">
        <v>46</v>
      </c>
      <c r="C263" s="25">
        <v>9</v>
      </c>
      <c r="D263" s="36">
        <f>(1+Mastersheet!$C$39)*D251</f>
        <v>22323.53486051397</v>
      </c>
      <c r="E263" s="36">
        <f t="shared" si="28"/>
        <v>-1339.4120916308382</v>
      </c>
      <c r="F263" s="36">
        <f t="shared" si="29"/>
        <v>0</v>
      </c>
      <c r="G263" s="36">
        <f t="shared" si="30"/>
        <v>-6473.8251095490505</v>
      </c>
      <c r="H263" s="37">
        <v>0</v>
      </c>
      <c r="I263" s="25">
        <v>0</v>
      </c>
      <c r="J263" s="25">
        <v>0</v>
      </c>
      <c r="K263" s="25">
        <v>0</v>
      </c>
      <c r="L263" s="25">
        <v>0</v>
      </c>
      <c r="M263" s="37">
        <f t="shared" si="31"/>
        <v>0</v>
      </c>
      <c r="N263" s="38">
        <v>0</v>
      </c>
      <c r="O263" s="37">
        <f>Mastersheet!$C$34</f>
        <v>-1824.6070659266443</v>
      </c>
      <c r="P263" s="55">
        <f>P251*(1+Mastersheet!$C$39)</f>
        <v>-930.14728585474859</v>
      </c>
      <c r="Q263" s="25">
        <v>0</v>
      </c>
      <c r="R263" s="25">
        <v>0</v>
      </c>
      <c r="S263" s="36">
        <f t="shared" si="33"/>
        <v>11755.543307552689</v>
      </c>
      <c r="T263" s="36">
        <f t="shared" si="32"/>
        <v>2301070.0106190247</v>
      </c>
    </row>
    <row r="264" spans="1:20">
      <c r="A264" s="33">
        <v>262</v>
      </c>
      <c r="B264" s="25">
        <v>46</v>
      </c>
      <c r="C264" s="25">
        <v>10</v>
      </c>
      <c r="D264" s="36">
        <f>(1+Mastersheet!$C$39)*D252</f>
        <v>22323.53486051397</v>
      </c>
      <c r="E264" s="36">
        <f t="shared" si="28"/>
        <v>-1339.4120916308382</v>
      </c>
      <c r="F264" s="36">
        <f t="shared" si="29"/>
        <v>0</v>
      </c>
      <c r="G264" s="36">
        <f t="shared" si="30"/>
        <v>-6473.8251095490505</v>
      </c>
      <c r="H264" s="37">
        <v>0</v>
      </c>
      <c r="I264" s="25">
        <v>0</v>
      </c>
      <c r="J264" s="25">
        <v>0</v>
      </c>
      <c r="K264" s="25">
        <v>0</v>
      </c>
      <c r="L264" s="25">
        <v>0</v>
      </c>
      <c r="M264" s="37">
        <f t="shared" si="31"/>
        <v>0</v>
      </c>
      <c r="N264" s="38">
        <v>0</v>
      </c>
      <c r="O264" s="37">
        <f>Mastersheet!$C$34</f>
        <v>-1824.6070659266443</v>
      </c>
      <c r="P264" s="55">
        <f>P252*(1+Mastersheet!$C$39)</f>
        <v>-930.14728585474859</v>
      </c>
      <c r="Q264" s="25">
        <v>0</v>
      </c>
      <c r="R264" s="25">
        <v>0</v>
      </c>
      <c r="S264" s="36">
        <f t="shared" si="33"/>
        <v>11755.543307552689</v>
      </c>
      <c r="T264" s="36">
        <f t="shared" si="32"/>
        <v>2316660.6706109424</v>
      </c>
    </row>
    <row r="265" spans="1:20">
      <c r="A265" s="33">
        <v>263</v>
      </c>
      <c r="B265" s="25">
        <v>46</v>
      </c>
      <c r="C265" s="25">
        <v>11</v>
      </c>
      <c r="D265" s="36">
        <f>(1+Mastersheet!$C$39)*D253</f>
        <v>22323.53486051397</v>
      </c>
      <c r="E265" s="36">
        <f t="shared" si="28"/>
        <v>-1339.4120916308382</v>
      </c>
      <c r="F265" s="36">
        <f t="shared" si="29"/>
        <v>0</v>
      </c>
      <c r="G265" s="36">
        <f t="shared" si="30"/>
        <v>-6473.8251095490505</v>
      </c>
      <c r="H265" s="37">
        <v>0</v>
      </c>
      <c r="I265" s="25">
        <v>0</v>
      </c>
      <c r="J265" s="25">
        <v>0</v>
      </c>
      <c r="K265" s="25">
        <v>0</v>
      </c>
      <c r="L265" s="25">
        <v>0</v>
      </c>
      <c r="M265" s="37">
        <f t="shared" si="31"/>
        <v>0</v>
      </c>
      <c r="N265" s="38">
        <v>0</v>
      </c>
      <c r="O265" s="37">
        <f>Mastersheet!$C$34</f>
        <v>-1824.6070659266443</v>
      </c>
      <c r="P265" s="55">
        <f>P253*(1+Mastersheet!$C$39)</f>
        <v>-930.14728585474859</v>
      </c>
      <c r="Q265" s="25">
        <v>0</v>
      </c>
      <c r="R265" s="25">
        <v>0</v>
      </c>
      <c r="S265" s="36">
        <f t="shared" si="33"/>
        <v>11755.543307552689</v>
      </c>
      <c r="T265" s="36">
        <f t="shared" si="32"/>
        <v>2332277.31503618</v>
      </c>
    </row>
    <row r="266" spans="1:20">
      <c r="A266" s="33">
        <v>264</v>
      </c>
      <c r="B266" s="25">
        <v>47</v>
      </c>
      <c r="C266" s="25">
        <v>0</v>
      </c>
      <c r="D266" s="36">
        <f>(1+Mastersheet!$C$39)*D254</f>
        <v>22323.53486051397</v>
      </c>
      <c r="E266" s="36">
        <f t="shared" si="28"/>
        <v>-1339.4120916308382</v>
      </c>
      <c r="F266" s="36">
        <f t="shared" si="29"/>
        <v>0</v>
      </c>
      <c r="G266" s="36">
        <f t="shared" si="30"/>
        <v>-6473.8251095490505</v>
      </c>
      <c r="H266" s="37">
        <v>0</v>
      </c>
      <c r="I266" s="25">
        <v>0</v>
      </c>
      <c r="J266" s="25">
        <v>0</v>
      </c>
      <c r="K266" s="25">
        <v>0</v>
      </c>
      <c r="L266" s="25">
        <v>0</v>
      </c>
      <c r="M266" s="37">
        <f t="shared" si="31"/>
        <v>0</v>
      </c>
      <c r="N266" s="38">
        <v>0</v>
      </c>
      <c r="O266" s="37">
        <f>Mastersheet!$C$34</f>
        <v>-1824.6070659266443</v>
      </c>
      <c r="P266" s="55">
        <f>P254*(1+Mastersheet!$C$39)</f>
        <v>-930.14728585474859</v>
      </c>
      <c r="Q266" s="25">
        <v>0</v>
      </c>
      <c r="R266" s="25">
        <v>0</v>
      </c>
      <c r="S266" s="36">
        <f t="shared" si="33"/>
        <v>11755.543307552689</v>
      </c>
      <c r="T266" s="36">
        <f t="shared" si="32"/>
        <v>2347919.9872021261</v>
      </c>
    </row>
    <row r="267" spans="1:20">
      <c r="A267" s="33">
        <v>265</v>
      </c>
      <c r="B267" s="25">
        <v>47</v>
      </c>
      <c r="C267" s="25">
        <v>1</v>
      </c>
      <c r="D267" s="36">
        <f>(1+Mastersheet!$C$39)*D255</f>
        <v>22993.240906329389</v>
      </c>
      <c r="E267" s="36">
        <f t="shared" si="28"/>
        <v>-1379.5944543797632</v>
      </c>
      <c r="F267" s="36">
        <f t="shared" si="29"/>
        <v>0</v>
      </c>
      <c r="G267" s="36">
        <f t="shared" si="30"/>
        <v>-6668.0398628355224</v>
      </c>
      <c r="H267" s="37">
        <v>0</v>
      </c>
      <c r="I267" s="25">
        <v>0</v>
      </c>
      <c r="J267" s="25">
        <v>0</v>
      </c>
      <c r="K267" s="25">
        <v>0</v>
      </c>
      <c r="L267" s="25">
        <v>0</v>
      </c>
      <c r="M267" s="37">
        <f t="shared" si="31"/>
        <v>0</v>
      </c>
      <c r="N267" s="38">
        <v>0</v>
      </c>
      <c r="O267" s="37">
        <f>Mastersheet!$C$34</f>
        <v>-1824.6070659266443</v>
      </c>
      <c r="P267" s="55">
        <f>P255*(1+Mastersheet!$C$39)</f>
        <v>-958.05170443039106</v>
      </c>
      <c r="Q267" s="25">
        <v>0</v>
      </c>
      <c r="R267" s="25">
        <v>0</v>
      </c>
      <c r="S267" s="36">
        <f t="shared" si="33"/>
        <v>12162.947818757069</v>
      </c>
      <c r="T267" s="36">
        <f t="shared" si="32"/>
        <v>2363996.1349995532</v>
      </c>
    </row>
    <row r="268" spans="1:20">
      <c r="A268" s="33">
        <v>266</v>
      </c>
      <c r="B268" s="25">
        <v>47</v>
      </c>
      <c r="C268" s="25">
        <v>2</v>
      </c>
      <c r="D268" s="36">
        <f>(1+Mastersheet!$C$39)*D256</f>
        <v>22993.240906329389</v>
      </c>
      <c r="E268" s="36">
        <f t="shared" si="28"/>
        <v>-1379.5944543797632</v>
      </c>
      <c r="F268" s="36">
        <f t="shared" si="29"/>
        <v>0</v>
      </c>
      <c r="G268" s="36">
        <f t="shared" si="30"/>
        <v>-6668.0398628355224</v>
      </c>
      <c r="H268" s="37">
        <v>0</v>
      </c>
      <c r="I268" s="25">
        <v>0</v>
      </c>
      <c r="J268" s="25">
        <v>0</v>
      </c>
      <c r="K268" s="25">
        <v>0</v>
      </c>
      <c r="L268" s="25">
        <v>0</v>
      </c>
      <c r="M268" s="37">
        <f t="shared" si="31"/>
        <v>0</v>
      </c>
      <c r="N268" s="38">
        <v>0</v>
      </c>
      <c r="O268" s="37">
        <f>Mastersheet!$C$34</f>
        <v>-1824.6070659266443</v>
      </c>
      <c r="P268" s="55">
        <f>P256*(1+Mastersheet!$C$39)</f>
        <v>-958.05170443039106</v>
      </c>
      <c r="Q268" s="25">
        <v>0</v>
      </c>
      <c r="R268" s="25">
        <v>0</v>
      </c>
      <c r="S268" s="36">
        <f t="shared" si="33"/>
        <v>12162.947818757069</v>
      </c>
      <c r="T268" s="36">
        <f t="shared" si="32"/>
        <v>2380099.076376643</v>
      </c>
    </row>
    <row r="269" spans="1:20">
      <c r="A269" s="33">
        <v>267</v>
      </c>
      <c r="B269" s="25">
        <v>47</v>
      </c>
      <c r="C269" s="25">
        <v>3</v>
      </c>
      <c r="D269" s="36">
        <f>(1+Mastersheet!$C$39)*D257</f>
        <v>22993.240906329389</v>
      </c>
      <c r="E269" s="36">
        <f t="shared" si="28"/>
        <v>-1379.5944543797632</v>
      </c>
      <c r="F269" s="36">
        <f t="shared" si="29"/>
        <v>0</v>
      </c>
      <c r="G269" s="36">
        <f t="shared" si="30"/>
        <v>-6668.0398628355224</v>
      </c>
      <c r="H269" s="37">
        <v>0</v>
      </c>
      <c r="I269" s="25">
        <v>0</v>
      </c>
      <c r="J269" s="25">
        <v>0</v>
      </c>
      <c r="K269" s="25">
        <v>0</v>
      </c>
      <c r="L269" s="25">
        <v>0</v>
      </c>
      <c r="M269" s="37">
        <f t="shared" si="31"/>
        <v>0</v>
      </c>
      <c r="N269" s="38">
        <v>0</v>
      </c>
      <c r="O269" s="37">
        <f>Mastersheet!$C$34</f>
        <v>-1824.6070659266443</v>
      </c>
      <c r="P269" s="55">
        <f>P257*(1+Mastersheet!$C$39)</f>
        <v>-958.05170443039106</v>
      </c>
      <c r="Q269" s="25">
        <v>0</v>
      </c>
      <c r="R269" s="25">
        <v>0</v>
      </c>
      <c r="S269" s="36">
        <f t="shared" si="33"/>
        <v>12162.947818757069</v>
      </c>
      <c r="T269" s="36">
        <f t="shared" si="32"/>
        <v>2396228.8559893612</v>
      </c>
    </row>
    <row r="270" spans="1:20">
      <c r="A270" s="33">
        <v>268</v>
      </c>
      <c r="B270" s="25">
        <v>47</v>
      </c>
      <c r="C270" s="25">
        <v>4</v>
      </c>
      <c r="D270" s="36">
        <f>(1+Mastersheet!$C$39)*D258</f>
        <v>22993.240906329389</v>
      </c>
      <c r="E270" s="36">
        <f t="shared" si="28"/>
        <v>-1379.5944543797632</v>
      </c>
      <c r="F270" s="36">
        <f t="shared" si="29"/>
        <v>0</v>
      </c>
      <c r="G270" s="36">
        <f t="shared" si="30"/>
        <v>-6668.0398628355224</v>
      </c>
      <c r="H270" s="37">
        <v>0</v>
      </c>
      <c r="I270" s="25">
        <v>0</v>
      </c>
      <c r="J270" s="25">
        <v>0</v>
      </c>
      <c r="K270" s="25">
        <v>0</v>
      </c>
      <c r="L270" s="25">
        <v>0</v>
      </c>
      <c r="M270" s="37">
        <f t="shared" si="31"/>
        <v>0</v>
      </c>
      <c r="N270" s="38">
        <v>0</v>
      </c>
      <c r="O270" s="37">
        <f>Mastersheet!$C$34</f>
        <v>-1824.6070659266443</v>
      </c>
      <c r="P270" s="55">
        <f>P258*(1+Mastersheet!$C$39)</f>
        <v>-958.05170443039106</v>
      </c>
      <c r="Q270" s="25">
        <v>0</v>
      </c>
      <c r="R270" s="25">
        <v>0</v>
      </c>
      <c r="S270" s="36">
        <f t="shared" si="33"/>
        <v>12162.947818757069</v>
      </c>
      <c r="T270" s="36">
        <f t="shared" si="32"/>
        <v>2412385.5185681004</v>
      </c>
    </row>
    <row r="271" spans="1:20">
      <c r="A271" s="33">
        <v>269</v>
      </c>
      <c r="B271" s="25">
        <v>47</v>
      </c>
      <c r="C271" s="25">
        <v>5</v>
      </c>
      <c r="D271" s="36">
        <f>(1+Mastersheet!$C$39)*D259</f>
        <v>22993.240906329389</v>
      </c>
      <c r="E271" s="36">
        <f t="shared" si="28"/>
        <v>-1379.5944543797632</v>
      </c>
      <c r="F271" s="36">
        <f t="shared" si="29"/>
        <v>0</v>
      </c>
      <c r="G271" s="36">
        <f t="shared" si="30"/>
        <v>-6668.0398628355224</v>
      </c>
      <c r="H271" s="37">
        <v>0</v>
      </c>
      <c r="I271" s="25">
        <v>0</v>
      </c>
      <c r="J271" s="25">
        <v>0</v>
      </c>
      <c r="K271" s="25">
        <v>0</v>
      </c>
      <c r="L271" s="25">
        <v>0</v>
      </c>
      <c r="M271" s="37">
        <f t="shared" si="31"/>
        <v>0</v>
      </c>
      <c r="N271" s="38">
        <v>0</v>
      </c>
      <c r="O271" s="37">
        <f>Mastersheet!$C$34</f>
        <v>-1824.6070659266443</v>
      </c>
      <c r="P271" s="55">
        <f>P259*(1+Mastersheet!$C$39)</f>
        <v>-958.05170443039106</v>
      </c>
      <c r="Q271" s="25">
        <v>0</v>
      </c>
      <c r="R271" s="25">
        <v>0</v>
      </c>
      <c r="S271" s="36">
        <f t="shared" si="33"/>
        <v>12162.947818757069</v>
      </c>
      <c r="T271" s="36">
        <f t="shared" si="32"/>
        <v>2428569.1089178044</v>
      </c>
    </row>
    <row r="272" spans="1:20">
      <c r="A272" s="33">
        <v>270</v>
      </c>
      <c r="B272" s="25">
        <v>47</v>
      </c>
      <c r="C272" s="25">
        <v>6</v>
      </c>
      <c r="D272" s="36">
        <f>(1+Mastersheet!$C$39)*D260</f>
        <v>22993.240906329389</v>
      </c>
      <c r="E272" s="36">
        <f t="shared" si="28"/>
        <v>-1379.5944543797632</v>
      </c>
      <c r="F272" s="36">
        <f t="shared" si="29"/>
        <v>0</v>
      </c>
      <c r="G272" s="36">
        <f t="shared" si="30"/>
        <v>-6668.0398628355224</v>
      </c>
      <c r="H272" s="37">
        <v>0</v>
      </c>
      <c r="I272" s="25">
        <v>0</v>
      </c>
      <c r="J272" s="25">
        <v>0</v>
      </c>
      <c r="K272" s="25">
        <v>0</v>
      </c>
      <c r="L272" s="25">
        <v>0</v>
      </c>
      <c r="M272" s="37">
        <f t="shared" si="31"/>
        <v>0</v>
      </c>
      <c r="N272" s="38">
        <v>0</v>
      </c>
      <c r="O272" s="37">
        <f>Mastersheet!$C$34</f>
        <v>-1824.6070659266443</v>
      </c>
      <c r="P272" s="55">
        <f>P260*(1+Mastersheet!$C$39)</f>
        <v>-958.05170443039106</v>
      </c>
      <c r="Q272" s="25">
        <v>0</v>
      </c>
      <c r="R272" s="25">
        <v>0</v>
      </c>
      <c r="S272" s="36">
        <f t="shared" si="33"/>
        <v>12162.947818757069</v>
      </c>
      <c r="T272" s="36">
        <f t="shared" si="32"/>
        <v>2444779.6719180914</v>
      </c>
    </row>
    <row r="273" spans="1:20">
      <c r="A273" s="33">
        <v>271</v>
      </c>
      <c r="B273" s="25">
        <v>47</v>
      </c>
      <c r="C273" s="25">
        <v>7</v>
      </c>
      <c r="D273" s="36">
        <f>(1+Mastersheet!$C$39)*D261</f>
        <v>22993.240906329389</v>
      </c>
      <c r="E273" s="36">
        <f t="shared" si="28"/>
        <v>-1379.5944543797632</v>
      </c>
      <c r="F273" s="36">
        <f t="shared" si="29"/>
        <v>0</v>
      </c>
      <c r="G273" s="36">
        <f t="shared" si="30"/>
        <v>-6668.0398628355224</v>
      </c>
      <c r="H273" s="37">
        <v>0</v>
      </c>
      <c r="I273" s="25">
        <v>0</v>
      </c>
      <c r="J273" s="25">
        <v>0</v>
      </c>
      <c r="K273" s="25">
        <v>0</v>
      </c>
      <c r="L273" s="25">
        <v>0</v>
      </c>
      <c r="M273" s="37">
        <f t="shared" si="31"/>
        <v>0</v>
      </c>
      <c r="N273" s="38">
        <v>0</v>
      </c>
      <c r="O273" s="37">
        <f>Mastersheet!$C$34</f>
        <v>-1824.6070659266443</v>
      </c>
      <c r="P273" s="55">
        <f>P261*(1+Mastersheet!$C$39)</f>
        <v>-958.05170443039106</v>
      </c>
      <c r="Q273" s="25">
        <v>0</v>
      </c>
      <c r="R273" s="25">
        <v>0</v>
      </c>
      <c r="S273" s="36">
        <f t="shared" si="33"/>
        <v>12162.947818757069</v>
      </c>
      <c r="T273" s="36">
        <f t="shared" si="32"/>
        <v>2461017.2525233785</v>
      </c>
    </row>
    <row r="274" spans="1:20">
      <c r="A274" s="33">
        <v>272</v>
      </c>
      <c r="B274" s="25">
        <v>47</v>
      </c>
      <c r="C274" s="25">
        <v>8</v>
      </c>
      <c r="D274" s="36">
        <f>(1+Mastersheet!$C$39)*D262</f>
        <v>22993.240906329389</v>
      </c>
      <c r="E274" s="36">
        <f t="shared" si="28"/>
        <v>-1379.5944543797632</v>
      </c>
      <c r="F274" s="36">
        <f t="shared" si="29"/>
        <v>0</v>
      </c>
      <c r="G274" s="36">
        <f t="shared" si="30"/>
        <v>-6668.0398628355224</v>
      </c>
      <c r="H274" s="37">
        <v>0</v>
      </c>
      <c r="I274" s="25">
        <v>0</v>
      </c>
      <c r="J274" s="25">
        <v>0</v>
      </c>
      <c r="K274" s="25">
        <v>0</v>
      </c>
      <c r="L274" s="25">
        <v>0</v>
      </c>
      <c r="M274" s="37">
        <f t="shared" si="31"/>
        <v>0</v>
      </c>
      <c r="N274" s="38">
        <v>0</v>
      </c>
      <c r="O274" s="37">
        <f>Mastersheet!$C$34</f>
        <v>-1824.6070659266443</v>
      </c>
      <c r="P274" s="55">
        <f>P262*(1+Mastersheet!$C$39)</f>
        <v>-958.05170443039106</v>
      </c>
      <c r="Q274" s="25">
        <v>0</v>
      </c>
      <c r="R274" s="25">
        <v>0</v>
      </c>
      <c r="S274" s="36">
        <f t="shared" si="33"/>
        <v>12162.947818757069</v>
      </c>
      <c r="T274" s="36">
        <f t="shared" si="32"/>
        <v>2477281.8957630079</v>
      </c>
    </row>
    <row r="275" spans="1:20">
      <c r="A275" s="33">
        <v>273</v>
      </c>
      <c r="B275" s="25">
        <v>47</v>
      </c>
      <c r="C275" s="25">
        <v>9</v>
      </c>
      <c r="D275" s="36">
        <f>(1+Mastersheet!$C$39)*D263</f>
        <v>22993.240906329389</v>
      </c>
      <c r="E275" s="36">
        <f t="shared" si="28"/>
        <v>-1379.5944543797632</v>
      </c>
      <c r="F275" s="36">
        <f t="shared" si="29"/>
        <v>0</v>
      </c>
      <c r="G275" s="36">
        <f t="shared" si="30"/>
        <v>-6668.0398628355224</v>
      </c>
      <c r="H275" s="37">
        <v>0</v>
      </c>
      <c r="I275" s="25">
        <v>0</v>
      </c>
      <c r="J275" s="25">
        <v>0</v>
      </c>
      <c r="K275" s="25">
        <v>0</v>
      </c>
      <c r="L275" s="25">
        <v>0</v>
      </c>
      <c r="M275" s="37">
        <f t="shared" si="31"/>
        <v>0</v>
      </c>
      <c r="N275" s="38">
        <v>0</v>
      </c>
      <c r="O275" s="37">
        <f>Mastersheet!$C$34</f>
        <v>-1824.6070659266443</v>
      </c>
      <c r="P275" s="55">
        <f>P263*(1+Mastersheet!$C$39)</f>
        <v>-958.05170443039106</v>
      </c>
      <c r="Q275" s="25">
        <v>0</v>
      </c>
      <c r="R275" s="25">
        <v>0</v>
      </c>
      <c r="S275" s="36">
        <f t="shared" si="33"/>
        <v>12162.947818757069</v>
      </c>
      <c r="T275" s="36">
        <f t="shared" si="32"/>
        <v>2493573.6467413702</v>
      </c>
    </row>
    <row r="276" spans="1:20">
      <c r="A276" s="33">
        <v>274</v>
      </c>
      <c r="B276" s="25">
        <v>47</v>
      </c>
      <c r="C276" s="25">
        <v>10</v>
      </c>
      <c r="D276" s="36">
        <f>(1+Mastersheet!$C$39)*D264</f>
        <v>22993.240906329389</v>
      </c>
      <c r="E276" s="36">
        <f t="shared" si="28"/>
        <v>-1379.5944543797632</v>
      </c>
      <c r="F276" s="36">
        <f t="shared" si="29"/>
        <v>0</v>
      </c>
      <c r="G276" s="36">
        <f t="shared" si="30"/>
        <v>-6668.0398628355224</v>
      </c>
      <c r="H276" s="37">
        <v>0</v>
      </c>
      <c r="I276" s="25">
        <v>0</v>
      </c>
      <c r="J276" s="25">
        <v>0</v>
      </c>
      <c r="K276" s="25">
        <v>0</v>
      </c>
      <c r="L276" s="25">
        <v>0</v>
      </c>
      <c r="M276" s="37">
        <f t="shared" si="31"/>
        <v>0</v>
      </c>
      <c r="N276" s="38">
        <v>0</v>
      </c>
      <c r="O276" s="37">
        <f>Mastersheet!$C$34</f>
        <v>-1824.6070659266443</v>
      </c>
      <c r="P276" s="55">
        <f>P264*(1+Mastersheet!$C$39)</f>
        <v>-958.05170443039106</v>
      </c>
      <c r="Q276" s="25">
        <v>0</v>
      </c>
      <c r="R276" s="25">
        <v>0</v>
      </c>
      <c r="S276" s="36">
        <f t="shared" si="33"/>
        <v>12162.947818757069</v>
      </c>
      <c r="T276" s="36">
        <f t="shared" si="32"/>
        <v>2509892.5506380298</v>
      </c>
    </row>
    <row r="277" spans="1:20">
      <c r="A277" s="33">
        <v>275</v>
      </c>
      <c r="B277" s="25">
        <v>47</v>
      </c>
      <c r="C277" s="25">
        <v>11</v>
      </c>
      <c r="D277" s="36">
        <f>(1+Mastersheet!$C$39)*D265</f>
        <v>22993.240906329389</v>
      </c>
      <c r="E277" s="36">
        <f t="shared" si="28"/>
        <v>-1379.5944543797632</v>
      </c>
      <c r="F277" s="36">
        <f t="shared" si="29"/>
        <v>0</v>
      </c>
      <c r="G277" s="36">
        <f t="shared" si="30"/>
        <v>-6668.0398628355224</v>
      </c>
      <c r="H277" s="37">
        <v>0</v>
      </c>
      <c r="I277" s="25">
        <v>0</v>
      </c>
      <c r="J277" s="25">
        <v>0</v>
      </c>
      <c r="K277" s="25">
        <v>0</v>
      </c>
      <c r="L277" s="25">
        <v>0</v>
      </c>
      <c r="M277" s="37">
        <f t="shared" si="31"/>
        <v>0</v>
      </c>
      <c r="N277" s="38">
        <v>0</v>
      </c>
      <c r="O277" s="37">
        <f>Mastersheet!$C$34</f>
        <v>-1824.6070659266443</v>
      </c>
      <c r="P277" s="55">
        <f>P265*(1+Mastersheet!$C$39)</f>
        <v>-958.05170443039106</v>
      </c>
      <c r="Q277" s="25">
        <v>0</v>
      </c>
      <c r="R277" s="25">
        <v>0</v>
      </c>
      <c r="S277" s="36">
        <f t="shared" si="33"/>
        <v>12162.947818757069</v>
      </c>
      <c r="T277" s="36">
        <f t="shared" si="32"/>
        <v>2526238.6527078506</v>
      </c>
    </row>
    <row r="278" spans="1:20">
      <c r="A278" s="33">
        <v>276</v>
      </c>
      <c r="B278" s="25">
        <v>48</v>
      </c>
      <c r="C278" s="25">
        <v>0</v>
      </c>
      <c r="D278" s="36">
        <f>(1+Mastersheet!$C$39)*D266</f>
        <v>22993.240906329389</v>
      </c>
      <c r="E278" s="36">
        <f t="shared" si="28"/>
        <v>-1379.5944543797632</v>
      </c>
      <c r="F278" s="36">
        <f t="shared" si="29"/>
        <v>0</v>
      </c>
      <c r="G278" s="36">
        <f t="shared" si="30"/>
        <v>-6668.0398628355224</v>
      </c>
      <c r="H278" s="37">
        <v>0</v>
      </c>
      <c r="I278" s="25">
        <v>0</v>
      </c>
      <c r="J278" s="25">
        <v>0</v>
      </c>
      <c r="K278" s="25">
        <v>0</v>
      </c>
      <c r="L278" s="25">
        <v>0</v>
      </c>
      <c r="M278" s="37">
        <f t="shared" si="31"/>
        <v>0</v>
      </c>
      <c r="N278" s="38">
        <v>0</v>
      </c>
      <c r="O278" s="37">
        <f>Mastersheet!$C$34</f>
        <v>-1824.6070659266443</v>
      </c>
      <c r="P278" s="55">
        <f>P266*(1+Mastersheet!$C$39)</f>
        <v>-958.05170443039106</v>
      </c>
      <c r="Q278" s="25">
        <v>0</v>
      </c>
      <c r="R278" s="25">
        <v>0</v>
      </c>
      <c r="S278" s="36">
        <f t="shared" si="33"/>
        <v>12162.947818757069</v>
      </c>
      <c r="T278" s="36">
        <f t="shared" si="32"/>
        <v>2542611.9982811208</v>
      </c>
    </row>
    <row r="279" spans="1:20">
      <c r="A279" s="33">
        <v>277</v>
      </c>
      <c r="B279" s="25">
        <v>48</v>
      </c>
      <c r="C279" s="25">
        <v>1</v>
      </c>
      <c r="D279" s="36">
        <f>(1+Mastersheet!$C$39)*D267</f>
        <v>23683.038133519272</v>
      </c>
      <c r="E279" s="36">
        <f t="shared" si="28"/>
        <v>-1420.9822880111562</v>
      </c>
      <c r="F279" s="36">
        <f t="shared" si="29"/>
        <v>0</v>
      </c>
      <c r="G279" s="36">
        <f t="shared" si="30"/>
        <v>-6868.0810587205888</v>
      </c>
      <c r="H279" s="37">
        <v>0</v>
      </c>
      <c r="I279" s="25">
        <v>0</v>
      </c>
      <c r="J279" s="25">
        <v>0</v>
      </c>
      <c r="K279" s="25">
        <v>0</v>
      </c>
      <c r="L279" s="25">
        <v>0</v>
      </c>
      <c r="M279" s="37">
        <f t="shared" si="31"/>
        <v>0</v>
      </c>
      <c r="N279" s="38">
        <v>0</v>
      </c>
      <c r="O279" s="37">
        <f>Mastersheet!$C$34</f>
        <v>-1824.6070659266443</v>
      </c>
      <c r="P279" s="55">
        <f>P267*(1+Mastersheet!$C$39)</f>
        <v>-986.79325556330286</v>
      </c>
      <c r="Q279" s="25">
        <v>0</v>
      </c>
      <c r="R279" s="25">
        <v>0</v>
      </c>
      <c r="S279" s="36">
        <f t="shared" si="33"/>
        <v>12582.574465297579</v>
      </c>
      <c r="T279" s="36">
        <f t="shared" si="32"/>
        <v>2559432.2594102202</v>
      </c>
    </row>
    <row r="280" spans="1:20">
      <c r="A280" s="33">
        <v>278</v>
      </c>
      <c r="B280" s="25">
        <v>48</v>
      </c>
      <c r="C280" s="25">
        <v>2</v>
      </c>
      <c r="D280" s="36">
        <f>(1+Mastersheet!$C$39)*D268</f>
        <v>23683.038133519272</v>
      </c>
      <c r="E280" s="36">
        <f t="shared" si="28"/>
        <v>-1420.9822880111562</v>
      </c>
      <c r="F280" s="36">
        <f t="shared" si="29"/>
        <v>0</v>
      </c>
      <c r="G280" s="36">
        <f t="shared" si="30"/>
        <v>-6868.0810587205888</v>
      </c>
      <c r="H280" s="37">
        <v>0</v>
      </c>
      <c r="I280" s="25">
        <v>0</v>
      </c>
      <c r="J280" s="25">
        <v>0</v>
      </c>
      <c r="K280" s="25">
        <v>0</v>
      </c>
      <c r="L280" s="25">
        <v>0</v>
      </c>
      <c r="M280" s="37">
        <f t="shared" si="31"/>
        <v>0</v>
      </c>
      <c r="N280" s="38">
        <v>0</v>
      </c>
      <c r="O280" s="37">
        <f>Mastersheet!$C$34</f>
        <v>-1824.6070659266443</v>
      </c>
      <c r="P280" s="55">
        <f>P268*(1+Mastersheet!$C$39)</f>
        <v>-986.79325556330286</v>
      </c>
      <c r="Q280" s="25">
        <v>0</v>
      </c>
      <c r="R280" s="25">
        <v>0</v>
      </c>
      <c r="S280" s="36">
        <f t="shared" si="33"/>
        <v>12582.574465297579</v>
      </c>
      <c r="T280" s="36">
        <f t="shared" si="32"/>
        <v>2576280.5543078682</v>
      </c>
    </row>
    <row r="281" spans="1:20">
      <c r="A281" s="33">
        <v>279</v>
      </c>
      <c r="B281" s="25">
        <v>48</v>
      </c>
      <c r="C281" s="25">
        <v>3</v>
      </c>
      <c r="D281" s="36">
        <f>(1+Mastersheet!$C$39)*D269</f>
        <v>23683.038133519272</v>
      </c>
      <c r="E281" s="36">
        <f t="shared" si="28"/>
        <v>-1420.9822880111562</v>
      </c>
      <c r="F281" s="36">
        <f t="shared" si="29"/>
        <v>0</v>
      </c>
      <c r="G281" s="36">
        <f t="shared" si="30"/>
        <v>-6868.0810587205888</v>
      </c>
      <c r="H281" s="37">
        <v>0</v>
      </c>
      <c r="I281" s="25">
        <v>0</v>
      </c>
      <c r="J281" s="25">
        <v>0</v>
      </c>
      <c r="K281" s="25">
        <v>0</v>
      </c>
      <c r="L281" s="25">
        <v>0</v>
      </c>
      <c r="M281" s="37">
        <f t="shared" si="31"/>
        <v>0</v>
      </c>
      <c r="N281" s="38">
        <v>0</v>
      </c>
      <c r="O281" s="37">
        <f>Mastersheet!$C$34</f>
        <v>-1824.6070659266443</v>
      </c>
      <c r="P281" s="55">
        <f>P269*(1+Mastersheet!$C$39)</f>
        <v>-986.79325556330286</v>
      </c>
      <c r="Q281" s="25">
        <v>0</v>
      </c>
      <c r="R281" s="25">
        <v>0</v>
      </c>
      <c r="S281" s="36">
        <f t="shared" si="33"/>
        <v>12582.574465297579</v>
      </c>
      <c r="T281" s="36">
        <f t="shared" si="32"/>
        <v>2593156.9296970125</v>
      </c>
    </row>
    <row r="282" spans="1:20">
      <c r="A282" s="33">
        <v>280</v>
      </c>
      <c r="B282" s="25">
        <v>48</v>
      </c>
      <c r="C282" s="25">
        <v>4</v>
      </c>
      <c r="D282" s="36">
        <f>(1+Mastersheet!$C$39)*D270</f>
        <v>23683.038133519272</v>
      </c>
      <c r="E282" s="36">
        <f t="shared" si="28"/>
        <v>-1420.9822880111562</v>
      </c>
      <c r="F282" s="36">
        <f t="shared" si="29"/>
        <v>0</v>
      </c>
      <c r="G282" s="36">
        <f t="shared" si="30"/>
        <v>-6868.0810587205888</v>
      </c>
      <c r="H282" s="37">
        <v>0</v>
      </c>
      <c r="I282" s="25">
        <v>0</v>
      </c>
      <c r="J282" s="25">
        <v>0</v>
      </c>
      <c r="K282" s="25">
        <v>0</v>
      </c>
      <c r="L282" s="25">
        <v>0</v>
      </c>
      <c r="M282" s="37">
        <f t="shared" si="31"/>
        <v>0</v>
      </c>
      <c r="N282" s="38">
        <v>0</v>
      </c>
      <c r="O282" s="37">
        <f>Mastersheet!$C$34</f>
        <v>-1824.6070659266443</v>
      </c>
      <c r="P282" s="55">
        <f>P270*(1+Mastersheet!$C$39)</f>
        <v>-986.79325556330286</v>
      </c>
      <c r="Q282" s="25">
        <v>0</v>
      </c>
      <c r="R282" s="25">
        <v>0</v>
      </c>
      <c r="S282" s="36">
        <f t="shared" si="33"/>
        <v>12582.574465297579</v>
      </c>
      <c r="T282" s="36">
        <f t="shared" si="32"/>
        <v>2610061.4323784718</v>
      </c>
    </row>
    <row r="283" spans="1:20">
      <c r="A283" s="33">
        <v>281</v>
      </c>
      <c r="B283" s="25">
        <v>48</v>
      </c>
      <c r="C283" s="25">
        <v>5</v>
      </c>
      <c r="D283" s="36">
        <f>(1+Mastersheet!$C$39)*D271</f>
        <v>23683.038133519272</v>
      </c>
      <c r="E283" s="36">
        <f t="shared" si="28"/>
        <v>-1420.9822880111562</v>
      </c>
      <c r="F283" s="36">
        <f t="shared" si="29"/>
        <v>0</v>
      </c>
      <c r="G283" s="36">
        <f t="shared" si="30"/>
        <v>-6868.0810587205888</v>
      </c>
      <c r="H283" s="37">
        <v>0</v>
      </c>
      <c r="I283" s="25">
        <v>0</v>
      </c>
      <c r="J283" s="25">
        <v>0</v>
      </c>
      <c r="K283" s="25">
        <v>0</v>
      </c>
      <c r="L283" s="25">
        <v>0</v>
      </c>
      <c r="M283" s="37">
        <f t="shared" si="31"/>
        <v>0</v>
      </c>
      <c r="N283" s="38">
        <v>0</v>
      </c>
      <c r="O283" s="37">
        <f>Mastersheet!$C$34</f>
        <v>-1824.6070659266443</v>
      </c>
      <c r="P283" s="55">
        <f>P271*(1+Mastersheet!$C$39)</f>
        <v>-986.79325556330286</v>
      </c>
      <c r="Q283" s="25">
        <v>0</v>
      </c>
      <c r="R283" s="25">
        <v>0</v>
      </c>
      <c r="S283" s="36">
        <f t="shared" si="33"/>
        <v>12582.574465297579</v>
      </c>
      <c r="T283" s="36">
        <f t="shared" si="32"/>
        <v>2626994.1092310669</v>
      </c>
    </row>
    <row r="284" spans="1:20">
      <c r="A284" s="33">
        <v>282</v>
      </c>
      <c r="B284" s="25">
        <v>48</v>
      </c>
      <c r="C284" s="25">
        <v>6</v>
      </c>
      <c r="D284" s="36">
        <f>(1+Mastersheet!$C$39)*D272</f>
        <v>23683.038133519272</v>
      </c>
      <c r="E284" s="36">
        <f t="shared" si="28"/>
        <v>-1420.9822880111562</v>
      </c>
      <c r="F284" s="36">
        <f t="shared" si="29"/>
        <v>0</v>
      </c>
      <c r="G284" s="36">
        <f t="shared" si="30"/>
        <v>-6868.0810587205888</v>
      </c>
      <c r="H284" s="37">
        <v>0</v>
      </c>
      <c r="I284" s="25">
        <v>0</v>
      </c>
      <c r="J284" s="25">
        <v>0</v>
      </c>
      <c r="K284" s="25">
        <v>0</v>
      </c>
      <c r="L284" s="25">
        <v>0</v>
      </c>
      <c r="M284" s="37">
        <f t="shared" si="31"/>
        <v>0</v>
      </c>
      <c r="N284" s="38">
        <v>0</v>
      </c>
      <c r="O284" s="37">
        <f>Mastersheet!$C$34</f>
        <v>-1824.6070659266443</v>
      </c>
      <c r="P284" s="55">
        <f>P272*(1+Mastersheet!$C$39)</f>
        <v>-986.79325556330286</v>
      </c>
      <c r="Q284" s="25">
        <v>0</v>
      </c>
      <c r="R284" s="25">
        <v>0</v>
      </c>
      <c r="S284" s="36">
        <f t="shared" si="33"/>
        <v>12582.574465297579</v>
      </c>
      <c r="T284" s="36">
        <f t="shared" si="32"/>
        <v>2643955.0072117499</v>
      </c>
    </row>
    <row r="285" spans="1:20">
      <c r="A285" s="33">
        <v>283</v>
      </c>
      <c r="B285" s="25">
        <v>48</v>
      </c>
      <c r="C285" s="25">
        <v>7</v>
      </c>
      <c r="D285" s="36">
        <f>(1+Mastersheet!$C$39)*D273</f>
        <v>23683.038133519272</v>
      </c>
      <c r="E285" s="36">
        <f t="shared" si="28"/>
        <v>-1420.9822880111562</v>
      </c>
      <c r="F285" s="36">
        <f t="shared" si="29"/>
        <v>0</v>
      </c>
      <c r="G285" s="36">
        <f t="shared" si="30"/>
        <v>-6868.0810587205888</v>
      </c>
      <c r="H285" s="37">
        <v>0</v>
      </c>
      <c r="I285" s="25">
        <v>0</v>
      </c>
      <c r="J285" s="25">
        <v>0</v>
      </c>
      <c r="K285" s="25">
        <v>0</v>
      </c>
      <c r="L285" s="25">
        <v>0</v>
      </c>
      <c r="M285" s="37">
        <f t="shared" si="31"/>
        <v>0</v>
      </c>
      <c r="N285" s="38">
        <v>0</v>
      </c>
      <c r="O285" s="37">
        <f>Mastersheet!$C$34</f>
        <v>-1824.6070659266443</v>
      </c>
      <c r="P285" s="55">
        <f>P273*(1+Mastersheet!$C$39)</f>
        <v>-986.79325556330286</v>
      </c>
      <c r="Q285" s="25">
        <v>0</v>
      </c>
      <c r="R285" s="25">
        <v>0</v>
      </c>
      <c r="S285" s="36">
        <f t="shared" si="33"/>
        <v>12582.574465297579</v>
      </c>
      <c r="T285" s="36">
        <f t="shared" si="32"/>
        <v>2660944.173355734</v>
      </c>
    </row>
    <row r="286" spans="1:20">
      <c r="A286" s="33">
        <v>284</v>
      </c>
      <c r="B286" s="25">
        <v>48</v>
      </c>
      <c r="C286" s="25">
        <v>8</v>
      </c>
      <c r="D286" s="36">
        <f>(1+Mastersheet!$C$39)*D274</f>
        <v>23683.038133519272</v>
      </c>
      <c r="E286" s="36">
        <f t="shared" si="28"/>
        <v>-1420.9822880111562</v>
      </c>
      <c r="F286" s="36">
        <f t="shared" si="29"/>
        <v>0</v>
      </c>
      <c r="G286" s="36">
        <f t="shared" si="30"/>
        <v>-6868.0810587205888</v>
      </c>
      <c r="H286" s="37">
        <v>0</v>
      </c>
      <c r="I286" s="25">
        <v>0</v>
      </c>
      <c r="J286" s="25">
        <v>0</v>
      </c>
      <c r="K286" s="25">
        <v>0</v>
      </c>
      <c r="L286" s="25">
        <v>0</v>
      </c>
      <c r="M286" s="37">
        <f t="shared" si="31"/>
        <v>0</v>
      </c>
      <c r="N286" s="38">
        <v>0</v>
      </c>
      <c r="O286" s="37">
        <f>Mastersheet!$C$34</f>
        <v>-1824.6070659266443</v>
      </c>
      <c r="P286" s="55">
        <f>P274*(1+Mastersheet!$C$39)</f>
        <v>-986.79325556330286</v>
      </c>
      <c r="Q286" s="25">
        <v>0</v>
      </c>
      <c r="R286" s="25">
        <v>0</v>
      </c>
      <c r="S286" s="36">
        <f t="shared" si="33"/>
        <v>12582.574465297579</v>
      </c>
      <c r="T286" s="36">
        <f t="shared" si="32"/>
        <v>2677961.6547766244</v>
      </c>
    </row>
    <row r="287" spans="1:20">
      <c r="A287" s="33">
        <v>285</v>
      </c>
      <c r="B287" s="25">
        <v>48</v>
      </c>
      <c r="C287" s="25">
        <v>9</v>
      </c>
      <c r="D287" s="36">
        <f>(1+Mastersheet!$C$39)*D275</f>
        <v>23683.038133519272</v>
      </c>
      <c r="E287" s="36">
        <f t="shared" si="28"/>
        <v>-1420.9822880111562</v>
      </c>
      <c r="F287" s="36">
        <f t="shared" si="29"/>
        <v>0</v>
      </c>
      <c r="G287" s="36">
        <f t="shared" si="30"/>
        <v>-6868.0810587205888</v>
      </c>
      <c r="H287" s="37">
        <v>0</v>
      </c>
      <c r="I287" s="25">
        <v>0</v>
      </c>
      <c r="J287" s="25">
        <v>0</v>
      </c>
      <c r="K287" s="25">
        <v>0</v>
      </c>
      <c r="L287" s="25">
        <v>0</v>
      </c>
      <c r="M287" s="37">
        <f t="shared" si="31"/>
        <v>0</v>
      </c>
      <c r="N287" s="38">
        <v>0</v>
      </c>
      <c r="O287" s="37">
        <f>Mastersheet!$C$34</f>
        <v>-1824.6070659266443</v>
      </c>
      <c r="P287" s="55">
        <f>P275*(1+Mastersheet!$C$39)</f>
        <v>-986.79325556330286</v>
      </c>
      <c r="Q287" s="25">
        <v>0</v>
      </c>
      <c r="R287" s="25">
        <v>0</v>
      </c>
      <c r="S287" s="36">
        <f t="shared" si="33"/>
        <v>12582.574465297579</v>
      </c>
      <c r="T287" s="36">
        <f t="shared" si="32"/>
        <v>2695007.49866655</v>
      </c>
    </row>
    <row r="288" spans="1:20">
      <c r="A288" s="33">
        <v>286</v>
      </c>
      <c r="B288" s="25">
        <v>48</v>
      </c>
      <c r="C288" s="25">
        <v>10</v>
      </c>
      <c r="D288" s="36">
        <f>(1+Mastersheet!$C$39)*D276</f>
        <v>23683.038133519272</v>
      </c>
      <c r="E288" s="36">
        <f t="shared" si="28"/>
        <v>-1420.9822880111562</v>
      </c>
      <c r="F288" s="36">
        <f t="shared" si="29"/>
        <v>0</v>
      </c>
      <c r="G288" s="36">
        <f t="shared" si="30"/>
        <v>-6868.0810587205888</v>
      </c>
      <c r="H288" s="37">
        <v>0</v>
      </c>
      <c r="I288" s="25">
        <v>0</v>
      </c>
      <c r="J288" s="25">
        <v>0</v>
      </c>
      <c r="K288" s="25">
        <v>0</v>
      </c>
      <c r="L288" s="25">
        <v>0</v>
      </c>
      <c r="M288" s="37">
        <f t="shared" si="31"/>
        <v>0</v>
      </c>
      <c r="N288" s="38">
        <v>0</v>
      </c>
      <c r="O288" s="37">
        <f>Mastersheet!$C$34</f>
        <v>-1824.6070659266443</v>
      </c>
      <c r="P288" s="55">
        <f>P276*(1+Mastersheet!$C$39)</f>
        <v>-986.79325556330286</v>
      </c>
      <c r="Q288" s="25">
        <v>0</v>
      </c>
      <c r="R288" s="25">
        <v>0</v>
      </c>
      <c r="S288" s="36">
        <f t="shared" si="33"/>
        <v>12582.574465297579</v>
      </c>
      <c r="T288" s="36">
        <f t="shared" si="32"/>
        <v>2712081.7522962922</v>
      </c>
    </row>
    <row r="289" spans="1:20">
      <c r="A289" s="33">
        <v>287</v>
      </c>
      <c r="B289" s="25">
        <v>48</v>
      </c>
      <c r="C289" s="25">
        <v>11</v>
      </c>
      <c r="D289" s="36">
        <f>(1+Mastersheet!$C$39)*D277</f>
        <v>23683.038133519272</v>
      </c>
      <c r="E289" s="36">
        <f t="shared" si="28"/>
        <v>-1420.9822880111562</v>
      </c>
      <c r="F289" s="36">
        <f t="shared" si="29"/>
        <v>0</v>
      </c>
      <c r="G289" s="36">
        <f t="shared" si="30"/>
        <v>-6868.0810587205888</v>
      </c>
      <c r="H289" s="37">
        <v>0</v>
      </c>
      <c r="I289" s="25">
        <v>0</v>
      </c>
      <c r="J289" s="25">
        <v>0</v>
      </c>
      <c r="K289" s="25">
        <v>0</v>
      </c>
      <c r="L289" s="25">
        <v>0</v>
      </c>
      <c r="M289" s="37">
        <f t="shared" si="31"/>
        <v>0</v>
      </c>
      <c r="N289" s="38">
        <v>0</v>
      </c>
      <c r="O289" s="37">
        <f>Mastersheet!$C$34</f>
        <v>-1824.6070659266443</v>
      </c>
      <c r="P289" s="55">
        <f>P277*(1+Mastersheet!$C$39)</f>
        <v>-986.79325556330286</v>
      </c>
      <c r="Q289" s="25">
        <v>0</v>
      </c>
      <c r="R289" s="25">
        <v>0</v>
      </c>
      <c r="S289" s="36">
        <f t="shared" si="33"/>
        <v>12582.574465297579</v>
      </c>
      <c r="T289" s="36">
        <f t="shared" si="32"/>
        <v>2729184.4630154171</v>
      </c>
    </row>
    <row r="290" spans="1:20">
      <c r="A290" s="33">
        <v>288</v>
      </c>
      <c r="B290" s="25">
        <v>49</v>
      </c>
      <c r="C290" s="25">
        <v>0</v>
      </c>
      <c r="D290" s="36">
        <f>(1+Mastersheet!$C$39)*D278</f>
        <v>23683.038133519272</v>
      </c>
      <c r="E290" s="36">
        <f t="shared" si="28"/>
        <v>-1420.9822880111562</v>
      </c>
      <c r="F290" s="36">
        <f t="shared" si="29"/>
        <v>0</v>
      </c>
      <c r="G290" s="36">
        <f t="shared" si="30"/>
        <v>-6868.0810587205888</v>
      </c>
      <c r="H290" s="37">
        <v>0</v>
      </c>
      <c r="I290" s="25">
        <v>0</v>
      </c>
      <c r="J290" s="25">
        <v>0</v>
      </c>
      <c r="K290" s="25">
        <v>0</v>
      </c>
      <c r="L290" s="25">
        <v>0</v>
      </c>
      <c r="M290" s="37">
        <f t="shared" si="31"/>
        <v>0</v>
      </c>
      <c r="N290" s="38">
        <v>0</v>
      </c>
      <c r="O290" s="37">
        <f>Mastersheet!$C$34</f>
        <v>-1824.6070659266443</v>
      </c>
      <c r="P290" s="55">
        <f>P278*(1+Mastersheet!$C$39)</f>
        <v>-986.79325556330286</v>
      </c>
      <c r="Q290" s="25">
        <v>0</v>
      </c>
      <c r="R290" s="25">
        <v>0</v>
      </c>
      <c r="S290" s="36">
        <f t="shared" si="33"/>
        <v>12582.574465297579</v>
      </c>
      <c r="T290" s="36">
        <f t="shared" si="32"/>
        <v>2746315.6782524073</v>
      </c>
    </row>
    <row r="291" spans="1:20">
      <c r="A291" s="33">
        <v>289</v>
      </c>
      <c r="B291" s="25">
        <v>49</v>
      </c>
      <c r="C291" s="25">
        <v>1</v>
      </c>
      <c r="D291" s="36">
        <f>(1+Mastersheet!$C$39)*D279</f>
        <v>24393.529277524853</v>
      </c>
      <c r="E291" s="36">
        <f t="shared" si="28"/>
        <v>-1463.6117566514911</v>
      </c>
      <c r="F291" s="36">
        <f t="shared" si="29"/>
        <v>0</v>
      </c>
      <c r="G291" s="36">
        <f t="shared" si="30"/>
        <v>-7074.1234904822068</v>
      </c>
      <c r="H291" s="37">
        <v>0</v>
      </c>
      <c r="I291" s="25">
        <v>0</v>
      </c>
      <c r="J291" s="25">
        <v>0</v>
      </c>
      <c r="K291" s="25">
        <v>0</v>
      </c>
      <c r="L291" s="25">
        <v>0</v>
      </c>
      <c r="M291" s="37">
        <f t="shared" si="31"/>
        <v>0</v>
      </c>
      <c r="N291" s="38">
        <v>0</v>
      </c>
      <c r="O291" s="37">
        <f>Mastersheet!$C$34</f>
        <v>-1824.6070659266443</v>
      </c>
      <c r="P291" s="55">
        <f>P279*(1+Mastersheet!$C$39)</f>
        <v>-1016.397053230202</v>
      </c>
      <c r="Q291" s="25">
        <v>0</v>
      </c>
      <c r="R291" s="25">
        <v>0</v>
      </c>
      <c r="S291" s="36">
        <f t="shared" si="33"/>
        <v>13014.789911234308</v>
      </c>
      <c r="T291" s="36">
        <f t="shared" si="32"/>
        <v>2763907.6609607292</v>
      </c>
    </row>
    <row r="292" spans="1:20">
      <c r="A292" s="33">
        <v>290</v>
      </c>
      <c r="B292" s="25">
        <v>49</v>
      </c>
      <c r="C292" s="25">
        <v>2</v>
      </c>
      <c r="D292" s="36">
        <f>(1+Mastersheet!$C$39)*D280</f>
        <v>24393.529277524853</v>
      </c>
      <c r="E292" s="36">
        <f t="shared" si="28"/>
        <v>-1463.6117566514911</v>
      </c>
      <c r="F292" s="36">
        <f t="shared" si="29"/>
        <v>0</v>
      </c>
      <c r="G292" s="36">
        <f t="shared" si="30"/>
        <v>-7074.1234904822068</v>
      </c>
      <c r="H292" s="37">
        <v>0</v>
      </c>
      <c r="I292" s="25">
        <v>0</v>
      </c>
      <c r="J292" s="25">
        <v>0</v>
      </c>
      <c r="K292" s="25">
        <v>0</v>
      </c>
      <c r="L292" s="25">
        <v>0</v>
      </c>
      <c r="M292" s="37">
        <f t="shared" si="31"/>
        <v>0</v>
      </c>
      <c r="N292" s="38">
        <v>0</v>
      </c>
      <c r="O292" s="37">
        <f>Mastersheet!$C$34</f>
        <v>-1824.6070659266443</v>
      </c>
      <c r="P292" s="55">
        <f>P280*(1+Mastersheet!$C$39)</f>
        <v>-1016.397053230202</v>
      </c>
      <c r="Q292" s="25">
        <v>0</v>
      </c>
      <c r="R292" s="25">
        <v>0</v>
      </c>
      <c r="S292" s="36">
        <f t="shared" si="33"/>
        <v>13014.789911234308</v>
      </c>
      <c r="T292" s="36">
        <f t="shared" si="32"/>
        <v>2781528.9636402316</v>
      </c>
    </row>
    <row r="293" spans="1:20">
      <c r="A293" s="33">
        <v>291</v>
      </c>
      <c r="B293" s="25">
        <v>49</v>
      </c>
      <c r="C293" s="25">
        <v>3</v>
      </c>
      <c r="D293" s="36">
        <f>(1+Mastersheet!$C$39)*D281</f>
        <v>24393.529277524853</v>
      </c>
      <c r="E293" s="36">
        <f t="shared" si="28"/>
        <v>-1463.6117566514911</v>
      </c>
      <c r="F293" s="36">
        <f t="shared" si="29"/>
        <v>0</v>
      </c>
      <c r="G293" s="36">
        <f t="shared" si="30"/>
        <v>-7074.1234904822068</v>
      </c>
      <c r="H293" s="37">
        <v>0</v>
      </c>
      <c r="I293" s="25">
        <v>0</v>
      </c>
      <c r="J293" s="25">
        <v>0</v>
      </c>
      <c r="K293" s="25">
        <v>0</v>
      </c>
      <c r="L293" s="25">
        <v>0</v>
      </c>
      <c r="M293" s="37">
        <f t="shared" si="31"/>
        <v>0</v>
      </c>
      <c r="N293" s="38">
        <v>0</v>
      </c>
      <c r="O293" s="37">
        <f>Mastersheet!$C$34</f>
        <v>-1824.6070659266443</v>
      </c>
      <c r="P293" s="55">
        <f>P281*(1+Mastersheet!$C$39)</f>
        <v>-1016.397053230202</v>
      </c>
      <c r="Q293" s="25">
        <v>0</v>
      </c>
      <c r="R293" s="25">
        <v>0</v>
      </c>
      <c r="S293" s="36">
        <f t="shared" si="33"/>
        <v>13014.789911234308</v>
      </c>
      <c r="T293" s="36">
        <f t="shared" si="32"/>
        <v>2799179.635157533</v>
      </c>
    </row>
    <row r="294" spans="1:20">
      <c r="A294" s="33">
        <v>292</v>
      </c>
      <c r="B294" s="25">
        <v>49</v>
      </c>
      <c r="C294" s="25">
        <v>4</v>
      </c>
      <c r="D294" s="36">
        <f>(1+Mastersheet!$C$39)*D282</f>
        <v>24393.529277524853</v>
      </c>
      <c r="E294" s="36">
        <f t="shared" si="28"/>
        <v>-1463.6117566514911</v>
      </c>
      <c r="F294" s="36">
        <f t="shared" si="29"/>
        <v>0</v>
      </c>
      <c r="G294" s="36">
        <f t="shared" si="30"/>
        <v>-7074.1234904822068</v>
      </c>
      <c r="H294" s="37">
        <v>0</v>
      </c>
      <c r="I294" s="25">
        <v>0</v>
      </c>
      <c r="J294" s="25">
        <v>0</v>
      </c>
      <c r="K294" s="25">
        <v>0</v>
      </c>
      <c r="L294" s="25">
        <v>0</v>
      </c>
      <c r="M294" s="37">
        <f t="shared" si="31"/>
        <v>0</v>
      </c>
      <c r="N294" s="38">
        <v>0</v>
      </c>
      <c r="O294" s="37">
        <f>Mastersheet!$C$34</f>
        <v>-1824.6070659266443</v>
      </c>
      <c r="P294" s="55">
        <f>P282*(1+Mastersheet!$C$39)</f>
        <v>-1016.397053230202</v>
      </c>
      <c r="Q294" s="25">
        <v>0</v>
      </c>
      <c r="R294" s="25">
        <v>0</v>
      </c>
      <c r="S294" s="36">
        <f t="shared" si="33"/>
        <v>13014.789911234308</v>
      </c>
      <c r="T294" s="36">
        <f t="shared" si="32"/>
        <v>2816859.7244606968</v>
      </c>
    </row>
    <row r="295" spans="1:20">
      <c r="A295" s="33">
        <v>293</v>
      </c>
      <c r="B295" s="25">
        <v>49</v>
      </c>
      <c r="C295" s="25">
        <v>5</v>
      </c>
      <c r="D295" s="36">
        <f>(1+Mastersheet!$C$39)*D283</f>
        <v>24393.529277524853</v>
      </c>
      <c r="E295" s="36">
        <f t="shared" si="28"/>
        <v>-1463.6117566514911</v>
      </c>
      <c r="F295" s="36">
        <f t="shared" si="29"/>
        <v>0</v>
      </c>
      <c r="G295" s="36">
        <f t="shared" si="30"/>
        <v>-7074.1234904822068</v>
      </c>
      <c r="H295" s="37">
        <v>0</v>
      </c>
      <c r="I295" s="25">
        <v>0</v>
      </c>
      <c r="J295" s="25">
        <v>0</v>
      </c>
      <c r="K295" s="25">
        <v>0</v>
      </c>
      <c r="L295" s="25">
        <v>0</v>
      </c>
      <c r="M295" s="37">
        <f t="shared" si="31"/>
        <v>0</v>
      </c>
      <c r="N295" s="38">
        <v>0</v>
      </c>
      <c r="O295" s="37">
        <f>Mastersheet!$C$34</f>
        <v>-1824.6070659266443</v>
      </c>
      <c r="P295" s="55">
        <f>P283*(1+Mastersheet!$C$39)</f>
        <v>-1016.397053230202</v>
      </c>
      <c r="Q295" s="25">
        <v>0</v>
      </c>
      <c r="R295" s="25">
        <v>0</v>
      </c>
      <c r="S295" s="36">
        <f t="shared" si="33"/>
        <v>13014.789911234308</v>
      </c>
      <c r="T295" s="36">
        <f t="shared" si="32"/>
        <v>2834569.2805793658</v>
      </c>
    </row>
    <row r="296" spans="1:20">
      <c r="A296" s="33">
        <v>294</v>
      </c>
      <c r="B296" s="25">
        <v>49</v>
      </c>
      <c r="C296" s="25">
        <v>6</v>
      </c>
      <c r="D296" s="36">
        <f>(1+Mastersheet!$C$39)*D284</f>
        <v>24393.529277524853</v>
      </c>
      <c r="E296" s="36">
        <f t="shared" si="28"/>
        <v>-1463.6117566514911</v>
      </c>
      <c r="F296" s="36">
        <f t="shared" si="29"/>
        <v>0</v>
      </c>
      <c r="G296" s="36">
        <f t="shared" si="30"/>
        <v>-7074.1234904822068</v>
      </c>
      <c r="H296" s="37">
        <v>0</v>
      </c>
      <c r="I296" s="25">
        <v>0</v>
      </c>
      <c r="J296" s="25">
        <v>0</v>
      </c>
      <c r="K296" s="25">
        <v>0</v>
      </c>
      <c r="L296" s="25">
        <v>0</v>
      </c>
      <c r="M296" s="37">
        <f t="shared" si="31"/>
        <v>0</v>
      </c>
      <c r="N296" s="38">
        <v>0</v>
      </c>
      <c r="O296" s="37">
        <f>Mastersheet!$C$34</f>
        <v>-1824.6070659266443</v>
      </c>
      <c r="P296" s="55">
        <f>P284*(1+Mastersheet!$C$39)</f>
        <v>-1016.397053230202</v>
      </c>
      <c r="Q296" s="25">
        <v>0</v>
      </c>
      <c r="R296" s="25">
        <v>0</v>
      </c>
      <c r="S296" s="36">
        <f t="shared" si="33"/>
        <v>13014.789911234308</v>
      </c>
      <c r="T296" s="36">
        <f t="shared" si="32"/>
        <v>2852308.3526248992</v>
      </c>
    </row>
    <row r="297" spans="1:20">
      <c r="A297" s="33">
        <v>295</v>
      </c>
      <c r="B297" s="25">
        <v>49</v>
      </c>
      <c r="C297" s="25">
        <v>7</v>
      </c>
      <c r="D297" s="36">
        <f>(1+Mastersheet!$C$39)*D285</f>
        <v>24393.529277524853</v>
      </c>
      <c r="E297" s="36">
        <f t="shared" si="28"/>
        <v>-1463.6117566514911</v>
      </c>
      <c r="F297" s="36">
        <f t="shared" si="29"/>
        <v>0</v>
      </c>
      <c r="G297" s="36">
        <f t="shared" si="30"/>
        <v>-7074.1234904822068</v>
      </c>
      <c r="H297" s="37">
        <v>0</v>
      </c>
      <c r="I297" s="25">
        <v>0</v>
      </c>
      <c r="J297" s="25">
        <v>0</v>
      </c>
      <c r="K297" s="25">
        <v>0</v>
      </c>
      <c r="L297" s="25">
        <v>0</v>
      </c>
      <c r="M297" s="37">
        <f t="shared" si="31"/>
        <v>0</v>
      </c>
      <c r="N297" s="38">
        <v>0</v>
      </c>
      <c r="O297" s="37">
        <f>Mastersheet!$C$34</f>
        <v>-1824.6070659266443</v>
      </c>
      <c r="P297" s="55">
        <f>P285*(1+Mastersheet!$C$39)</f>
        <v>-1016.397053230202</v>
      </c>
      <c r="Q297" s="25">
        <v>0</v>
      </c>
      <c r="R297" s="25">
        <v>0</v>
      </c>
      <c r="S297" s="36">
        <f t="shared" si="33"/>
        <v>13014.789911234308</v>
      </c>
      <c r="T297" s="36">
        <f t="shared" si="32"/>
        <v>2870076.9897905085</v>
      </c>
    </row>
    <row r="298" spans="1:20">
      <c r="A298" s="33">
        <v>296</v>
      </c>
      <c r="B298" s="25">
        <v>49</v>
      </c>
      <c r="C298" s="25">
        <v>8</v>
      </c>
      <c r="D298" s="36">
        <f>(1+Mastersheet!$C$39)*D286</f>
        <v>24393.529277524853</v>
      </c>
      <c r="E298" s="36">
        <f t="shared" si="28"/>
        <v>-1463.6117566514911</v>
      </c>
      <c r="F298" s="36">
        <f t="shared" si="29"/>
        <v>0</v>
      </c>
      <c r="G298" s="36">
        <f t="shared" si="30"/>
        <v>-7074.1234904822068</v>
      </c>
      <c r="H298" s="37">
        <v>0</v>
      </c>
      <c r="I298" s="25">
        <v>0</v>
      </c>
      <c r="J298" s="25">
        <v>0</v>
      </c>
      <c r="K298" s="25">
        <v>0</v>
      </c>
      <c r="L298" s="25">
        <v>0</v>
      </c>
      <c r="M298" s="37">
        <f t="shared" si="31"/>
        <v>0</v>
      </c>
      <c r="N298" s="38">
        <v>0</v>
      </c>
      <c r="O298" s="37">
        <f>Mastersheet!$C$34</f>
        <v>-1824.6070659266443</v>
      </c>
      <c r="P298" s="55">
        <f>P286*(1+Mastersheet!$C$39)</f>
        <v>-1016.397053230202</v>
      </c>
      <c r="Q298" s="25">
        <v>0</v>
      </c>
      <c r="R298" s="25">
        <v>0</v>
      </c>
      <c r="S298" s="36">
        <f t="shared" si="33"/>
        <v>13014.789911234308</v>
      </c>
      <c r="T298" s="36">
        <f t="shared" si="32"/>
        <v>2887875.241351394</v>
      </c>
    </row>
    <row r="299" spans="1:20">
      <c r="A299" s="33">
        <v>297</v>
      </c>
      <c r="B299" s="25">
        <v>49</v>
      </c>
      <c r="C299" s="25">
        <v>9</v>
      </c>
      <c r="D299" s="36">
        <f>(1+Mastersheet!$C$39)*D287</f>
        <v>24393.529277524853</v>
      </c>
      <c r="E299" s="36">
        <f t="shared" si="28"/>
        <v>-1463.6117566514911</v>
      </c>
      <c r="F299" s="36">
        <f t="shared" si="29"/>
        <v>0</v>
      </c>
      <c r="G299" s="36">
        <f t="shared" si="30"/>
        <v>-7074.1234904822068</v>
      </c>
      <c r="H299" s="37">
        <v>0</v>
      </c>
      <c r="I299" s="25">
        <v>0</v>
      </c>
      <c r="J299" s="25">
        <v>0</v>
      </c>
      <c r="K299" s="25">
        <v>0</v>
      </c>
      <c r="L299" s="25">
        <v>0</v>
      </c>
      <c r="M299" s="37">
        <f t="shared" si="31"/>
        <v>0</v>
      </c>
      <c r="N299" s="38">
        <v>0</v>
      </c>
      <c r="O299" s="37">
        <f>Mastersheet!$C$34</f>
        <v>-1824.6070659266443</v>
      </c>
      <c r="P299" s="55">
        <f>P287*(1+Mastersheet!$C$39)</f>
        <v>-1016.397053230202</v>
      </c>
      <c r="Q299" s="25">
        <v>0</v>
      </c>
      <c r="R299" s="25">
        <v>0</v>
      </c>
      <c r="S299" s="36">
        <f t="shared" si="33"/>
        <v>13014.789911234308</v>
      </c>
      <c r="T299" s="36">
        <f t="shared" si="32"/>
        <v>2905703.1566648809</v>
      </c>
    </row>
    <row r="300" spans="1:20">
      <c r="A300" s="33">
        <v>298</v>
      </c>
      <c r="B300" s="25">
        <v>49</v>
      </c>
      <c r="C300" s="25">
        <v>10</v>
      </c>
      <c r="D300" s="36">
        <f>(1+Mastersheet!$C$39)*D288</f>
        <v>24393.529277524853</v>
      </c>
      <c r="E300" s="36">
        <f t="shared" si="28"/>
        <v>-1463.6117566514911</v>
      </c>
      <c r="F300" s="36">
        <f t="shared" si="29"/>
        <v>0</v>
      </c>
      <c r="G300" s="36">
        <f t="shared" si="30"/>
        <v>-7074.1234904822068</v>
      </c>
      <c r="H300" s="37">
        <v>0</v>
      </c>
      <c r="I300" s="25">
        <v>0</v>
      </c>
      <c r="J300" s="25">
        <v>0</v>
      </c>
      <c r="K300" s="25">
        <v>0</v>
      </c>
      <c r="L300" s="25">
        <v>0</v>
      </c>
      <c r="M300" s="37">
        <f t="shared" si="31"/>
        <v>0</v>
      </c>
      <c r="N300" s="38">
        <v>0</v>
      </c>
      <c r="O300" s="37">
        <f>Mastersheet!$C$34</f>
        <v>-1824.6070659266443</v>
      </c>
      <c r="P300" s="55">
        <f>P288*(1+Mastersheet!$C$39)</f>
        <v>-1016.397053230202</v>
      </c>
      <c r="Q300" s="25">
        <v>0</v>
      </c>
      <c r="R300" s="25">
        <v>0</v>
      </c>
      <c r="S300" s="36">
        <f t="shared" si="33"/>
        <v>13014.789911234308</v>
      </c>
      <c r="T300" s="36">
        <f t="shared" si="32"/>
        <v>2923560.785170557</v>
      </c>
    </row>
    <row r="301" spans="1:20">
      <c r="A301" s="33">
        <v>299</v>
      </c>
      <c r="B301" s="25">
        <v>49</v>
      </c>
      <c r="C301" s="25">
        <v>11</v>
      </c>
      <c r="D301" s="36">
        <f>(1+Mastersheet!$C$39)*D289</f>
        <v>24393.529277524853</v>
      </c>
      <c r="E301" s="36">
        <f t="shared" si="28"/>
        <v>-1463.6117566514911</v>
      </c>
      <c r="F301" s="36">
        <f t="shared" si="29"/>
        <v>0</v>
      </c>
      <c r="G301" s="36">
        <f t="shared" si="30"/>
        <v>-7074.1234904822068</v>
      </c>
      <c r="H301" s="37">
        <v>0</v>
      </c>
      <c r="I301" s="25">
        <v>0</v>
      </c>
      <c r="J301" s="25">
        <v>0</v>
      </c>
      <c r="K301" s="25">
        <v>0</v>
      </c>
      <c r="L301" s="25">
        <v>0</v>
      </c>
      <c r="M301" s="37">
        <f t="shared" si="31"/>
        <v>0</v>
      </c>
      <c r="N301" s="38">
        <v>0</v>
      </c>
      <c r="O301" s="37">
        <f>Mastersheet!$C$34</f>
        <v>-1824.6070659266443</v>
      </c>
      <c r="P301" s="55">
        <f>P289*(1+Mastersheet!$C$39)</f>
        <v>-1016.397053230202</v>
      </c>
      <c r="Q301" s="25">
        <v>0</v>
      </c>
      <c r="R301" s="25">
        <v>0</v>
      </c>
      <c r="S301" s="36">
        <f t="shared" si="33"/>
        <v>13014.789911234308</v>
      </c>
      <c r="T301" s="36">
        <f t="shared" si="32"/>
        <v>2941448.176390409</v>
      </c>
    </row>
    <row r="302" spans="1:20">
      <c r="A302" s="33">
        <v>300</v>
      </c>
      <c r="B302" s="25">
        <v>50</v>
      </c>
      <c r="C302" s="25">
        <v>0</v>
      </c>
      <c r="D302" s="36">
        <f>(1+Mastersheet!$C$39)*D290</f>
        <v>24393.529277524853</v>
      </c>
      <c r="E302" s="36">
        <f t="shared" si="28"/>
        <v>-1463.6117566514911</v>
      </c>
      <c r="F302" s="36">
        <f t="shared" si="29"/>
        <v>0</v>
      </c>
      <c r="G302" s="36">
        <f t="shared" si="30"/>
        <v>-7074.1234904822068</v>
      </c>
      <c r="H302" s="37">
        <v>0</v>
      </c>
      <c r="I302" s="25">
        <v>0</v>
      </c>
      <c r="J302" s="51">
        <v>0</v>
      </c>
      <c r="K302" s="51">
        <v>0</v>
      </c>
      <c r="L302" s="25">
        <v>0</v>
      </c>
      <c r="M302" s="37">
        <f t="shared" si="31"/>
        <v>0</v>
      </c>
      <c r="N302" s="38">
        <v>0</v>
      </c>
      <c r="O302" s="37">
        <f>Mastersheet!$C$34</f>
        <v>-1824.6070659266443</v>
      </c>
      <c r="P302" s="55">
        <f>P290*(1+Mastersheet!$C$39)</f>
        <v>-1016.397053230202</v>
      </c>
      <c r="Q302" s="25">
        <v>0</v>
      </c>
      <c r="R302" s="25">
        <v>0</v>
      </c>
      <c r="S302" s="36">
        <f t="shared" si="33"/>
        <v>13014.789911234308</v>
      </c>
      <c r="T302" s="36">
        <f t="shared" si="32"/>
        <v>2959365.3799289609</v>
      </c>
    </row>
    <row r="303" spans="1:20">
      <c r="A303" s="33">
        <v>301</v>
      </c>
      <c r="B303" s="25">
        <v>50</v>
      </c>
      <c r="C303" s="25">
        <v>1</v>
      </c>
      <c r="D303" s="36">
        <f>(1+Mastersheet!$C$39)*D291</f>
        <v>25125.3351558506</v>
      </c>
      <c r="E303" s="36">
        <f t="shared" si="28"/>
        <v>-1507.5201093510359</v>
      </c>
      <c r="F303" s="36">
        <f t="shared" si="29"/>
        <v>0</v>
      </c>
      <c r="G303" s="36">
        <f t="shared" si="30"/>
        <v>-7286.347195196674</v>
      </c>
      <c r="H303" s="37">
        <v>0</v>
      </c>
      <c r="I303" s="25">
        <v>0</v>
      </c>
      <c r="J303" s="25">
        <v>-80000</v>
      </c>
      <c r="K303" s="25">
        <v>30000</v>
      </c>
      <c r="L303" s="25">
        <v>0</v>
      </c>
      <c r="M303" s="37">
        <f t="shared" si="31"/>
        <v>0</v>
      </c>
      <c r="N303" s="38">
        <v>0</v>
      </c>
      <c r="O303" s="37">
        <f>Mastersheet!$C$34</f>
        <v>-1824.6070659266443</v>
      </c>
      <c r="P303" s="55">
        <f>P291*(1+Mastersheet!$C$39)</f>
        <v>-1046.8889648271081</v>
      </c>
      <c r="Q303" s="25">
        <v>0</v>
      </c>
      <c r="R303" s="25">
        <v>0</v>
      </c>
      <c r="S303" s="36">
        <f t="shared" si="33"/>
        <v>-36540.028179450856</v>
      </c>
      <c r="T303" s="36">
        <f t="shared" si="32"/>
        <v>2927757.627382725</v>
      </c>
    </row>
    <row r="304" spans="1:20">
      <c r="A304" s="33">
        <v>302</v>
      </c>
      <c r="B304" s="25">
        <v>50</v>
      </c>
      <c r="C304" s="25">
        <v>2</v>
      </c>
      <c r="D304" s="36">
        <f>(1+Mastersheet!$C$39)*D292</f>
        <v>25125.3351558506</v>
      </c>
      <c r="E304" s="36">
        <f t="shared" si="28"/>
        <v>-1507.5201093510359</v>
      </c>
      <c r="F304" s="36">
        <f t="shared" si="29"/>
        <v>0</v>
      </c>
      <c r="G304" s="36">
        <f t="shared" si="30"/>
        <v>-7286.347195196674</v>
      </c>
      <c r="H304" s="37">
        <v>0</v>
      </c>
      <c r="I304" s="25">
        <v>0</v>
      </c>
      <c r="J304" s="25">
        <v>0</v>
      </c>
      <c r="K304" s="25">
        <v>0</v>
      </c>
      <c r="L304" s="25">
        <v>0</v>
      </c>
      <c r="M304" s="37">
        <f t="shared" si="31"/>
        <v>0</v>
      </c>
      <c r="N304" s="38">
        <v>0</v>
      </c>
      <c r="O304" s="37">
        <f>Mastersheet!$C$34</f>
        <v>-1824.6070659266443</v>
      </c>
      <c r="P304" s="55">
        <f>P292*(1+Mastersheet!$C$39)</f>
        <v>-1046.8889648271081</v>
      </c>
      <c r="Q304" s="25">
        <v>0</v>
      </c>
      <c r="R304" s="25">
        <v>0</v>
      </c>
      <c r="S304" s="36">
        <f t="shared" si="33"/>
        <v>13459.971820549135</v>
      </c>
      <c r="T304" s="36">
        <f t="shared" si="32"/>
        <v>2946097.1952489121</v>
      </c>
    </row>
    <row r="305" spans="1:20">
      <c r="A305" s="33">
        <v>303</v>
      </c>
      <c r="B305" s="25">
        <v>50</v>
      </c>
      <c r="C305" s="25">
        <v>3</v>
      </c>
      <c r="D305" s="36">
        <f>(1+Mastersheet!$C$39)*D293</f>
        <v>25125.3351558506</v>
      </c>
      <c r="E305" s="36">
        <f t="shared" si="28"/>
        <v>-1507.5201093510359</v>
      </c>
      <c r="F305" s="36">
        <f t="shared" si="29"/>
        <v>0</v>
      </c>
      <c r="G305" s="36">
        <f t="shared" si="30"/>
        <v>-7286.347195196674</v>
      </c>
      <c r="H305" s="37">
        <v>0</v>
      </c>
      <c r="I305" s="25">
        <v>0</v>
      </c>
      <c r="J305" s="25">
        <v>0</v>
      </c>
      <c r="K305" s="25">
        <v>0</v>
      </c>
      <c r="L305" s="25">
        <v>0</v>
      </c>
      <c r="M305" s="37">
        <f t="shared" si="31"/>
        <v>0</v>
      </c>
      <c r="N305" s="38">
        <v>0</v>
      </c>
      <c r="O305" s="37">
        <f>Mastersheet!$C$34</f>
        <v>-1824.6070659266443</v>
      </c>
      <c r="P305" s="55">
        <f>P293*(1+Mastersheet!$C$39)</f>
        <v>-1046.8889648271081</v>
      </c>
      <c r="Q305" s="25">
        <v>0</v>
      </c>
      <c r="R305" s="25">
        <v>0</v>
      </c>
      <c r="S305" s="36">
        <f t="shared" si="33"/>
        <v>13459.971820549135</v>
      </c>
      <c r="T305" s="36">
        <f t="shared" si="32"/>
        <v>2964467.3290615426</v>
      </c>
    </row>
    <row r="306" spans="1:20">
      <c r="A306" s="33">
        <v>304</v>
      </c>
      <c r="B306" s="25">
        <v>50</v>
      </c>
      <c r="C306" s="25">
        <v>4</v>
      </c>
      <c r="D306" s="36">
        <f>(1+Mastersheet!$C$39)*D294</f>
        <v>25125.3351558506</v>
      </c>
      <c r="E306" s="36">
        <f t="shared" si="28"/>
        <v>-1507.5201093510359</v>
      </c>
      <c r="F306" s="36">
        <f t="shared" si="29"/>
        <v>0</v>
      </c>
      <c r="G306" s="36">
        <f t="shared" si="30"/>
        <v>-7286.347195196674</v>
      </c>
      <c r="H306" s="37">
        <v>0</v>
      </c>
      <c r="I306" s="25">
        <v>0</v>
      </c>
      <c r="J306" s="25">
        <v>0</v>
      </c>
      <c r="K306" s="25">
        <v>0</v>
      </c>
      <c r="L306" s="25">
        <v>0</v>
      </c>
      <c r="M306" s="37">
        <f t="shared" si="31"/>
        <v>0</v>
      </c>
      <c r="N306" s="38">
        <v>0</v>
      </c>
      <c r="O306" s="37">
        <f>Mastersheet!$C$34</f>
        <v>-1824.6070659266443</v>
      </c>
      <c r="P306" s="55">
        <f>P294*(1+Mastersheet!$C$39)</f>
        <v>-1046.8889648271081</v>
      </c>
      <c r="Q306" s="25">
        <v>0</v>
      </c>
      <c r="R306" s="25">
        <v>0</v>
      </c>
      <c r="S306" s="36">
        <f t="shared" si="33"/>
        <v>13459.971820549135</v>
      </c>
      <c r="T306" s="36">
        <f t="shared" si="32"/>
        <v>2982868.0797638609</v>
      </c>
    </row>
    <row r="307" spans="1:20">
      <c r="A307" s="33">
        <v>305</v>
      </c>
      <c r="B307" s="25">
        <v>50</v>
      </c>
      <c r="C307" s="25">
        <v>5</v>
      </c>
      <c r="D307" s="36">
        <f>(1+Mastersheet!$C$39)*D295</f>
        <v>25125.3351558506</v>
      </c>
      <c r="E307" s="36">
        <f t="shared" si="28"/>
        <v>-1507.5201093510359</v>
      </c>
      <c r="F307" s="36">
        <f t="shared" si="29"/>
        <v>0</v>
      </c>
      <c r="G307" s="36">
        <f t="shared" si="30"/>
        <v>-7286.347195196674</v>
      </c>
      <c r="H307" s="37">
        <v>0</v>
      </c>
      <c r="I307" s="25">
        <v>0</v>
      </c>
      <c r="J307" s="25">
        <v>0</v>
      </c>
      <c r="K307" s="25">
        <v>0</v>
      </c>
      <c r="L307" s="25">
        <v>0</v>
      </c>
      <c r="M307" s="37">
        <f t="shared" si="31"/>
        <v>0</v>
      </c>
      <c r="N307" s="38">
        <v>0</v>
      </c>
      <c r="O307" s="37">
        <f>Mastersheet!$C$34</f>
        <v>-1824.6070659266443</v>
      </c>
      <c r="P307" s="55">
        <f>P295*(1+Mastersheet!$C$39)</f>
        <v>-1046.8889648271081</v>
      </c>
      <c r="Q307" s="25">
        <v>0</v>
      </c>
      <c r="R307" s="25">
        <v>0</v>
      </c>
      <c r="S307" s="36">
        <f t="shared" si="33"/>
        <v>13459.971820549135</v>
      </c>
      <c r="T307" s="36">
        <f t="shared" si="32"/>
        <v>3001299.4983840166</v>
      </c>
    </row>
    <row r="308" spans="1:20">
      <c r="A308" s="33">
        <v>306</v>
      </c>
      <c r="B308" s="25">
        <v>50</v>
      </c>
      <c r="C308" s="25">
        <v>6</v>
      </c>
      <c r="D308" s="36">
        <f>(1+Mastersheet!$C$39)*D296</f>
        <v>25125.3351558506</v>
      </c>
      <c r="E308" s="36">
        <f t="shared" si="28"/>
        <v>-1507.5201093510359</v>
      </c>
      <c r="F308" s="36">
        <f t="shared" si="29"/>
        <v>0</v>
      </c>
      <c r="G308" s="36">
        <f t="shared" si="30"/>
        <v>-7286.347195196674</v>
      </c>
      <c r="H308" s="37">
        <v>0</v>
      </c>
      <c r="I308" s="25">
        <v>0</v>
      </c>
      <c r="J308" s="25">
        <v>0</v>
      </c>
      <c r="K308" s="25">
        <v>0</v>
      </c>
      <c r="L308" s="25">
        <v>0</v>
      </c>
      <c r="M308" s="37">
        <f t="shared" si="31"/>
        <v>0</v>
      </c>
      <c r="N308" s="38">
        <v>0</v>
      </c>
      <c r="O308" s="37">
        <f>Mastersheet!$C$34</f>
        <v>-1824.6070659266443</v>
      </c>
      <c r="P308" s="55">
        <f>P296*(1+Mastersheet!$C$39)</f>
        <v>-1046.8889648271081</v>
      </c>
      <c r="Q308" s="25">
        <v>0</v>
      </c>
      <c r="R308" s="25">
        <v>0</v>
      </c>
      <c r="S308" s="36">
        <f t="shared" si="33"/>
        <v>13459.971820549135</v>
      </c>
      <c r="T308" s="36">
        <f t="shared" si="32"/>
        <v>3019761.6360352058</v>
      </c>
    </row>
    <row r="309" spans="1:20">
      <c r="A309" s="33">
        <v>307</v>
      </c>
      <c r="B309" s="25">
        <v>50</v>
      </c>
      <c r="C309" s="25">
        <v>7</v>
      </c>
      <c r="D309" s="36">
        <f>(1+Mastersheet!$C$39)*D297</f>
        <v>25125.3351558506</v>
      </c>
      <c r="E309" s="36">
        <f t="shared" si="28"/>
        <v>-1507.5201093510359</v>
      </c>
      <c r="F309" s="36">
        <f t="shared" si="29"/>
        <v>0</v>
      </c>
      <c r="G309" s="36">
        <f t="shared" si="30"/>
        <v>-7286.347195196674</v>
      </c>
      <c r="H309" s="37">
        <v>0</v>
      </c>
      <c r="I309" s="25">
        <v>0</v>
      </c>
      <c r="J309" s="25">
        <v>0</v>
      </c>
      <c r="K309" s="25">
        <v>0</v>
      </c>
      <c r="L309" s="25">
        <v>0</v>
      </c>
      <c r="M309" s="37">
        <f t="shared" si="31"/>
        <v>0</v>
      </c>
      <c r="N309" s="38">
        <v>0</v>
      </c>
      <c r="O309" s="37">
        <f>Mastersheet!$C$34</f>
        <v>-1824.6070659266443</v>
      </c>
      <c r="P309" s="55">
        <f>P297*(1+Mastersheet!$C$39)</f>
        <v>-1046.8889648271081</v>
      </c>
      <c r="Q309" s="25">
        <v>0</v>
      </c>
      <c r="R309" s="25">
        <v>0</v>
      </c>
      <c r="S309" s="36">
        <f t="shared" si="33"/>
        <v>13459.971820549135</v>
      </c>
      <c r="T309" s="36">
        <f t="shared" si="32"/>
        <v>3038254.5439158138</v>
      </c>
    </row>
    <row r="310" spans="1:20">
      <c r="A310" s="33">
        <v>308</v>
      </c>
      <c r="B310" s="25">
        <v>50</v>
      </c>
      <c r="C310" s="25">
        <v>8</v>
      </c>
      <c r="D310" s="36">
        <f>(1+Mastersheet!$C$39)*D298</f>
        <v>25125.3351558506</v>
      </c>
      <c r="E310" s="36">
        <f t="shared" si="28"/>
        <v>-1507.5201093510359</v>
      </c>
      <c r="F310" s="36">
        <f t="shared" si="29"/>
        <v>0</v>
      </c>
      <c r="G310" s="36">
        <f t="shared" si="30"/>
        <v>-7286.347195196674</v>
      </c>
      <c r="H310" s="37">
        <v>0</v>
      </c>
      <c r="I310" s="25">
        <v>0</v>
      </c>
      <c r="J310" s="25">
        <v>0</v>
      </c>
      <c r="K310" s="25">
        <v>0</v>
      </c>
      <c r="L310" s="25">
        <v>0</v>
      </c>
      <c r="M310" s="37">
        <f t="shared" si="31"/>
        <v>0</v>
      </c>
      <c r="N310" s="38">
        <v>0</v>
      </c>
      <c r="O310" s="37">
        <f>Mastersheet!$C$34</f>
        <v>-1824.6070659266443</v>
      </c>
      <c r="P310" s="55">
        <f>P298*(1+Mastersheet!$C$39)</f>
        <v>-1046.8889648271081</v>
      </c>
      <c r="Q310" s="25">
        <v>0</v>
      </c>
      <c r="R310" s="25">
        <v>0</v>
      </c>
      <c r="S310" s="36">
        <f t="shared" si="33"/>
        <v>13459.971820549135</v>
      </c>
      <c r="T310" s="36">
        <f t="shared" si="32"/>
        <v>3056778.2733095558</v>
      </c>
    </row>
    <row r="311" spans="1:20">
      <c r="A311" s="33">
        <v>309</v>
      </c>
      <c r="B311" s="25">
        <v>50</v>
      </c>
      <c r="C311" s="25">
        <v>9</v>
      </c>
      <c r="D311" s="36">
        <f>(1+Mastersheet!$C$39)*D299</f>
        <v>25125.3351558506</v>
      </c>
      <c r="E311" s="36">
        <f t="shared" si="28"/>
        <v>-1507.5201093510359</v>
      </c>
      <c r="F311" s="36">
        <f t="shared" si="29"/>
        <v>0</v>
      </c>
      <c r="G311" s="36">
        <f t="shared" si="30"/>
        <v>-7286.347195196674</v>
      </c>
      <c r="H311" s="37">
        <v>0</v>
      </c>
      <c r="I311" s="25">
        <v>0</v>
      </c>
      <c r="J311" s="25">
        <v>0</v>
      </c>
      <c r="K311" s="25">
        <v>0</v>
      </c>
      <c r="L311" s="25">
        <v>0</v>
      </c>
      <c r="M311" s="37">
        <f t="shared" si="31"/>
        <v>0</v>
      </c>
      <c r="N311" s="38">
        <v>0</v>
      </c>
      <c r="O311" s="37">
        <f>Mastersheet!$C$34</f>
        <v>-1824.6070659266443</v>
      </c>
      <c r="P311" s="55">
        <f>P299*(1+Mastersheet!$C$39)</f>
        <v>-1046.8889648271081</v>
      </c>
      <c r="Q311" s="25">
        <v>0</v>
      </c>
      <c r="R311" s="25">
        <v>0</v>
      </c>
      <c r="S311" s="36">
        <f t="shared" si="33"/>
        <v>13459.971820549135</v>
      </c>
      <c r="T311" s="36">
        <f t="shared" si="32"/>
        <v>3075332.8755856208</v>
      </c>
    </row>
    <row r="312" spans="1:20">
      <c r="A312" s="33">
        <v>310</v>
      </c>
      <c r="B312" s="25">
        <v>50</v>
      </c>
      <c r="C312" s="25">
        <v>10</v>
      </c>
      <c r="D312" s="36">
        <f>(1+Mastersheet!$C$39)*D300</f>
        <v>25125.3351558506</v>
      </c>
      <c r="E312" s="36">
        <f t="shared" si="28"/>
        <v>-1507.5201093510359</v>
      </c>
      <c r="F312" s="36">
        <f t="shared" si="29"/>
        <v>0</v>
      </c>
      <c r="G312" s="36">
        <f t="shared" si="30"/>
        <v>-7286.347195196674</v>
      </c>
      <c r="H312" s="37">
        <v>0</v>
      </c>
      <c r="I312" s="25">
        <v>0</v>
      </c>
      <c r="J312" s="25">
        <v>0</v>
      </c>
      <c r="K312" s="25">
        <v>0</v>
      </c>
      <c r="L312" s="25">
        <v>0</v>
      </c>
      <c r="M312" s="37">
        <f t="shared" si="31"/>
        <v>0</v>
      </c>
      <c r="N312" s="38">
        <v>0</v>
      </c>
      <c r="O312" s="37">
        <f>Mastersheet!$C$34</f>
        <v>-1824.6070659266443</v>
      </c>
      <c r="P312" s="55">
        <f>P300*(1+Mastersheet!$C$39)</f>
        <v>-1046.8889648271081</v>
      </c>
      <c r="Q312" s="25">
        <v>0</v>
      </c>
      <c r="R312" s="25">
        <v>0</v>
      </c>
      <c r="S312" s="36">
        <f t="shared" si="33"/>
        <v>13459.971820549135</v>
      </c>
      <c r="T312" s="36">
        <f t="shared" si="32"/>
        <v>3093918.4021988125</v>
      </c>
    </row>
    <row r="313" spans="1:20">
      <c r="A313" s="33">
        <v>311</v>
      </c>
      <c r="B313" s="25">
        <v>50</v>
      </c>
      <c r="C313" s="25">
        <v>11</v>
      </c>
      <c r="D313" s="36">
        <f>(1+Mastersheet!$C$39)*D301</f>
        <v>25125.3351558506</v>
      </c>
      <c r="E313" s="36">
        <f t="shared" si="28"/>
        <v>-1507.5201093510359</v>
      </c>
      <c r="F313" s="36">
        <f t="shared" si="29"/>
        <v>0</v>
      </c>
      <c r="G313" s="36">
        <f t="shared" si="30"/>
        <v>-7286.347195196674</v>
      </c>
      <c r="H313" s="37">
        <v>0</v>
      </c>
      <c r="I313" s="25">
        <v>0</v>
      </c>
      <c r="J313" s="25">
        <v>0</v>
      </c>
      <c r="K313" s="25">
        <v>0</v>
      </c>
      <c r="L313" s="25">
        <v>0</v>
      </c>
      <c r="M313" s="37">
        <f t="shared" si="31"/>
        <v>0</v>
      </c>
      <c r="N313" s="38">
        <v>0</v>
      </c>
      <c r="O313" s="37">
        <f>Mastersheet!$C$34</f>
        <v>-1824.6070659266443</v>
      </c>
      <c r="P313" s="55">
        <f>P301*(1+Mastersheet!$C$39)</f>
        <v>-1046.8889648271081</v>
      </c>
      <c r="Q313" s="25">
        <v>0</v>
      </c>
      <c r="R313" s="25">
        <v>0</v>
      </c>
      <c r="S313" s="36">
        <f t="shared" si="33"/>
        <v>13459.971820549135</v>
      </c>
      <c r="T313" s="36">
        <f t="shared" si="32"/>
        <v>3112534.9046896929</v>
      </c>
    </row>
    <row r="314" spans="1:20">
      <c r="A314" s="33">
        <v>312</v>
      </c>
      <c r="B314" s="25">
        <v>51</v>
      </c>
      <c r="C314" s="25">
        <v>0</v>
      </c>
      <c r="D314" s="36">
        <f>(1+Mastersheet!$C$39)*D302</f>
        <v>25125.3351558506</v>
      </c>
      <c r="E314" s="36">
        <f t="shared" si="28"/>
        <v>-1507.5201093510359</v>
      </c>
      <c r="F314" s="36">
        <f t="shared" si="29"/>
        <v>0</v>
      </c>
      <c r="G314" s="36">
        <f t="shared" si="30"/>
        <v>-7286.347195196674</v>
      </c>
      <c r="H314" s="37">
        <v>0</v>
      </c>
      <c r="I314" s="25">
        <v>0</v>
      </c>
      <c r="J314" s="25">
        <v>0</v>
      </c>
      <c r="K314" s="25">
        <v>0</v>
      </c>
      <c r="L314" s="25">
        <v>0</v>
      </c>
      <c r="M314" s="37">
        <f t="shared" si="31"/>
        <v>0</v>
      </c>
      <c r="N314" s="38">
        <v>0</v>
      </c>
      <c r="O314" s="37">
        <f>Mastersheet!$C$34</f>
        <v>-1824.6070659266443</v>
      </c>
      <c r="P314" s="55">
        <f>P302*(1+Mastersheet!$C$39)</f>
        <v>-1046.8889648271081</v>
      </c>
      <c r="Q314" s="25">
        <v>0</v>
      </c>
      <c r="R314" s="25">
        <v>0</v>
      </c>
      <c r="S314" s="36">
        <f t="shared" si="33"/>
        <v>13459.971820549135</v>
      </c>
      <c r="T314" s="36">
        <f t="shared" si="32"/>
        <v>3131182.434684725</v>
      </c>
    </row>
    <row r="315" spans="1:20">
      <c r="A315" s="33">
        <v>313</v>
      </c>
      <c r="B315" s="25">
        <v>51</v>
      </c>
      <c r="C315" s="25">
        <v>1</v>
      </c>
      <c r="D315" s="36">
        <f>(1+Mastersheet!$C$39)*D303</f>
        <v>25879.09521052612</v>
      </c>
      <c r="E315" s="36">
        <f t="shared" si="28"/>
        <v>-1552.7457126315671</v>
      </c>
      <c r="F315" s="36">
        <f t="shared" si="29"/>
        <v>0</v>
      </c>
      <c r="G315" s="36">
        <f t="shared" si="30"/>
        <v>-7504.9376110525745</v>
      </c>
      <c r="H315" s="37">
        <v>0</v>
      </c>
      <c r="I315" s="25">
        <v>0</v>
      </c>
      <c r="J315" s="25">
        <v>0</v>
      </c>
      <c r="K315" s="25">
        <v>0</v>
      </c>
      <c r="L315" s="25">
        <v>0</v>
      </c>
      <c r="M315" s="37">
        <f t="shared" si="31"/>
        <v>0</v>
      </c>
      <c r="N315" s="38">
        <v>0</v>
      </c>
      <c r="O315" s="37">
        <f>Mastersheet!$C$34</f>
        <v>-1824.6070659266443</v>
      </c>
      <c r="P315" s="55">
        <f>P303*(1+Mastersheet!$C$39)</f>
        <v>-1078.2956337719213</v>
      </c>
      <c r="Q315" s="25">
        <v>0</v>
      </c>
      <c r="R315" s="25">
        <v>0</v>
      </c>
      <c r="S315" s="36">
        <f t="shared" si="33"/>
        <v>13918.509187143414</v>
      </c>
      <c r="T315" s="36">
        <f t="shared" si="32"/>
        <v>3150319.5812630095</v>
      </c>
    </row>
    <row r="316" spans="1:20">
      <c r="A316" s="33">
        <v>314</v>
      </c>
      <c r="B316" s="25">
        <v>51</v>
      </c>
      <c r="C316" s="25">
        <v>2</v>
      </c>
      <c r="D316" s="36">
        <f>(1+Mastersheet!$C$39)*D304</f>
        <v>25879.09521052612</v>
      </c>
      <c r="E316" s="36">
        <f t="shared" si="28"/>
        <v>-1552.7457126315671</v>
      </c>
      <c r="F316" s="36">
        <f t="shared" si="29"/>
        <v>0</v>
      </c>
      <c r="G316" s="36">
        <f t="shared" si="30"/>
        <v>-7504.9376110525745</v>
      </c>
      <c r="H316" s="37">
        <v>0</v>
      </c>
      <c r="I316" s="25">
        <v>0</v>
      </c>
      <c r="J316" s="25">
        <v>0</v>
      </c>
      <c r="K316" s="25">
        <v>0</v>
      </c>
      <c r="L316" s="25">
        <v>0</v>
      </c>
      <c r="M316" s="37">
        <f t="shared" si="31"/>
        <v>0</v>
      </c>
      <c r="N316" s="38">
        <v>0</v>
      </c>
      <c r="O316" s="37">
        <f>Mastersheet!$C$34</f>
        <v>-1824.6070659266443</v>
      </c>
      <c r="P316" s="55">
        <f>P304*(1+Mastersheet!$C$39)</f>
        <v>-1078.2956337719213</v>
      </c>
      <c r="Q316" s="25">
        <v>0</v>
      </c>
      <c r="R316" s="25">
        <v>0</v>
      </c>
      <c r="S316" s="36">
        <f t="shared" si="33"/>
        <v>13918.509187143414</v>
      </c>
      <c r="T316" s="36">
        <f t="shared" si="32"/>
        <v>3169488.623085591</v>
      </c>
    </row>
    <row r="317" spans="1:20">
      <c r="A317" s="33">
        <v>315</v>
      </c>
      <c r="B317" s="25">
        <v>51</v>
      </c>
      <c r="C317" s="25">
        <v>3</v>
      </c>
      <c r="D317" s="36">
        <f>(1+Mastersheet!$C$39)*D305</f>
        <v>25879.09521052612</v>
      </c>
      <c r="E317" s="36">
        <f t="shared" si="28"/>
        <v>-1552.7457126315671</v>
      </c>
      <c r="F317" s="36">
        <f t="shared" si="29"/>
        <v>0</v>
      </c>
      <c r="G317" s="36">
        <f t="shared" si="30"/>
        <v>-7504.9376110525745</v>
      </c>
      <c r="H317" s="37">
        <v>0</v>
      </c>
      <c r="I317" s="25">
        <v>0</v>
      </c>
      <c r="J317" s="25">
        <v>0</v>
      </c>
      <c r="K317" s="25">
        <v>0</v>
      </c>
      <c r="L317" s="25">
        <v>0</v>
      </c>
      <c r="M317" s="37">
        <f t="shared" si="31"/>
        <v>0</v>
      </c>
      <c r="N317" s="38">
        <v>0</v>
      </c>
      <c r="O317" s="37">
        <f>Mastersheet!$C$34</f>
        <v>-1824.6070659266443</v>
      </c>
      <c r="P317" s="55">
        <f>P305*(1+Mastersheet!$C$39)</f>
        <v>-1078.2956337719213</v>
      </c>
      <c r="Q317" s="25">
        <v>0</v>
      </c>
      <c r="R317" s="25">
        <v>0</v>
      </c>
      <c r="S317" s="36">
        <f t="shared" si="33"/>
        <v>13918.509187143414</v>
      </c>
      <c r="T317" s="36">
        <f t="shared" si="32"/>
        <v>3188689.6133112102</v>
      </c>
    </row>
    <row r="318" spans="1:20">
      <c r="A318" s="33">
        <v>316</v>
      </c>
      <c r="B318" s="25">
        <v>51</v>
      </c>
      <c r="C318" s="25">
        <v>4</v>
      </c>
      <c r="D318" s="36">
        <f>(1+Mastersheet!$C$39)*D306</f>
        <v>25879.09521052612</v>
      </c>
      <c r="E318" s="36">
        <f t="shared" si="28"/>
        <v>-1552.7457126315671</v>
      </c>
      <c r="F318" s="36">
        <f t="shared" si="29"/>
        <v>0</v>
      </c>
      <c r="G318" s="36">
        <f t="shared" si="30"/>
        <v>-7504.9376110525745</v>
      </c>
      <c r="H318" s="37">
        <v>0</v>
      </c>
      <c r="I318" s="25">
        <v>0</v>
      </c>
      <c r="J318" s="25">
        <v>0</v>
      </c>
      <c r="K318" s="25">
        <v>0</v>
      </c>
      <c r="L318" s="25">
        <v>0</v>
      </c>
      <c r="M318" s="37">
        <f t="shared" si="31"/>
        <v>0</v>
      </c>
      <c r="N318" s="38">
        <v>0</v>
      </c>
      <c r="O318" s="37">
        <f>Mastersheet!$C$34</f>
        <v>-1824.6070659266443</v>
      </c>
      <c r="P318" s="55">
        <f>P306*(1+Mastersheet!$C$39)</f>
        <v>-1078.2956337719213</v>
      </c>
      <c r="Q318" s="25">
        <v>0</v>
      </c>
      <c r="R318" s="25">
        <v>0</v>
      </c>
      <c r="S318" s="36">
        <f t="shared" si="33"/>
        <v>13918.509187143414</v>
      </c>
      <c r="T318" s="36">
        <f t="shared" si="32"/>
        <v>3207922.6051872056</v>
      </c>
    </row>
    <row r="319" spans="1:20">
      <c r="A319" s="33">
        <v>317</v>
      </c>
      <c r="B319" s="25">
        <v>51</v>
      </c>
      <c r="C319" s="25">
        <v>5</v>
      </c>
      <c r="D319" s="36">
        <f>(1+Mastersheet!$C$39)*D307</f>
        <v>25879.09521052612</v>
      </c>
      <c r="E319" s="36">
        <f t="shared" si="28"/>
        <v>-1552.7457126315671</v>
      </c>
      <c r="F319" s="36">
        <f t="shared" si="29"/>
        <v>0</v>
      </c>
      <c r="G319" s="36">
        <f t="shared" si="30"/>
        <v>-7504.9376110525745</v>
      </c>
      <c r="H319" s="37">
        <v>0</v>
      </c>
      <c r="I319" s="25">
        <v>0</v>
      </c>
      <c r="J319" s="25">
        <v>0</v>
      </c>
      <c r="K319" s="25">
        <v>0</v>
      </c>
      <c r="L319" s="25">
        <v>0</v>
      </c>
      <c r="M319" s="37">
        <f t="shared" si="31"/>
        <v>0</v>
      </c>
      <c r="N319" s="38">
        <v>0</v>
      </c>
      <c r="O319" s="37">
        <f>Mastersheet!$C$34</f>
        <v>-1824.6070659266443</v>
      </c>
      <c r="P319" s="55">
        <f>P307*(1+Mastersheet!$C$39)</f>
        <v>-1078.2956337719213</v>
      </c>
      <c r="Q319" s="25">
        <v>0</v>
      </c>
      <c r="R319" s="25">
        <v>0</v>
      </c>
      <c r="S319" s="36">
        <f t="shared" si="33"/>
        <v>13918.509187143414</v>
      </c>
      <c r="T319" s="36">
        <f t="shared" si="32"/>
        <v>3227187.6520496611</v>
      </c>
    </row>
    <row r="320" spans="1:20">
      <c r="A320" s="33">
        <v>318</v>
      </c>
      <c r="B320" s="25">
        <v>51</v>
      </c>
      <c r="C320" s="25">
        <v>6</v>
      </c>
      <c r="D320" s="36">
        <f>(1+Mastersheet!$C$39)*D308</f>
        <v>25879.09521052612</v>
      </c>
      <c r="E320" s="36">
        <f t="shared" si="28"/>
        <v>-1552.7457126315671</v>
      </c>
      <c r="F320" s="36">
        <f t="shared" si="29"/>
        <v>0</v>
      </c>
      <c r="G320" s="36">
        <f t="shared" si="30"/>
        <v>-7504.9376110525745</v>
      </c>
      <c r="H320" s="37">
        <v>0</v>
      </c>
      <c r="I320" s="25">
        <v>0</v>
      </c>
      <c r="J320" s="25">
        <v>0</v>
      </c>
      <c r="K320" s="25">
        <v>0</v>
      </c>
      <c r="L320" s="25">
        <v>0</v>
      </c>
      <c r="M320" s="37">
        <f t="shared" si="31"/>
        <v>0</v>
      </c>
      <c r="N320" s="38">
        <v>0</v>
      </c>
      <c r="O320" s="37">
        <f>Mastersheet!$C$34</f>
        <v>-1824.6070659266443</v>
      </c>
      <c r="P320" s="55">
        <f>P308*(1+Mastersheet!$C$39)</f>
        <v>-1078.2956337719213</v>
      </c>
      <c r="Q320" s="25">
        <v>0</v>
      </c>
      <c r="R320" s="25">
        <v>0</v>
      </c>
      <c r="S320" s="36">
        <f t="shared" si="33"/>
        <v>13918.509187143414</v>
      </c>
      <c r="T320" s="36">
        <f t="shared" si="32"/>
        <v>3246484.8073235541</v>
      </c>
    </row>
    <row r="321" spans="1:20">
      <c r="A321" s="33">
        <v>319</v>
      </c>
      <c r="B321" s="25">
        <v>51</v>
      </c>
      <c r="C321" s="25">
        <v>7</v>
      </c>
      <c r="D321" s="36">
        <f>(1+Mastersheet!$C$39)*D309</f>
        <v>25879.09521052612</v>
      </c>
      <c r="E321" s="36">
        <f t="shared" si="28"/>
        <v>-1552.7457126315671</v>
      </c>
      <c r="F321" s="36">
        <f t="shared" si="29"/>
        <v>0</v>
      </c>
      <c r="G321" s="36">
        <f t="shared" si="30"/>
        <v>-7504.9376110525745</v>
      </c>
      <c r="H321" s="37">
        <v>0</v>
      </c>
      <c r="I321" s="25">
        <v>0</v>
      </c>
      <c r="J321" s="25">
        <v>0</v>
      </c>
      <c r="K321" s="25">
        <v>0</v>
      </c>
      <c r="L321" s="25">
        <v>0</v>
      </c>
      <c r="M321" s="37">
        <f t="shared" si="31"/>
        <v>0</v>
      </c>
      <c r="N321" s="38">
        <v>0</v>
      </c>
      <c r="O321" s="37">
        <f>Mastersheet!$C$34</f>
        <v>-1824.6070659266443</v>
      </c>
      <c r="P321" s="55">
        <f>P309*(1+Mastersheet!$C$39)</f>
        <v>-1078.2956337719213</v>
      </c>
      <c r="Q321" s="25">
        <v>0</v>
      </c>
      <c r="R321" s="25">
        <v>0</v>
      </c>
      <c r="S321" s="36">
        <f t="shared" si="33"/>
        <v>13918.509187143414</v>
      </c>
      <c r="T321" s="36">
        <f t="shared" si="32"/>
        <v>3265814.1245229035</v>
      </c>
    </row>
    <row r="322" spans="1:20">
      <c r="A322" s="33">
        <v>320</v>
      </c>
      <c r="B322" s="25">
        <v>51</v>
      </c>
      <c r="C322" s="25">
        <v>8</v>
      </c>
      <c r="D322" s="36">
        <f>(1+Mastersheet!$C$39)*D310</f>
        <v>25879.09521052612</v>
      </c>
      <c r="E322" s="36">
        <f t="shared" si="28"/>
        <v>-1552.7457126315671</v>
      </c>
      <c r="F322" s="36">
        <f t="shared" si="29"/>
        <v>0</v>
      </c>
      <c r="G322" s="36">
        <f t="shared" si="30"/>
        <v>-7504.9376110525745</v>
      </c>
      <c r="H322" s="37">
        <v>0</v>
      </c>
      <c r="I322" s="25">
        <v>0</v>
      </c>
      <c r="J322" s="25">
        <v>0</v>
      </c>
      <c r="K322" s="25">
        <v>0</v>
      </c>
      <c r="L322" s="25">
        <v>0</v>
      </c>
      <c r="M322" s="37">
        <f t="shared" si="31"/>
        <v>0</v>
      </c>
      <c r="N322" s="38">
        <v>0</v>
      </c>
      <c r="O322" s="37">
        <f>Mastersheet!$C$34</f>
        <v>-1824.6070659266443</v>
      </c>
      <c r="P322" s="55">
        <f>P310*(1+Mastersheet!$C$39)</f>
        <v>-1078.2956337719213</v>
      </c>
      <c r="Q322" s="25">
        <v>0</v>
      </c>
      <c r="R322" s="25">
        <v>0</v>
      </c>
      <c r="S322" s="36">
        <f t="shared" si="33"/>
        <v>13918.509187143414</v>
      </c>
      <c r="T322" s="36">
        <f t="shared" si="32"/>
        <v>3285175.6572509184</v>
      </c>
    </row>
    <row r="323" spans="1:20">
      <c r="A323" s="33">
        <v>321</v>
      </c>
      <c r="B323" s="25">
        <v>51</v>
      </c>
      <c r="C323" s="25">
        <v>9</v>
      </c>
      <c r="D323" s="36">
        <f>(1+Mastersheet!$C$39)*D311</f>
        <v>25879.09521052612</v>
      </c>
      <c r="E323" s="36">
        <f t="shared" ref="E323:E386" si="34">-6% *D323</f>
        <v>-1552.7457126315671</v>
      </c>
      <c r="F323" s="36">
        <f t="shared" ref="F323:F386" si="35">FV(0.00416,1,0,-F322,0)</f>
        <v>0</v>
      </c>
      <c r="G323" s="36">
        <f t="shared" ref="G323:G386" si="36">-29% *D323</f>
        <v>-7504.9376110525745</v>
      </c>
      <c r="H323" s="37">
        <v>0</v>
      </c>
      <c r="I323" s="25">
        <v>0</v>
      </c>
      <c r="J323" s="25">
        <v>0</v>
      </c>
      <c r="K323" s="25">
        <v>0</v>
      </c>
      <c r="L323" s="25">
        <v>0</v>
      </c>
      <c r="M323" s="37">
        <f t="shared" ref="M323:M386" si="37">FV(0.0025,1,0,-M322,0)</f>
        <v>0</v>
      </c>
      <c r="N323" s="38">
        <v>0</v>
      </c>
      <c r="O323" s="37">
        <f>Mastersheet!$C$34</f>
        <v>-1824.6070659266443</v>
      </c>
      <c r="P323" s="55">
        <f>P311*(1+Mastersheet!$C$39)</f>
        <v>-1078.2956337719213</v>
      </c>
      <c r="Q323" s="25">
        <v>0</v>
      </c>
      <c r="R323" s="25">
        <v>0</v>
      </c>
      <c r="S323" s="36">
        <f t="shared" si="33"/>
        <v>13918.509187143414</v>
      </c>
      <c r="T323" s="36">
        <f t="shared" ref="T323:T386" si="38" xml:space="preserve"> S323 + T322 *(1+($X$7)/12)</f>
        <v>3304569.4592001466</v>
      </c>
    </row>
    <row r="324" spans="1:20">
      <c r="A324" s="33">
        <v>322</v>
      </c>
      <c r="B324" s="25">
        <v>51</v>
      </c>
      <c r="C324" s="25">
        <v>10</v>
      </c>
      <c r="D324" s="36">
        <f>(1+Mastersheet!$C$39)*D312</f>
        <v>25879.09521052612</v>
      </c>
      <c r="E324" s="36">
        <f t="shared" si="34"/>
        <v>-1552.7457126315671</v>
      </c>
      <c r="F324" s="36">
        <f t="shared" si="35"/>
        <v>0</v>
      </c>
      <c r="G324" s="36">
        <f t="shared" si="36"/>
        <v>-7504.9376110525745</v>
      </c>
      <c r="H324" s="37">
        <v>0</v>
      </c>
      <c r="I324" s="25">
        <v>0</v>
      </c>
      <c r="J324" s="25">
        <v>0</v>
      </c>
      <c r="K324" s="25">
        <v>0</v>
      </c>
      <c r="L324" s="25">
        <v>0</v>
      </c>
      <c r="M324" s="37">
        <f t="shared" si="37"/>
        <v>0</v>
      </c>
      <c r="N324" s="38">
        <v>0</v>
      </c>
      <c r="O324" s="37">
        <f>Mastersheet!$C$34</f>
        <v>-1824.6070659266443</v>
      </c>
      <c r="P324" s="55">
        <f>P312*(1+Mastersheet!$C$39)</f>
        <v>-1078.2956337719213</v>
      </c>
      <c r="Q324" s="25">
        <v>0</v>
      </c>
      <c r="R324" s="25">
        <v>0</v>
      </c>
      <c r="S324" s="36">
        <f t="shared" si="33"/>
        <v>13918.509187143414</v>
      </c>
      <c r="T324" s="36">
        <f t="shared" si="38"/>
        <v>3323995.5841526235</v>
      </c>
    </row>
    <row r="325" spans="1:20">
      <c r="A325" s="33">
        <v>323</v>
      </c>
      <c r="B325" s="25">
        <v>51</v>
      </c>
      <c r="C325" s="25">
        <v>11</v>
      </c>
      <c r="D325" s="36">
        <f>(1+Mastersheet!$C$39)*D313</f>
        <v>25879.09521052612</v>
      </c>
      <c r="E325" s="36">
        <f t="shared" si="34"/>
        <v>-1552.7457126315671</v>
      </c>
      <c r="F325" s="36">
        <f t="shared" si="35"/>
        <v>0</v>
      </c>
      <c r="G325" s="36">
        <f t="shared" si="36"/>
        <v>-7504.9376110525745</v>
      </c>
      <c r="H325" s="37">
        <v>0</v>
      </c>
      <c r="I325" s="25">
        <v>0</v>
      </c>
      <c r="J325" s="25">
        <v>0</v>
      </c>
      <c r="K325" s="25">
        <v>0</v>
      </c>
      <c r="L325" s="25">
        <v>0</v>
      </c>
      <c r="M325" s="37">
        <f t="shared" si="37"/>
        <v>0</v>
      </c>
      <c r="N325" s="38">
        <v>0</v>
      </c>
      <c r="O325" s="37">
        <f>Mastersheet!$C$34</f>
        <v>-1824.6070659266443</v>
      </c>
      <c r="P325" s="55">
        <f>P313*(1+Mastersheet!$C$39)</f>
        <v>-1078.2956337719213</v>
      </c>
      <c r="Q325" s="25">
        <v>0</v>
      </c>
      <c r="R325" s="25">
        <v>0</v>
      </c>
      <c r="S325" s="36">
        <f t="shared" ref="S325:S388" si="39">SUM(D325,E325,F325,G325,H325,I325,J325,K325,L325,M325,N325,O325,P325,Q325,R325)</f>
        <v>13918.509187143414</v>
      </c>
      <c r="T325" s="36">
        <f t="shared" si="38"/>
        <v>3343454.0859800214</v>
      </c>
    </row>
    <row r="326" spans="1:20">
      <c r="A326" s="33">
        <v>324</v>
      </c>
      <c r="B326" s="25">
        <v>52</v>
      </c>
      <c r="C326" s="25">
        <v>0</v>
      </c>
      <c r="D326" s="36">
        <f>(1+Mastersheet!$C$39)*D314</f>
        <v>25879.09521052612</v>
      </c>
      <c r="E326" s="36">
        <f t="shared" si="34"/>
        <v>-1552.7457126315671</v>
      </c>
      <c r="F326" s="36">
        <f t="shared" si="35"/>
        <v>0</v>
      </c>
      <c r="G326" s="36">
        <f t="shared" si="36"/>
        <v>-7504.9376110525745</v>
      </c>
      <c r="H326" s="37">
        <v>0</v>
      </c>
      <c r="I326" s="25">
        <v>0</v>
      </c>
      <c r="J326" s="25">
        <v>0</v>
      </c>
      <c r="K326" s="25">
        <v>0</v>
      </c>
      <c r="L326" s="25">
        <v>0</v>
      </c>
      <c r="M326" s="37">
        <f t="shared" si="37"/>
        <v>0</v>
      </c>
      <c r="N326" s="38">
        <v>0</v>
      </c>
      <c r="O326" s="37">
        <f>Mastersheet!$C$34</f>
        <v>-1824.6070659266443</v>
      </c>
      <c r="P326" s="55">
        <f>P314*(1+Mastersheet!$C$39)</f>
        <v>-1078.2956337719213</v>
      </c>
      <c r="Q326" s="25">
        <v>0</v>
      </c>
      <c r="R326" s="25">
        <v>0</v>
      </c>
      <c r="S326" s="36">
        <f t="shared" si="39"/>
        <v>13918.509187143414</v>
      </c>
      <c r="T326" s="36">
        <f t="shared" si="38"/>
        <v>3362945.0186437983</v>
      </c>
    </row>
    <row r="327" spans="1:20">
      <c r="A327" s="33">
        <v>325</v>
      </c>
      <c r="B327" s="25">
        <v>52</v>
      </c>
      <c r="C327" s="25">
        <v>1</v>
      </c>
      <c r="D327" s="36">
        <f>(1+Mastersheet!$C$39)*D315</f>
        <v>26655.468066841906</v>
      </c>
      <c r="E327" s="36">
        <f t="shared" si="34"/>
        <v>-1599.3280840105142</v>
      </c>
      <c r="F327" s="36">
        <f t="shared" si="35"/>
        <v>0</v>
      </c>
      <c r="G327" s="36">
        <f t="shared" si="36"/>
        <v>-7730.0857393841525</v>
      </c>
      <c r="H327" s="37">
        <v>0</v>
      </c>
      <c r="I327" s="25">
        <v>0</v>
      </c>
      <c r="J327" s="25">
        <v>0</v>
      </c>
      <c r="K327" s="25">
        <v>0</v>
      </c>
      <c r="L327" s="25">
        <v>0</v>
      </c>
      <c r="M327" s="37">
        <f t="shared" si="37"/>
        <v>0</v>
      </c>
      <c r="N327" s="38">
        <v>0</v>
      </c>
      <c r="O327" s="37">
        <f>Mastersheet!$C$34</f>
        <v>-1824.6070659266443</v>
      </c>
      <c r="P327" s="55">
        <f>P315*(1+Mastersheet!$C$39)</f>
        <v>-1110.6445027850789</v>
      </c>
      <c r="Q327" s="25">
        <v>0</v>
      </c>
      <c r="R327" s="25">
        <v>0</v>
      </c>
      <c r="S327" s="36">
        <f t="shared" si="39"/>
        <v>14390.802674735514</v>
      </c>
      <c r="T327" s="36">
        <f t="shared" si="38"/>
        <v>3382940.7296829401</v>
      </c>
    </row>
    <row r="328" spans="1:20">
      <c r="A328" s="33">
        <v>326</v>
      </c>
      <c r="B328" s="25">
        <v>52</v>
      </c>
      <c r="C328" s="25">
        <v>2</v>
      </c>
      <c r="D328" s="36">
        <f>(1+Mastersheet!$C$39)*D316</f>
        <v>26655.468066841906</v>
      </c>
      <c r="E328" s="36">
        <f t="shared" si="34"/>
        <v>-1599.3280840105142</v>
      </c>
      <c r="F328" s="36">
        <f t="shared" si="35"/>
        <v>0</v>
      </c>
      <c r="G328" s="36">
        <f t="shared" si="36"/>
        <v>-7730.0857393841525</v>
      </c>
      <c r="H328" s="37">
        <v>0</v>
      </c>
      <c r="I328" s="25">
        <v>0</v>
      </c>
      <c r="J328" s="25">
        <v>0</v>
      </c>
      <c r="K328" s="25">
        <v>0</v>
      </c>
      <c r="L328" s="25">
        <v>0</v>
      </c>
      <c r="M328" s="37">
        <f t="shared" si="37"/>
        <v>0</v>
      </c>
      <c r="N328" s="38">
        <v>0</v>
      </c>
      <c r="O328" s="37">
        <f>Mastersheet!$C$34</f>
        <v>-1824.6070659266443</v>
      </c>
      <c r="P328" s="55">
        <f>P316*(1+Mastersheet!$C$39)</f>
        <v>-1110.6445027850789</v>
      </c>
      <c r="Q328" s="25">
        <v>0</v>
      </c>
      <c r="R328" s="25">
        <v>0</v>
      </c>
      <c r="S328" s="36">
        <f t="shared" si="39"/>
        <v>14390.802674735514</v>
      </c>
      <c r="T328" s="36">
        <f t="shared" si="38"/>
        <v>3402969.7669071471</v>
      </c>
    </row>
    <row r="329" spans="1:20">
      <c r="A329" s="33">
        <v>327</v>
      </c>
      <c r="B329" s="25">
        <v>52</v>
      </c>
      <c r="C329" s="25">
        <v>3</v>
      </c>
      <c r="D329" s="36">
        <f>(1+Mastersheet!$C$39)*D317</f>
        <v>26655.468066841906</v>
      </c>
      <c r="E329" s="36">
        <f t="shared" si="34"/>
        <v>-1599.3280840105142</v>
      </c>
      <c r="F329" s="36">
        <f t="shared" si="35"/>
        <v>0</v>
      </c>
      <c r="G329" s="36">
        <f t="shared" si="36"/>
        <v>-7730.0857393841525</v>
      </c>
      <c r="H329" s="37">
        <v>0</v>
      </c>
      <c r="I329" s="25">
        <v>0</v>
      </c>
      <c r="J329" s="25">
        <v>0</v>
      </c>
      <c r="K329" s="25">
        <v>0</v>
      </c>
      <c r="L329" s="25">
        <v>0</v>
      </c>
      <c r="M329" s="37">
        <f t="shared" si="37"/>
        <v>0</v>
      </c>
      <c r="N329" s="38">
        <v>0</v>
      </c>
      <c r="O329" s="37">
        <f>Mastersheet!$C$34</f>
        <v>-1824.6070659266443</v>
      </c>
      <c r="P329" s="55">
        <f>P317*(1+Mastersheet!$C$39)</f>
        <v>-1110.6445027850789</v>
      </c>
      <c r="Q329" s="25">
        <v>0</v>
      </c>
      <c r="R329" s="25">
        <v>0</v>
      </c>
      <c r="S329" s="36">
        <f t="shared" si="39"/>
        <v>14390.802674735514</v>
      </c>
      <c r="T329" s="36">
        <f t="shared" si="38"/>
        <v>3423032.1858600611</v>
      </c>
    </row>
    <row r="330" spans="1:20">
      <c r="A330" s="33">
        <v>328</v>
      </c>
      <c r="B330" s="25">
        <v>52</v>
      </c>
      <c r="C330" s="25">
        <v>4</v>
      </c>
      <c r="D330" s="36">
        <f>(1+Mastersheet!$C$39)*D318</f>
        <v>26655.468066841906</v>
      </c>
      <c r="E330" s="36">
        <f t="shared" si="34"/>
        <v>-1599.3280840105142</v>
      </c>
      <c r="F330" s="36">
        <f t="shared" si="35"/>
        <v>0</v>
      </c>
      <c r="G330" s="36">
        <f t="shared" si="36"/>
        <v>-7730.0857393841525</v>
      </c>
      <c r="H330" s="37">
        <v>0</v>
      </c>
      <c r="I330" s="25">
        <v>0</v>
      </c>
      <c r="J330" s="25">
        <v>0</v>
      </c>
      <c r="K330" s="25">
        <v>0</v>
      </c>
      <c r="L330" s="25">
        <v>0</v>
      </c>
      <c r="M330" s="37">
        <f t="shared" si="37"/>
        <v>0</v>
      </c>
      <c r="N330" s="38">
        <v>0</v>
      </c>
      <c r="O330" s="37">
        <f>Mastersheet!$C$34</f>
        <v>-1824.6070659266443</v>
      </c>
      <c r="P330" s="55">
        <f>P318*(1+Mastersheet!$C$39)</f>
        <v>-1110.6445027850789</v>
      </c>
      <c r="Q330" s="25">
        <v>0</v>
      </c>
      <c r="R330" s="25">
        <v>0</v>
      </c>
      <c r="S330" s="36">
        <f t="shared" si="39"/>
        <v>14390.802674735514</v>
      </c>
      <c r="T330" s="36">
        <f t="shared" si="38"/>
        <v>3443128.0421778969</v>
      </c>
    </row>
    <row r="331" spans="1:20">
      <c r="A331" s="33">
        <v>329</v>
      </c>
      <c r="B331" s="25">
        <v>52</v>
      </c>
      <c r="C331" s="25">
        <v>5</v>
      </c>
      <c r="D331" s="36">
        <f>(1+Mastersheet!$C$39)*D319</f>
        <v>26655.468066841906</v>
      </c>
      <c r="E331" s="36">
        <f t="shared" si="34"/>
        <v>-1599.3280840105142</v>
      </c>
      <c r="F331" s="36">
        <f t="shared" si="35"/>
        <v>0</v>
      </c>
      <c r="G331" s="36">
        <f t="shared" si="36"/>
        <v>-7730.0857393841525</v>
      </c>
      <c r="H331" s="37">
        <v>0</v>
      </c>
      <c r="I331" s="25">
        <v>0</v>
      </c>
      <c r="J331" s="25">
        <v>0</v>
      </c>
      <c r="K331" s="25">
        <v>0</v>
      </c>
      <c r="L331" s="25">
        <v>0</v>
      </c>
      <c r="M331" s="37">
        <f t="shared" si="37"/>
        <v>0</v>
      </c>
      <c r="N331" s="38">
        <v>0</v>
      </c>
      <c r="O331" s="37">
        <f>Mastersheet!$C$34</f>
        <v>-1824.6070659266443</v>
      </c>
      <c r="P331" s="55">
        <f>P319*(1+Mastersheet!$C$39)</f>
        <v>-1110.6445027850789</v>
      </c>
      <c r="Q331" s="25">
        <v>0</v>
      </c>
      <c r="R331" s="25">
        <v>0</v>
      </c>
      <c r="S331" s="36">
        <f t="shared" si="39"/>
        <v>14390.802674735514</v>
      </c>
      <c r="T331" s="36">
        <f t="shared" si="38"/>
        <v>3463257.3915895955</v>
      </c>
    </row>
    <row r="332" spans="1:20">
      <c r="A332" s="33">
        <v>330</v>
      </c>
      <c r="B332" s="25">
        <v>52</v>
      </c>
      <c r="C332" s="25">
        <v>6</v>
      </c>
      <c r="D332" s="36">
        <f>(1+Mastersheet!$C$39)*D320</f>
        <v>26655.468066841906</v>
      </c>
      <c r="E332" s="36">
        <f t="shared" si="34"/>
        <v>-1599.3280840105142</v>
      </c>
      <c r="F332" s="36">
        <f t="shared" si="35"/>
        <v>0</v>
      </c>
      <c r="G332" s="36">
        <f t="shared" si="36"/>
        <v>-7730.0857393841525</v>
      </c>
      <c r="H332" s="37">
        <v>0</v>
      </c>
      <c r="I332" s="25">
        <v>0</v>
      </c>
      <c r="J332" s="25">
        <v>0</v>
      </c>
      <c r="K332" s="25">
        <v>0</v>
      </c>
      <c r="L332" s="25">
        <v>0</v>
      </c>
      <c r="M332" s="37">
        <f t="shared" si="37"/>
        <v>0</v>
      </c>
      <c r="N332" s="38">
        <v>0</v>
      </c>
      <c r="O332" s="37">
        <f>Mastersheet!$C$34</f>
        <v>-1824.6070659266443</v>
      </c>
      <c r="P332" s="55">
        <f>P320*(1+Mastersheet!$C$39)</f>
        <v>-1110.6445027850789</v>
      </c>
      <c r="Q332" s="25">
        <v>0</v>
      </c>
      <c r="R332" s="25">
        <v>0</v>
      </c>
      <c r="S332" s="36">
        <f t="shared" si="39"/>
        <v>14390.802674735514</v>
      </c>
      <c r="T332" s="36">
        <f t="shared" si="38"/>
        <v>3483420.2899169805</v>
      </c>
    </row>
    <row r="333" spans="1:20">
      <c r="A333" s="33">
        <v>331</v>
      </c>
      <c r="B333" s="25">
        <v>52</v>
      </c>
      <c r="C333" s="25">
        <v>7</v>
      </c>
      <c r="D333" s="36">
        <f>(1+Mastersheet!$C$39)*D321</f>
        <v>26655.468066841906</v>
      </c>
      <c r="E333" s="36">
        <f t="shared" si="34"/>
        <v>-1599.3280840105142</v>
      </c>
      <c r="F333" s="36">
        <f t="shared" si="35"/>
        <v>0</v>
      </c>
      <c r="G333" s="36">
        <f t="shared" si="36"/>
        <v>-7730.0857393841525</v>
      </c>
      <c r="H333" s="37">
        <v>0</v>
      </c>
      <c r="I333" s="25">
        <v>0</v>
      </c>
      <c r="J333" s="25">
        <v>0</v>
      </c>
      <c r="K333" s="25">
        <v>0</v>
      </c>
      <c r="L333" s="25">
        <v>0</v>
      </c>
      <c r="M333" s="37">
        <f t="shared" si="37"/>
        <v>0</v>
      </c>
      <c r="N333" s="38">
        <v>0</v>
      </c>
      <c r="O333" s="37">
        <f>Mastersheet!$C$34</f>
        <v>-1824.6070659266443</v>
      </c>
      <c r="P333" s="55">
        <f>P321*(1+Mastersheet!$C$39)</f>
        <v>-1110.6445027850789</v>
      </c>
      <c r="Q333" s="25">
        <v>0</v>
      </c>
      <c r="R333" s="25">
        <v>0</v>
      </c>
      <c r="S333" s="36">
        <f t="shared" si="39"/>
        <v>14390.802674735514</v>
      </c>
      <c r="T333" s="36">
        <f t="shared" si="38"/>
        <v>3503616.793074911</v>
      </c>
    </row>
    <row r="334" spans="1:20">
      <c r="A334" s="33">
        <v>332</v>
      </c>
      <c r="B334" s="25">
        <v>52</v>
      </c>
      <c r="C334" s="25">
        <v>8</v>
      </c>
      <c r="D334" s="36">
        <f>(1+Mastersheet!$C$39)*D322</f>
        <v>26655.468066841906</v>
      </c>
      <c r="E334" s="36">
        <f t="shared" si="34"/>
        <v>-1599.3280840105142</v>
      </c>
      <c r="F334" s="36">
        <f t="shared" si="35"/>
        <v>0</v>
      </c>
      <c r="G334" s="36">
        <f t="shared" si="36"/>
        <v>-7730.0857393841525</v>
      </c>
      <c r="H334" s="37">
        <v>0</v>
      </c>
      <c r="I334" s="25">
        <v>0</v>
      </c>
      <c r="J334" s="25">
        <v>0</v>
      </c>
      <c r="K334" s="25">
        <v>0</v>
      </c>
      <c r="L334" s="25">
        <v>0</v>
      </c>
      <c r="M334" s="37">
        <f t="shared" si="37"/>
        <v>0</v>
      </c>
      <c r="N334" s="38">
        <v>0</v>
      </c>
      <c r="O334" s="37">
        <f>Mastersheet!$C$34</f>
        <v>-1824.6070659266443</v>
      </c>
      <c r="P334" s="55">
        <f>P322*(1+Mastersheet!$C$39)</f>
        <v>-1110.6445027850789</v>
      </c>
      <c r="Q334" s="25">
        <v>0</v>
      </c>
      <c r="R334" s="25">
        <v>0</v>
      </c>
      <c r="S334" s="36">
        <f t="shared" si="39"/>
        <v>14390.802674735514</v>
      </c>
      <c r="T334" s="36">
        <f t="shared" si="38"/>
        <v>3523846.957071438</v>
      </c>
    </row>
    <row r="335" spans="1:20">
      <c r="A335" s="33">
        <v>333</v>
      </c>
      <c r="B335" s="25">
        <v>52</v>
      </c>
      <c r="C335" s="25">
        <v>9</v>
      </c>
      <c r="D335" s="36">
        <f>(1+Mastersheet!$C$39)*D323</f>
        <v>26655.468066841906</v>
      </c>
      <c r="E335" s="36">
        <f t="shared" si="34"/>
        <v>-1599.3280840105142</v>
      </c>
      <c r="F335" s="36">
        <f t="shared" si="35"/>
        <v>0</v>
      </c>
      <c r="G335" s="36">
        <f t="shared" si="36"/>
        <v>-7730.0857393841525</v>
      </c>
      <c r="H335" s="37">
        <v>0</v>
      </c>
      <c r="I335" s="25">
        <v>0</v>
      </c>
      <c r="J335" s="25">
        <v>0</v>
      </c>
      <c r="K335" s="25">
        <v>0</v>
      </c>
      <c r="L335" s="25">
        <v>0</v>
      </c>
      <c r="M335" s="37">
        <f t="shared" si="37"/>
        <v>0</v>
      </c>
      <c r="N335" s="38">
        <v>0</v>
      </c>
      <c r="O335" s="37">
        <f>Mastersheet!$C$34</f>
        <v>-1824.6070659266443</v>
      </c>
      <c r="P335" s="55">
        <f>P323*(1+Mastersheet!$C$39)</f>
        <v>-1110.6445027850789</v>
      </c>
      <c r="Q335" s="25">
        <v>0</v>
      </c>
      <c r="R335" s="25">
        <v>0</v>
      </c>
      <c r="S335" s="36">
        <f t="shared" si="39"/>
        <v>14390.802674735514</v>
      </c>
      <c r="T335" s="36">
        <f t="shared" si="38"/>
        <v>3544110.8380079591</v>
      </c>
    </row>
    <row r="336" spans="1:20">
      <c r="A336" s="33">
        <v>334</v>
      </c>
      <c r="B336" s="25">
        <v>52</v>
      </c>
      <c r="C336" s="25">
        <v>10</v>
      </c>
      <c r="D336" s="36">
        <f>(1+Mastersheet!$C$39)*D324</f>
        <v>26655.468066841906</v>
      </c>
      <c r="E336" s="36">
        <f t="shared" si="34"/>
        <v>-1599.3280840105142</v>
      </c>
      <c r="F336" s="36">
        <f t="shared" si="35"/>
        <v>0</v>
      </c>
      <c r="G336" s="36">
        <f t="shared" si="36"/>
        <v>-7730.0857393841525</v>
      </c>
      <c r="H336" s="37">
        <v>0</v>
      </c>
      <c r="I336" s="25">
        <v>0</v>
      </c>
      <c r="J336" s="25">
        <v>0</v>
      </c>
      <c r="K336" s="25">
        <v>0</v>
      </c>
      <c r="L336" s="25">
        <v>0</v>
      </c>
      <c r="M336" s="37">
        <f t="shared" si="37"/>
        <v>0</v>
      </c>
      <c r="N336" s="38">
        <v>0</v>
      </c>
      <c r="O336" s="37">
        <f>Mastersheet!$C$34</f>
        <v>-1824.6070659266443</v>
      </c>
      <c r="P336" s="55">
        <f>P324*(1+Mastersheet!$C$39)</f>
        <v>-1110.6445027850789</v>
      </c>
      <c r="Q336" s="25">
        <v>0</v>
      </c>
      <c r="R336" s="25">
        <v>0</v>
      </c>
      <c r="S336" s="36">
        <f t="shared" si="39"/>
        <v>14390.802674735514</v>
      </c>
      <c r="T336" s="36">
        <f t="shared" si="38"/>
        <v>3564408.4920793744</v>
      </c>
    </row>
    <row r="337" spans="1:20">
      <c r="A337" s="33">
        <v>335</v>
      </c>
      <c r="B337" s="25">
        <v>52</v>
      </c>
      <c r="C337" s="25">
        <v>11</v>
      </c>
      <c r="D337" s="36">
        <f>(1+Mastersheet!$C$39)*D325</f>
        <v>26655.468066841906</v>
      </c>
      <c r="E337" s="36">
        <f t="shared" si="34"/>
        <v>-1599.3280840105142</v>
      </c>
      <c r="F337" s="36">
        <f t="shared" si="35"/>
        <v>0</v>
      </c>
      <c r="G337" s="36">
        <f t="shared" si="36"/>
        <v>-7730.0857393841525</v>
      </c>
      <c r="H337" s="37">
        <v>0</v>
      </c>
      <c r="I337" s="25">
        <v>0</v>
      </c>
      <c r="J337" s="25">
        <v>0</v>
      </c>
      <c r="K337" s="25">
        <v>0</v>
      </c>
      <c r="L337" s="25">
        <v>0</v>
      </c>
      <c r="M337" s="37">
        <f t="shared" si="37"/>
        <v>0</v>
      </c>
      <c r="N337" s="38">
        <v>0</v>
      </c>
      <c r="O337" s="37">
        <f>Mastersheet!$C$34</f>
        <v>-1824.6070659266443</v>
      </c>
      <c r="P337" s="55">
        <f>P325*(1+Mastersheet!$C$39)</f>
        <v>-1110.6445027850789</v>
      </c>
      <c r="Q337" s="25">
        <v>0</v>
      </c>
      <c r="R337" s="25">
        <v>0</v>
      </c>
      <c r="S337" s="36">
        <f t="shared" si="39"/>
        <v>14390.802674735514</v>
      </c>
      <c r="T337" s="36">
        <f t="shared" si="38"/>
        <v>3584739.9755742424</v>
      </c>
    </row>
    <row r="338" spans="1:20">
      <c r="A338" s="33">
        <v>336</v>
      </c>
      <c r="B338" s="25">
        <v>53</v>
      </c>
      <c r="C338" s="25">
        <v>0</v>
      </c>
      <c r="D338" s="36">
        <f>(1+Mastersheet!$C$39)*D326</f>
        <v>26655.468066841906</v>
      </c>
      <c r="E338" s="36">
        <f t="shared" si="34"/>
        <v>-1599.3280840105142</v>
      </c>
      <c r="F338" s="36">
        <f t="shared" si="35"/>
        <v>0</v>
      </c>
      <c r="G338" s="36">
        <f t="shared" si="36"/>
        <v>-7730.0857393841525</v>
      </c>
      <c r="H338" s="37">
        <v>0</v>
      </c>
      <c r="I338" s="25">
        <v>0</v>
      </c>
      <c r="J338" s="25">
        <v>0</v>
      </c>
      <c r="K338" s="25">
        <v>0</v>
      </c>
      <c r="L338" s="25">
        <v>0</v>
      </c>
      <c r="M338" s="37">
        <f t="shared" si="37"/>
        <v>0</v>
      </c>
      <c r="N338" s="38">
        <v>0</v>
      </c>
      <c r="O338" s="37">
        <f>Mastersheet!$C$34</f>
        <v>-1824.6070659266443</v>
      </c>
      <c r="P338" s="55">
        <f>P326*(1+Mastersheet!$C$39)</f>
        <v>-1110.6445027850789</v>
      </c>
      <c r="Q338" s="25">
        <v>0</v>
      </c>
      <c r="R338" s="25">
        <v>0</v>
      </c>
      <c r="S338" s="36">
        <f t="shared" si="39"/>
        <v>14390.802674735514</v>
      </c>
      <c r="T338" s="36">
        <f t="shared" si="38"/>
        <v>3605105.3448749352</v>
      </c>
    </row>
    <row r="339" spans="1:20">
      <c r="A339" s="33">
        <v>337</v>
      </c>
      <c r="B339" s="25">
        <v>53</v>
      </c>
      <c r="C339" s="25">
        <v>1</v>
      </c>
      <c r="D339" s="36">
        <f>(1+Mastersheet!$C$39)*D327</f>
        <v>27455.132108847163</v>
      </c>
      <c r="E339" s="36">
        <f t="shared" si="34"/>
        <v>-1647.3079265308297</v>
      </c>
      <c r="F339" s="36">
        <f t="shared" si="35"/>
        <v>0</v>
      </c>
      <c r="G339" s="36">
        <f t="shared" si="36"/>
        <v>-7961.9883115656767</v>
      </c>
      <c r="H339" s="37">
        <v>0</v>
      </c>
      <c r="I339" s="25">
        <v>0</v>
      </c>
      <c r="J339" s="25">
        <v>0</v>
      </c>
      <c r="K339" s="25">
        <v>0</v>
      </c>
      <c r="L339" s="25">
        <v>0</v>
      </c>
      <c r="M339" s="37">
        <f t="shared" si="37"/>
        <v>0</v>
      </c>
      <c r="N339" s="38">
        <v>0</v>
      </c>
      <c r="O339" s="37">
        <f>Mastersheet!$C$34</f>
        <v>-1824.6070659266443</v>
      </c>
      <c r="P339" s="55">
        <f>P327*(1+Mastersheet!$C$39)</f>
        <v>-1143.9638378686313</v>
      </c>
      <c r="Q339" s="25">
        <v>0</v>
      </c>
      <c r="R339" s="25">
        <v>0</v>
      </c>
      <c r="S339" s="36">
        <f t="shared" si="39"/>
        <v>14877.264966955379</v>
      </c>
      <c r="T339" s="36">
        <f t="shared" si="38"/>
        <v>3625991.1187500157</v>
      </c>
    </row>
    <row r="340" spans="1:20">
      <c r="A340" s="33">
        <v>338</v>
      </c>
      <c r="B340" s="25">
        <v>53</v>
      </c>
      <c r="C340" s="25">
        <v>2</v>
      </c>
      <c r="D340" s="36">
        <f>(1+Mastersheet!$C$39)*D328</f>
        <v>27455.132108847163</v>
      </c>
      <c r="E340" s="36">
        <f t="shared" si="34"/>
        <v>-1647.3079265308297</v>
      </c>
      <c r="F340" s="36">
        <f t="shared" si="35"/>
        <v>0</v>
      </c>
      <c r="G340" s="36">
        <f t="shared" si="36"/>
        <v>-7961.9883115656767</v>
      </c>
      <c r="H340" s="37">
        <v>0</v>
      </c>
      <c r="I340" s="25">
        <v>0</v>
      </c>
      <c r="J340" s="25">
        <v>0</v>
      </c>
      <c r="K340" s="25">
        <v>0</v>
      </c>
      <c r="L340" s="25">
        <v>0</v>
      </c>
      <c r="M340" s="37">
        <f t="shared" si="37"/>
        <v>0</v>
      </c>
      <c r="N340" s="38">
        <v>0</v>
      </c>
      <c r="O340" s="37">
        <f>Mastersheet!$C$34</f>
        <v>-1824.6070659266443</v>
      </c>
      <c r="P340" s="55">
        <f>P328*(1+Mastersheet!$C$39)</f>
        <v>-1143.9638378686313</v>
      </c>
      <c r="Q340" s="25">
        <v>0</v>
      </c>
      <c r="R340" s="25">
        <v>0</v>
      </c>
      <c r="S340" s="36">
        <f t="shared" si="39"/>
        <v>14877.264966955379</v>
      </c>
      <c r="T340" s="36">
        <f t="shared" si="38"/>
        <v>3646911.7022482213</v>
      </c>
    </row>
    <row r="341" spans="1:20">
      <c r="A341" s="33">
        <v>339</v>
      </c>
      <c r="B341" s="25">
        <v>53</v>
      </c>
      <c r="C341" s="25">
        <v>3</v>
      </c>
      <c r="D341" s="36">
        <f>(1+Mastersheet!$C$39)*D329</f>
        <v>27455.132108847163</v>
      </c>
      <c r="E341" s="36">
        <f t="shared" si="34"/>
        <v>-1647.3079265308297</v>
      </c>
      <c r="F341" s="36">
        <f t="shared" si="35"/>
        <v>0</v>
      </c>
      <c r="G341" s="36">
        <f t="shared" si="36"/>
        <v>-7961.9883115656767</v>
      </c>
      <c r="H341" s="37">
        <v>0</v>
      </c>
      <c r="I341" s="25">
        <v>0</v>
      </c>
      <c r="J341" s="25">
        <v>0</v>
      </c>
      <c r="K341" s="25">
        <v>0</v>
      </c>
      <c r="L341" s="25">
        <v>0</v>
      </c>
      <c r="M341" s="37">
        <f t="shared" si="37"/>
        <v>0</v>
      </c>
      <c r="N341" s="38">
        <v>0</v>
      </c>
      <c r="O341" s="37">
        <f>Mastersheet!$C$34</f>
        <v>-1824.6070659266443</v>
      </c>
      <c r="P341" s="55">
        <f>P329*(1+Mastersheet!$C$39)</f>
        <v>-1143.9638378686313</v>
      </c>
      <c r="Q341" s="25">
        <v>0</v>
      </c>
      <c r="R341" s="25">
        <v>0</v>
      </c>
      <c r="S341" s="36">
        <f t="shared" si="39"/>
        <v>14877.264966955379</v>
      </c>
      <c r="T341" s="36">
        <f t="shared" si="38"/>
        <v>3667867.1533855903</v>
      </c>
    </row>
    <row r="342" spans="1:20">
      <c r="A342" s="33">
        <v>340</v>
      </c>
      <c r="B342" s="25">
        <v>53</v>
      </c>
      <c r="C342" s="25">
        <v>4</v>
      </c>
      <c r="D342" s="36">
        <f>(1+Mastersheet!$C$39)*D330</f>
        <v>27455.132108847163</v>
      </c>
      <c r="E342" s="36">
        <f t="shared" si="34"/>
        <v>-1647.3079265308297</v>
      </c>
      <c r="F342" s="36">
        <f t="shared" si="35"/>
        <v>0</v>
      </c>
      <c r="G342" s="36">
        <f t="shared" si="36"/>
        <v>-7961.9883115656767</v>
      </c>
      <c r="H342" s="37">
        <v>0</v>
      </c>
      <c r="I342" s="25">
        <v>0</v>
      </c>
      <c r="J342" s="25">
        <v>0</v>
      </c>
      <c r="K342" s="25">
        <v>0</v>
      </c>
      <c r="L342" s="25">
        <v>0</v>
      </c>
      <c r="M342" s="37">
        <f t="shared" si="37"/>
        <v>0</v>
      </c>
      <c r="N342" s="38">
        <v>0</v>
      </c>
      <c r="O342" s="37">
        <f>Mastersheet!$C$34</f>
        <v>-1824.6070659266443</v>
      </c>
      <c r="P342" s="55">
        <f>P330*(1+Mastersheet!$C$39)</f>
        <v>-1143.9638378686313</v>
      </c>
      <c r="Q342" s="25">
        <v>0</v>
      </c>
      <c r="R342" s="25">
        <v>0</v>
      </c>
      <c r="S342" s="36">
        <f t="shared" si="39"/>
        <v>14877.264966955379</v>
      </c>
      <c r="T342" s="36">
        <f t="shared" si="38"/>
        <v>3688857.530274855</v>
      </c>
    </row>
    <row r="343" spans="1:20">
      <c r="A343" s="33">
        <v>341</v>
      </c>
      <c r="B343" s="25">
        <v>53</v>
      </c>
      <c r="C343" s="25">
        <v>5</v>
      </c>
      <c r="D343" s="36">
        <f>(1+Mastersheet!$C$39)*D331</f>
        <v>27455.132108847163</v>
      </c>
      <c r="E343" s="36">
        <f t="shared" si="34"/>
        <v>-1647.3079265308297</v>
      </c>
      <c r="F343" s="36">
        <f t="shared" si="35"/>
        <v>0</v>
      </c>
      <c r="G343" s="36">
        <f t="shared" si="36"/>
        <v>-7961.9883115656767</v>
      </c>
      <c r="H343" s="37">
        <v>0</v>
      </c>
      <c r="I343" s="25">
        <v>0</v>
      </c>
      <c r="J343" s="25">
        <v>0</v>
      </c>
      <c r="K343" s="25">
        <v>0</v>
      </c>
      <c r="L343" s="25">
        <v>0</v>
      </c>
      <c r="M343" s="37">
        <f t="shared" si="37"/>
        <v>0</v>
      </c>
      <c r="N343" s="38">
        <v>0</v>
      </c>
      <c r="O343" s="37">
        <f>Mastersheet!$C$34</f>
        <v>-1824.6070659266443</v>
      </c>
      <c r="P343" s="55">
        <f>P331*(1+Mastersheet!$C$39)</f>
        <v>-1143.9638378686313</v>
      </c>
      <c r="Q343" s="25">
        <v>0</v>
      </c>
      <c r="R343" s="25">
        <v>0</v>
      </c>
      <c r="S343" s="36">
        <f t="shared" si="39"/>
        <v>14877.264966955379</v>
      </c>
      <c r="T343" s="36">
        <f t="shared" si="38"/>
        <v>3709882.8911256017</v>
      </c>
    </row>
    <row r="344" spans="1:20">
      <c r="A344" s="33">
        <v>342</v>
      </c>
      <c r="B344" s="25">
        <v>53</v>
      </c>
      <c r="C344" s="25">
        <v>6</v>
      </c>
      <c r="D344" s="36">
        <f>(1+Mastersheet!$C$39)*D332</f>
        <v>27455.132108847163</v>
      </c>
      <c r="E344" s="36">
        <f t="shared" si="34"/>
        <v>-1647.3079265308297</v>
      </c>
      <c r="F344" s="36">
        <f t="shared" si="35"/>
        <v>0</v>
      </c>
      <c r="G344" s="36">
        <f t="shared" si="36"/>
        <v>-7961.9883115656767</v>
      </c>
      <c r="H344" s="37">
        <v>0</v>
      </c>
      <c r="I344" s="25">
        <v>0</v>
      </c>
      <c r="J344" s="25">
        <v>0</v>
      </c>
      <c r="K344" s="25">
        <v>0</v>
      </c>
      <c r="L344" s="25">
        <v>0</v>
      </c>
      <c r="M344" s="37">
        <f t="shared" si="37"/>
        <v>0</v>
      </c>
      <c r="N344" s="38">
        <v>0</v>
      </c>
      <c r="O344" s="37">
        <f>Mastersheet!$C$34</f>
        <v>-1824.6070659266443</v>
      </c>
      <c r="P344" s="55">
        <f>P332*(1+Mastersheet!$C$39)</f>
        <v>-1143.9638378686313</v>
      </c>
      <c r="Q344" s="25">
        <v>0</v>
      </c>
      <c r="R344" s="25">
        <v>0</v>
      </c>
      <c r="S344" s="36">
        <f t="shared" si="39"/>
        <v>14877.264966955379</v>
      </c>
      <c r="T344" s="36">
        <f t="shared" si="38"/>
        <v>3730943.2942444333</v>
      </c>
    </row>
    <row r="345" spans="1:20">
      <c r="A345" s="33">
        <v>343</v>
      </c>
      <c r="B345" s="25">
        <v>53</v>
      </c>
      <c r="C345" s="25">
        <v>7</v>
      </c>
      <c r="D345" s="36">
        <f>(1+Mastersheet!$C$39)*D333</f>
        <v>27455.132108847163</v>
      </c>
      <c r="E345" s="36">
        <f t="shared" si="34"/>
        <v>-1647.3079265308297</v>
      </c>
      <c r="F345" s="36">
        <f t="shared" si="35"/>
        <v>0</v>
      </c>
      <c r="G345" s="36">
        <f t="shared" si="36"/>
        <v>-7961.9883115656767</v>
      </c>
      <c r="H345" s="37">
        <v>0</v>
      </c>
      <c r="I345" s="25">
        <v>0</v>
      </c>
      <c r="J345" s="25">
        <v>0</v>
      </c>
      <c r="K345" s="25">
        <v>0</v>
      </c>
      <c r="L345" s="25">
        <v>0</v>
      </c>
      <c r="M345" s="37">
        <f t="shared" si="37"/>
        <v>0</v>
      </c>
      <c r="N345" s="38">
        <v>0</v>
      </c>
      <c r="O345" s="37">
        <f>Mastersheet!$C$34</f>
        <v>-1824.6070659266443</v>
      </c>
      <c r="P345" s="55">
        <f>P333*(1+Mastersheet!$C$39)</f>
        <v>-1143.9638378686313</v>
      </c>
      <c r="Q345" s="25">
        <v>0</v>
      </c>
      <c r="R345" s="25">
        <v>0</v>
      </c>
      <c r="S345" s="36">
        <f t="shared" si="39"/>
        <v>14877.264966955379</v>
      </c>
      <c r="T345" s="36">
        <f t="shared" si="38"/>
        <v>3752038.7980351294</v>
      </c>
    </row>
    <row r="346" spans="1:20">
      <c r="A346" s="33">
        <v>344</v>
      </c>
      <c r="B346" s="25">
        <v>53</v>
      </c>
      <c r="C346" s="25">
        <v>8</v>
      </c>
      <c r="D346" s="36">
        <f>(1+Mastersheet!$C$39)*D334</f>
        <v>27455.132108847163</v>
      </c>
      <c r="E346" s="36">
        <f t="shared" si="34"/>
        <v>-1647.3079265308297</v>
      </c>
      <c r="F346" s="36">
        <f t="shared" si="35"/>
        <v>0</v>
      </c>
      <c r="G346" s="36">
        <f t="shared" si="36"/>
        <v>-7961.9883115656767</v>
      </c>
      <c r="H346" s="37">
        <v>0</v>
      </c>
      <c r="I346" s="25">
        <v>0</v>
      </c>
      <c r="J346" s="25">
        <v>0</v>
      </c>
      <c r="K346" s="25">
        <v>0</v>
      </c>
      <c r="L346" s="25">
        <v>0</v>
      </c>
      <c r="M346" s="37">
        <f t="shared" si="37"/>
        <v>0</v>
      </c>
      <c r="N346" s="38">
        <v>0</v>
      </c>
      <c r="O346" s="37">
        <f>Mastersheet!$C$34</f>
        <v>-1824.6070659266443</v>
      </c>
      <c r="P346" s="55">
        <f>P334*(1+Mastersheet!$C$39)</f>
        <v>-1143.9638378686313</v>
      </c>
      <c r="Q346" s="25">
        <v>0</v>
      </c>
      <c r="R346" s="25">
        <v>0</v>
      </c>
      <c r="S346" s="36">
        <f t="shared" si="39"/>
        <v>14877.264966955379</v>
      </c>
      <c r="T346" s="36">
        <f t="shared" si="38"/>
        <v>3773169.4609988104</v>
      </c>
    </row>
    <row r="347" spans="1:20">
      <c r="A347" s="33">
        <v>345</v>
      </c>
      <c r="B347" s="25">
        <v>53</v>
      </c>
      <c r="C347" s="25">
        <v>9</v>
      </c>
      <c r="D347" s="36">
        <f>(1+Mastersheet!$C$39)*D335</f>
        <v>27455.132108847163</v>
      </c>
      <c r="E347" s="36">
        <f t="shared" si="34"/>
        <v>-1647.3079265308297</v>
      </c>
      <c r="F347" s="36">
        <f t="shared" si="35"/>
        <v>0</v>
      </c>
      <c r="G347" s="36">
        <f t="shared" si="36"/>
        <v>-7961.9883115656767</v>
      </c>
      <c r="H347" s="37">
        <v>0</v>
      </c>
      <c r="I347" s="25">
        <v>0</v>
      </c>
      <c r="J347" s="25">
        <v>0</v>
      </c>
      <c r="K347" s="25">
        <v>0</v>
      </c>
      <c r="L347" s="25">
        <v>0</v>
      </c>
      <c r="M347" s="37">
        <f t="shared" si="37"/>
        <v>0</v>
      </c>
      <c r="N347" s="38">
        <v>0</v>
      </c>
      <c r="O347" s="37">
        <f>Mastersheet!$C$34</f>
        <v>-1824.6070659266443</v>
      </c>
      <c r="P347" s="55">
        <f>P335*(1+Mastersheet!$C$39)</f>
        <v>-1143.9638378686313</v>
      </c>
      <c r="Q347" s="25">
        <v>0</v>
      </c>
      <c r="R347" s="25">
        <v>0</v>
      </c>
      <c r="S347" s="36">
        <f t="shared" si="39"/>
        <v>14877.264966955379</v>
      </c>
      <c r="T347" s="36">
        <f t="shared" si="38"/>
        <v>3794335.3417340973</v>
      </c>
    </row>
    <row r="348" spans="1:20">
      <c r="A348" s="33">
        <v>346</v>
      </c>
      <c r="B348" s="25">
        <v>53</v>
      </c>
      <c r="C348" s="25">
        <v>10</v>
      </c>
      <c r="D348" s="36">
        <f>(1+Mastersheet!$C$39)*D336</f>
        <v>27455.132108847163</v>
      </c>
      <c r="E348" s="36">
        <f t="shared" si="34"/>
        <v>-1647.3079265308297</v>
      </c>
      <c r="F348" s="36">
        <f t="shared" si="35"/>
        <v>0</v>
      </c>
      <c r="G348" s="36">
        <f t="shared" si="36"/>
        <v>-7961.9883115656767</v>
      </c>
      <c r="H348" s="37">
        <v>0</v>
      </c>
      <c r="I348" s="25">
        <v>0</v>
      </c>
      <c r="J348" s="25">
        <v>0</v>
      </c>
      <c r="K348" s="25">
        <v>0</v>
      </c>
      <c r="L348" s="25">
        <v>0</v>
      </c>
      <c r="M348" s="37">
        <f t="shared" si="37"/>
        <v>0</v>
      </c>
      <c r="N348" s="38">
        <v>0</v>
      </c>
      <c r="O348" s="37">
        <f>Mastersheet!$C$34</f>
        <v>-1824.6070659266443</v>
      </c>
      <c r="P348" s="55">
        <f>P336*(1+Mastersheet!$C$39)</f>
        <v>-1143.9638378686313</v>
      </c>
      <c r="Q348" s="25">
        <v>0</v>
      </c>
      <c r="R348" s="25">
        <v>0</v>
      </c>
      <c r="S348" s="36">
        <f t="shared" si="39"/>
        <v>14877.264966955379</v>
      </c>
      <c r="T348" s="36">
        <f t="shared" si="38"/>
        <v>3815536.4989372762</v>
      </c>
    </row>
    <row r="349" spans="1:20">
      <c r="A349" s="33">
        <v>347</v>
      </c>
      <c r="B349" s="25">
        <v>53</v>
      </c>
      <c r="C349" s="25">
        <v>11</v>
      </c>
      <c r="D349" s="36">
        <f>(1+Mastersheet!$C$39)*D337</f>
        <v>27455.132108847163</v>
      </c>
      <c r="E349" s="36">
        <f t="shared" si="34"/>
        <v>-1647.3079265308297</v>
      </c>
      <c r="F349" s="36">
        <f t="shared" si="35"/>
        <v>0</v>
      </c>
      <c r="G349" s="36">
        <f t="shared" si="36"/>
        <v>-7961.9883115656767</v>
      </c>
      <c r="H349" s="37">
        <v>0</v>
      </c>
      <c r="I349" s="25">
        <v>0</v>
      </c>
      <c r="J349" s="25">
        <v>0</v>
      </c>
      <c r="K349" s="25">
        <v>0</v>
      </c>
      <c r="L349" s="25">
        <v>0</v>
      </c>
      <c r="M349" s="37">
        <f t="shared" si="37"/>
        <v>0</v>
      </c>
      <c r="N349" s="38">
        <v>0</v>
      </c>
      <c r="O349" s="37">
        <f>Mastersheet!$C$34</f>
        <v>-1824.6070659266443</v>
      </c>
      <c r="P349" s="55">
        <f>P337*(1+Mastersheet!$C$39)</f>
        <v>-1143.9638378686313</v>
      </c>
      <c r="Q349" s="25">
        <v>0</v>
      </c>
      <c r="R349" s="25">
        <v>0</v>
      </c>
      <c r="S349" s="36">
        <f t="shared" si="39"/>
        <v>14877.264966955379</v>
      </c>
      <c r="T349" s="36">
        <f t="shared" si="38"/>
        <v>3836772.9914024607</v>
      </c>
    </row>
    <row r="350" spans="1:20">
      <c r="A350" s="33">
        <v>348</v>
      </c>
      <c r="B350" s="25">
        <v>54</v>
      </c>
      <c r="C350" s="25">
        <v>0</v>
      </c>
      <c r="D350" s="36">
        <f>(1+Mastersheet!$C$39)*D338</f>
        <v>27455.132108847163</v>
      </c>
      <c r="E350" s="36">
        <f t="shared" si="34"/>
        <v>-1647.3079265308297</v>
      </c>
      <c r="F350" s="36">
        <f t="shared" si="35"/>
        <v>0</v>
      </c>
      <c r="G350" s="36">
        <f t="shared" si="36"/>
        <v>-7961.9883115656767</v>
      </c>
      <c r="H350" s="37">
        <v>0</v>
      </c>
      <c r="I350" s="25">
        <v>0</v>
      </c>
      <c r="J350" s="25">
        <v>0</v>
      </c>
      <c r="K350" s="25">
        <v>0</v>
      </c>
      <c r="L350" s="25">
        <v>0</v>
      </c>
      <c r="M350" s="37">
        <f t="shared" si="37"/>
        <v>0</v>
      </c>
      <c r="N350" s="38">
        <v>0</v>
      </c>
      <c r="O350" s="37">
        <f>Mastersheet!$C$34</f>
        <v>-1824.6070659266443</v>
      </c>
      <c r="P350" s="55">
        <f>P338*(1+Mastersheet!$C$39)</f>
        <v>-1143.9638378686313</v>
      </c>
      <c r="Q350" s="25">
        <v>0</v>
      </c>
      <c r="R350" s="25">
        <v>0</v>
      </c>
      <c r="S350" s="36">
        <f t="shared" si="39"/>
        <v>14877.264966955379</v>
      </c>
      <c r="T350" s="36">
        <f t="shared" si="38"/>
        <v>3858044.8780217539</v>
      </c>
    </row>
    <row r="351" spans="1:20">
      <c r="A351" s="33">
        <v>349</v>
      </c>
      <c r="B351" s="25">
        <v>54</v>
      </c>
      <c r="C351" s="25">
        <v>1</v>
      </c>
      <c r="D351" s="36">
        <f>(1+Mastersheet!$C$39)*D339</f>
        <v>28278.78607211258</v>
      </c>
      <c r="E351" s="36">
        <f t="shared" si="34"/>
        <v>-1696.7271643267547</v>
      </c>
      <c r="F351" s="36">
        <f t="shared" si="35"/>
        <v>0</v>
      </c>
      <c r="G351" s="36">
        <f t="shared" si="36"/>
        <v>-8200.847960912648</v>
      </c>
      <c r="H351" s="37">
        <v>0</v>
      </c>
      <c r="I351" s="25">
        <v>0</v>
      </c>
      <c r="J351" s="25">
        <v>0</v>
      </c>
      <c r="K351" s="25">
        <v>0</v>
      </c>
      <c r="L351" s="25">
        <v>0</v>
      </c>
      <c r="M351" s="37">
        <f t="shared" si="37"/>
        <v>0</v>
      </c>
      <c r="N351" s="38">
        <v>0</v>
      </c>
      <c r="O351" s="37">
        <f>Mastersheet!$C$34</f>
        <v>-1824.6070659266443</v>
      </c>
      <c r="P351" s="55">
        <f>P339*(1+Mastersheet!$C$39)</f>
        <v>-1178.2827530046902</v>
      </c>
      <c r="Q351" s="25">
        <v>0</v>
      </c>
      <c r="R351" s="25">
        <v>0</v>
      </c>
      <c r="S351" s="36">
        <f t="shared" si="39"/>
        <v>15378.321127941841</v>
      </c>
      <c r="T351" s="36">
        <f t="shared" si="38"/>
        <v>3879853.2739463989</v>
      </c>
    </row>
    <row r="352" spans="1:20">
      <c r="A352" s="33">
        <v>350</v>
      </c>
      <c r="B352" s="25">
        <v>54</v>
      </c>
      <c r="C352" s="25">
        <v>2</v>
      </c>
      <c r="D352" s="36">
        <f>(1+Mastersheet!$C$39)*D340</f>
        <v>28278.78607211258</v>
      </c>
      <c r="E352" s="36">
        <f t="shared" si="34"/>
        <v>-1696.7271643267547</v>
      </c>
      <c r="F352" s="36">
        <f t="shared" si="35"/>
        <v>0</v>
      </c>
      <c r="G352" s="36">
        <f t="shared" si="36"/>
        <v>-8200.847960912648</v>
      </c>
      <c r="H352" s="37">
        <v>0</v>
      </c>
      <c r="I352" s="25">
        <v>0</v>
      </c>
      <c r="J352" s="25">
        <v>0</v>
      </c>
      <c r="K352" s="25">
        <v>0</v>
      </c>
      <c r="L352" s="25">
        <v>0</v>
      </c>
      <c r="M352" s="37">
        <f t="shared" si="37"/>
        <v>0</v>
      </c>
      <c r="N352" s="38">
        <v>0</v>
      </c>
      <c r="O352" s="37">
        <f>Mastersheet!$C$34</f>
        <v>-1824.6070659266443</v>
      </c>
      <c r="P352" s="55">
        <f>P340*(1+Mastersheet!$C$39)</f>
        <v>-1178.2827530046902</v>
      </c>
      <c r="Q352" s="25">
        <v>0</v>
      </c>
      <c r="R352" s="25">
        <v>0</v>
      </c>
      <c r="S352" s="36">
        <f t="shared" si="39"/>
        <v>15378.321127941841</v>
      </c>
      <c r="T352" s="36">
        <f t="shared" si="38"/>
        <v>3901698.0171975847</v>
      </c>
    </row>
    <row r="353" spans="1:20">
      <c r="A353" s="33">
        <v>351</v>
      </c>
      <c r="B353" s="25">
        <v>54</v>
      </c>
      <c r="C353" s="25">
        <v>3</v>
      </c>
      <c r="D353" s="36">
        <f>(1+Mastersheet!$C$39)*D341</f>
        <v>28278.78607211258</v>
      </c>
      <c r="E353" s="36">
        <f t="shared" si="34"/>
        <v>-1696.7271643267547</v>
      </c>
      <c r="F353" s="36">
        <f t="shared" si="35"/>
        <v>0</v>
      </c>
      <c r="G353" s="36">
        <f t="shared" si="36"/>
        <v>-8200.847960912648</v>
      </c>
      <c r="H353" s="37">
        <v>0</v>
      </c>
      <c r="I353" s="25">
        <v>0</v>
      </c>
      <c r="J353" s="25">
        <v>0</v>
      </c>
      <c r="K353" s="25">
        <v>0</v>
      </c>
      <c r="L353" s="25">
        <v>0</v>
      </c>
      <c r="M353" s="37">
        <f t="shared" si="37"/>
        <v>0</v>
      </c>
      <c r="N353" s="38">
        <v>0</v>
      </c>
      <c r="O353" s="37">
        <f>Mastersheet!$C$34</f>
        <v>-1824.6070659266443</v>
      </c>
      <c r="P353" s="55">
        <f>P341*(1+Mastersheet!$C$39)</f>
        <v>-1178.2827530046902</v>
      </c>
      <c r="Q353" s="25">
        <v>0</v>
      </c>
      <c r="R353" s="25">
        <v>0</v>
      </c>
      <c r="S353" s="36">
        <f t="shared" si="39"/>
        <v>15378.321127941841</v>
      </c>
      <c r="T353" s="36">
        <f t="shared" si="38"/>
        <v>3923579.1683541895</v>
      </c>
    </row>
    <row r="354" spans="1:20">
      <c r="A354" s="33">
        <v>352</v>
      </c>
      <c r="B354" s="25">
        <v>54</v>
      </c>
      <c r="C354" s="25">
        <v>4</v>
      </c>
      <c r="D354" s="36">
        <f>(1+Mastersheet!$C$39)*D342</f>
        <v>28278.78607211258</v>
      </c>
      <c r="E354" s="36">
        <f t="shared" si="34"/>
        <v>-1696.7271643267547</v>
      </c>
      <c r="F354" s="36">
        <f t="shared" si="35"/>
        <v>0</v>
      </c>
      <c r="G354" s="36">
        <f t="shared" si="36"/>
        <v>-8200.847960912648</v>
      </c>
      <c r="H354" s="37">
        <v>0</v>
      </c>
      <c r="I354" s="25">
        <v>0</v>
      </c>
      <c r="J354" s="25">
        <v>0</v>
      </c>
      <c r="K354" s="25">
        <v>0</v>
      </c>
      <c r="L354" s="25">
        <v>0</v>
      </c>
      <c r="M354" s="37">
        <f t="shared" si="37"/>
        <v>0</v>
      </c>
      <c r="N354" s="38">
        <v>0</v>
      </c>
      <c r="O354" s="37">
        <f>Mastersheet!$C$34</f>
        <v>-1824.6070659266443</v>
      </c>
      <c r="P354" s="55">
        <f>P342*(1+Mastersheet!$C$39)</f>
        <v>-1178.2827530046902</v>
      </c>
      <c r="Q354" s="25">
        <v>0</v>
      </c>
      <c r="R354" s="25">
        <v>0</v>
      </c>
      <c r="S354" s="36">
        <f t="shared" si="39"/>
        <v>15378.321127941841</v>
      </c>
      <c r="T354" s="36">
        <f t="shared" si="38"/>
        <v>3945496.7880960549</v>
      </c>
    </row>
    <row r="355" spans="1:20">
      <c r="A355" s="33">
        <v>353</v>
      </c>
      <c r="B355" s="25">
        <v>54</v>
      </c>
      <c r="C355" s="25">
        <v>5</v>
      </c>
      <c r="D355" s="36">
        <f>(1+Mastersheet!$C$39)*D343</f>
        <v>28278.78607211258</v>
      </c>
      <c r="E355" s="36">
        <f t="shared" si="34"/>
        <v>-1696.7271643267547</v>
      </c>
      <c r="F355" s="36">
        <f t="shared" si="35"/>
        <v>0</v>
      </c>
      <c r="G355" s="36">
        <f t="shared" si="36"/>
        <v>-8200.847960912648</v>
      </c>
      <c r="H355" s="37">
        <v>0</v>
      </c>
      <c r="I355" s="25">
        <v>0</v>
      </c>
      <c r="J355" s="25">
        <v>0</v>
      </c>
      <c r="K355" s="25">
        <v>0</v>
      </c>
      <c r="L355" s="25">
        <v>0</v>
      </c>
      <c r="M355" s="37">
        <f t="shared" si="37"/>
        <v>0</v>
      </c>
      <c r="N355" s="38">
        <v>0</v>
      </c>
      <c r="O355" s="37">
        <f>Mastersheet!$C$34</f>
        <v>-1824.6070659266443</v>
      </c>
      <c r="P355" s="55">
        <f>P343*(1+Mastersheet!$C$39)</f>
        <v>-1178.2827530046902</v>
      </c>
      <c r="Q355" s="25">
        <v>0</v>
      </c>
      <c r="R355" s="25">
        <v>0</v>
      </c>
      <c r="S355" s="36">
        <f t="shared" si="39"/>
        <v>15378.321127941841</v>
      </c>
      <c r="T355" s="36">
        <f t="shared" si="38"/>
        <v>3967450.937204157</v>
      </c>
    </row>
    <row r="356" spans="1:20">
      <c r="A356" s="33">
        <v>354</v>
      </c>
      <c r="B356" s="25">
        <v>54</v>
      </c>
      <c r="C356" s="25">
        <v>6</v>
      </c>
      <c r="D356" s="36">
        <f>(1+Mastersheet!$C$39)*D344</f>
        <v>28278.78607211258</v>
      </c>
      <c r="E356" s="36">
        <f t="shared" si="34"/>
        <v>-1696.7271643267547</v>
      </c>
      <c r="F356" s="36">
        <f t="shared" si="35"/>
        <v>0</v>
      </c>
      <c r="G356" s="36">
        <f t="shared" si="36"/>
        <v>-8200.847960912648</v>
      </c>
      <c r="H356" s="37">
        <v>0</v>
      </c>
      <c r="I356" s="25">
        <v>0</v>
      </c>
      <c r="J356" s="25">
        <v>0</v>
      </c>
      <c r="K356" s="25">
        <v>0</v>
      </c>
      <c r="L356" s="25">
        <v>0</v>
      </c>
      <c r="M356" s="37">
        <f t="shared" si="37"/>
        <v>0</v>
      </c>
      <c r="N356" s="38">
        <v>0</v>
      </c>
      <c r="O356" s="37">
        <f>Mastersheet!$C$34</f>
        <v>-1824.6070659266443</v>
      </c>
      <c r="P356" s="55">
        <f>P344*(1+Mastersheet!$C$39)</f>
        <v>-1178.2827530046902</v>
      </c>
      <c r="Q356" s="25">
        <v>0</v>
      </c>
      <c r="R356" s="25">
        <v>0</v>
      </c>
      <c r="S356" s="36">
        <f t="shared" si="39"/>
        <v>15378.321127941841</v>
      </c>
      <c r="T356" s="36">
        <f t="shared" si="38"/>
        <v>3989441.6765607726</v>
      </c>
    </row>
    <row r="357" spans="1:20">
      <c r="A357" s="33">
        <v>355</v>
      </c>
      <c r="B357" s="25">
        <v>54</v>
      </c>
      <c r="C357" s="25">
        <v>7</v>
      </c>
      <c r="D357" s="36">
        <f>(1+Mastersheet!$C$39)*D345</f>
        <v>28278.78607211258</v>
      </c>
      <c r="E357" s="36">
        <f t="shared" si="34"/>
        <v>-1696.7271643267547</v>
      </c>
      <c r="F357" s="36">
        <f t="shared" si="35"/>
        <v>0</v>
      </c>
      <c r="G357" s="36">
        <f t="shared" si="36"/>
        <v>-8200.847960912648</v>
      </c>
      <c r="H357" s="37">
        <v>0</v>
      </c>
      <c r="I357" s="25">
        <v>0</v>
      </c>
      <c r="J357" s="25">
        <v>0</v>
      </c>
      <c r="K357" s="25">
        <v>0</v>
      </c>
      <c r="L357" s="25">
        <v>0</v>
      </c>
      <c r="M357" s="37">
        <f t="shared" si="37"/>
        <v>0</v>
      </c>
      <c r="N357" s="38">
        <v>0</v>
      </c>
      <c r="O357" s="37">
        <f>Mastersheet!$C$34</f>
        <v>-1824.6070659266443</v>
      </c>
      <c r="P357" s="55">
        <f>P345*(1+Mastersheet!$C$39)</f>
        <v>-1178.2827530046902</v>
      </c>
      <c r="Q357" s="25">
        <v>0</v>
      </c>
      <c r="R357" s="25">
        <v>0</v>
      </c>
      <c r="S357" s="36">
        <f t="shared" si="39"/>
        <v>15378.321127941841</v>
      </c>
      <c r="T357" s="36">
        <f t="shared" si="38"/>
        <v>4011469.0671496494</v>
      </c>
    </row>
    <row r="358" spans="1:20">
      <c r="A358" s="33">
        <v>356</v>
      </c>
      <c r="B358" s="25">
        <v>54</v>
      </c>
      <c r="C358" s="25">
        <v>8</v>
      </c>
      <c r="D358" s="36">
        <f>(1+Mastersheet!$C$39)*D346</f>
        <v>28278.78607211258</v>
      </c>
      <c r="E358" s="36">
        <f t="shared" si="34"/>
        <v>-1696.7271643267547</v>
      </c>
      <c r="F358" s="36">
        <f t="shared" si="35"/>
        <v>0</v>
      </c>
      <c r="G358" s="36">
        <f t="shared" si="36"/>
        <v>-8200.847960912648</v>
      </c>
      <c r="H358" s="37">
        <v>0</v>
      </c>
      <c r="I358" s="25">
        <v>0</v>
      </c>
      <c r="J358" s="25">
        <v>0</v>
      </c>
      <c r="K358" s="25">
        <v>0</v>
      </c>
      <c r="L358" s="25">
        <v>0</v>
      </c>
      <c r="M358" s="37">
        <f t="shared" si="37"/>
        <v>0</v>
      </c>
      <c r="N358" s="38">
        <v>0</v>
      </c>
      <c r="O358" s="37">
        <f>Mastersheet!$C$34</f>
        <v>-1824.6070659266443</v>
      </c>
      <c r="P358" s="55">
        <f>P346*(1+Mastersheet!$C$39)</f>
        <v>-1178.2827530046902</v>
      </c>
      <c r="Q358" s="25">
        <v>0</v>
      </c>
      <c r="R358" s="25">
        <v>0</v>
      </c>
      <c r="S358" s="36">
        <f t="shared" si="39"/>
        <v>15378.321127941841</v>
      </c>
      <c r="T358" s="36">
        <f t="shared" si="38"/>
        <v>4033533.170056174</v>
      </c>
    </row>
    <row r="359" spans="1:20">
      <c r="A359" s="33">
        <v>357</v>
      </c>
      <c r="B359" s="25">
        <v>54</v>
      </c>
      <c r="C359" s="25">
        <v>9</v>
      </c>
      <c r="D359" s="36">
        <f>(1+Mastersheet!$C$39)*D347</f>
        <v>28278.78607211258</v>
      </c>
      <c r="E359" s="36">
        <f t="shared" si="34"/>
        <v>-1696.7271643267547</v>
      </c>
      <c r="F359" s="36">
        <f t="shared" si="35"/>
        <v>0</v>
      </c>
      <c r="G359" s="36">
        <f t="shared" si="36"/>
        <v>-8200.847960912648</v>
      </c>
      <c r="H359" s="37">
        <v>0</v>
      </c>
      <c r="I359" s="25">
        <v>0</v>
      </c>
      <c r="J359" s="25">
        <v>0</v>
      </c>
      <c r="K359" s="25">
        <v>0</v>
      </c>
      <c r="L359" s="25">
        <v>0</v>
      </c>
      <c r="M359" s="37">
        <f t="shared" si="37"/>
        <v>0</v>
      </c>
      <c r="N359" s="38">
        <v>0</v>
      </c>
      <c r="O359" s="37">
        <f>Mastersheet!$C$34</f>
        <v>-1824.6070659266443</v>
      </c>
      <c r="P359" s="55">
        <f>P347*(1+Mastersheet!$C$39)</f>
        <v>-1178.2827530046902</v>
      </c>
      <c r="Q359" s="25">
        <v>0</v>
      </c>
      <c r="R359" s="25">
        <v>0</v>
      </c>
      <c r="S359" s="36">
        <f t="shared" si="39"/>
        <v>15378.321127941841</v>
      </c>
      <c r="T359" s="36">
        <f t="shared" si="38"/>
        <v>4055634.0464675431</v>
      </c>
    </row>
    <row r="360" spans="1:20">
      <c r="A360" s="33">
        <v>358</v>
      </c>
      <c r="B360" s="25">
        <v>54</v>
      </c>
      <c r="C360" s="25">
        <v>10</v>
      </c>
      <c r="D360" s="36">
        <f>(1+Mastersheet!$C$39)*D348</f>
        <v>28278.78607211258</v>
      </c>
      <c r="E360" s="36">
        <f t="shared" si="34"/>
        <v>-1696.7271643267547</v>
      </c>
      <c r="F360" s="36">
        <f t="shared" si="35"/>
        <v>0</v>
      </c>
      <c r="G360" s="36">
        <f t="shared" si="36"/>
        <v>-8200.847960912648</v>
      </c>
      <c r="H360" s="37">
        <v>0</v>
      </c>
      <c r="I360" s="25">
        <v>0</v>
      </c>
      <c r="J360" s="25">
        <v>0</v>
      </c>
      <c r="K360" s="25">
        <v>0</v>
      </c>
      <c r="L360" s="25">
        <v>0</v>
      </c>
      <c r="M360" s="37">
        <f t="shared" si="37"/>
        <v>0</v>
      </c>
      <c r="N360" s="38">
        <v>0</v>
      </c>
      <c r="O360" s="37">
        <f>Mastersheet!$C$34</f>
        <v>-1824.6070659266443</v>
      </c>
      <c r="P360" s="55">
        <f>P348*(1+Mastersheet!$C$39)</f>
        <v>-1178.2827530046902</v>
      </c>
      <c r="Q360" s="25">
        <v>0</v>
      </c>
      <c r="R360" s="25">
        <v>0</v>
      </c>
      <c r="S360" s="36">
        <f t="shared" si="39"/>
        <v>15378.321127941841</v>
      </c>
      <c r="T360" s="36">
        <f t="shared" si="38"/>
        <v>4077771.7576729311</v>
      </c>
    </row>
    <row r="361" spans="1:20">
      <c r="A361" s="33">
        <v>359</v>
      </c>
      <c r="B361" s="25">
        <v>54</v>
      </c>
      <c r="C361" s="25">
        <v>11</v>
      </c>
      <c r="D361" s="36">
        <f>(1+Mastersheet!$C$39)*D349</f>
        <v>28278.78607211258</v>
      </c>
      <c r="E361" s="36">
        <f t="shared" si="34"/>
        <v>-1696.7271643267547</v>
      </c>
      <c r="F361" s="36">
        <f t="shared" si="35"/>
        <v>0</v>
      </c>
      <c r="G361" s="36">
        <f t="shared" si="36"/>
        <v>-8200.847960912648</v>
      </c>
      <c r="H361" s="37">
        <v>0</v>
      </c>
      <c r="I361" s="25">
        <v>0</v>
      </c>
      <c r="J361" s="25">
        <v>0</v>
      </c>
      <c r="K361" s="25">
        <v>0</v>
      </c>
      <c r="L361" s="25">
        <v>0</v>
      </c>
      <c r="M361" s="37">
        <f t="shared" si="37"/>
        <v>0</v>
      </c>
      <c r="N361" s="38">
        <v>0</v>
      </c>
      <c r="O361" s="37">
        <f>Mastersheet!$C$34</f>
        <v>-1824.6070659266443</v>
      </c>
      <c r="P361" s="55">
        <f>P349*(1+Mastersheet!$C$39)</f>
        <v>-1178.2827530046902</v>
      </c>
      <c r="Q361" s="25">
        <v>0</v>
      </c>
      <c r="R361" s="25">
        <v>0</v>
      </c>
      <c r="S361" s="36">
        <f t="shared" si="39"/>
        <v>15378.321127941841</v>
      </c>
      <c r="T361" s="36">
        <f t="shared" si="38"/>
        <v>4099946.3650636612</v>
      </c>
    </row>
    <row r="362" spans="1:20">
      <c r="A362" s="33">
        <v>360</v>
      </c>
      <c r="B362" s="25">
        <v>55</v>
      </c>
      <c r="C362" s="25">
        <v>0</v>
      </c>
      <c r="D362" s="36">
        <f>(1+Mastersheet!$C$39)*D350</f>
        <v>28278.78607211258</v>
      </c>
      <c r="E362" s="36">
        <f t="shared" si="34"/>
        <v>-1696.7271643267547</v>
      </c>
      <c r="F362" s="36">
        <f t="shared" si="35"/>
        <v>0</v>
      </c>
      <c r="G362" s="36">
        <f t="shared" si="36"/>
        <v>-8200.847960912648</v>
      </c>
      <c r="H362" s="37">
        <v>0</v>
      </c>
      <c r="I362" s="25">
        <v>0</v>
      </c>
      <c r="J362" s="25">
        <v>0</v>
      </c>
      <c r="K362" s="25">
        <v>0</v>
      </c>
      <c r="L362" s="25">
        <v>0</v>
      </c>
      <c r="M362" s="37">
        <f t="shared" si="37"/>
        <v>0</v>
      </c>
      <c r="N362" s="38">
        <v>0</v>
      </c>
      <c r="O362" s="37">
        <f>Mastersheet!$C$34</f>
        <v>-1824.6070659266443</v>
      </c>
      <c r="P362" s="55">
        <f>P350*(1+Mastersheet!$C$39)</f>
        <v>-1178.2827530046902</v>
      </c>
      <c r="Q362" s="25">
        <v>0</v>
      </c>
      <c r="R362" s="25">
        <v>0</v>
      </c>
      <c r="S362" s="36">
        <f t="shared" si="39"/>
        <v>15378.321127941841</v>
      </c>
      <c r="T362" s="36">
        <f t="shared" si="38"/>
        <v>4122157.9301333758</v>
      </c>
    </row>
    <row r="363" spans="1:20">
      <c r="A363" s="33">
        <v>361</v>
      </c>
      <c r="B363" s="25">
        <v>55</v>
      </c>
      <c r="C363" s="25">
        <v>1</v>
      </c>
      <c r="D363" s="36">
        <f>(1+Mastersheet!$C$39)*D351</f>
        <v>29127.14965427596</v>
      </c>
      <c r="E363" s="36">
        <f t="shared" si="34"/>
        <v>-1747.6289792565576</v>
      </c>
      <c r="F363" s="36">
        <f t="shared" si="35"/>
        <v>0</v>
      </c>
      <c r="G363" s="36">
        <f t="shared" si="36"/>
        <v>-8446.8733997400268</v>
      </c>
      <c r="H363" s="37">
        <v>0</v>
      </c>
      <c r="I363" s="25">
        <v>0</v>
      </c>
      <c r="J363" s="25">
        <v>-90000</v>
      </c>
      <c r="K363" s="25">
        <v>35000</v>
      </c>
      <c r="L363" s="25">
        <v>0</v>
      </c>
      <c r="M363" s="37">
        <f t="shared" si="37"/>
        <v>0</v>
      </c>
      <c r="N363" s="38">
        <v>0</v>
      </c>
      <c r="O363" s="37">
        <f>Mastersheet!$C$34</f>
        <v>-1824.6070659266443</v>
      </c>
      <c r="P363" s="55">
        <f>P351*(1+Mastersheet!$C$39)</f>
        <v>-1213.631235594831</v>
      </c>
      <c r="Q363" s="25">
        <v>0</v>
      </c>
      <c r="R363" s="25">
        <v>0</v>
      </c>
      <c r="S363" s="36">
        <f t="shared" si="39"/>
        <v>-39105.591026242095</v>
      </c>
      <c r="T363" s="36">
        <f t="shared" si="38"/>
        <v>4089922.6023240229</v>
      </c>
    </row>
    <row r="364" spans="1:20">
      <c r="A364" s="33">
        <v>362</v>
      </c>
      <c r="B364" s="25">
        <v>55</v>
      </c>
      <c r="C364" s="25">
        <v>2</v>
      </c>
      <c r="D364" s="36">
        <f>(1+Mastersheet!$C$39)*D352</f>
        <v>29127.14965427596</v>
      </c>
      <c r="E364" s="36">
        <f t="shared" si="34"/>
        <v>-1747.6289792565576</v>
      </c>
      <c r="F364" s="36">
        <f t="shared" si="35"/>
        <v>0</v>
      </c>
      <c r="G364" s="36">
        <f t="shared" si="36"/>
        <v>-8446.8733997400268</v>
      </c>
      <c r="H364" s="37">
        <v>0</v>
      </c>
      <c r="I364" s="25">
        <v>0</v>
      </c>
      <c r="J364" s="25">
        <v>0</v>
      </c>
      <c r="K364" s="25">
        <v>0</v>
      </c>
      <c r="L364" s="25">
        <v>0</v>
      </c>
      <c r="M364" s="37">
        <f t="shared" si="37"/>
        <v>0</v>
      </c>
      <c r="N364" s="38">
        <v>0</v>
      </c>
      <c r="O364" s="37">
        <f>Mastersheet!$C$34</f>
        <v>-1824.6070659266443</v>
      </c>
      <c r="P364" s="55">
        <f>P352*(1+Mastersheet!$C$39)</f>
        <v>-1213.631235594831</v>
      </c>
      <c r="Q364" s="25">
        <v>0</v>
      </c>
      <c r="R364" s="25">
        <v>0</v>
      </c>
      <c r="S364" s="36">
        <f t="shared" si="39"/>
        <v>15894.4089737579</v>
      </c>
      <c r="T364" s="36">
        <f t="shared" si="38"/>
        <v>4112633.5489683212</v>
      </c>
    </row>
    <row r="365" spans="1:20">
      <c r="A365" s="33">
        <v>363</v>
      </c>
      <c r="B365" s="25">
        <v>55</v>
      </c>
      <c r="C365" s="25">
        <v>3</v>
      </c>
      <c r="D365" s="36">
        <f>(1+Mastersheet!$C$39)*D353</f>
        <v>29127.14965427596</v>
      </c>
      <c r="E365" s="36">
        <f t="shared" si="34"/>
        <v>-1747.6289792565576</v>
      </c>
      <c r="F365" s="36">
        <f t="shared" si="35"/>
        <v>0</v>
      </c>
      <c r="G365" s="36">
        <f t="shared" si="36"/>
        <v>-8446.8733997400268</v>
      </c>
      <c r="H365" s="37">
        <v>0</v>
      </c>
      <c r="I365" s="25">
        <v>0</v>
      </c>
      <c r="J365" s="25">
        <v>0</v>
      </c>
      <c r="K365" s="25">
        <v>0</v>
      </c>
      <c r="L365" s="25">
        <v>0</v>
      </c>
      <c r="M365" s="37">
        <f t="shared" si="37"/>
        <v>0</v>
      </c>
      <c r="N365" s="38">
        <v>0</v>
      </c>
      <c r="O365" s="37">
        <f>Mastersheet!$C$34</f>
        <v>-1824.6070659266443</v>
      </c>
      <c r="P365" s="55">
        <f>P353*(1+Mastersheet!$C$39)</f>
        <v>-1213.631235594831</v>
      </c>
      <c r="Q365" s="25">
        <v>0</v>
      </c>
      <c r="R365" s="25">
        <v>0</v>
      </c>
      <c r="S365" s="36">
        <f t="shared" si="39"/>
        <v>15894.4089737579</v>
      </c>
      <c r="T365" s="36">
        <f t="shared" si="38"/>
        <v>4135382.3471903601</v>
      </c>
    </row>
    <row r="366" spans="1:20">
      <c r="A366" s="33">
        <v>364</v>
      </c>
      <c r="B366" s="25">
        <v>55</v>
      </c>
      <c r="C366" s="25">
        <v>4</v>
      </c>
      <c r="D366" s="36">
        <f>(1+Mastersheet!$C$39)*D354</f>
        <v>29127.14965427596</v>
      </c>
      <c r="E366" s="36">
        <f t="shared" si="34"/>
        <v>-1747.6289792565576</v>
      </c>
      <c r="F366" s="36">
        <f t="shared" si="35"/>
        <v>0</v>
      </c>
      <c r="G366" s="36">
        <f t="shared" si="36"/>
        <v>-8446.8733997400268</v>
      </c>
      <c r="H366" s="37">
        <v>0</v>
      </c>
      <c r="I366" s="25">
        <v>0</v>
      </c>
      <c r="J366" s="25">
        <v>0</v>
      </c>
      <c r="K366" s="25">
        <v>0</v>
      </c>
      <c r="L366" s="25">
        <v>0</v>
      </c>
      <c r="M366" s="37">
        <f t="shared" si="37"/>
        <v>0</v>
      </c>
      <c r="N366" s="38">
        <v>0</v>
      </c>
      <c r="O366" s="37">
        <f>Mastersheet!$C$34</f>
        <v>-1824.6070659266443</v>
      </c>
      <c r="P366" s="55">
        <f>P354*(1+Mastersheet!$C$39)</f>
        <v>-1213.631235594831</v>
      </c>
      <c r="Q366" s="25">
        <v>0</v>
      </c>
      <c r="R366" s="25">
        <v>0</v>
      </c>
      <c r="S366" s="36">
        <f t="shared" si="39"/>
        <v>15894.4089737579</v>
      </c>
      <c r="T366" s="36">
        <f t="shared" si="38"/>
        <v>4158169.0600761021</v>
      </c>
    </row>
    <row r="367" spans="1:20">
      <c r="A367" s="33">
        <v>365</v>
      </c>
      <c r="B367" s="25">
        <v>55</v>
      </c>
      <c r="C367" s="25">
        <v>5</v>
      </c>
      <c r="D367" s="36">
        <f>(1+Mastersheet!$C$39)*D355</f>
        <v>29127.14965427596</v>
      </c>
      <c r="E367" s="36">
        <f t="shared" si="34"/>
        <v>-1747.6289792565576</v>
      </c>
      <c r="F367" s="36">
        <f t="shared" si="35"/>
        <v>0</v>
      </c>
      <c r="G367" s="36">
        <f t="shared" si="36"/>
        <v>-8446.8733997400268</v>
      </c>
      <c r="H367" s="37">
        <v>0</v>
      </c>
      <c r="I367" s="25">
        <v>0</v>
      </c>
      <c r="J367" s="25">
        <v>0</v>
      </c>
      <c r="K367" s="25">
        <v>0</v>
      </c>
      <c r="L367" s="25">
        <v>0</v>
      </c>
      <c r="M367" s="37">
        <f t="shared" si="37"/>
        <v>0</v>
      </c>
      <c r="N367" s="38">
        <v>0</v>
      </c>
      <c r="O367" s="37">
        <f>Mastersheet!$C$34</f>
        <v>-1824.6070659266443</v>
      </c>
      <c r="P367" s="55">
        <f>P355*(1+Mastersheet!$C$39)</f>
        <v>-1213.631235594831</v>
      </c>
      <c r="Q367" s="25">
        <v>0</v>
      </c>
      <c r="R367" s="25">
        <v>0</v>
      </c>
      <c r="S367" s="36">
        <f t="shared" si="39"/>
        <v>15894.4089737579</v>
      </c>
      <c r="T367" s="36">
        <f t="shared" si="38"/>
        <v>4180993.7508166539</v>
      </c>
    </row>
    <row r="368" spans="1:20">
      <c r="A368" s="33">
        <v>366</v>
      </c>
      <c r="B368" s="25">
        <v>55</v>
      </c>
      <c r="C368" s="25">
        <v>6</v>
      </c>
      <c r="D368" s="36">
        <f>(1+Mastersheet!$C$39)*D356</f>
        <v>29127.14965427596</v>
      </c>
      <c r="E368" s="36">
        <f t="shared" si="34"/>
        <v>-1747.6289792565576</v>
      </c>
      <c r="F368" s="36">
        <f t="shared" si="35"/>
        <v>0</v>
      </c>
      <c r="G368" s="36">
        <f t="shared" si="36"/>
        <v>-8446.8733997400268</v>
      </c>
      <c r="H368" s="37">
        <v>0</v>
      </c>
      <c r="I368" s="25">
        <v>0</v>
      </c>
      <c r="J368" s="25">
        <v>0</v>
      </c>
      <c r="K368" s="25">
        <v>0</v>
      </c>
      <c r="L368" s="25">
        <v>0</v>
      </c>
      <c r="M368" s="37">
        <f t="shared" si="37"/>
        <v>0</v>
      </c>
      <c r="N368" s="38">
        <v>0</v>
      </c>
      <c r="O368" s="37">
        <f>Mastersheet!$C$34</f>
        <v>-1824.6070659266443</v>
      </c>
      <c r="P368" s="55">
        <f>P356*(1+Mastersheet!$C$39)</f>
        <v>-1213.631235594831</v>
      </c>
      <c r="Q368" s="25">
        <v>0</v>
      </c>
      <c r="R368" s="25">
        <v>0</v>
      </c>
      <c r="S368" s="36">
        <f t="shared" si="39"/>
        <v>15894.4089737579</v>
      </c>
      <c r="T368" s="36">
        <f t="shared" si="38"/>
        <v>4203856.4827084402</v>
      </c>
    </row>
    <row r="369" spans="1:20">
      <c r="A369" s="33">
        <v>367</v>
      </c>
      <c r="B369" s="25">
        <v>55</v>
      </c>
      <c r="C369" s="25">
        <v>7</v>
      </c>
      <c r="D369" s="36">
        <f>(1+Mastersheet!$C$39)*D357</f>
        <v>29127.14965427596</v>
      </c>
      <c r="E369" s="36">
        <f t="shared" si="34"/>
        <v>-1747.6289792565576</v>
      </c>
      <c r="F369" s="36">
        <f t="shared" si="35"/>
        <v>0</v>
      </c>
      <c r="G369" s="36">
        <f t="shared" si="36"/>
        <v>-8446.8733997400268</v>
      </c>
      <c r="H369" s="37">
        <v>0</v>
      </c>
      <c r="I369" s="25">
        <v>0</v>
      </c>
      <c r="J369" s="25">
        <v>0</v>
      </c>
      <c r="K369" s="25">
        <v>0</v>
      </c>
      <c r="L369" s="25">
        <v>0</v>
      </c>
      <c r="M369" s="37">
        <f t="shared" si="37"/>
        <v>0</v>
      </c>
      <c r="N369" s="38">
        <v>0</v>
      </c>
      <c r="O369" s="37">
        <f>Mastersheet!$C$34</f>
        <v>-1824.6070659266443</v>
      </c>
      <c r="P369" s="55">
        <f>P357*(1+Mastersheet!$C$39)</f>
        <v>-1213.631235594831</v>
      </c>
      <c r="Q369" s="25">
        <v>0</v>
      </c>
      <c r="R369" s="25">
        <v>0</v>
      </c>
      <c r="S369" s="36">
        <f t="shared" si="39"/>
        <v>15894.4089737579</v>
      </c>
      <c r="T369" s="36">
        <f t="shared" si="38"/>
        <v>4226757.3191533787</v>
      </c>
    </row>
    <row r="370" spans="1:20">
      <c r="A370" s="33">
        <v>368</v>
      </c>
      <c r="B370" s="25">
        <v>55</v>
      </c>
      <c r="C370" s="25">
        <v>8</v>
      </c>
      <c r="D370" s="36">
        <f>(1+Mastersheet!$C$39)*D358</f>
        <v>29127.14965427596</v>
      </c>
      <c r="E370" s="36">
        <f t="shared" si="34"/>
        <v>-1747.6289792565576</v>
      </c>
      <c r="F370" s="36">
        <f t="shared" si="35"/>
        <v>0</v>
      </c>
      <c r="G370" s="36">
        <f t="shared" si="36"/>
        <v>-8446.8733997400268</v>
      </c>
      <c r="H370" s="37">
        <v>0</v>
      </c>
      <c r="I370" s="25">
        <v>0</v>
      </c>
      <c r="J370" s="25">
        <v>0</v>
      </c>
      <c r="K370" s="25">
        <v>0</v>
      </c>
      <c r="L370" s="25">
        <v>0</v>
      </c>
      <c r="M370" s="37">
        <f t="shared" si="37"/>
        <v>0</v>
      </c>
      <c r="N370" s="38">
        <v>0</v>
      </c>
      <c r="O370" s="37">
        <f>Mastersheet!$C$34</f>
        <v>-1824.6070659266443</v>
      </c>
      <c r="P370" s="55">
        <f>P358*(1+Mastersheet!$C$39)</f>
        <v>-1213.631235594831</v>
      </c>
      <c r="Q370" s="25">
        <v>0</v>
      </c>
      <c r="R370" s="25">
        <v>0</v>
      </c>
      <c r="S370" s="36">
        <f t="shared" si="39"/>
        <v>15894.4089737579</v>
      </c>
      <c r="T370" s="36">
        <f t="shared" si="38"/>
        <v>4249696.3236590596</v>
      </c>
    </row>
    <row r="371" spans="1:20">
      <c r="A371" s="33">
        <v>369</v>
      </c>
      <c r="B371" s="25">
        <v>55</v>
      </c>
      <c r="C371" s="25">
        <v>9</v>
      </c>
      <c r="D371" s="36">
        <f>(1+Mastersheet!$C$39)*D359</f>
        <v>29127.14965427596</v>
      </c>
      <c r="E371" s="36">
        <f t="shared" si="34"/>
        <v>-1747.6289792565576</v>
      </c>
      <c r="F371" s="36">
        <f t="shared" si="35"/>
        <v>0</v>
      </c>
      <c r="G371" s="36">
        <f t="shared" si="36"/>
        <v>-8446.8733997400268</v>
      </c>
      <c r="H371" s="37">
        <v>0</v>
      </c>
      <c r="I371" s="25">
        <v>0</v>
      </c>
      <c r="J371" s="25">
        <v>0</v>
      </c>
      <c r="K371" s="25">
        <v>0</v>
      </c>
      <c r="L371" s="25">
        <v>0</v>
      </c>
      <c r="M371" s="37">
        <f t="shared" si="37"/>
        <v>0</v>
      </c>
      <c r="N371" s="38">
        <v>0</v>
      </c>
      <c r="O371" s="37">
        <f>Mastersheet!$C$34</f>
        <v>-1824.6070659266443</v>
      </c>
      <c r="P371" s="55">
        <f>P359*(1+Mastersheet!$C$39)</f>
        <v>-1213.631235594831</v>
      </c>
      <c r="Q371" s="25">
        <v>0</v>
      </c>
      <c r="R371" s="25">
        <v>0</v>
      </c>
      <c r="S371" s="36">
        <f t="shared" si="39"/>
        <v>15894.4089737579</v>
      </c>
      <c r="T371" s="36">
        <f t="shared" si="38"/>
        <v>4272673.5598389162</v>
      </c>
    </row>
    <row r="372" spans="1:20">
      <c r="A372" s="33">
        <v>370</v>
      </c>
      <c r="B372" s="25">
        <v>55</v>
      </c>
      <c r="C372" s="25">
        <v>10</v>
      </c>
      <c r="D372" s="36">
        <f>(1+Mastersheet!$C$39)*D360</f>
        <v>29127.14965427596</v>
      </c>
      <c r="E372" s="36">
        <f t="shared" si="34"/>
        <v>-1747.6289792565576</v>
      </c>
      <c r="F372" s="36">
        <f t="shared" si="35"/>
        <v>0</v>
      </c>
      <c r="G372" s="36">
        <f t="shared" si="36"/>
        <v>-8446.8733997400268</v>
      </c>
      <c r="H372" s="37">
        <v>0</v>
      </c>
      <c r="I372" s="25">
        <v>0</v>
      </c>
      <c r="J372" s="25">
        <v>0</v>
      </c>
      <c r="K372" s="25">
        <v>0</v>
      </c>
      <c r="L372" s="25">
        <v>0</v>
      </c>
      <c r="M372" s="37">
        <f t="shared" si="37"/>
        <v>0</v>
      </c>
      <c r="N372" s="38">
        <v>0</v>
      </c>
      <c r="O372" s="37">
        <f>Mastersheet!$C$34</f>
        <v>-1824.6070659266443</v>
      </c>
      <c r="P372" s="55">
        <f>P360*(1+Mastersheet!$C$39)</f>
        <v>-1213.631235594831</v>
      </c>
      <c r="Q372" s="25">
        <v>0</v>
      </c>
      <c r="R372" s="25">
        <v>0</v>
      </c>
      <c r="S372" s="36">
        <f t="shared" si="39"/>
        <v>15894.4089737579</v>
      </c>
      <c r="T372" s="36">
        <f t="shared" si="38"/>
        <v>4295689.0914124064</v>
      </c>
    </row>
    <row r="373" spans="1:20">
      <c r="A373" s="33">
        <v>371</v>
      </c>
      <c r="B373" s="25">
        <v>55</v>
      </c>
      <c r="C373" s="25">
        <v>11</v>
      </c>
      <c r="D373" s="36">
        <f>(1+Mastersheet!$C$39)*D361</f>
        <v>29127.14965427596</v>
      </c>
      <c r="E373" s="36">
        <f t="shared" si="34"/>
        <v>-1747.6289792565576</v>
      </c>
      <c r="F373" s="36">
        <f t="shared" si="35"/>
        <v>0</v>
      </c>
      <c r="G373" s="36">
        <f t="shared" si="36"/>
        <v>-8446.8733997400268</v>
      </c>
      <c r="H373" s="37">
        <v>0</v>
      </c>
      <c r="I373" s="25">
        <v>0</v>
      </c>
      <c r="J373" s="25">
        <v>0</v>
      </c>
      <c r="K373" s="25">
        <v>0</v>
      </c>
      <c r="L373" s="25">
        <v>0</v>
      </c>
      <c r="M373" s="37">
        <f t="shared" si="37"/>
        <v>0</v>
      </c>
      <c r="N373" s="38">
        <v>0</v>
      </c>
      <c r="O373" s="37">
        <f>Mastersheet!$C$34</f>
        <v>-1824.6070659266443</v>
      </c>
      <c r="P373" s="55">
        <f>P361*(1+Mastersheet!$C$39)</f>
        <v>-1213.631235594831</v>
      </c>
      <c r="Q373" s="25">
        <v>0</v>
      </c>
      <c r="R373" s="25">
        <v>0</v>
      </c>
      <c r="S373" s="36">
        <f t="shared" si="39"/>
        <v>15894.4089737579</v>
      </c>
      <c r="T373" s="36">
        <f t="shared" si="38"/>
        <v>4318742.9822051851</v>
      </c>
    </row>
    <row r="374" spans="1:20">
      <c r="A374" s="33">
        <v>372</v>
      </c>
      <c r="B374" s="25">
        <v>56</v>
      </c>
      <c r="C374" s="25">
        <v>0</v>
      </c>
      <c r="D374" s="36">
        <f>(1+Mastersheet!$C$39)*D362</f>
        <v>29127.14965427596</v>
      </c>
      <c r="E374" s="36">
        <f t="shared" si="34"/>
        <v>-1747.6289792565576</v>
      </c>
      <c r="F374" s="36">
        <f t="shared" si="35"/>
        <v>0</v>
      </c>
      <c r="G374" s="36">
        <f t="shared" si="36"/>
        <v>-8446.8733997400268</v>
      </c>
      <c r="H374" s="37">
        <v>0</v>
      </c>
      <c r="I374" s="25">
        <v>0</v>
      </c>
      <c r="J374" s="25">
        <v>0</v>
      </c>
      <c r="K374" s="25">
        <v>0</v>
      </c>
      <c r="L374" s="25">
        <v>0</v>
      </c>
      <c r="M374" s="37">
        <f t="shared" si="37"/>
        <v>0</v>
      </c>
      <c r="N374" s="38">
        <v>0</v>
      </c>
      <c r="O374" s="37">
        <f>Mastersheet!$C$34</f>
        <v>-1824.6070659266443</v>
      </c>
      <c r="P374" s="55">
        <f>P362*(1+Mastersheet!$C$39)</f>
        <v>-1213.631235594831</v>
      </c>
      <c r="Q374" s="25">
        <v>0</v>
      </c>
      <c r="R374" s="25">
        <v>0</v>
      </c>
      <c r="S374" s="36">
        <f t="shared" si="39"/>
        <v>15894.4089737579</v>
      </c>
      <c r="T374" s="36">
        <f t="shared" si="38"/>
        <v>4341835.2961492855</v>
      </c>
    </row>
    <row r="375" spans="1:20">
      <c r="A375" s="33">
        <v>373</v>
      </c>
      <c r="B375" s="25">
        <v>56</v>
      </c>
      <c r="C375" s="25">
        <v>1</v>
      </c>
      <c r="D375" s="36">
        <f>(1+Mastersheet!$C$39)*D363</f>
        <v>30000.964143904239</v>
      </c>
      <c r="E375" s="36">
        <f t="shared" si="34"/>
        <v>-1800.0578486342542</v>
      </c>
      <c r="F375" s="36">
        <f t="shared" si="35"/>
        <v>0</v>
      </c>
      <c r="G375" s="36">
        <f t="shared" si="36"/>
        <v>-8700.2796017322289</v>
      </c>
      <c r="H375" s="37">
        <v>0</v>
      </c>
      <c r="I375" s="25">
        <v>0</v>
      </c>
      <c r="J375" s="25">
        <v>0</v>
      </c>
      <c r="K375" s="25">
        <v>0</v>
      </c>
      <c r="L375" s="25">
        <v>0</v>
      </c>
      <c r="M375" s="37">
        <f t="shared" si="37"/>
        <v>0</v>
      </c>
      <c r="N375" s="38">
        <v>0</v>
      </c>
      <c r="O375" s="37">
        <f>Mastersheet!$C$34</f>
        <v>-1824.6070659266443</v>
      </c>
      <c r="P375" s="55">
        <f>P363*(1+Mastersheet!$C$39)</f>
        <v>-1250.040172662676</v>
      </c>
      <c r="Q375" s="25">
        <v>0</v>
      </c>
      <c r="R375" s="25">
        <v>0</v>
      </c>
      <c r="S375" s="36">
        <f t="shared" si="39"/>
        <v>16425.979454948436</v>
      </c>
      <c r="T375" s="36">
        <f t="shared" si="38"/>
        <v>4365497.667764483</v>
      </c>
    </row>
    <row r="376" spans="1:20">
      <c r="A376" s="33">
        <v>374</v>
      </c>
      <c r="B376" s="25">
        <v>56</v>
      </c>
      <c r="C376" s="25">
        <v>2</v>
      </c>
      <c r="D376" s="36">
        <f>(1+Mastersheet!$C$39)*D364</f>
        <v>30000.964143904239</v>
      </c>
      <c r="E376" s="36">
        <f t="shared" si="34"/>
        <v>-1800.0578486342542</v>
      </c>
      <c r="F376" s="36">
        <f t="shared" si="35"/>
        <v>0</v>
      </c>
      <c r="G376" s="36">
        <f t="shared" si="36"/>
        <v>-8700.2796017322289</v>
      </c>
      <c r="H376" s="37">
        <v>0</v>
      </c>
      <c r="I376" s="25">
        <v>0</v>
      </c>
      <c r="J376" s="25">
        <v>0</v>
      </c>
      <c r="K376" s="25">
        <v>0</v>
      </c>
      <c r="L376" s="25">
        <v>0</v>
      </c>
      <c r="M376" s="37">
        <f t="shared" si="37"/>
        <v>0</v>
      </c>
      <c r="N376" s="38">
        <v>0</v>
      </c>
      <c r="O376" s="37">
        <f>Mastersheet!$C$34</f>
        <v>-1824.6070659266443</v>
      </c>
      <c r="P376" s="55">
        <f>P364*(1+Mastersheet!$C$39)</f>
        <v>-1250.040172662676</v>
      </c>
      <c r="Q376" s="25">
        <v>0</v>
      </c>
      <c r="R376" s="25">
        <v>0</v>
      </c>
      <c r="S376" s="36">
        <f t="shared" si="39"/>
        <v>16425.979454948436</v>
      </c>
      <c r="T376" s="36">
        <f t="shared" si="38"/>
        <v>4389199.4766657054</v>
      </c>
    </row>
    <row r="377" spans="1:20">
      <c r="A377" s="33">
        <v>375</v>
      </c>
      <c r="B377" s="25">
        <v>56</v>
      </c>
      <c r="C377" s="25">
        <v>3</v>
      </c>
      <c r="D377" s="36">
        <f>(1+Mastersheet!$C$39)*D365</f>
        <v>30000.964143904239</v>
      </c>
      <c r="E377" s="36">
        <f t="shared" si="34"/>
        <v>-1800.0578486342542</v>
      </c>
      <c r="F377" s="36">
        <f t="shared" si="35"/>
        <v>0</v>
      </c>
      <c r="G377" s="36">
        <f t="shared" si="36"/>
        <v>-8700.2796017322289</v>
      </c>
      <c r="H377" s="37">
        <v>0</v>
      </c>
      <c r="I377" s="25">
        <v>0</v>
      </c>
      <c r="J377" s="25">
        <v>0</v>
      </c>
      <c r="K377" s="25">
        <v>0</v>
      </c>
      <c r="L377" s="25">
        <v>0</v>
      </c>
      <c r="M377" s="37">
        <f t="shared" si="37"/>
        <v>0</v>
      </c>
      <c r="N377" s="38">
        <v>0</v>
      </c>
      <c r="O377" s="37">
        <f>Mastersheet!$C$34</f>
        <v>-1824.6070659266443</v>
      </c>
      <c r="P377" s="55">
        <f>P365*(1+Mastersheet!$C$39)</f>
        <v>-1250.040172662676</v>
      </c>
      <c r="Q377" s="25">
        <v>0</v>
      </c>
      <c r="R377" s="25">
        <v>0</v>
      </c>
      <c r="S377" s="36">
        <f t="shared" si="39"/>
        <v>16425.979454948436</v>
      </c>
      <c r="T377" s="36">
        <f t="shared" si="38"/>
        <v>4412940.7885817634</v>
      </c>
    </row>
    <row r="378" spans="1:20">
      <c r="A378" s="33">
        <v>376</v>
      </c>
      <c r="B378" s="25">
        <v>56</v>
      </c>
      <c r="C378" s="25">
        <v>4</v>
      </c>
      <c r="D378" s="36">
        <f>(1+Mastersheet!$C$39)*D366</f>
        <v>30000.964143904239</v>
      </c>
      <c r="E378" s="36">
        <f t="shared" si="34"/>
        <v>-1800.0578486342542</v>
      </c>
      <c r="F378" s="36">
        <f t="shared" si="35"/>
        <v>0</v>
      </c>
      <c r="G378" s="36">
        <f t="shared" si="36"/>
        <v>-8700.2796017322289</v>
      </c>
      <c r="H378" s="37">
        <v>0</v>
      </c>
      <c r="I378" s="25">
        <v>0</v>
      </c>
      <c r="J378" s="25">
        <v>0</v>
      </c>
      <c r="K378" s="25">
        <v>0</v>
      </c>
      <c r="L378" s="25">
        <v>0</v>
      </c>
      <c r="M378" s="37">
        <f t="shared" si="37"/>
        <v>0</v>
      </c>
      <c r="N378" s="38">
        <v>0</v>
      </c>
      <c r="O378" s="37">
        <f>Mastersheet!$C$34</f>
        <v>-1824.6070659266443</v>
      </c>
      <c r="P378" s="55">
        <f>P366*(1+Mastersheet!$C$39)</f>
        <v>-1250.040172662676</v>
      </c>
      <c r="Q378" s="25">
        <v>0</v>
      </c>
      <c r="R378" s="25">
        <v>0</v>
      </c>
      <c r="S378" s="36">
        <f t="shared" si="39"/>
        <v>16425.979454948436</v>
      </c>
      <c r="T378" s="36">
        <f t="shared" si="38"/>
        <v>4436721.6693510152</v>
      </c>
    </row>
    <row r="379" spans="1:20">
      <c r="A379" s="33">
        <v>377</v>
      </c>
      <c r="B379" s="25">
        <v>56</v>
      </c>
      <c r="C379" s="25">
        <v>5</v>
      </c>
      <c r="D379" s="36">
        <f>(1+Mastersheet!$C$39)*D367</f>
        <v>30000.964143904239</v>
      </c>
      <c r="E379" s="36">
        <f t="shared" si="34"/>
        <v>-1800.0578486342542</v>
      </c>
      <c r="F379" s="36">
        <f t="shared" si="35"/>
        <v>0</v>
      </c>
      <c r="G379" s="36">
        <f t="shared" si="36"/>
        <v>-8700.2796017322289</v>
      </c>
      <c r="H379" s="37">
        <v>0</v>
      </c>
      <c r="I379" s="25">
        <v>0</v>
      </c>
      <c r="J379" s="25">
        <v>0</v>
      </c>
      <c r="K379" s="25">
        <v>0</v>
      </c>
      <c r="L379" s="25">
        <v>0</v>
      </c>
      <c r="M379" s="37">
        <f t="shared" si="37"/>
        <v>0</v>
      </c>
      <c r="N379" s="38">
        <v>0</v>
      </c>
      <c r="O379" s="37">
        <f>Mastersheet!$C$34</f>
        <v>-1824.6070659266443</v>
      </c>
      <c r="P379" s="55">
        <f>P367*(1+Mastersheet!$C$39)</f>
        <v>-1250.040172662676</v>
      </c>
      <c r="Q379" s="25">
        <v>0</v>
      </c>
      <c r="R379" s="25">
        <v>0</v>
      </c>
      <c r="S379" s="36">
        <f t="shared" si="39"/>
        <v>16425.979454948436</v>
      </c>
      <c r="T379" s="36">
        <f t="shared" si="38"/>
        <v>4460542.1849215487</v>
      </c>
    </row>
    <row r="380" spans="1:20">
      <c r="A380" s="33">
        <v>378</v>
      </c>
      <c r="B380" s="25">
        <v>56</v>
      </c>
      <c r="C380" s="25">
        <v>6</v>
      </c>
      <c r="D380" s="36">
        <f>(1+Mastersheet!$C$39)*D368</f>
        <v>30000.964143904239</v>
      </c>
      <c r="E380" s="36">
        <f t="shared" si="34"/>
        <v>-1800.0578486342542</v>
      </c>
      <c r="F380" s="36">
        <f t="shared" si="35"/>
        <v>0</v>
      </c>
      <c r="G380" s="36">
        <f t="shared" si="36"/>
        <v>-8700.2796017322289</v>
      </c>
      <c r="H380" s="37">
        <v>0</v>
      </c>
      <c r="I380" s="25">
        <v>0</v>
      </c>
      <c r="J380" s="25">
        <v>0</v>
      </c>
      <c r="K380" s="25">
        <v>0</v>
      </c>
      <c r="L380" s="25">
        <v>0</v>
      </c>
      <c r="M380" s="37">
        <f t="shared" si="37"/>
        <v>0</v>
      </c>
      <c r="N380" s="38">
        <v>0</v>
      </c>
      <c r="O380" s="37">
        <f>Mastersheet!$C$34</f>
        <v>-1824.6070659266443</v>
      </c>
      <c r="P380" s="55">
        <f>P368*(1+Mastersheet!$C$39)</f>
        <v>-1250.040172662676</v>
      </c>
      <c r="Q380" s="25">
        <v>0</v>
      </c>
      <c r="R380" s="25">
        <v>0</v>
      </c>
      <c r="S380" s="36">
        <f t="shared" si="39"/>
        <v>16425.979454948436</v>
      </c>
      <c r="T380" s="36">
        <f t="shared" si="38"/>
        <v>4484402.4013513671</v>
      </c>
    </row>
    <row r="381" spans="1:20">
      <c r="A381" s="33">
        <v>379</v>
      </c>
      <c r="B381" s="25">
        <v>56</v>
      </c>
      <c r="C381" s="25">
        <v>7</v>
      </c>
      <c r="D381" s="36">
        <f>(1+Mastersheet!$C$39)*D369</f>
        <v>30000.964143904239</v>
      </c>
      <c r="E381" s="36">
        <f t="shared" si="34"/>
        <v>-1800.0578486342542</v>
      </c>
      <c r="F381" s="36">
        <f t="shared" si="35"/>
        <v>0</v>
      </c>
      <c r="G381" s="36">
        <f t="shared" si="36"/>
        <v>-8700.2796017322289</v>
      </c>
      <c r="H381" s="37">
        <v>0</v>
      </c>
      <c r="I381" s="25">
        <v>0</v>
      </c>
      <c r="J381" s="25">
        <v>0</v>
      </c>
      <c r="K381" s="25">
        <v>0</v>
      </c>
      <c r="L381" s="25">
        <v>0</v>
      </c>
      <c r="M381" s="37">
        <f t="shared" si="37"/>
        <v>0</v>
      </c>
      <c r="N381" s="38">
        <v>0</v>
      </c>
      <c r="O381" s="37">
        <f>Mastersheet!$C$34</f>
        <v>-1824.6070659266443</v>
      </c>
      <c r="P381" s="55">
        <f>P369*(1+Mastersheet!$C$39)</f>
        <v>-1250.040172662676</v>
      </c>
      <c r="Q381" s="25">
        <v>0</v>
      </c>
      <c r="R381" s="25">
        <v>0</v>
      </c>
      <c r="S381" s="36">
        <f t="shared" si="39"/>
        <v>16425.979454948436</v>
      </c>
      <c r="T381" s="36">
        <f t="shared" si="38"/>
        <v>4508302.3848085683</v>
      </c>
    </row>
    <row r="382" spans="1:20">
      <c r="A382" s="33">
        <v>380</v>
      </c>
      <c r="B382" s="25">
        <v>56</v>
      </c>
      <c r="C382" s="25">
        <v>8</v>
      </c>
      <c r="D382" s="36">
        <f>(1+Mastersheet!$C$39)*D370</f>
        <v>30000.964143904239</v>
      </c>
      <c r="E382" s="36">
        <f t="shared" si="34"/>
        <v>-1800.0578486342542</v>
      </c>
      <c r="F382" s="36">
        <f t="shared" si="35"/>
        <v>0</v>
      </c>
      <c r="G382" s="36">
        <f t="shared" si="36"/>
        <v>-8700.2796017322289</v>
      </c>
      <c r="H382" s="37">
        <v>0</v>
      </c>
      <c r="I382" s="25">
        <v>0</v>
      </c>
      <c r="J382" s="25">
        <v>0</v>
      </c>
      <c r="K382" s="25">
        <v>0</v>
      </c>
      <c r="L382" s="25">
        <v>0</v>
      </c>
      <c r="M382" s="37">
        <f t="shared" si="37"/>
        <v>0</v>
      </c>
      <c r="N382" s="38">
        <v>0</v>
      </c>
      <c r="O382" s="37">
        <f>Mastersheet!$C$34</f>
        <v>-1824.6070659266443</v>
      </c>
      <c r="P382" s="55">
        <f>P370*(1+Mastersheet!$C$39)</f>
        <v>-1250.040172662676</v>
      </c>
      <c r="Q382" s="25">
        <v>0</v>
      </c>
      <c r="R382" s="25">
        <v>0</v>
      </c>
      <c r="S382" s="36">
        <f t="shared" si="39"/>
        <v>16425.979454948436</v>
      </c>
      <c r="T382" s="36">
        <f t="shared" si="38"/>
        <v>4532242.2015715316</v>
      </c>
    </row>
    <row r="383" spans="1:20">
      <c r="A383" s="33">
        <v>381</v>
      </c>
      <c r="B383" s="25">
        <v>56</v>
      </c>
      <c r="C383" s="25">
        <v>9</v>
      </c>
      <c r="D383" s="36">
        <f>(1+Mastersheet!$C$39)*D371</f>
        <v>30000.964143904239</v>
      </c>
      <c r="E383" s="36">
        <f t="shared" si="34"/>
        <v>-1800.0578486342542</v>
      </c>
      <c r="F383" s="36">
        <f t="shared" si="35"/>
        <v>0</v>
      </c>
      <c r="G383" s="36">
        <f t="shared" si="36"/>
        <v>-8700.2796017322289</v>
      </c>
      <c r="H383" s="37">
        <v>0</v>
      </c>
      <c r="I383" s="25">
        <v>0</v>
      </c>
      <c r="J383" s="25">
        <v>0</v>
      </c>
      <c r="K383" s="25">
        <v>0</v>
      </c>
      <c r="L383" s="25">
        <v>0</v>
      </c>
      <c r="M383" s="37">
        <f t="shared" si="37"/>
        <v>0</v>
      </c>
      <c r="N383" s="38">
        <v>0</v>
      </c>
      <c r="O383" s="37">
        <f>Mastersheet!$C$34</f>
        <v>-1824.6070659266443</v>
      </c>
      <c r="P383" s="55">
        <f>P371*(1+Mastersheet!$C$39)</f>
        <v>-1250.040172662676</v>
      </c>
      <c r="Q383" s="25">
        <v>0</v>
      </c>
      <c r="R383" s="25">
        <v>0</v>
      </c>
      <c r="S383" s="36">
        <f t="shared" si="39"/>
        <v>16425.979454948436</v>
      </c>
      <c r="T383" s="36">
        <f t="shared" si="38"/>
        <v>4556221.9180290997</v>
      </c>
    </row>
    <row r="384" spans="1:20">
      <c r="A384" s="33">
        <v>382</v>
      </c>
      <c r="B384" s="25">
        <v>56</v>
      </c>
      <c r="C384" s="25">
        <v>10</v>
      </c>
      <c r="D384" s="36">
        <f>(1+Mastersheet!$C$39)*D372</f>
        <v>30000.964143904239</v>
      </c>
      <c r="E384" s="36">
        <f t="shared" si="34"/>
        <v>-1800.0578486342542</v>
      </c>
      <c r="F384" s="36">
        <f t="shared" si="35"/>
        <v>0</v>
      </c>
      <c r="G384" s="36">
        <f t="shared" si="36"/>
        <v>-8700.2796017322289</v>
      </c>
      <c r="H384" s="37">
        <v>0</v>
      </c>
      <c r="I384" s="25">
        <v>0</v>
      </c>
      <c r="J384" s="25">
        <v>0</v>
      </c>
      <c r="K384" s="25">
        <v>0</v>
      </c>
      <c r="L384" s="25">
        <v>0</v>
      </c>
      <c r="M384" s="37">
        <f t="shared" si="37"/>
        <v>0</v>
      </c>
      <c r="N384" s="38">
        <v>0</v>
      </c>
      <c r="O384" s="37">
        <f>Mastersheet!$C$34</f>
        <v>-1824.6070659266443</v>
      </c>
      <c r="P384" s="55">
        <f>P372*(1+Mastersheet!$C$39)</f>
        <v>-1250.040172662676</v>
      </c>
      <c r="Q384" s="25">
        <v>0</v>
      </c>
      <c r="R384" s="25">
        <v>0</v>
      </c>
      <c r="S384" s="36">
        <f t="shared" si="39"/>
        <v>16425.979454948436</v>
      </c>
      <c r="T384" s="36">
        <f t="shared" si="38"/>
        <v>4580241.6006807638</v>
      </c>
    </row>
    <row r="385" spans="1:20">
      <c r="A385" s="33">
        <v>383</v>
      </c>
      <c r="B385" s="25">
        <v>56</v>
      </c>
      <c r="C385" s="25">
        <v>11</v>
      </c>
      <c r="D385" s="36">
        <f>(1+Mastersheet!$C$39)*D373</f>
        <v>30000.964143904239</v>
      </c>
      <c r="E385" s="36">
        <f t="shared" si="34"/>
        <v>-1800.0578486342542</v>
      </c>
      <c r="F385" s="36">
        <f t="shared" si="35"/>
        <v>0</v>
      </c>
      <c r="G385" s="36">
        <f t="shared" si="36"/>
        <v>-8700.2796017322289</v>
      </c>
      <c r="H385" s="37">
        <v>0</v>
      </c>
      <c r="I385" s="25">
        <v>0</v>
      </c>
      <c r="J385" s="25">
        <v>0</v>
      </c>
      <c r="K385" s="25">
        <v>0</v>
      </c>
      <c r="L385" s="25">
        <v>0</v>
      </c>
      <c r="M385" s="37">
        <f t="shared" si="37"/>
        <v>0</v>
      </c>
      <c r="N385" s="38">
        <v>0</v>
      </c>
      <c r="O385" s="37">
        <f>Mastersheet!$C$34</f>
        <v>-1824.6070659266443</v>
      </c>
      <c r="P385" s="55">
        <f>P373*(1+Mastersheet!$C$39)</f>
        <v>-1250.040172662676</v>
      </c>
      <c r="Q385" s="25">
        <v>0</v>
      </c>
      <c r="R385" s="25">
        <v>0</v>
      </c>
      <c r="S385" s="36">
        <f t="shared" si="39"/>
        <v>16425.979454948436</v>
      </c>
      <c r="T385" s="36">
        <f t="shared" si="38"/>
        <v>4604301.3161368473</v>
      </c>
    </row>
    <row r="386" spans="1:20">
      <c r="A386" s="33">
        <v>384</v>
      </c>
      <c r="B386" s="25">
        <v>57</v>
      </c>
      <c r="C386" s="25">
        <v>0</v>
      </c>
      <c r="D386" s="36">
        <f>(1+Mastersheet!$C$39)*D374</f>
        <v>30000.964143904239</v>
      </c>
      <c r="E386" s="36">
        <f t="shared" si="34"/>
        <v>-1800.0578486342542</v>
      </c>
      <c r="F386" s="36">
        <f t="shared" si="35"/>
        <v>0</v>
      </c>
      <c r="G386" s="36">
        <f t="shared" si="36"/>
        <v>-8700.2796017322289</v>
      </c>
      <c r="H386" s="37">
        <v>0</v>
      </c>
      <c r="I386" s="25">
        <v>0</v>
      </c>
      <c r="J386" s="25">
        <v>0</v>
      </c>
      <c r="K386" s="25">
        <v>0</v>
      </c>
      <c r="L386" s="25">
        <v>0</v>
      </c>
      <c r="M386" s="37">
        <f t="shared" si="37"/>
        <v>0</v>
      </c>
      <c r="N386" s="38">
        <v>0</v>
      </c>
      <c r="O386" s="37">
        <f>Mastersheet!$C$34</f>
        <v>-1824.6070659266443</v>
      </c>
      <c r="P386" s="55">
        <f>P374*(1+Mastersheet!$C$39)</f>
        <v>-1250.040172662676</v>
      </c>
      <c r="Q386" s="25">
        <v>0</v>
      </c>
      <c r="R386" s="25">
        <v>0</v>
      </c>
      <c r="S386" s="36">
        <f t="shared" si="39"/>
        <v>16425.979454948436</v>
      </c>
      <c r="T386" s="36">
        <f t="shared" si="38"/>
        <v>4628401.1311186906</v>
      </c>
    </row>
    <row r="387" spans="1:20">
      <c r="A387" s="33">
        <v>385</v>
      </c>
      <c r="B387" s="25">
        <v>57</v>
      </c>
      <c r="C387" s="25">
        <v>1</v>
      </c>
      <c r="D387" s="36">
        <f>(1+Mastersheet!$C$39)*D375</f>
        <v>30900.993068221367</v>
      </c>
      <c r="E387" s="36">
        <f t="shared" ref="E387:E422" si="40">-6% *D387</f>
        <v>-1854.059584093282</v>
      </c>
      <c r="F387" s="36">
        <f t="shared" ref="F387:F420" si="41">FV(0.00416,1,0,-F386,0)</f>
        <v>0</v>
      </c>
      <c r="G387" s="36">
        <f t="shared" ref="G387:G422" si="42">-29% *D387</f>
        <v>-8961.2879897841958</v>
      </c>
      <c r="H387" s="37">
        <v>0</v>
      </c>
      <c r="I387" s="25">
        <v>0</v>
      </c>
      <c r="J387" s="25">
        <v>0</v>
      </c>
      <c r="K387" s="25">
        <v>0</v>
      </c>
      <c r="L387" s="25">
        <v>0</v>
      </c>
      <c r="M387" s="37">
        <f t="shared" ref="M387:M420" si="43">FV(0.0025,1,0,-M386,0)</f>
        <v>0</v>
      </c>
      <c r="N387" s="38">
        <v>0</v>
      </c>
      <c r="O387" s="37">
        <f>Mastersheet!$C$34</f>
        <v>-1824.6070659266443</v>
      </c>
      <c r="P387" s="55">
        <f>P375*(1+Mastersheet!$C$39)</f>
        <v>-1287.5413778425564</v>
      </c>
      <c r="Q387" s="25">
        <v>0</v>
      </c>
      <c r="R387" s="25">
        <v>0</v>
      </c>
      <c r="S387" s="36">
        <f t="shared" si="39"/>
        <v>16973.49705057469</v>
      </c>
      <c r="T387" s="36">
        <f t="shared" ref="T387:T422" si="44" xml:space="preserve"> S387 + T386 *(1+($X$7)/12)</f>
        <v>4653088.6300544636</v>
      </c>
    </row>
    <row r="388" spans="1:20">
      <c r="A388" s="33">
        <v>386</v>
      </c>
      <c r="B388" s="25">
        <v>57</v>
      </c>
      <c r="C388" s="25">
        <v>2</v>
      </c>
      <c r="D388" s="36">
        <f>(1+Mastersheet!$C$39)*D376</f>
        <v>30900.993068221367</v>
      </c>
      <c r="E388" s="36">
        <f t="shared" si="40"/>
        <v>-1854.059584093282</v>
      </c>
      <c r="F388" s="36">
        <f t="shared" si="41"/>
        <v>0</v>
      </c>
      <c r="G388" s="36">
        <f t="shared" si="42"/>
        <v>-8961.2879897841958</v>
      </c>
      <c r="H388" s="37">
        <v>0</v>
      </c>
      <c r="I388" s="25">
        <v>0</v>
      </c>
      <c r="J388" s="25">
        <v>0</v>
      </c>
      <c r="K388" s="25">
        <v>0</v>
      </c>
      <c r="L388" s="25">
        <v>0</v>
      </c>
      <c r="M388" s="37">
        <f t="shared" si="43"/>
        <v>0</v>
      </c>
      <c r="N388" s="38">
        <v>0</v>
      </c>
      <c r="O388" s="37">
        <f>Mastersheet!$C$34</f>
        <v>-1824.6070659266443</v>
      </c>
      <c r="P388" s="55">
        <f>P376*(1+Mastersheet!$C$39)</f>
        <v>-1287.5413778425564</v>
      </c>
      <c r="Q388" s="25">
        <v>0</v>
      </c>
      <c r="R388" s="25">
        <v>0</v>
      </c>
      <c r="S388" s="36">
        <f t="shared" si="39"/>
        <v>16973.49705057469</v>
      </c>
      <c r="T388" s="36">
        <f t="shared" si="44"/>
        <v>4677817.2748217965</v>
      </c>
    </row>
    <row r="389" spans="1:20">
      <c r="A389" s="33">
        <v>387</v>
      </c>
      <c r="B389" s="25">
        <v>57</v>
      </c>
      <c r="C389" s="25">
        <v>3</v>
      </c>
      <c r="D389" s="36">
        <f>(1+Mastersheet!$C$39)*D377</f>
        <v>30900.993068221367</v>
      </c>
      <c r="E389" s="36">
        <f t="shared" si="40"/>
        <v>-1854.059584093282</v>
      </c>
      <c r="F389" s="36">
        <f t="shared" si="41"/>
        <v>0</v>
      </c>
      <c r="G389" s="36">
        <f t="shared" si="42"/>
        <v>-8961.2879897841958</v>
      </c>
      <c r="H389" s="37">
        <v>0</v>
      </c>
      <c r="I389" s="25">
        <v>0</v>
      </c>
      <c r="J389" s="25">
        <v>0</v>
      </c>
      <c r="K389" s="25">
        <v>0</v>
      </c>
      <c r="L389" s="25">
        <v>0</v>
      </c>
      <c r="M389" s="37">
        <f t="shared" si="43"/>
        <v>0</v>
      </c>
      <c r="N389" s="38">
        <v>0</v>
      </c>
      <c r="O389" s="37">
        <f>Mastersheet!$C$34</f>
        <v>-1824.6070659266443</v>
      </c>
      <c r="P389" s="55">
        <f>P377*(1+Mastersheet!$C$39)</f>
        <v>-1287.5413778425564</v>
      </c>
      <c r="Q389" s="25">
        <v>0</v>
      </c>
      <c r="R389" s="25">
        <v>0</v>
      </c>
      <c r="S389" s="36">
        <f t="shared" ref="S389:S421" si="45">SUM(D389,E389,F389,G389,H389,I389,J389,K389,L389,M389,N389,O389,P389,Q389,R389)</f>
        <v>16973.49705057469</v>
      </c>
      <c r="T389" s="36">
        <f t="shared" si="44"/>
        <v>4702587.1339970743</v>
      </c>
    </row>
    <row r="390" spans="1:20">
      <c r="A390" s="33">
        <v>388</v>
      </c>
      <c r="B390" s="25">
        <v>57</v>
      </c>
      <c r="C390" s="25">
        <v>4</v>
      </c>
      <c r="D390" s="36">
        <f>(1+Mastersheet!$C$39)*D378</f>
        <v>30900.993068221367</v>
      </c>
      <c r="E390" s="36">
        <f t="shared" si="40"/>
        <v>-1854.059584093282</v>
      </c>
      <c r="F390" s="36">
        <f t="shared" si="41"/>
        <v>0</v>
      </c>
      <c r="G390" s="36">
        <f t="shared" si="42"/>
        <v>-8961.2879897841958</v>
      </c>
      <c r="H390" s="37">
        <v>0</v>
      </c>
      <c r="I390" s="25">
        <v>0</v>
      </c>
      <c r="J390" s="25">
        <v>0</v>
      </c>
      <c r="K390" s="25">
        <v>0</v>
      </c>
      <c r="L390" s="25">
        <v>0</v>
      </c>
      <c r="M390" s="37">
        <f t="shared" si="43"/>
        <v>0</v>
      </c>
      <c r="N390" s="38">
        <v>0</v>
      </c>
      <c r="O390" s="37">
        <f>Mastersheet!$C$34</f>
        <v>-1824.6070659266443</v>
      </c>
      <c r="P390" s="55">
        <f>P378*(1+Mastersheet!$C$39)</f>
        <v>-1287.5413778425564</v>
      </c>
      <c r="Q390" s="25">
        <v>0</v>
      </c>
      <c r="R390" s="25">
        <v>0</v>
      </c>
      <c r="S390" s="36">
        <f t="shared" si="45"/>
        <v>16973.49705057469</v>
      </c>
      <c r="T390" s="36">
        <f t="shared" si="44"/>
        <v>4727398.2762709782</v>
      </c>
    </row>
    <row r="391" spans="1:20">
      <c r="A391" s="33">
        <v>389</v>
      </c>
      <c r="B391" s="25">
        <v>57</v>
      </c>
      <c r="C391" s="25">
        <v>5</v>
      </c>
      <c r="D391" s="36">
        <f>(1+Mastersheet!$C$39)*D379</f>
        <v>30900.993068221367</v>
      </c>
      <c r="E391" s="36">
        <f t="shared" si="40"/>
        <v>-1854.059584093282</v>
      </c>
      <c r="F391" s="36">
        <f t="shared" si="41"/>
        <v>0</v>
      </c>
      <c r="G391" s="36">
        <f t="shared" si="42"/>
        <v>-8961.2879897841958</v>
      </c>
      <c r="H391" s="37">
        <v>0</v>
      </c>
      <c r="I391" s="25">
        <v>0</v>
      </c>
      <c r="J391" s="25">
        <v>0</v>
      </c>
      <c r="K391" s="25">
        <v>0</v>
      </c>
      <c r="L391" s="25">
        <v>0</v>
      </c>
      <c r="M391" s="37">
        <f t="shared" si="43"/>
        <v>0</v>
      </c>
      <c r="N391" s="38">
        <v>0</v>
      </c>
      <c r="O391" s="37">
        <f>Mastersheet!$C$34</f>
        <v>-1824.6070659266443</v>
      </c>
      <c r="P391" s="55">
        <f>P379*(1+Mastersheet!$C$39)</f>
        <v>-1287.5413778425564</v>
      </c>
      <c r="Q391" s="25">
        <v>0</v>
      </c>
      <c r="R391" s="25">
        <v>0</v>
      </c>
      <c r="S391" s="36">
        <f t="shared" si="45"/>
        <v>16973.49705057469</v>
      </c>
      <c r="T391" s="36">
        <f t="shared" si="44"/>
        <v>4752250.7704486717</v>
      </c>
    </row>
    <row r="392" spans="1:20">
      <c r="A392" s="33">
        <v>390</v>
      </c>
      <c r="B392" s="25">
        <v>57</v>
      </c>
      <c r="C392" s="25">
        <v>6</v>
      </c>
      <c r="D392" s="36">
        <f>(1+Mastersheet!$C$39)*D380</f>
        <v>30900.993068221367</v>
      </c>
      <c r="E392" s="36">
        <f t="shared" si="40"/>
        <v>-1854.059584093282</v>
      </c>
      <c r="F392" s="36">
        <f t="shared" si="41"/>
        <v>0</v>
      </c>
      <c r="G392" s="36">
        <f t="shared" si="42"/>
        <v>-8961.2879897841958</v>
      </c>
      <c r="H392" s="37">
        <v>0</v>
      </c>
      <c r="I392" s="25">
        <v>0</v>
      </c>
      <c r="J392" s="25">
        <v>0</v>
      </c>
      <c r="K392" s="25">
        <v>0</v>
      </c>
      <c r="L392" s="25">
        <v>0</v>
      </c>
      <c r="M392" s="37">
        <f t="shared" si="43"/>
        <v>0</v>
      </c>
      <c r="N392" s="38">
        <v>0</v>
      </c>
      <c r="O392" s="37">
        <f>Mastersheet!$C$34</f>
        <v>-1824.6070659266443</v>
      </c>
      <c r="P392" s="55">
        <f>P380*(1+Mastersheet!$C$39)</f>
        <v>-1287.5413778425564</v>
      </c>
      <c r="Q392" s="25">
        <v>0</v>
      </c>
      <c r="R392" s="25">
        <v>0</v>
      </c>
      <c r="S392" s="36">
        <f t="shared" si="45"/>
        <v>16973.49705057469</v>
      </c>
      <c r="T392" s="36">
        <f t="shared" si="44"/>
        <v>4777144.6854499942</v>
      </c>
    </row>
    <row r="393" spans="1:20">
      <c r="A393" s="33">
        <v>391</v>
      </c>
      <c r="B393" s="25">
        <v>57</v>
      </c>
      <c r="C393" s="25">
        <v>7</v>
      </c>
      <c r="D393" s="36">
        <f>(1+Mastersheet!$C$39)*D381</f>
        <v>30900.993068221367</v>
      </c>
      <c r="E393" s="36">
        <f t="shared" si="40"/>
        <v>-1854.059584093282</v>
      </c>
      <c r="F393" s="36">
        <f t="shared" si="41"/>
        <v>0</v>
      </c>
      <c r="G393" s="36">
        <f t="shared" si="42"/>
        <v>-8961.2879897841958</v>
      </c>
      <c r="H393" s="37">
        <v>0</v>
      </c>
      <c r="I393" s="25">
        <v>0</v>
      </c>
      <c r="J393" s="25">
        <v>0</v>
      </c>
      <c r="K393" s="25">
        <v>0</v>
      </c>
      <c r="L393" s="25">
        <v>0</v>
      </c>
      <c r="M393" s="37">
        <f t="shared" si="43"/>
        <v>0</v>
      </c>
      <c r="N393" s="38">
        <v>0</v>
      </c>
      <c r="O393" s="37">
        <f>Mastersheet!$C$34</f>
        <v>-1824.6070659266443</v>
      </c>
      <c r="P393" s="55">
        <f>P381*(1+Mastersheet!$C$39)</f>
        <v>-1287.5413778425564</v>
      </c>
      <c r="Q393" s="25">
        <v>0</v>
      </c>
      <c r="R393" s="25">
        <v>0</v>
      </c>
      <c r="S393" s="36">
        <f t="shared" si="45"/>
        <v>16973.49705057469</v>
      </c>
      <c r="T393" s="36">
        <f t="shared" si="44"/>
        <v>4802080.0903096525</v>
      </c>
    </row>
    <row r="394" spans="1:20">
      <c r="A394" s="33">
        <v>392</v>
      </c>
      <c r="B394" s="25">
        <v>57</v>
      </c>
      <c r="C394" s="25">
        <v>8</v>
      </c>
      <c r="D394" s="36">
        <f>(1+Mastersheet!$C$39)*D382</f>
        <v>30900.993068221367</v>
      </c>
      <c r="E394" s="36">
        <f t="shared" si="40"/>
        <v>-1854.059584093282</v>
      </c>
      <c r="F394" s="36">
        <f t="shared" si="41"/>
        <v>0</v>
      </c>
      <c r="G394" s="36">
        <f t="shared" si="42"/>
        <v>-8961.2879897841958</v>
      </c>
      <c r="H394" s="37">
        <v>0</v>
      </c>
      <c r="I394" s="25">
        <v>0</v>
      </c>
      <c r="J394" s="25">
        <v>0</v>
      </c>
      <c r="K394" s="25">
        <v>0</v>
      </c>
      <c r="L394" s="25">
        <v>0</v>
      </c>
      <c r="M394" s="37">
        <f t="shared" si="43"/>
        <v>0</v>
      </c>
      <c r="N394" s="38">
        <v>0</v>
      </c>
      <c r="O394" s="37">
        <f>Mastersheet!$C$34</f>
        <v>-1824.6070659266443</v>
      </c>
      <c r="P394" s="55">
        <f>P382*(1+Mastersheet!$C$39)</f>
        <v>-1287.5413778425564</v>
      </c>
      <c r="Q394" s="25">
        <v>0</v>
      </c>
      <c r="R394" s="25">
        <v>0</v>
      </c>
      <c r="S394" s="36">
        <f t="shared" si="45"/>
        <v>16973.49705057469</v>
      </c>
      <c r="T394" s="36">
        <f t="shared" si="44"/>
        <v>4827057.05417741</v>
      </c>
    </row>
    <row r="395" spans="1:20">
      <c r="A395" s="33">
        <v>393</v>
      </c>
      <c r="B395" s="25">
        <v>57</v>
      </c>
      <c r="C395" s="25">
        <v>9</v>
      </c>
      <c r="D395" s="36">
        <f>(1+Mastersheet!$C$39)*D383</f>
        <v>30900.993068221367</v>
      </c>
      <c r="E395" s="36">
        <f t="shared" si="40"/>
        <v>-1854.059584093282</v>
      </c>
      <c r="F395" s="36">
        <f t="shared" si="41"/>
        <v>0</v>
      </c>
      <c r="G395" s="36">
        <f t="shared" si="42"/>
        <v>-8961.2879897841958</v>
      </c>
      <c r="H395" s="37">
        <v>0</v>
      </c>
      <c r="I395" s="25">
        <v>0</v>
      </c>
      <c r="J395" s="25">
        <v>0</v>
      </c>
      <c r="K395" s="25">
        <v>0</v>
      </c>
      <c r="L395" s="25">
        <v>0</v>
      </c>
      <c r="M395" s="37">
        <f t="shared" si="43"/>
        <v>0</v>
      </c>
      <c r="N395" s="38">
        <v>0</v>
      </c>
      <c r="O395" s="37">
        <f>Mastersheet!$C$34</f>
        <v>-1824.6070659266443</v>
      </c>
      <c r="P395" s="55">
        <f>P383*(1+Mastersheet!$C$39)</f>
        <v>-1287.5413778425564</v>
      </c>
      <c r="Q395" s="25">
        <v>0</v>
      </c>
      <c r="R395" s="25">
        <v>0</v>
      </c>
      <c r="S395" s="36">
        <f t="shared" si="45"/>
        <v>16973.49705057469</v>
      </c>
      <c r="T395" s="36">
        <f t="shared" si="44"/>
        <v>4852075.6463182811</v>
      </c>
    </row>
    <row r="396" spans="1:20">
      <c r="A396" s="33">
        <v>394</v>
      </c>
      <c r="B396" s="25">
        <v>57</v>
      </c>
      <c r="C396" s="25">
        <v>10</v>
      </c>
      <c r="D396" s="36">
        <f>(1+Mastersheet!$C$39)*D384</f>
        <v>30900.993068221367</v>
      </c>
      <c r="E396" s="36">
        <f t="shared" si="40"/>
        <v>-1854.059584093282</v>
      </c>
      <c r="F396" s="36">
        <f t="shared" si="41"/>
        <v>0</v>
      </c>
      <c r="G396" s="36">
        <f t="shared" si="42"/>
        <v>-8961.2879897841958</v>
      </c>
      <c r="H396" s="37">
        <v>0</v>
      </c>
      <c r="I396" s="25">
        <v>0</v>
      </c>
      <c r="J396" s="25">
        <v>0</v>
      </c>
      <c r="K396" s="25">
        <v>0</v>
      </c>
      <c r="L396" s="25">
        <v>0</v>
      </c>
      <c r="M396" s="37">
        <f t="shared" si="43"/>
        <v>0</v>
      </c>
      <c r="N396" s="38">
        <v>0</v>
      </c>
      <c r="O396" s="37">
        <f>Mastersheet!$C$34</f>
        <v>-1824.6070659266443</v>
      </c>
      <c r="P396" s="55">
        <f>P384*(1+Mastersheet!$C$39)</f>
        <v>-1287.5413778425564</v>
      </c>
      <c r="Q396" s="25">
        <v>0</v>
      </c>
      <c r="R396" s="25">
        <v>0</v>
      </c>
      <c r="S396" s="36">
        <f t="shared" si="45"/>
        <v>16973.49705057469</v>
      </c>
      <c r="T396" s="36">
        <f t="shared" si="44"/>
        <v>4877135.9361127196</v>
      </c>
    </row>
    <row r="397" spans="1:20">
      <c r="A397" s="33">
        <v>395</v>
      </c>
      <c r="B397" s="25">
        <v>57</v>
      </c>
      <c r="C397" s="25">
        <v>11</v>
      </c>
      <c r="D397" s="36">
        <f>(1+Mastersheet!$C$39)*D385</f>
        <v>30900.993068221367</v>
      </c>
      <c r="E397" s="36">
        <f t="shared" si="40"/>
        <v>-1854.059584093282</v>
      </c>
      <c r="F397" s="36">
        <f t="shared" si="41"/>
        <v>0</v>
      </c>
      <c r="G397" s="36">
        <f t="shared" si="42"/>
        <v>-8961.2879897841958</v>
      </c>
      <c r="H397" s="37">
        <v>0</v>
      </c>
      <c r="I397" s="25">
        <v>0</v>
      </c>
      <c r="J397" s="25">
        <v>0</v>
      </c>
      <c r="K397" s="25">
        <v>0</v>
      </c>
      <c r="L397" s="25">
        <v>0</v>
      </c>
      <c r="M397" s="37">
        <f t="shared" si="43"/>
        <v>0</v>
      </c>
      <c r="N397" s="38">
        <v>0</v>
      </c>
      <c r="O397" s="37">
        <f>Mastersheet!$C$34</f>
        <v>-1824.6070659266443</v>
      </c>
      <c r="P397" s="55">
        <f>P385*(1+Mastersheet!$C$39)</f>
        <v>-1287.5413778425564</v>
      </c>
      <c r="Q397" s="25">
        <v>0</v>
      </c>
      <c r="R397" s="25">
        <v>0</v>
      </c>
      <c r="S397" s="36">
        <f t="shared" si="45"/>
        <v>16973.49705057469</v>
      </c>
      <c r="T397" s="36">
        <f t="shared" si="44"/>
        <v>4902237.993056816</v>
      </c>
    </row>
    <row r="398" spans="1:20">
      <c r="A398" s="33">
        <v>396</v>
      </c>
      <c r="B398" s="25">
        <v>58</v>
      </c>
      <c r="C398" s="25">
        <v>0</v>
      </c>
      <c r="D398" s="36">
        <f>(1+Mastersheet!$C$39)*D386</f>
        <v>30900.993068221367</v>
      </c>
      <c r="E398" s="36">
        <f t="shared" si="40"/>
        <v>-1854.059584093282</v>
      </c>
      <c r="F398" s="36">
        <f t="shared" si="41"/>
        <v>0</v>
      </c>
      <c r="G398" s="36">
        <f t="shared" si="42"/>
        <v>-8961.2879897841958</v>
      </c>
      <c r="H398" s="37">
        <v>0</v>
      </c>
      <c r="I398" s="25">
        <v>0</v>
      </c>
      <c r="J398" s="25">
        <v>0</v>
      </c>
      <c r="K398" s="25">
        <v>0</v>
      </c>
      <c r="L398" s="25">
        <v>0</v>
      </c>
      <c r="M398" s="37">
        <f t="shared" si="43"/>
        <v>0</v>
      </c>
      <c r="N398" s="38">
        <v>0</v>
      </c>
      <c r="O398" s="37">
        <f>Mastersheet!$C$34</f>
        <v>-1824.6070659266443</v>
      </c>
      <c r="P398" s="55">
        <f>P386*(1+Mastersheet!$C$39)</f>
        <v>-1287.5413778425564</v>
      </c>
      <c r="Q398" s="25">
        <v>0</v>
      </c>
      <c r="R398" s="25">
        <v>0</v>
      </c>
      <c r="S398" s="36">
        <f t="shared" si="45"/>
        <v>16973.49705057469</v>
      </c>
      <c r="T398" s="36">
        <f t="shared" si="44"/>
        <v>4927381.8867624858</v>
      </c>
    </row>
    <row r="399" spans="1:20">
      <c r="A399" s="33">
        <v>397</v>
      </c>
      <c r="B399" s="25">
        <v>58</v>
      </c>
      <c r="C399" s="25">
        <v>1</v>
      </c>
      <c r="D399" s="36">
        <f>(1+Mastersheet!$C$39)*D387</f>
        <v>31828.022860268007</v>
      </c>
      <c r="E399" s="36">
        <f t="shared" si="40"/>
        <v>-1909.6813716160805</v>
      </c>
      <c r="F399" s="36">
        <f t="shared" si="41"/>
        <v>0</v>
      </c>
      <c r="G399" s="36">
        <f t="shared" si="42"/>
        <v>-9230.1266294777215</v>
      </c>
      <c r="H399" s="37">
        <v>0</v>
      </c>
      <c r="I399" s="25">
        <v>0</v>
      </c>
      <c r="J399" s="25">
        <v>0</v>
      </c>
      <c r="K399" s="25">
        <v>0</v>
      </c>
      <c r="L399" s="25">
        <v>0</v>
      </c>
      <c r="M399" s="37">
        <f t="shared" si="43"/>
        <v>0</v>
      </c>
      <c r="N399" s="38">
        <v>0</v>
      </c>
      <c r="O399" s="37">
        <f>Mastersheet!$C$34</f>
        <v>-1824.6070659266443</v>
      </c>
      <c r="P399" s="55">
        <f>P387*(1+Mastersheet!$C$39)</f>
        <v>-1326.1676191778331</v>
      </c>
      <c r="Q399" s="25">
        <v>0</v>
      </c>
      <c r="R399" s="25">
        <v>0</v>
      </c>
      <c r="S399" s="36">
        <f t="shared" si="45"/>
        <v>17537.440174069732</v>
      </c>
      <c r="T399" s="36">
        <f t="shared" si="44"/>
        <v>4953131.63008116</v>
      </c>
    </row>
    <row r="400" spans="1:20">
      <c r="A400" s="33">
        <v>398</v>
      </c>
      <c r="B400" s="25">
        <v>58</v>
      </c>
      <c r="C400" s="25">
        <v>2</v>
      </c>
      <c r="D400" s="36">
        <f>(1+Mastersheet!$C$39)*D388</f>
        <v>31828.022860268007</v>
      </c>
      <c r="E400" s="36">
        <f t="shared" si="40"/>
        <v>-1909.6813716160805</v>
      </c>
      <c r="F400" s="36">
        <f t="shared" si="41"/>
        <v>0</v>
      </c>
      <c r="G400" s="36">
        <f t="shared" si="42"/>
        <v>-9230.1266294777215</v>
      </c>
      <c r="H400" s="37">
        <v>0</v>
      </c>
      <c r="I400" s="25">
        <v>0</v>
      </c>
      <c r="J400" s="25">
        <v>0</v>
      </c>
      <c r="K400" s="25">
        <v>0</v>
      </c>
      <c r="L400" s="25">
        <v>0</v>
      </c>
      <c r="M400" s="37">
        <f t="shared" si="43"/>
        <v>0</v>
      </c>
      <c r="N400" s="38">
        <v>0</v>
      </c>
      <c r="O400" s="37">
        <f>Mastersheet!$C$34</f>
        <v>-1824.6070659266443</v>
      </c>
      <c r="P400" s="55">
        <f>P388*(1+Mastersheet!$C$39)</f>
        <v>-1326.1676191778331</v>
      </c>
      <c r="Q400" s="25">
        <v>0</v>
      </c>
      <c r="R400" s="25">
        <v>0</v>
      </c>
      <c r="S400" s="36">
        <f t="shared" si="45"/>
        <v>17537.440174069732</v>
      </c>
      <c r="T400" s="36">
        <f t="shared" si="44"/>
        <v>4978924.289638699</v>
      </c>
    </row>
    <row r="401" spans="1:20">
      <c r="A401" s="33">
        <v>399</v>
      </c>
      <c r="B401" s="25">
        <v>58</v>
      </c>
      <c r="C401" s="25">
        <v>3</v>
      </c>
      <c r="D401" s="36">
        <f>(1+Mastersheet!$C$39)*D389</f>
        <v>31828.022860268007</v>
      </c>
      <c r="E401" s="36">
        <f t="shared" si="40"/>
        <v>-1909.6813716160805</v>
      </c>
      <c r="F401" s="36">
        <f t="shared" si="41"/>
        <v>0</v>
      </c>
      <c r="G401" s="36">
        <f t="shared" si="42"/>
        <v>-9230.1266294777215</v>
      </c>
      <c r="H401" s="37">
        <v>0</v>
      </c>
      <c r="I401" s="25">
        <v>0</v>
      </c>
      <c r="J401" s="25">
        <v>0</v>
      </c>
      <c r="K401" s="25">
        <v>0</v>
      </c>
      <c r="L401" s="25">
        <v>0</v>
      </c>
      <c r="M401" s="37">
        <f t="shared" si="43"/>
        <v>0</v>
      </c>
      <c r="N401" s="38">
        <v>0</v>
      </c>
      <c r="O401" s="37">
        <f>Mastersheet!$C$34</f>
        <v>-1824.6070659266443</v>
      </c>
      <c r="P401" s="55">
        <f>P389*(1+Mastersheet!$C$39)</f>
        <v>-1326.1676191778331</v>
      </c>
      <c r="Q401" s="25">
        <v>0</v>
      </c>
      <c r="R401" s="25">
        <v>0</v>
      </c>
      <c r="S401" s="36">
        <f t="shared" si="45"/>
        <v>17537.440174069732</v>
      </c>
      <c r="T401" s="36">
        <f t="shared" si="44"/>
        <v>5004759.9369621668</v>
      </c>
    </row>
    <row r="402" spans="1:20">
      <c r="A402" s="33">
        <v>400</v>
      </c>
      <c r="B402" s="25">
        <v>58</v>
      </c>
      <c r="C402" s="25">
        <v>4</v>
      </c>
      <c r="D402" s="36">
        <f>(1+Mastersheet!$C$39)*D390</f>
        <v>31828.022860268007</v>
      </c>
      <c r="E402" s="36">
        <f t="shared" si="40"/>
        <v>-1909.6813716160805</v>
      </c>
      <c r="F402" s="36">
        <f t="shared" si="41"/>
        <v>0</v>
      </c>
      <c r="G402" s="36">
        <f t="shared" si="42"/>
        <v>-9230.1266294777215</v>
      </c>
      <c r="H402" s="37">
        <v>0</v>
      </c>
      <c r="I402" s="25">
        <v>0</v>
      </c>
      <c r="J402" s="25">
        <v>0</v>
      </c>
      <c r="K402" s="25">
        <v>0</v>
      </c>
      <c r="L402" s="25">
        <v>0</v>
      </c>
      <c r="M402" s="37">
        <f t="shared" si="43"/>
        <v>0</v>
      </c>
      <c r="N402" s="38">
        <v>0</v>
      </c>
      <c r="O402" s="37">
        <f>Mastersheet!$C$34</f>
        <v>-1824.6070659266443</v>
      </c>
      <c r="P402" s="55">
        <f>P390*(1+Mastersheet!$C$39)</f>
        <v>-1326.1676191778331</v>
      </c>
      <c r="Q402" s="25">
        <v>0</v>
      </c>
      <c r="R402" s="25">
        <v>0</v>
      </c>
      <c r="S402" s="36">
        <f t="shared" si="45"/>
        <v>17537.440174069732</v>
      </c>
      <c r="T402" s="36">
        <f t="shared" si="44"/>
        <v>5030638.6436978411</v>
      </c>
    </row>
    <row r="403" spans="1:20">
      <c r="A403" s="33">
        <v>401</v>
      </c>
      <c r="B403" s="25">
        <v>58</v>
      </c>
      <c r="C403" s="25">
        <v>5</v>
      </c>
      <c r="D403" s="36">
        <f>(1+Mastersheet!$C$39)*D391</f>
        <v>31828.022860268007</v>
      </c>
      <c r="E403" s="36">
        <f t="shared" si="40"/>
        <v>-1909.6813716160805</v>
      </c>
      <c r="F403" s="36">
        <f t="shared" si="41"/>
        <v>0</v>
      </c>
      <c r="G403" s="36">
        <f t="shared" si="42"/>
        <v>-9230.1266294777215</v>
      </c>
      <c r="H403" s="37">
        <v>0</v>
      </c>
      <c r="I403" s="25">
        <v>0</v>
      </c>
      <c r="J403" s="25">
        <v>0</v>
      </c>
      <c r="K403" s="25">
        <v>0</v>
      </c>
      <c r="L403" s="25">
        <v>0</v>
      </c>
      <c r="M403" s="37">
        <f t="shared" si="43"/>
        <v>0</v>
      </c>
      <c r="N403" s="38">
        <v>0</v>
      </c>
      <c r="O403" s="37">
        <f>Mastersheet!$C$34</f>
        <v>-1824.6070659266443</v>
      </c>
      <c r="P403" s="55">
        <f>P391*(1+Mastersheet!$C$39)</f>
        <v>-1326.1676191778331</v>
      </c>
      <c r="Q403" s="25">
        <v>0</v>
      </c>
      <c r="R403" s="25">
        <v>0</v>
      </c>
      <c r="S403" s="36">
        <f t="shared" si="45"/>
        <v>17537.440174069732</v>
      </c>
      <c r="T403" s="36">
        <f t="shared" si="44"/>
        <v>5056560.4816114083</v>
      </c>
    </row>
    <row r="404" spans="1:20">
      <c r="A404" s="33">
        <v>402</v>
      </c>
      <c r="B404" s="25">
        <v>58</v>
      </c>
      <c r="C404" s="25">
        <v>6</v>
      </c>
      <c r="D404" s="36">
        <f>(1+Mastersheet!$C$39)*D392</f>
        <v>31828.022860268007</v>
      </c>
      <c r="E404" s="36">
        <f t="shared" si="40"/>
        <v>-1909.6813716160805</v>
      </c>
      <c r="F404" s="36">
        <f t="shared" si="41"/>
        <v>0</v>
      </c>
      <c r="G404" s="36">
        <f t="shared" si="42"/>
        <v>-9230.1266294777215</v>
      </c>
      <c r="H404" s="37">
        <v>0</v>
      </c>
      <c r="I404" s="25">
        <v>0</v>
      </c>
      <c r="J404" s="25">
        <v>0</v>
      </c>
      <c r="K404" s="25">
        <v>0</v>
      </c>
      <c r="L404" s="25">
        <v>0</v>
      </c>
      <c r="M404" s="37">
        <f t="shared" si="43"/>
        <v>0</v>
      </c>
      <c r="N404" s="38">
        <v>0</v>
      </c>
      <c r="O404" s="37">
        <f>Mastersheet!$C$34</f>
        <v>-1824.6070659266443</v>
      </c>
      <c r="P404" s="55">
        <f>P392*(1+Mastersheet!$C$39)</f>
        <v>-1326.1676191778331</v>
      </c>
      <c r="Q404" s="25">
        <v>0</v>
      </c>
      <c r="R404" s="25">
        <v>0</v>
      </c>
      <c r="S404" s="36">
        <f t="shared" si="45"/>
        <v>17537.440174069732</v>
      </c>
      <c r="T404" s="36">
        <f t="shared" si="44"/>
        <v>5082525.5225881645</v>
      </c>
    </row>
    <row r="405" spans="1:20">
      <c r="A405" s="33">
        <v>403</v>
      </c>
      <c r="B405" s="25">
        <v>58</v>
      </c>
      <c r="C405" s="25">
        <v>7</v>
      </c>
      <c r="D405" s="36">
        <f>(1+Mastersheet!$C$39)*D393</f>
        <v>31828.022860268007</v>
      </c>
      <c r="E405" s="36">
        <f t="shared" si="40"/>
        <v>-1909.6813716160805</v>
      </c>
      <c r="F405" s="36">
        <f t="shared" si="41"/>
        <v>0</v>
      </c>
      <c r="G405" s="36">
        <f t="shared" si="42"/>
        <v>-9230.1266294777215</v>
      </c>
      <c r="H405" s="37">
        <v>0</v>
      </c>
      <c r="I405" s="25">
        <v>0</v>
      </c>
      <c r="J405" s="25">
        <v>0</v>
      </c>
      <c r="K405" s="25">
        <v>0</v>
      </c>
      <c r="L405" s="25">
        <v>0</v>
      </c>
      <c r="M405" s="37">
        <f t="shared" si="43"/>
        <v>0</v>
      </c>
      <c r="N405" s="38">
        <v>0</v>
      </c>
      <c r="O405" s="37">
        <f>Mastersheet!$C$34</f>
        <v>-1824.6070659266443</v>
      </c>
      <c r="P405" s="55">
        <f>P393*(1+Mastersheet!$C$39)</f>
        <v>-1326.1676191778331</v>
      </c>
      <c r="Q405" s="25">
        <v>0</v>
      </c>
      <c r="R405" s="25">
        <v>0</v>
      </c>
      <c r="S405" s="36">
        <f t="shared" si="45"/>
        <v>17537.440174069732</v>
      </c>
      <c r="T405" s="36">
        <f t="shared" si="44"/>
        <v>5108533.8386332151</v>
      </c>
    </row>
    <row r="406" spans="1:20">
      <c r="A406" s="33">
        <v>404</v>
      </c>
      <c r="B406" s="25">
        <v>58</v>
      </c>
      <c r="C406" s="25">
        <v>8</v>
      </c>
      <c r="D406" s="36">
        <f>(1+Mastersheet!$C$39)*D394</f>
        <v>31828.022860268007</v>
      </c>
      <c r="E406" s="36">
        <f t="shared" si="40"/>
        <v>-1909.6813716160805</v>
      </c>
      <c r="F406" s="36">
        <f t="shared" si="41"/>
        <v>0</v>
      </c>
      <c r="G406" s="36">
        <f t="shared" si="42"/>
        <v>-9230.1266294777215</v>
      </c>
      <c r="H406" s="37">
        <v>0</v>
      </c>
      <c r="I406" s="25">
        <v>0</v>
      </c>
      <c r="J406" s="25">
        <v>0</v>
      </c>
      <c r="K406" s="25">
        <v>0</v>
      </c>
      <c r="L406" s="25">
        <v>0</v>
      </c>
      <c r="M406" s="37">
        <f t="shared" si="43"/>
        <v>0</v>
      </c>
      <c r="N406" s="38">
        <v>0</v>
      </c>
      <c r="O406" s="37">
        <f>Mastersheet!$C$34</f>
        <v>-1824.6070659266443</v>
      </c>
      <c r="P406" s="55">
        <f>P394*(1+Mastersheet!$C$39)</f>
        <v>-1326.1676191778331</v>
      </c>
      <c r="Q406" s="25">
        <v>0</v>
      </c>
      <c r="R406" s="25">
        <v>0</v>
      </c>
      <c r="S406" s="36">
        <f t="shared" si="45"/>
        <v>17537.440174069732</v>
      </c>
      <c r="T406" s="36">
        <f t="shared" si="44"/>
        <v>5134585.5018716743</v>
      </c>
    </row>
    <row r="407" spans="1:20">
      <c r="A407" s="33">
        <v>405</v>
      </c>
      <c r="B407" s="25">
        <v>58</v>
      </c>
      <c r="C407" s="25">
        <v>9</v>
      </c>
      <c r="D407" s="36">
        <f>(1+Mastersheet!$C$39)*D395</f>
        <v>31828.022860268007</v>
      </c>
      <c r="E407" s="36">
        <f t="shared" si="40"/>
        <v>-1909.6813716160805</v>
      </c>
      <c r="F407" s="36">
        <f t="shared" si="41"/>
        <v>0</v>
      </c>
      <c r="G407" s="36">
        <f t="shared" si="42"/>
        <v>-9230.1266294777215</v>
      </c>
      <c r="H407" s="37">
        <v>0</v>
      </c>
      <c r="I407" s="25">
        <v>0</v>
      </c>
      <c r="J407" s="25">
        <v>0</v>
      </c>
      <c r="K407" s="25">
        <v>0</v>
      </c>
      <c r="L407" s="25">
        <v>0</v>
      </c>
      <c r="M407" s="37">
        <f t="shared" si="43"/>
        <v>0</v>
      </c>
      <c r="N407" s="38">
        <v>0</v>
      </c>
      <c r="O407" s="37">
        <f>Mastersheet!$C$34</f>
        <v>-1824.6070659266443</v>
      </c>
      <c r="P407" s="55">
        <f>P395*(1+Mastersheet!$C$39)</f>
        <v>-1326.1676191778331</v>
      </c>
      <c r="Q407" s="25">
        <v>0</v>
      </c>
      <c r="R407" s="25">
        <v>0</v>
      </c>
      <c r="S407" s="36">
        <f t="shared" si="45"/>
        <v>17537.440174069732</v>
      </c>
      <c r="T407" s="36">
        <f t="shared" si="44"/>
        <v>5160680.5845488645</v>
      </c>
    </row>
    <row r="408" spans="1:20">
      <c r="A408" s="33">
        <v>406</v>
      </c>
      <c r="B408" s="25">
        <v>58</v>
      </c>
      <c r="C408" s="25">
        <v>10</v>
      </c>
      <c r="D408" s="36">
        <f>(1+Mastersheet!$C$39)*D396</f>
        <v>31828.022860268007</v>
      </c>
      <c r="E408" s="36">
        <f t="shared" si="40"/>
        <v>-1909.6813716160805</v>
      </c>
      <c r="F408" s="36">
        <f t="shared" si="41"/>
        <v>0</v>
      </c>
      <c r="G408" s="36">
        <f t="shared" si="42"/>
        <v>-9230.1266294777215</v>
      </c>
      <c r="H408" s="37">
        <v>0</v>
      </c>
      <c r="I408" s="25">
        <v>0</v>
      </c>
      <c r="J408" s="25">
        <v>0</v>
      </c>
      <c r="K408" s="25">
        <v>0</v>
      </c>
      <c r="L408" s="25">
        <v>0</v>
      </c>
      <c r="M408" s="37">
        <f t="shared" si="43"/>
        <v>0</v>
      </c>
      <c r="N408" s="38">
        <v>0</v>
      </c>
      <c r="O408" s="37">
        <f>Mastersheet!$C$34</f>
        <v>-1824.6070659266443</v>
      </c>
      <c r="P408" s="55">
        <f>P396*(1+Mastersheet!$C$39)</f>
        <v>-1326.1676191778331</v>
      </c>
      <c r="Q408" s="25">
        <v>0</v>
      </c>
      <c r="R408" s="25">
        <v>0</v>
      </c>
      <c r="S408" s="36">
        <f t="shared" si="45"/>
        <v>17537.440174069732</v>
      </c>
      <c r="T408" s="36">
        <f t="shared" si="44"/>
        <v>5186819.1590305166</v>
      </c>
    </row>
    <row r="409" spans="1:20">
      <c r="A409" s="33">
        <v>407</v>
      </c>
      <c r="B409" s="25">
        <v>58</v>
      </c>
      <c r="C409" s="25">
        <v>11</v>
      </c>
      <c r="D409" s="36">
        <f>(1+Mastersheet!$C$39)*D397</f>
        <v>31828.022860268007</v>
      </c>
      <c r="E409" s="36">
        <f t="shared" si="40"/>
        <v>-1909.6813716160805</v>
      </c>
      <c r="F409" s="36">
        <f t="shared" si="41"/>
        <v>0</v>
      </c>
      <c r="G409" s="36">
        <f t="shared" si="42"/>
        <v>-9230.1266294777215</v>
      </c>
      <c r="H409" s="37">
        <v>0</v>
      </c>
      <c r="I409" s="25">
        <v>0</v>
      </c>
      <c r="J409" s="25">
        <v>0</v>
      </c>
      <c r="K409" s="25">
        <v>0</v>
      </c>
      <c r="L409" s="25">
        <v>0</v>
      </c>
      <c r="M409" s="37">
        <f t="shared" si="43"/>
        <v>0</v>
      </c>
      <c r="N409" s="38">
        <v>0</v>
      </c>
      <c r="O409" s="37">
        <f>Mastersheet!$C$34</f>
        <v>-1824.6070659266443</v>
      </c>
      <c r="P409" s="55">
        <f>P397*(1+Mastersheet!$C$39)</f>
        <v>-1326.1676191778331</v>
      </c>
      <c r="Q409" s="25">
        <v>0</v>
      </c>
      <c r="R409" s="25">
        <v>0</v>
      </c>
      <c r="S409" s="36">
        <f t="shared" si="45"/>
        <v>17537.440174069732</v>
      </c>
      <c r="T409" s="36">
        <f t="shared" si="44"/>
        <v>5213001.2978029717</v>
      </c>
    </row>
    <row r="410" spans="1:20">
      <c r="A410" s="33">
        <v>408</v>
      </c>
      <c r="B410" s="25">
        <v>59</v>
      </c>
      <c r="C410" s="25">
        <v>0</v>
      </c>
      <c r="D410" s="36">
        <f>(1+Mastersheet!$C$39)*D398</f>
        <v>31828.022860268007</v>
      </c>
      <c r="E410" s="36">
        <f t="shared" si="40"/>
        <v>-1909.6813716160805</v>
      </c>
      <c r="F410" s="36">
        <f t="shared" si="41"/>
        <v>0</v>
      </c>
      <c r="G410" s="36">
        <f t="shared" si="42"/>
        <v>-9230.1266294777215</v>
      </c>
      <c r="H410" s="37">
        <v>0</v>
      </c>
      <c r="I410" s="25">
        <v>0</v>
      </c>
      <c r="J410" s="25">
        <v>0</v>
      </c>
      <c r="K410" s="25">
        <v>0</v>
      </c>
      <c r="L410" s="25">
        <v>0</v>
      </c>
      <c r="M410" s="37">
        <f t="shared" si="43"/>
        <v>0</v>
      </c>
      <c r="N410" s="38">
        <v>0</v>
      </c>
      <c r="O410" s="37">
        <f>Mastersheet!$C$34</f>
        <v>-1824.6070659266443</v>
      </c>
      <c r="P410" s="55">
        <f>P398*(1+Mastersheet!$C$39)</f>
        <v>-1326.1676191778331</v>
      </c>
      <c r="Q410" s="25">
        <v>0</v>
      </c>
      <c r="R410" s="25">
        <v>0</v>
      </c>
      <c r="S410" s="36">
        <f t="shared" si="45"/>
        <v>17537.440174069732</v>
      </c>
      <c r="T410" s="36">
        <f t="shared" si="44"/>
        <v>5239227.0734733799</v>
      </c>
    </row>
    <row r="411" spans="1:20">
      <c r="A411" s="33">
        <v>409</v>
      </c>
      <c r="B411" s="25">
        <v>59</v>
      </c>
      <c r="C411" s="25">
        <v>1</v>
      </c>
      <c r="D411" s="36">
        <f>(1+Mastersheet!$C$39)*D399</f>
        <v>32782.863546076049</v>
      </c>
      <c r="E411" s="36">
        <f t="shared" si="40"/>
        <v>-1966.9718127645629</v>
      </c>
      <c r="F411" s="36">
        <f t="shared" si="41"/>
        <v>0</v>
      </c>
      <c r="G411" s="36">
        <f t="shared" si="42"/>
        <v>-9507.0304283620535</v>
      </c>
      <c r="H411" s="37">
        <v>0</v>
      </c>
      <c r="I411" s="25">
        <v>0</v>
      </c>
      <c r="J411" s="25">
        <v>0</v>
      </c>
      <c r="K411" s="25">
        <v>0</v>
      </c>
      <c r="L411" s="25">
        <v>0</v>
      </c>
      <c r="M411" s="37">
        <f t="shared" si="43"/>
        <v>0</v>
      </c>
      <c r="N411" s="38">
        <v>0</v>
      </c>
      <c r="O411" s="37">
        <f>Mastersheet!$C$34</f>
        <v>-1824.6070659266443</v>
      </c>
      <c r="P411" s="55">
        <f>P399*(1+Mastersheet!$C$39)</f>
        <v>-1365.9526477531681</v>
      </c>
      <c r="Q411" s="25">
        <v>0</v>
      </c>
      <c r="R411" s="25">
        <v>0</v>
      </c>
      <c r="S411" s="36">
        <f t="shared" si="45"/>
        <v>18118.301591269621</v>
      </c>
      <c r="T411" s="36">
        <f t="shared" si="44"/>
        <v>5266077.4201871054</v>
      </c>
    </row>
    <row r="412" spans="1:20">
      <c r="A412" s="33">
        <v>410</v>
      </c>
      <c r="B412" s="25">
        <v>59</v>
      </c>
      <c r="C412" s="25">
        <v>2</v>
      </c>
      <c r="D412" s="36">
        <f>(1+Mastersheet!$C$39)*D400</f>
        <v>32782.863546076049</v>
      </c>
      <c r="E412" s="36">
        <f t="shared" si="40"/>
        <v>-1966.9718127645629</v>
      </c>
      <c r="F412" s="36">
        <f t="shared" si="41"/>
        <v>0</v>
      </c>
      <c r="G412" s="36">
        <f t="shared" si="42"/>
        <v>-9507.0304283620535</v>
      </c>
      <c r="H412" s="37">
        <v>0</v>
      </c>
      <c r="I412" s="25">
        <v>0</v>
      </c>
      <c r="J412" s="25">
        <v>0</v>
      </c>
      <c r="K412" s="25">
        <v>0</v>
      </c>
      <c r="L412" s="25">
        <v>0</v>
      </c>
      <c r="M412" s="37">
        <f t="shared" si="43"/>
        <v>0</v>
      </c>
      <c r="N412" s="38">
        <v>0</v>
      </c>
      <c r="O412" s="37">
        <f>Mastersheet!$C$34</f>
        <v>-1824.6070659266443</v>
      </c>
      <c r="P412" s="55">
        <f>P400*(1+Mastersheet!$C$39)</f>
        <v>-1365.9526477531681</v>
      </c>
      <c r="Q412" s="25">
        <v>0</v>
      </c>
      <c r="R412" s="25">
        <v>0</v>
      </c>
      <c r="S412" s="36">
        <f t="shared" si="45"/>
        <v>18118.301591269621</v>
      </c>
      <c r="T412" s="36">
        <f t="shared" si="44"/>
        <v>5292972.5174786868</v>
      </c>
    </row>
    <row r="413" spans="1:20">
      <c r="A413" s="33">
        <v>411</v>
      </c>
      <c r="B413" s="25">
        <v>59</v>
      </c>
      <c r="C413" s="25">
        <v>3</v>
      </c>
      <c r="D413" s="36">
        <f>(1+Mastersheet!$C$39)*D401</f>
        <v>32782.863546076049</v>
      </c>
      <c r="E413" s="36">
        <f t="shared" si="40"/>
        <v>-1966.9718127645629</v>
      </c>
      <c r="F413" s="36">
        <f t="shared" si="41"/>
        <v>0</v>
      </c>
      <c r="G413" s="36">
        <f t="shared" si="42"/>
        <v>-9507.0304283620535</v>
      </c>
      <c r="H413" s="37">
        <v>0</v>
      </c>
      <c r="I413" s="25">
        <v>0</v>
      </c>
      <c r="J413" s="25">
        <v>0</v>
      </c>
      <c r="K413" s="25">
        <v>0</v>
      </c>
      <c r="L413" s="25">
        <v>0</v>
      </c>
      <c r="M413" s="37">
        <f t="shared" si="43"/>
        <v>0</v>
      </c>
      <c r="N413" s="38">
        <v>0</v>
      </c>
      <c r="O413" s="37">
        <f>Mastersheet!$C$34</f>
        <v>-1824.6070659266443</v>
      </c>
      <c r="P413" s="55">
        <f>P401*(1+Mastersheet!$C$39)</f>
        <v>-1365.9526477531681</v>
      </c>
      <c r="Q413" s="25">
        <v>0</v>
      </c>
      <c r="R413" s="25">
        <v>0</v>
      </c>
      <c r="S413" s="36">
        <f t="shared" si="45"/>
        <v>18118.301591269621</v>
      </c>
      <c r="T413" s="36">
        <f t="shared" si="44"/>
        <v>5319912.4399324208</v>
      </c>
    </row>
    <row r="414" spans="1:20">
      <c r="A414" s="33">
        <v>412</v>
      </c>
      <c r="B414" s="25">
        <v>59</v>
      </c>
      <c r="C414" s="25">
        <v>4</v>
      </c>
      <c r="D414" s="36">
        <f>(1+Mastersheet!$C$39)*D402</f>
        <v>32782.863546076049</v>
      </c>
      <c r="E414" s="36">
        <f t="shared" si="40"/>
        <v>-1966.9718127645629</v>
      </c>
      <c r="F414" s="36">
        <f t="shared" si="41"/>
        <v>0</v>
      </c>
      <c r="G414" s="36">
        <f t="shared" si="42"/>
        <v>-9507.0304283620535</v>
      </c>
      <c r="H414" s="37">
        <v>0</v>
      </c>
      <c r="I414" s="25">
        <v>0</v>
      </c>
      <c r="J414" s="25">
        <v>0</v>
      </c>
      <c r="K414" s="25">
        <v>0</v>
      </c>
      <c r="L414" s="25">
        <v>0</v>
      </c>
      <c r="M414" s="37">
        <f t="shared" si="43"/>
        <v>0</v>
      </c>
      <c r="N414" s="38">
        <v>0</v>
      </c>
      <c r="O414" s="37">
        <f>Mastersheet!$C$34</f>
        <v>-1824.6070659266443</v>
      </c>
      <c r="P414" s="55">
        <f>P402*(1+Mastersheet!$C$39)</f>
        <v>-1365.9526477531681</v>
      </c>
      <c r="Q414" s="25">
        <v>0</v>
      </c>
      <c r="R414" s="25">
        <v>0</v>
      </c>
      <c r="S414" s="36">
        <f t="shared" si="45"/>
        <v>18118.301591269621</v>
      </c>
      <c r="T414" s="36">
        <f t="shared" si="44"/>
        <v>5346897.262256911</v>
      </c>
    </row>
    <row r="415" spans="1:20">
      <c r="A415" s="33">
        <v>413</v>
      </c>
      <c r="B415" s="25">
        <v>59</v>
      </c>
      <c r="C415" s="25">
        <v>5</v>
      </c>
      <c r="D415" s="36">
        <f>(1+Mastersheet!$C$39)*D403</f>
        <v>32782.863546076049</v>
      </c>
      <c r="E415" s="36">
        <f t="shared" si="40"/>
        <v>-1966.9718127645629</v>
      </c>
      <c r="F415" s="36">
        <f t="shared" si="41"/>
        <v>0</v>
      </c>
      <c r="G415" s="36">
        <f t="shared" si="42"/>
        <v>-9507.0304283620535</v>
      </c>
      <c r="H415" s="37">
        <v>0</v>
      </c>
      <c r="I415" s="25">
        <v>0</v>
      </c>
      <c r="J415" s="25">
        <v>0</v>
      </c>
      <c r="K415" s="25">
        <v>0</v>
      </c>
      <c r="L415" s="25">
        <v>0</v>
      </c>
      <c r="M415" s="37">
        <f t="shared" si="43"/>
        <v>0</v>
      </c>
      <c r="N415" s="38">
        <v>0</v>
      </c>
      <c r="O415" s="37">
        <f>Mastersheet!$C$34</f>
        <v>-1824.6070659266443</v>
      </c>
      <c r="P415" s="55">
        <f>P403*(1+Mastersheet!$C$39)</f>
        <v>-1365.9526477531681</v>
      </c>
      <c r="Q415" s="25">
        <v>0</v>
      </c>
      <c r="R415" s="25">
        <v>0</v>
      </c>
      <c r="S415" s="36">
        <f t="shared" si="45"/>
        <v>18118.301591269621</v>
      </c>
      <c r="T415" s="36">
        <f t="shared" si="44"/>
        <v>5373927.0592852756</v>
      </c>
    </row>
    <row r="416" spans="1:20">
      <c r="A416" s="33">
        <v>414</v>
      </c>
      <c r="B416" s="25">
        <v>59</v>
      </c>
      <c r="C416" s="25">
        <v>6</v>
      </c>
      <c r="D416" s="36">
        <f>(1+Mastersheet!$C$39)*D404</f>
        <v>32782.863546076049</v>
      </c>
      <c r="E416" s="36">
        <f t="shared" si="40"/>
        <v>-1966.9718127645629</v>
      </c>
      <c r="F416" s="36">
        <f t="shared" si="41"/>
        <v>0</v>
      </c>
      <c r="G416" s="36">
        <f t="shared" si="42"/>
        <v>-9507.0304283620535</v>
      </c>
      <c r="H416" s="37">
        <v>0</v>
      </c>
      <c r="I416" s="25">
        <v>0</v>
      </c>
      <c r="J416" s="25">
        <v>0</v>
      </c>
      <c r="K416" s="25">
        <v>0</v>
      </c>
      <c r="L416" s="25">
        <v>0</v>
      </c>
      <c r="M416" s="37">
        <f t="shared" si="43"/>
        <v>0</v>
      </c>
      <c r="N416" s="38">
        <v>0</v>
      </c>
      <c r="O416" s="37">
        <f>Mastersheet!$C$34</f>
        <v>-1824.6070659266443</v>
      </c>
      <c r="P416" s="55">
        <f>P404*(1+Mastersheet!$C$39)</f>
        <v>-1365.9526477531681</v>
      </c>
      <c r="Q416" s="25">
        <v>0</v>
      </c>
      <c r="R416" s="25">
        <v>0</v>
      </c>
      <c r="S416" s="36">
        <f t="shared" si="45"/>
        <v>18118.301591269621</v>
      </c>
      <c r="T416" s="36">
        <f t="shared" si="44"/>
        <v>5401001.9059753539</v>
      </c>
    </row>
    <row r="417" spans="1:20">
      <c r="A417" s="33">
        <v>415</v>
      </c>
      <c r="B417" s="25">
        <v>59</v>
      </c>
      <c r="C417" s="25">
        <v>7</v>
      </c>
      <c r="D417" s="36">
        <f>(1+Mastersheet!$C$39)*D405</f>
        <v>32782.863546076049</v>
      </c>
      <c r="E417" s="36">
        <f t="shared" si="40"/>
        <v>-1966.9718127645629</v>
      </c>
      <c r="F417" s="36">
        <f t="shared" si="41"/>
        <v>0</v>
      </c>
      <c r="G417" s="36">
        <f t="shared" si="42"/>
        <v>-9507.0304283620535</v>
      </c>
      <c r="H417" s="37">
        <v>0</v>
      </c>
      <c r="I417" s="25">
        <v>0</v>
      </c>
      <c r="J417" s="25">
        <v>0</v>
      </c>
      <c r="K417" s="25">
        <v>0</v>
      </c>
      <c r="L417" s="25">
        <v>0</v>
      </c>
      <c r="M417" s="37">
        <f t="shared" si="43"/>
        <v>0</v>
      </c>
      <c r="N417" s="38">
        <v>0</v>
      </c>
      <c r="O417" s="37">
        <f>Mastersheet!$C$34</f>
        <v>-1824.6070659266443</v>
      </c>
      <c r="P417" s="55">
        <f>P405*(1+Mastersheet!$C$39)</f>
        <v>-1365.9526477531681</v>
      </c>
      <c r="Q417" s="25">
        <v>0</v>
      </c>
      <c r="R417" s="25">
        <v>0</v>
      </c>
      <c r="S417" s="36">
        <f t="shared" si="45"/>
        <v>18118.301591269621</v>
      </c>
      <c r="T417" s="36">
        <f t="shared" si="44"/>
        <v>5428121.8774099164</v>
      </c>
    </row>
    <row r="418" spans="1:20">
      <c r="A418" s="33">
        <v>416</v>
      </c>
      <c r="B418" s="25">
        <v>59</v>
      </c>
      <c r="C418" s="25">
        <v>8</v>
      </c>
      <c r="D418" s="36">
        <f>(1+Mastersheet!$C$39)*D406</f>
        <v>32782.863546076049</v>
      </c>
      <c r="E418" s="36">
        <f t="shared" si="40"/>
        <v>-1966.9718127645629</v>
      </c>
      <c r="F418" s="36">
        <f t="shared" si="41"/>
        <v>0</v>
      </c>
      <c r="G418" s="36">
        <f t="shared" si="42"/>
        <v>-9507.0304283620535</v>
      </c>
      <c r="H418" s="37">
        <v>0</v>
      </c>
      <c r="I418" s="25">
        <v>0</v>
      </c>
      <c r="J418" s="25">
        <v>0</v>
      </c>
      <c r="K418" s="25">
        <v>0</v>
      </c>
      <c r="L418" s="25">
        <v>0</v>
      </c>
      <c r="M418" s="37">
        <f t="shared" si="43"/>
        <v>0</v>
      </c>
      <c r="N418" s="38">
        <v>0</v>
      </c>
      <c r="O418" s="37">
        <f>Mastersheet!$C$34</f>
        <v>-1824.6070659266443</v>
      </c>
      <c r="P418" s="55">
        <f>P406*(1+Mastersheet!$C$39)</f>
        <v>-1365.9526477531681</v>
      </c>
      <c r="Q418" s="25">
        <v>0</v>
      </c>
      <c r="R418" s="25">
        <v>0</v>
      </c>
      <c r="S418" s="36">
        <f t="shared" si="45"/>
        <v>18118.301591269621</v>
      </c>
      <c r="T418" s="36">
        <f t="shared" si="44"/>
        <v>5455287.0487968698</v>
      </c>
    </row>
    <row r="419" spans="1:20">
      <c r="A419" s="33">
        <v>417</v>
      </c>
      <c r="B419" s="25">
        <v>59</v>
      </c>
      <c r="C419" s="25">
        <v>9</v>
      </c>
      <c r="D419" s="36">
        <f>(1+Mastersheet!$C$39)*D407</f>
        <v>32782.863546076049</v>
      </c>
      <c r="E419" s="36">
        <f t="shared" si="40"/>
        <v>-1966.9718127645629</v>
      </c>
      <c r="F419" s="36">
        <f t="shared" si="41"/>
        <v>0</v>
      </c>
      <c r="G419" s="36">
        <f t="shared" si="42"/>
        <v>-9507.0304283620535</v>
      </c>
      <c r="H419" s="37">
        <v>0</v>
      </c>
      <c r="I419" s="25">
        <v>0</v>
      </c>
      <c r="J419" s="25">
        <v>0</v>
      </c>
      <c r="K419" s="25">
        <v>0</v>
      </c>
      <c r="L419" s="25">
        <v>0</v>
      </c>
      <c r="M419" s="37">
        <f t="shared" si="43"/>
        <v>0</v>
      </c>
      <c r="N419" s="38">
        <v>0</v>
      </c>
      <c r="O419" s="37">
        <f>Mastersheet!$C$34</f>
        <v>-1824.6070659266443</v>
      </c>
      <c r="P419" s="55">
        <f>P407*(1+Mastersheet!$C$39)</f>
        <v>-1365.9526477531681</v>
      </c>
      <c r="Q419" s="25">
        <v>0</v>
      </c>
      <c r="R419" s="25">
        <v>0</v>
      </c>
      <c r="S419" s="36">
        <f t="shared" si="45"/>
        <v>18118.301591269621</v>
      </c>
      <c r="T419" s="36">
        <f t="shared" si="44"/>
        <v>5482497.4954694677</v>
      </c>
    </row>
    <row r="420" spans="1:20">
      <c r="A420" s="33">
        <v>418</v>
      </c>
      <c r="B420" s="25">
        <v>59</v>
      </c>
      <c r="C420" s="25">
        <v>10</v>
      </c>
      <c r="D420" s="36">
        <f>(1+Mastersheet!$C$39)*D408</f>
        <v>32782.863546076049</v>
      </c>
      <c r="E420" s="36">
        <f t="shared" si="40"/>
        <v>-1966.9718127645629</v>
      </c>
      <c r="F420" s="36">
        <f t="shared" si="41"/>
        <v>0</v>
      </c>
      <c r="G420" s="36">
        <f t="shared" si="42"/>
        <v>-9507.0304283620535</v>
      </c>
      <c r="H420" s="37">
        <v>0</v>
      </c>
      <c r="I420" s="25">
        <v>0</v>
      </c>
      <c r="J420" s="25">
        <v>0</v>
      </c>
      <c r="K420" s="25">
        <v>0</v>
      </c>
      <c r="L420" s="25">
        <v>0</v>
      </c>
      <c r="M420" s="37">
        <f t="shared" si="43"/>
        <v>0</v>
      </c>
      <c r="N420" s="38">
        <v>0</v>
      </c>
      <c r="O420" s="37">
        <f>Mastersheet!$C$34</f>
        <v>-1824.6070659266443</v>
      </c>
      <c r="P420" s="55">
        <f>P408*(1+Mastersheet!$C$39)</f>
        <v>-1365.9526477531681</v>
      </c>
      <c r="Q420" s="25">
        <v>0</v>
      </c>
      <c r="R420" s="25">
        <v>0</v>
      </c>
      <c r="S420" s="36">
        <f t="shared" si="45"/>
        <v>18118.301591269621</v>
      </c>
      <c r="T420" s="36">
        <f t="shared" si="44"/>
        <v>5509753.2928865198</v>
      </c>
    </row>
    <row r="421" spans="1:20">
      <c r="A421" s="33">
        <v>419</v>
      </c>
      <c r="B421" s="25">
        <v>59</v>
      </c>
      <c r="C421" s="25">
        <v>11</v>
      </c>
      <c r="D421" s="36">
        <f>(1+Mastersheet!$C$39)*D409</f>
        <v>32782.863546076049</v>
      </c>
      <c r="E421" s="36">
        <f t="shared" si="40"/>
        <v>-1966.9718127645629</v>
      </c>
      <c r="F421" s="52">
        <v>0</v>
      </c>
      <c r="G421" s="36">
        <f t="shared" si="42"/>
        <v>-9507.0304283620535</v>
      </c>
      <c r="H421" s="37">
        <v>0</v>
      </c>
      <c r="I421" s="25">
        <v>0</v>
      </c>
      <c r="J421" s="25">
        <v>0</v>
      </c>
      <c r="K421" s="25">
        <v>0</v>
      </c>
      <c r="L421" s="25">
        <v>0</v>
      </c>
      <c r="M421" s="25">
        <v>0</v>
      </c>
      <c r="N421" s="25">
        <v>0</v>
      </c>
      <c r="O421" s="37">
        <f>Mastersheet!$C$34</f>
        <v>-1824.6070659266443</v>
      </c>
      <c r="P421" s="55">
        <f>P409*(1+Mastersheet!$C$39)</f>
        <v>-1365.9526477531681</v>
      </c>
      <c r="Q421" s="25">
        <v>0</v>
      </c>
      <c r="R421" s="25">
        <v>0</v>
      </c>
      <c r="S421" s="36">
        <f t="shared" si="45"/>
        <v>18118.301591269621</v>
      </c>
      <c r="T421" s="36">
        <f t="shared" si="44"/>
        <v>5537054.5166326007</v>
      </c>
    </row>
    <row r="422" spans="1:20">
      <c r="A422" s="33">
        <v>420</v>
      </c>
      <c r="B422" s="67">
        <v>60</v>
      </c>
      <c r="C422" s="67">
        <v>0</v>
      </c>
      <c r="D422" s="36">
        <f>(1+Mastersheet!$C$39)*D410</f>
        <v>32782.863546076049</v>
      </c>
      <c r="E422" s="36">
        <f t="shared" si="40"/>
        <v>-1966.9718127645629</v>
      </c>
      <c r="F422" s="5">
        <f>'Subcase 1'!F422</f>
        <v>1382745.7552817771</v>
      </c>
      <c r="G422" s="36">
        <f t="shared" si="42"/>
        <v>-9507.0304283620535</v>
      </c>
      <c r="H422" s="37">
        <v>0</v>
      </c>
      <c r="I422" s="25">
        <v>0</v>
      </c>
      <c r="J422" s="25">
        <v>0</v>
      </c>
      <c r="K422" s="25" t="str">
        <f>Mastersheet!C23</f>
        <v> $45000</v>
      </c>
      <c r="L422" s="25">
        <v>0</v>
      </c>
      <c r="M422" s="37">
        <f>Mastersheet!C35</f>
        <v>1125544.9817486091</v>
      </c>
      <c r="N422" s="25">
        <v>0</v>
      </c>
      <c r="O422" s="37">
        <f>Mastersheet!$C$34</f>
        <v>-1824.6070659266443</v>
      </c>
      <c r="P422" s="55">
        <f>P410*(1+Mastersheet!$C$39)</f>
        <v>-1365.9526477531681</v>
      </c>
      <c r="Q422" s="67">
        <v>0</v>
      </c>
      <c r="R422" s="67">
        <v>0</v>
      </c>
      <c r="S422" s="36">
        <f>SUM(D422,E422,F422,G422,H422,I422,J422,K422,L422,M422,N422,O422,P422,Q422,R422)</f>
        <v>2526409.0386216561</v>
      </c>
      <c r="T422" s="36">
        <f t="shared" si="44"/>
        <v>8072691.9794486444</v>
      </c>
    </row>
    <row r="423" spans="1:20">
      <c r="N423" s="3"/>
    </row>
    <row r="424" spans="1:20">
      <c r="N424" s="3"/>
    </row>
    <row r="425" spans="1:20">
      <c r="N425" s="3"/>
    </row>
    <row r="426" spans="1:20">
      <c r="N426" s="3"/>
    </row>
    <row r="427" spans="1:20">
      <c r="N427" s="3"/>
    </row>
    <row r="428" spans="1:20">
      <c r="N428" s="3"/>
    </row>
    <row r="429" spans="1:20">
      <c r="N429" s="3"/>
    </row>
    <row r="430" spans="1:20">
      <c r="N430" s="3"/>
    </row>
    <row r="582" spans="5:5">
      <c r="E582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C9D1-3157-4E54-B8C4-A300B3AEFA18}">
  <dimension ref="A1:AV422"/>
  <sheetViews>
    <sheetView workbookViewId="0">
      <pane xSplit="3" topLeftCell="P1" activePane="topRight" state="frozen"/>
      <selection pane="topRight" activeCell="W10" sqref="W10"/>
    </sheetView>
  </sheetViews>
  <sheetFormatPr defaultColWidth="11.42578125" defaultRowHeight="15"/>
  <cols>
    <col min="1" max="1" width="4" customWidth="1"/>
    <col min="2" max="2" width="25.7109375" customWidth="1"/>
    <col min="3" max="3" width="26.140625" customWidth="1"/>
    <col min="4" max="4" width="15.85546875" style="6" customWidth="1"/>
    <col min="5" max="5" width="26.42578125" customWidth="1"/>
    <col min="6" max="6" width="20" bestFit="1" customWidth="1"/>
    <col min="7" max="7" width="20.28515625" style="6" customWidth="1"/>
    <col min="8" max="9" width="15" customWidth="1"/>
    <col min="10" max="11" width="18.42578125" customWidth="1"/>
    <col min="12" max="13" width="20.42578125" style="6" customWidth="1"/>
    <col min="14" max="14" width="24.85546875" customWidth="1"/>
    <col min="15" max="15" width="18.140625" bestFit="1" customWidth="1"/>
    <col min="16" max="16" width="16.85546875" customWidth="1"/>
    <col min="17" max="17" width="33.140625" customWidth="1"/>
    <col min="18" max="18" width="15.42578125" customWidth="1"/>
    <col min="19" max="19" width="18" customWidth="1"/>
    <col min="22" max="22" width="26.42578125" customWidth="1"/>
    <col min="23" max="24" width="19.140625" customWidth="1"/>
  </cols>
  <sheetData>
    <row r="1" spans="1:24" ht="18" customHeight="1">
      <c r="A1" s="26" t="s">
        <v>141</v>
      </c>
      <c r="B1" s="26" t="s">
        <v>142</v>
      </c>
      <c r="C1" s="26" t="s">
        <v>143</v>
      </c>
      <c r="D1" s="69" t="s">
        <v>144</v>
      </c>
      <c r="E1" s="26" t="s">
        <v>76</v>
      </c>
      <c r="F1" s="26" t="s">
        <v>56</v>
      </c>
      <c r="G1" s="69" t="s">
        <v>77</v>
      </c>
      <c r="H1" s="26" t="s">
        <v>78</v>
      </c>
      <c r="I1" s="26" t="s">
        <v>153</v>
      </c>
      <c r="J1" s="49" t="s">
        <v>84</v>
      </c>
      <c r="K1" s="49" t="s">
        <v>154</v>
      </c>
      <c r="L1" s="69" t="s">
        <v>170</v>
      </c>
      <c r="M1" s="69" t="s">
        <v>159</v>
      </c>
      <c r="N1" s="71" t="s">
        <v>160</v>
      </c>
      <c r="O1" s="26" t="s">
        <v>88</v>
      </c>
      <c r="P1" s="26" t="s">
        <v>65</v>
      </c>
      <c r="Q1" s="71" t="s">
        <v>164</v>
      </c>
      <c r="R1" s="26" t="s">
        <v>145</v>
      </c>
      <c r="S1" s="26" t="s">
        <v>146</v>
      </c>
      <c r="V1" s="30" t="s">
        <v>147</v>
      </c>
      <c r="W1" s="32">
        <v>8</v>
      </c>
    </row>
    <row r="2" spans="1:24" ht="18" customHeight="1">
      <c r="A2" s="25">
        <v>0</v>
      </c>
      <c r="B2" s="25">
        <v>25</v>
      </c>
      <c r="C2" s="25">
        <v>0</v>
      </c>
      <c r="D2" s="36">
        <v>50000</v>
      </c>
      <c r="E2" s="25"/>
      <c r="F2" s="25"/>
      <c r="G2" s="36">
        <f t="shared" ref="G2:G65" si="0">-0.29*($D2)</f>
        <v>-14499.999999999998</v>
      </c>
      <c r="H2" s="25"/>
      <c r="I2" s="25"/>
      <c r="J2" s="72"/>
      <c r="K2" s="72"/>
      <c r="L2" s="36"/>
      <c r="M2" s="36"/>
      <c r="N2" s="73">
        <v>0</v>
      </c>
      <c r="O2" s="25">
        <v>0</v>
      </c>
      <c r="P2" s="25">
        <v>0</v>
      </c>
      <c r="Q2" s="73">
        <v>0</v>
      </c>
      <c r="R2" s="36">
        <f>SUM(D2,E2,F2,G2,H2,I2,J2,K2,L2,M2,N2,O2,P2,Q2,Mastersheet!$C$46)</f>
        <v>90500</v>
      </c>
      <c r="S2" s="36">
        <f>R2</f>
        <v>90500</v>
      </c>
      <c r="V2" s="63"/>
      <c r="W2" s="64"/>
    </row>
    <row r="3" spans="1:24" ht="15.95">
      <c r="A3" s="25">
        <v>1</v>
      </c>
      <c r="B3" s="25">
        <v>25</v>
      </c>
      <c r="C3" s="25">
        <v>1</v>
      </c>
      <c r="D3" s="36">
        <f>Mastersheet!$C$2</f>
        <v>12000</v>
      </c>
      <c r="E3" s="36">
        <f>-0.06*D3</f>
        <v>-720</v>
      </c>
      <c r="F3" s="37">
        <v>0</v>
      </c>
      <c r="G3" s="41">
        <f t="shared" si="0"/>
        <v>-3479.9999999999995</v>
      </c>
      <c r="H3" s="37">
        <f t="shared" ref="H3:H34" si="1">PMT(0.01,60,60000,0)</f>
        <v>-1334.6668610941063</v>
      </c>
      <c r="I3" s="37">
        <f>-Mastersheet!C18</f>
        <v>-6000</v>
      </c>
      <c r="J3" s="37">
        <v>0</v>
      </c>
      <c r="K3" s="37">
        <v>0</v>
      </c>
      <c r="L3" s="36">
        <f>Mastersheet!C31</f>
        <v>-80000</v>
      </c>
      <c r="M3" s="36">
        <f>Mastersheet!$C$34</f>
        <v>-1824.6070659266443</v>
      </c>
      <c r="N3" s="38">
        <v>0</v>
      </c>
      <c r="O3" s="38">
        <f>-Mastersheet!$C$38</f>
        <v>-500</v>
      </c>
      <c r="P3" s="38">
        <f>Mastersheet!$C$41</f>
        <v>-1500</v>
      </c>
      <c r="Q3" s="38">
        <v>0</v>
      </c>
      <c r="R3" s="36">
        <f>SUM(D3,E3,F3,G3,H3,I3,J3,K3,L3,M3,N3,O3,P3,Q3)</f>
        <v>-83359.273927020753</v>
      </c>
      <c r="S3" s="36">
        <f>R3+(S2*(1+($W$7/12)))</f>
        <v>7291.55940631259</v>
      </c>
      <c r="V3" s="30" t="s">
        <v>103</v>
      </c>
      <c r="W3" s="32" t="s">
        <v>117</v>
      </c>
    </row>
    <row r="4" spans="1:24" ht="15.95">
      <c r="A4" s="25">
        <v>2</v>
      </c>
      <c r="B4" s="25">
        <v>25</v>
      </c>
      <c r="C4" s="25">
        <v>2</v>
      </c>
      <c r="D4" s="36">
        <f>Mastersheet!$C$2</f>
        <v>12000</v>
      </c>
      <c r="E4" s="36">
        <f t="shared" ref="E4:E67" si="2">-0.06*D4</f>
        <v>-720</v>
      </c>
      <c r="F4" s="37">
        <v>0</v>
      </c>
      <c r="G4" s="41">
        <f t="shared" si="0"/>
        <v>-3479.9999999999995</v>
      </c>
      <c r="H4" s="37">
        <f t="shared" si="1"/>
        <v>-1334.6668610941063</v>
      </c>
      <c r="I4" s="37">
        <v>0</v>
      </c>
      <c r="J4" s="37">
        <f>Mastersheet!$C$21</f>
        <v>-747.00094700314776</v>
      </c>
      <c r="K4" s="37">
        <v>0</v>
      </c>
      <c r="L4" s="36">
        <v>0</v>
      </c>
      <c r="M4" s="36">
        <f>Mastersheet!$C$34</f>
        <v>-1824.6070659266443</v>
      </c>
      <c r="N4" s="38">
        <v>0</v>
      </c>
      <c r="O4" s="38">
        <f>-Mastersheet!$C$38</f>
        <v>-500</v>
      </c>
      <c r="P4" s="38">
        <f>Mastersheet!$C$41</f>
        <v>-1500</v>
      </c>
      <c r="Q4" s="38">
        <v>0</v>
      </c>
      <c r="R4" s="36">
        <f>SUM(D4,E4,F4,G4,H4,I4,J4,K4,L4,M4,N4,O4,P4,Q4)</f>
        <v>1893.7251259761015</v>
      </c>
      <c r="S4" s="36">
        <f>R4+(S3*(1+($W$7/12)))</f>
        <v>9197.4371312992116</v>
      </c>
      <c r="V4" s="30" t="s">
        <v>104</v>
      </c>
      <c r="W4" s="32" t="s">
        <v>114</v>
      </c>
    </row>
    <row r="5" spans="1:24" ht="15.95">
      <c r="A5" s="25">
        <v>3</v>
      </c>
      <c r="B5" s="25">
        <v>25</v>
      </c>
      <c r="C5" s="25">
        <v>3</v>
      </c>
      <c r="D5" s="36">
        <f>Mastersheet!$C$2</f>
        <v>12000</v>
      </c>
      <c r="E5" s="36">
        <f t="shared" si="2"/>
        <v>-720</v>
      </c>
      <c r="F5" s="37">
        <v>0</v>
      </c>
      <c r="G5" s="41">
        <f t="shared" si="0"/>
        <v>-3479.9999999999995</v>
      </c>
      <c r="H5" s="37">
        <f t="shared" si="1"/>
        <v>-1334.6668610941063</v>
      </c>
      <c r="I5" s="37">
        <v>0</v>
      </c>
      <c r="J5" s="37">
        <f>Mastersheet!$C$21</f>
        <v>-747.00094700314776</v>
      </c>
      <c r="K5" s="37">
        <v>0</v>
      </c>
      <c r="L5" s="36">
        <v>0</v>
      </c>
      <c r="M5" s="36">
        <f>Mastersheet!$C$34</f>
        <v>-1824.6070659266443</v>
      </c>
      <c r="N5" s="38">
        <v>0</v>
      </c>
      <c r="O5" s="38">
        <f>-Mastersheet!$C$38</f>
        <v>-500</v>
      </c>
      <c r="P5" s="38">
        <f>Mastersheet!$C$41</f>
        <v>-1500</v>
      </c>
      <c r="Q5" s="38">
        <v>0</v>
      </c>
      <c r="R5" s="36">
        <f t="shared" ref="R5:R66" si="3">SUM(D5,E5,F5,G5,H5,I5,J5,K5,L5,M5,N5,O5,P5,Q5)</f>
        <v>1893.7251259761015</v>
      </c>
      <c r="S5" s="36">
        <f>R5+(S4*(1+($W$7/12)))</f>
        <v>11106.491319160812</v>
      </c>
      <c r="V5" s="30" t="s">
        <v>105</v>
      </c>
      <c r="W5" s="44">
        <v>1500</v>
      </c>
    </row>
    <row r="6" spans="1:24">
      <c r="A6" s="25">
        <v>4</v>
      </c>
      <c r="B6" s="25">
        <v>25</v>
      </c>
      <c r="C6" s="25">
        <v>4</v>
      </c>
      <c r="D6" s="36">
        <f>Mastersheet!$C$2</f>
        <v>12000</v>
      </c>
      <c r="E6" s="36">
        <f t="shared" si="2"/>
        <v>-720</v>
      </c>
      <c r="F6" s="37">
        <v>0</v>
      </c>
      <c r="G6" s="41">
        <f t="shared" si="0"/>
        <v>-3479.9999999999995</v>
      </c>
      <c r="H6" s="37">
        <f t="shared" si="1"/>
        <v>-1334.6668610941063</v>
      </c>
      <c r="I6" s="37">
        <v>0</v>
      </c>
      <c r="J6" s="37">
        <f>Mastersheet!$C$21</f>
        <v>-747.00094700314776</v>
      </c>
      <c r="K6" s="37">
        <v>0</v>
      </c>
      <c r="L6" s="36">
        <v>0</v>
      </c>
      <c r="M6" s="36">
        <f>Mastersheet!$C$34</f>
        <v>-1824.6070659266443</v>
      </c>
      <c r="N6" s="38">
        <v>0</v>
      </c>
      <c r="O6" s="38">
        <f>-Mastersheet!$C$38</f>
        <v>-500</v>
      </c>
      <c r="P6" s="38">
        <f>Mastersheet!$C$41</f>
        <v>-1500</v>
      </c>
      <c r="Q6" s="38">
        <v>0</v>
      </c>
      <c r="R6" s="36">
        <f t="shared" si="3"/>
        <v>1893.7251259761015</v>
      </c>
      <c r="S6" s="36">
        <f>R6+(S5*(1+($W$7/12)))</f>
        <v>13018.727264002182</v>
      </c>
      <c r="W6" s="10"/>
    </row>
    <row r="7" spans="1:24" ht="15.95" customHeight="1">
      <c r="A7" s="25">
        <v>5</v>
      </c>
      <c r="B7" s="25">
        <v>25</v>
      </c>
      <c r="C7" s="25">
        <v>5</v>
      </c>
      <c r="D7" s="36">
        <f>Mastersheet!$C$2</f>
        <v>12000</v>
      </c>
      <c r="E7" s="36">
        <f t="shared" si="2"/>
        <v>-720</v>
      </c>
      <c r="F7" s="37">
        <v>0</v>
      </c>
      <c r="G7" s="41">
        <f t="shared" si="0"/>
        <v>-3479.9999999999995</v>
      </c>
      <c r="H7" s="37">
        <f t="shared" si="1"/>
        <v>-1334.6668610941063</v>
      </c>
      <c r="I7" s="37">
        <v>0</v>
      </c>
      <c r="J7" s="37">
        <f>Mastersheet!$C$21</f>
        <v>-747.00094700314776</v>
      </c>
      <c r="K7" s="37">
        <v>0</v>
      </c>
      <c r="L7" s="36">
        <v>0</v>
      </c>
      <c r="M7" s="36">
        <f>Mastersheet!$C$34</f>
        <v>-1824.6070659266443</v>
      </c>
      <c r="N7" s="38">
        <v>0</v>
      </c>
      <c r="O7" s="38">
        <f>-Mastersheet!$C$38</f>
        <v>-500</v>
      </c>
      <c r="P7" s="38">
        <f>Mastersheet!$C$41</f>
        <v>-1500</v>
      </c>
      <c r="Q7" s="38">
        <v>0</v>
      </c>
      <c r="R7" s="36">
        <f t="shared" si="3"/>
        <v>1893.7251259761015</v>
      </c>
      <c r="S7" s="36">
        <f t="shared" ref="S7:S67" si="4">R7+(S6*(1+($W$7/12)))</f>
        <v>14934.15026875162</v>
      </c>
      <c r="V7" s="30" t="s">
        <v>136</v>
      </c>
      <c r="W7" s="31">
        <v>0.02</v>
      </c>
    </row>
    <row r="8" spans="1:24">
      <c r="A8" s="25">
        <v>6</v>
      </c>
      <c r="B8" s="25">
        <v>25</v>
      </c>
      <c r="C8" s="25">
        <v>6</v>
      </c>
      <c r="D8" s="36">
        <f>Mastersheet!$C$2</f>
        <v>12000</v>
      </c>
      <c r="E8" s="36">
        <f t="shared" si="2"/>
        <v>-720</v>
      </c>
      <c r="F8" s="37">
        <v>0</v>
      </c>
      <c r="G8" s="41">
        <f t="shared" si="0"/>
        <v>-3479.9999999999995</v>
      </c>
      <c r="H8" s="37">
        <f t="shared" si="1"/>
        <v>-1334.6668610941063</v>
      </c>
      <c r="I8" s="37">
        <v>0</v>
      </c>
      <c r="J8" s="37">
        <f>Mastersheet!$C$21</f>
        <v>-747.00094700314776</v>
      </c>
      <c r="K8" s="37">
        <v>0</v>
      </c>
      <c r="L8" s="36">
        <v>0</v>
      </c>
      <c r="M8" s="36">
        <f>Mastersheet!$C$34</f>
        <v>-1824.6070659266443</v>
      </c>
      <c r="N8" s="38">
        <v>0</v>
      </c>
      <c r="O8" s="38">
        <f>-Mastersheet!$C$38</f>
        <v>-500</v>
      </c>
      <c r="P8" s="38">
        <f>Mastersheet!$C$41</f>
        <v>-1500</v>
      </c>
      <c r="Q8" s="38">
        <v>0</v>
      </c>
      <c r="R8" s="36">
        <f t="shared" si="3"/>
        <v>1893.7251259761015</v>
      </c>
      <c r="S8" s="36">
        <f t="shared" si="4"/>
        <v>16852.765645175641</v>
      </c>
      <c r="V8" s="80" t="s">
        <v>44</v>
      </c>
      <c r="W8" s="87">
        <v>55000</v>
      </c>
    </row>
    <row r="9" spans="1:24">
      <c r="A9" s="25">
        <v>7</v>
      </c>
      <c r="B9" s="25">
        <v>25</v>
      </c>
      <c r="C9" s="25">
        <v>7</v>
      </c>
      <c r="D9" s="36">
        <f>Mastersheet!$C$2</f>
        <v>12000</v>
      </c>
      <c r="E9" s="36">
        <f t="shared" si="2"/>
        <v>-720</v>
      </c>
      <c r="F9" s="37">
        <v>0</v>
      </c>
      <c r="G9" s="41">
        <f t="shared" si="0"/>
        <v>-3479.9999999999995</v>
      </c>
      <c r="H9" s="37">
        <f t="shared" si="1"/>
        <v>-1334.6668610941063</v>
      </c>
      <c r="I9" s="37">
        <v>0</v>
      </c>
      <c r="J9" s="37">
        <f>Mastersheet!$C$21</f>
        <v>-747.00094700314776</v>
      </c>
      <c r="K9" s="37">
        <v>0</v>
      </c>
      <c r="L9" s="36">
        <v>0</v>
      </c>
      <c r="M9" s="36">
        <f>Mastersheet!$C$34</f>
        <v>-1824.6070659266443</v>
      </c>
      <c r="N9" s="38">
        <v>0</v>
      </c>
      <c r="O9" s="38">
        <f>-Mastersheet!$C$38</f>
        <v>-500</v>
      </c>
      <c r="P9" s="38">
        <f>Mastersheet!$C$41</f>
        <v>-1500</v>
      </c>
      <c r="Q9" s="38">
        <v>0</v>
      </c>
      <c r="R9" s="36">
        <f t="shared" si="3"/>
        <v>1893.7251259761015</v>
      </c>
      <c r="S9" s="36">
        <f t="shared" si="4"/>
        <v>18774.578713893701</v>
      </c>
    </row>
    <row r="10" spans="1:24">
      <c r="A10" s="25">
        <v>8</v>
      </c>
      <c r="B10" s="25">
        <v>25</v>
      </c>
      <c r="C10" s="25">
        <v>8</v>
      </c>
      <c r="D10" s="36">
        <f>Mastersheet!$C$2</f>
        <v>12000</v>
      </c>
      <c r="E10" s="36">
        <f t="shared" si="2"/>
        <v>-720</v>
      </c>
      <c r="F10" s="37">
        <v>0</v>
      </c>
      <c r="G10" s="41">
        <f t="shared" si="0"/>
        <v>-3479.9999999999995</v>
      </c>
      <c r="H10" s="37">
        <f t="shared" si="1"/>
        <v>-1334.6668610941063</v>
      </c>
      <c r="I10" s="37">
        <v>0</v>
      </c>
      <c r="J10" s="37">
        <f>Mastersheet!$C$21</f>
        <v>-747.00094700314776</v>
      </c>
      <c r="K10" s="37">
        <v>0</v>
      </c>
      <c r="L10" s="36">
        <v>0</v>
      </c>
      <c r="M10" s="36">
        <f>Mastersheet!$C$34</f>
        <v>-1824.6070659266443</v>
      </c>
      <c r="N10" s="38">
        <v>0</v>
      </c>
      <c r="O10" s="38">
        <f>-Mastersheet!$C$38</f>
        <v>-500</v>
      </c>
      <c r="P10" s="38">
        <f>Mastersheet!$C$41</f>
        <v>-1500</v>
      </c>
      <c r="Q10" s="38">
        <v>0</v>
      </c>
      <c r="R10" s="36">
        <f t="shared" si="3"/>
        <v>1893.7251259761015</v>
      </c>
      <c r="S10" s="36">
        <f t="shared" si="4"/>
        <v>20699.59480439296</v>
      </c>
      <c r="V10" s="26" t="s">
        <v>150</v>
      </c>
      <c r="W10" s="36">
        <f>NPV(W7/12,$R$3:$R$422)+R2</f>
        <v>5267962.4057750693</v>
      </c>
    </row>
    <row r="11" spans="1:24">
      <c r="A11" s="25">
        <v>9</v>
      </c>
      <c r="B11" s="25">
        <v>25</v>
      </c>
      <c r="C11" s="25">
        <v>9</v>
      </c>
      <c r="D11" s="36">
        <f>Mastersheet!$C$2</f>
        <v>12000</v>
      </c>
      <c r="E11" s="36">
        <f t="shared" si="2"/>
        <v>-720</v>
      </c>
      <c r="F11" s="37">
        <v>0</v>
      </c>
      <c r="G11" s="41">
        <f t="shared" si="0"/>
        <v>-3479.9999999999995</v>
      </c>
      <c r="H11" s="37">
        <f t="shared" si="1"/>
        <v>-1334.6668610941063</v>
      </c>
      <c r="I11" s="37">
        <v>0</v>
      </c>
      <c r="J11" s="37">
        <f>Mastersheet!$C$21</f>
        <v>-747.00094700314776</v>
      </c>
      <c r="K11" s="37">
        <v>0</v>
      </c>
      <c r="L11" s="36">
        <v>0</v>
      </c>
      <c r="M11" s="36">
        <f>Mastersheet!$C$34</f>
        <v>-1824.6070659266443</v>
      </c>
      <c r="N11" s="38">
        <v>0</v>
      </c>
      <c r="O11" s="38">
        <f>-Mastersheet!$C$38</f>
        <v>-500</v>
      </c>
      <c r="P11" s="38">
        <f>Mastersheet!$C$41</f>
        <v>-1500</v>
      </c>
      <c r="Q11" s="38">
        <v>0</v>
      </c>
      <c r="R11" s="36">
        <f t="shared" si="3"/>
        <v>1893.7251259761015</v>
      </c>
      <c r="S11" s="36">
        <f>R11+(S10*(1+($W$7/12)))</f>
        <v>22627.819255043054</v>
      </c>
      <c r="V11" s="26" t="s">
        <v>151</v>
      </c>
      <c r="W11" s="37">
        <f>-FV(W7/12,420,,W10)</f>
        <v>10602194.007331884</v>
      </c>
    </row>
    <row r="12" spans="1:24">
      <c r="A12" s="25">
        <v>10</v>
      </c>
      <c r="B12" s="25">
        <v>25</v>
      </c>
      <c r="C12" s="25">
        <v>10</v>
      </c>
      <c r="D12" s="36">
        <f>Mastersheet!$C$2</f>
        <v>12000</v>
      </c>
      <c r="E12" s="36">
        <f t="shared" si="2"/>
        <v>-720</v>
      </c>
      <c r="F12" s="37">
        <v>0</v>
      </c>
      <c r="G12" s="41">
        <f t="shared" si="0"/>
        <v>-3479.9999999999995</v>
      </c>
      <c r="H12" s="37">
        <f t="shared" si="1"/>
        <v>-1334.6668610941063</v>
      </c>
      <c r="I12" s="37">
        <v>0</v>
      </c>
      <c r="J12" s="37">
        <f>Mastersheet!$C$21</f>
        <v>-747.00094700314776</v>
      </c>
      <c r="K12" s="37">
        <v>0</v>
      </c>
      <c r="L12" s="36">
        <v>0</v>
      </c>
      <c r="M12" s="36">
        <f>Mastersheet!$C$34</f>
        <v>-1824.6070659266443</v>
      </c>
      <c r="N12" s="38">
        <v>0</v>
      </c>
      <c r="O12" s="38">
        <f>-Mastersheet!$C$38</f>
        <v>-500</v>
      </c>
      <c r="P12" s="38">
        <f>Mastersheet!$C$41</f>
        <v>-1500</v>
      </c>
      <c r="Q12" s="38">
        <v>0</v>
      </c>
      <c r="R12" s="36">
        <f t="shared" si="3"/>
        <v>1893.7251259761015</v>
      </c>
      <c r="S12" s="36">
        <f t="shared" si="4"/>
        <v>24559.257413110892</v>
      </c>
    </row>
    <row r="13" spans="1:24">
      <c r="A13" s="25">
        <v>11</v>
      </c>
      <c r="B13" s="25">
        <v>25</v>
      </c>
      <c r="C13" s="25">
        <v>11</v>
      </c>
      <c r="D13" s="36">
        <f>Mastersheet!$C$2</f>
        <v>12000</v>
      </c>
      <c r="E13" s="36">
        <f t="shared" si="2"/>
        <v>-720</v>
      </c>
      <c r="F13" s="37">
        <v>0</v>
      </c>
      <c r="G13" s="41">
        <f t="shared" si="0"/>
        <v>-3479.9999999999995</v>
      </c>
      <c r="H13" s="37">
        <f t="shared" si="1"/>
        <v>-1334.6668610941063</v>
      </c>
      <c r="I13" s="37">
        <v>0</v>
      </c>
      <c r="J13" s="37">
        <f>Mastersheet!$C$21</f>
        <v>-747.00094700314776</v>
      </c>
      <c r="K13" s="37">
        <v>0</v>
      </c>
      <c r="L13" s="36">
        <v>0</v>
      </c>
      <c r="M13" s="36">
        <f>Mastersheet!$C$34</f>
        <v>-1824.6070659266443</v>
      </c>
      <c r="N13" s="38">
        <v>0</v>
      </c>
      <c r="O13" s="38">
        <f>-Mastersheet!$C$38</f>
        <v>-500</v>
      </c>
      <c r="P13" s="38">
        <f>Mastersheet!$C$41</f>
        <v>-1500</v>
      </c>
      <c r="Q13" s="38">
        <v>0</v>
      </c>
      <c r="R13" s="36">
        <f t="shared" si="3"/>
        <v>1893.7251259761015</v>
      </c>
      <c r="S13" s="36">
        <f t="shared" si="4"/>
        <v>26493.914634775516</v>
      </c>
      <c r="V13" s="26" t="s">
        <v>136</v>
      </c>
      <c r="W13" s="26" t="s">
        <v>150</v>
      </c>
      <c r="X13" s="26" t="s">
        <v>151</v>
      </c>
    </row>
    <row r="14" spans="1:24">
      <c r="A14" s="25">
        <v>12</v>
      </c>
      <c r="B14" s="25">
        <v>25</v>
      </c>
      <c r="C14" s="25">
        <v>0</v>
      </c>
      <c r="D14" s="36">
        <f>Mastersheet!$C$2</f>
        <v>12000</v>
      </c>
      <c r="E14" s="36">
        <f t="shared" si="2"/>
        <v>-720</v>
      </c>
      <c r="F14" s="37">
        <v>0</v>
      </c>
      <c r="G14" s="41">
        <f t="shared" si="0"/>
        <v>-3479.9999999999995</v>
      </c>
      <c r="H14" s="37">
        <f t="shared" si="1"/>
        <v>-1334.6668610941063</v>
      </c>
      <c r="I14" s="37">
        <v>0</v>
      </c>
      <c r="J14" s="37">
        <f>Mastersheet!$C$21</f>
        <v>-747.00094700314776</v>
      </c>
      <c r="K14" s="37">
        <v>0</v>
      </c>
      <c r="L14" s="36">
        <v>0</v>
      </c>
      <c r="M14" s="36">
        <f>Mastersheet!$C$34</f>
        <v>-1824.6070659266443</v>
      </c>
      <c r="N14" s="38">
        <v>0</v>
      </c>
      <c r="O14" s="38">
        <f>-Mastersheet!$C$38</f>
        <v>-500</v>
      </c>
      <c r="P14" s="38">
        <f>Mastersheet!$C$41</f>
        <v>-1500</v>
      </c>
      <c r="Q14" s="38">
        <v>0</v>
      </c>
      <c r="R14" s="36">
        <f t="shared" si="3"/>
        <v>1893.7251259761015</v>
      </c>
      <c r="S14" s="36">
        <f t="shared" si="4"/>
        <v>28431.796285142911</v>
      </c>
      <c r="V14" s="46">
        <v>0</v>
      </c>
      <c r="W14" s="36">
        <f t="shared" ref="W14:W44" si="5">NPV(V14/12,$R$3:$R$422)+$R$2</f>
        <v>9497192.4624229185</v>
      </c>
      <c r="X14" s="37">
        <f t="shared" ref="X14:X44" si="6">-FV(V14/12,420,,W14)</f>
        <v>9497192.4624229185</v>
      </c>
    </row>
    <row r="15" spans="1:24">
      <c r="A15" s="25">
        <v>13</v>
      </c>
      <c r="B15" s="25">
        <v>25</v>
      </c>
      <c r="C15" s="25">
        <v>1</v>
      </c>
      <c r="D15" s="36">
        <f>D3*(1+Mastersheet!$C$3)</f>
        <v>12360</v>
      </c>
      <c r="E15" s="36">
        <f t="shared" si="2"/>
        <v>-741.6</v>
      </c>
      <c r="F15" s="37">
        <v>0</v>
      </c>
      <c r="G15" s="41">
        <f t="shared" si="0"/>
        <v>-3584.3999999999996</v>
      </c>
      <c r="H15" s="37">
        <f t="shared" si="1"/>
        <v>-1334.6668610941063</v>
      </c>
      <c r="I15" s="37">
        <v>0</v>
      </c>
      <c r="J15" s="37">
        <f>Mastersheet!$C$21</f>
        <v>-747.00094700314776</v>
      </c>
      <c r="K15" s="37">
        <v>0</v>
      </c>
      <c r="L15" s="36">
        <v>0</v>
      </c>
      <c r="M15" s="36">
        <f>Mastersheet!$C$34</f>
        <v>-1824.6070659266443</v>
      </c>
      <c r="N15" s="38">
        <v>0</v>
      </c>
      <c r="O15" s="37">
        <f>O3*(1+Mastersheet!$C$39)</f>
        <v>-515</v>
      </c>
      <c r="P15" s="38">
        <f>Mastersheet!$C$41</f>
        <v>-1500</v>
      </c>
      <c r="Q15" s="38">
        <v>0</v>
      </c>
      <c r="R15" s="36">
        <f t="shared" si="3"/>
        <v>2112.7251259761015</v>
      </c>
      <c r="S15" s="36">
        <f t="shared" si="4"/>
        <v>30591.907738260918</v>
      </c>
      <c r="V15" s="46">
        <v>0.01</v>
      </c>
      <c r="W15" s="36">
        <f t="shared" si="5"/>
        <v>7044427.1996630356</v>
      </c>
      <c r="X15" s="37">
        <f t="shared" si="6"/>
        <v>9995061.127495734</v>
      </c>
    </row>
    <row r="16" spans="1:24">
      <c r="A16" s="25">
        <v>14</v>
      </c>
      <c r="B16" s="25">
        <v>26</v>
      </c>
      <c r="C16" s="25">
        <v>2</v>
      </c>
      <c r="D16" s="36">
        <f>D4*(1+Mastersheet!$C$3)</f>
        <v>12360</v>
      </c>
      <c r="E16" s="36">
        <f t="shared" si="2"/>
        <v>-741.6</v>
      </c>
      <c r="F16" s="37">
        <v>0</v>
      </c>
      <c r="G16" s="41">
        <f t="shared" si="0"/>
        <v>-3584.3999999999996</v>
      </c>
      <c r="H16" s="37">
        <f t="shared" si="1"/>
        <v>-1334.6668610941063</v>
      </c>
      <c r="I16" s="37">
        <v>0</v>
      </c>
      <c r="J16" s="37">
        <f>Mastersheet!$C$21</f>
        <v>-747.00094700314776</v>
      </c>
      <c r="K16" s="37">
        <v>0</v>
      </c>
      <c r="L16" s="36">
        <v>0</v>
      </c>
      <c r="M16" s="36">
        <f>Mastersheet!$C$34</f>
        <v>-1824.6070659266443</v>
      </c>
      <c r="N16" s="38">
        <v>0</v>
      </c>
      <c r="O16" s="37">
        <f>O4*(1+Mastersheet!$C$39)</f>
        <v>-515</v>
      </c>
      <c r="P16" s="38">
        <f>Mastersheet!$C$41</f>
        <v>-1500</v>
      </c>
      <c r="Q16" s="38">
        <v>0</v>
      </c>
      <c r="R16" s="36">
        <f t="shared" si="3"/>
        <v>2112.7251259761015</v>
      </c>
      <c r="S16" s="36">
        <f t="shared" si="4"/>
        <v>32755.61937713412</v>
      </c>
      <c r="V16" s="46">
        <v>0.02</v>
      </c>
      <c r="W16" s="36">
        <f t="shared" si="5"/>
        <v>5267962.4057750693</v>
      </c>
      <c r="X16" s="37">
        <f t="shared" si="6"/>
        <v>10602194.007331884</v>
      </c>
    </row>
    <row r="17" spans="1:24">
      <c r="A17" s="25">
        <v>15</v>
      </c>
      <c r="B17" s="25">
        <v>26</v>
      </c>
      <c r="C17" s="25">
        <v>3</v>
      </c>
      <c r="D17" s="36">
        <f>D5*(1+Mastersheet!$C$3)</f>
        <v>12360</v>
      </c>
      <c r="E17" s="36">
        <f t="shared" si="2"/>
        <v>-741.6</v>
      </c>
      <c r="F17" s="37">
        <v>0</v>
      </c>
      <c r="G17" s="41">
        <f t="shared" si="0"/>
        <v>-3584.3999999999996</v>
      </c>
      <c r="H17" s="37">
        <f t="shared" si="1"/>
        <v>-1334.6668610941063</v>
      </c>
      <c r="I17" s="37">
        <v>0</v>
      </c>
      <c r="J17" s="37">
        <f>Mastersheet!$C$21</f>
        <v>-747.00094700314776</v>
      </c>
      <c r="K17" s="37">
        <v>0</v>
      </c>
      <c r="L17" s="36">
        <v>0</v>
      </c>
      <c r="M17" s="36">
        <f>Mastersheet!$C$34</f>
        <v>-1824.6070659266443</v>
      </c>
      <c r="N17" s="38">
        <v>0</v>
      </c>
      <c r="O17" s="37">
        <f>O5*(1+Mastersheet!$C$39)</f>
        <v>-515</v>
      </c>
      <c r="P17" s="38">
        <f>Mastersheet!$C$41</f>
        <v>-1500</v>
      </c>
      <c r="Q17" s="38">
        <v>0</v>
      </c>
      <c r="R17" s="36">
        <f t="shared" si="3"/>
        <v>2112.7251259761015</v>
      </c>
      <c r="S17" s="36">
        <f t="shared" si="4"/>
        <v>34922.937202072113</v>
      </c>
      <c r="V17" s="46">
        <v>0.03</v>
      </c>
      <c r="W17" s="36">
        <f t="shared" si="5"/>
        <v>3976137.4360628217</v>
      </c>
      <c r="X17" s="37">
        <f t="shared" si="6"/>
        <v>11347534.980643056</v>
      </c>
    </row>
    <row r="18" spans="1:24">
      <c r="A18" s="25">
        <v>16</v>
      </c>
      <c r="B18" s="25">
        <v>26</v>
      </c>
      <c r="C18" s="25">
        <v>4</v>
      </c>
      <c r="D18" s="36">
        <f>D6*(1+Mastersheet!$C$3)</f>
        <v>12360</v>
      </c>
      <c r="E18" s="36">
        <f t="shared" si="2"/>
        <v>-741.6</v>
      </c>
      <c r="F18" s="37">
        <v>0</v>
      </c>
      <c r="G18" s="41">
        <f t="shared" si="0"/>
        <v>-3584.3999999999996</v>
      </c>
      <c r="H18" s="37">
        <f t="shared" si="1"/>
        <v>-1334.6668610941063</v>
      </c>
      <c r="I18" s="37">
        <v>0</v>
      </c>
      <c r="J18" s="37">
        <f>Mastersheet!$C$21</f>
        <v>-747.00094700314776</v>
      </c>
      <c r="K18" s="37">
        <v>0</v>
      </c>
      <c r="L18" s="36">
        <v>0</v>
      </c>
      <c r="M18" s="36">
        <f>Mastersheet!$C$34</f>
        <v>-1824.6070659266443</v>
      </c>
      <c r="N18" s="38">
        <v>0</v>
      </c>
      <c r="O18" s="37">
        <f>O6*(1+Mastersheet!$C$39)</f>
        <v>-515</v>
      </c>
      <c r="P18" s="38">
        <f>Mastersheet!$C$41</f>
        <v>-1500</v>
      </c>
      <c r="Q18" s="38">
        <v>0</v>
      </c>
      <c r="R18" s="36">
        <f t="shared" si="3"/>
        <v>2112.7251259761015</v>
      </c>
      <c r="S18" s="36">
        <f t="shared" si="4"/>
        <v>37093.867223385001</v>
      </c>
      <c r="V18" s="46">
        <v>0.04</v>
      </c>
      <c r="W18" s="36">
        <f t="shared" si="5"/>
        <v>3032432.7810114701</v>
      </c>
      <c r="X18" s="37">
        <f t="shared" si="6"/>
        <v>12268524.935224887</v>
      </c>
    </row>
    <row r="19" spans="1:24">
      <c r="A19" s="25">
        <v>17</v>
      </c>
      <c r="B19" s="25">
        <v>26</v>
      </c>
      <c r="C19" s="25">
        <v>5</v>
      </c>
      <c r="D19" s="36">
        <f>D7*(1+Mastersheet!$C$3)</f>
        <v>12360</v>
      </c>
      <c r="E19" s="36">
        <f t="shared" si="2"/>
        <v>-741.6</v>
      </c>
      <c r="F19" s="37">
        <v>0</v>
      </c>
      <c r="G19" s="41">
        <f t="shared" si="0"/>
        <v>-3584.3999999999996</v>
      </c>
      <c r="H19" s="37">
        <f t="shared" si="1"/>
        <v>-1334.6668610941063</v>
      </c>
      <c r="I19" s="37">
        <v>0</v>
      </c>
      <c r="J19" s="37">
        <f>Mastersheet!$C$21</f>
        <v>-747.00094700314776</v>
      </c>
      <c r="K19" s="37">
        <v>0</v>
      </c>
      <c r="L19" s="36">
        <v>0</v>
      </c>
      <c r="M19" s="36">
        <f>Mastersheet!$C$34</f>
        <v>-1824.6070659266443</v>
      </c>
      <c r="N19" s="38">
        <v>0</v>
      </c>
      <c r="O19" s="37">
        <f>O7*(1+Mastersheet!$C$39)</f>
        <v>-515</v>
      </c>
      <c r="P19" s="38">
        <f>Mastersheet!$C$41</f>
        <v>-1500</v>
      </c>
      <c r="Q19" s="38">
        <v>0</v>
      </c>
      <c r="R19" s="36">
        <f t="shared" si="3"/>
        <v>2112.7251259761015</v>
      </c>
      <c r="S19" s="36">
        <f t="shared" si="4"/>
        <v>39268.41546140008</v>
      </c>
      <c r="V19" s="46">
        <v>0.05</v>
      </c>
      <c r="W19" s="36">
        <f t="shared" si="5"/>
        <v>2339452.6023749276</v>
      </c>
      <c r="X19" s="37">
        <f t="shared" si="6"/>
        <v>13413762.522735812</v>
      </c>
    </row>
    <row r="20" spans="1:24">
      <c r="A20" s="25">
        <v>18</v>
      </c>
      <c r="B20" s="25">
        <v>26</v>
      </c>
      <c r="C20" s="25">
        <v>6</v>
      </c>
      <c r="D20" s="36">
        <f>D8*(1+Mastersheet!$C$3)</f>
        <v>12360</v>
      </c>
      <c r="E20" s="36">
        <f t="shared" si="2"/>
        <v>-741.6</v>
      </c>
      <c r="F20" s="37">
        <v>0</v>
      </c>
      <c r="G20" s="41">
        <f t="shared" si="0"/>
        <v>-3584.3999999999996</v>
      </c>
      <c r="H20" s="37">
        <f t="shared" si="1"/>
        <v>-1334.6668610941063</v>
      </c>
      <c r="I20" s="37">
        <v>0</v>
      </c>
      <c r="J20" s="37">
        <f>Mastersheet!$C$21</f>
        <v>-747.00094700314776</v>
      </c>
      <c r="K20" s="37">
        <v>0</v>
      </c>
      <c r="L20" s="36">
        <v>0</v>
      </c>
      <c r="M20" s="36">
        <f>Mastersheet!$C$34</f>
        <v>-1824.6070659266443</v>
      </c>
      <c r="N20" s="38">
        <v>0</v>
      </c>
      <c r="O20" s="37">
        <f>O8*(1+Mastersheet!$C$39)</f>
        <v>-515</v>
      </c>
      <c r="P20" s="38">
        <f>Mastersheet!$C$41</f>
        <v>-1500</v>
      </c>
      <c r="Q20" s="38">
        <v>0</v>
      </c>
      <c r="R20" s="36">
        <f t="shared" si="3"/>
        <v>2112.7251259761015</v>
      </c>
      <c r="S20" s="36">
        <f t="shared" si="4"/>
        <v>41446.587946478518</v>
      </c>
      <c r="V20" s="46">
        <v>0.06</v>
      </c>
      <c r="W20" s="36">
        <f t="shared" si="5"/>
        <v>1827591.7623753669</v>
      </c>
      <c r="X20" s="37">
        <f t="shared" si="6"/>
        <v>14846535.791301809</v>
      </c>
    </row>
    <row r="21" spans="1:24">
      <c r="A21" s="25">
        <v>19</v>
      </c>
      <c r="B21" s="25">
        <v>26</v>
      </c>
      <c r="C21" s="25">
        <v>7</v>
      </c>
      <c r="D21" s="36">
        <f>D9*(1+Mastersheet!$C$3)</f>
        <v>12360</v>
      </c>
      <c r="E21" s="36">
        <f t="shared" si="2"/>
        <v>-741.6</v>
      </c>
      <c r="F21" s="37">
        <v>0</v>
      </c>
      <c r="G21" s="41">
        <f t="shared" si="0"/>
        <v>-3584.3999999999996</v>
      </c>
      <c r="H21" s="37">
        <f t="shared" si="1"/>
        <v>-1334.6668610941063</v>
      </c>
      <c r="I21" s="37">
        <v>0</v>
      </c>
      <c r="J21" s="37">
        <f>Mastersheet!$C$21</f>
        <v>-747.00094700314776</v>
      </c>
      <c r="K21" s="37">
        <v>0</v>
      </c>
      <c r="L21" s="36">
        <v>0</v>
      </c>
      <c r="M21" s="36">
        <f>Mastersheet!$C$34</f>
        <v>-1824.6070659266443</v>
      </c>
      <c r="N21" s="38">
        <v>0</v>
      </c>
      <c r="O21" s="37">
        <f>O9*(1+Mastersheet!$C$39)</f>
        <v>-515</v>
      </c>
      <c r="P21" s="38">
        <f>Mastersheet!$C$41</f>
        <v>-1500</v>
      </c>
      <c r="Q21" s="38">
        <v>0</v>
      </c>
      <c r="R21" s="36">
        <f t="shared" si="3"/>
        <v>2112.7251259761015</v>
      </c>
      <c r="S21" s="36">
        <f t="shared" si="4"/>
        <v>43628.39071903209</v>
      </c>
      <c r="V21" s="46">
        <v>7.0000000000000007E-2</v>
      </c>
      <c r="W21" s="36">
        <f t="shared" si="5"/>
        <v>1447010.197662225</v>
      </c>
      <c r="X21" s="37">
        <f t="shared" si="6"/>
        <v>16649519.04928939</v>
      </c>
    </row>
    <row r="22" spans="1:24">
      <c r="A22" s="25">
        <v>20</v>
      </c>
      <c r="B22" s="25">
        <v>26</v>
      </c>
      <c r="C22" s="25">
        <v>8</v>
      </c>
      <c r="D22" s="36">
        <f>D10*(1+Mastersheet!$C$3)</f>
        <v>12360</v>
      </c>
      <c r="E22" s="36">
        <f t="shared" si="2"/>
        <v>-741.6</v>
      </c>
      <c r="F22" s="37">
        <v>0</v>
      </c>
      <c r="G22" s="41">
        <f t="shared" si="0"/>
        <v>-3584.3999999999996</v>
      </c>
      <c r="H22" s="37">
        <f t="shared" si="1"/>
        <v>-1334.6668610941063</v>
      </c>
      <c r="I22" s="37">
        <v>0</v>
      </c>
      <c r="J22" s="37">
        <f>Mastersheet!$C$21</f>
        <v>-747.00094700314776</v>
      </c>
      <c r="K22" s="37">
        <v>0</v>
      </c>
      <c r="L22" s="36">
        <v>0</v>
      </c>
      <c r="M22" s="36">
        <f>Mastersheet!$C$34</f>
        <v>-1824.6070659266443</v>
      </c>
      <c r="N22" s="38">
        <v>0</v>
      </c>
      <c r="O22" s="37">
        <f>O10*(1+Mastersheet!$C$39)</f>
        <v>-515</v>
      </c>
      <c r="P22" s="38">
        <f>Mastersheet!$C$41</f>
        <v>-1500</v>
      </c>
      <c r="Q22" s="38">
        <v>0</v>
      </c>
      <c r="R22" s="36">
        <f t="shared" si="3"/>
        <v>2112.7251259761015</v>
      </c>
      <c r="S22" s="36">
        <f t="shared" si="4"/>
        <v>45813.829829539914</v>
      </c>
      <c r="V22" s="46">
        <v>0.08</v>
      </c>
      <c r="W22" s="36">
        <f t="shared" si="5"/>
        <v>1161944.0399413456</v>
      </c>
      <c r="X22" s="37">
        <f t="shared" si="6"/>
        <v>18931031.24914201</v>
      </c>
    </row>
    <row r="23" spans="1:24">
      <c r="A23" s="25">
        <v>21</v>
      </c>
      <c r="B23" s="25">
        <v>26</v>
      </c>
      <c r="C23" s="25">
        <v>9</v>
      </c>
      <c r="D23" s="36">
        <f>D11*(1+Mastersheet!$C$3)</f>
        <v>12360</v>
      </c>
      <c r="E23" s="36">
        <f t="shared" si="2"/>
        <v>-741.6</v>
      </c>
      <c r="F23" s="37">
        <v>0</v>
      </c>
      <c r="G23" s="41">
        <f t="shared" si="0"/>
        <v>-3584.3999999999996</v>
      </c>
      <c r="H23" s="37">
        <f t="shared" si="1"/>
        <v>-1334.6668610941063</v>
      </c>
      <c r="I23" s="37">
        <v>0</v>
      </c>
      <c r="J23" s="37">
        <f>Mastersheet!$C$21</f>
        <v>-747.00094700314776</v>
      </c>
      <c r="K23" s="37">
        <v>0</v>
      </c>
      <c r="L23" s="36">
        <v>0</v>
      </c>
      <c r="M23" s="36">
        <f>Mastersheet!$C$34</f>
        <v>-1824.6070659266443</v>
      </c>
      <c r="N23" s="38">
        <v>0</v>
      </c>
      <c r="O23" s="37">
        <f>O11*(1+Mastersheet!$C$39)</f>
        <v>-515</v>
      </c>
      <c r="P23" s="38">
        <f>Mastersheet!$C$41</f>
        <v>-1500</v>
      </c>
      <c r="Q23" s="38">
        <v>0</v>
      </c>
      <c r="R23" s="36">
        <f t="shared" si="3"/>
        <v>2112.7251259761015</v>
      </c>
      <c r="S23" s="36">
        <f t="shared" si="4"/>
        <v>48002.911338565253</v>
      </c>
      <c r="V23" s="46">
        <v>0.09</v>
      </c>
      <c r="W23" s="36">
        <f t="shared" si="5"/>
        <v>946668.99321017729</v>
      </c>
      <c r="X23" s="37">
        <f t="shared" si="6"/>
        <v>21833390.086967781</v>
      </c>
    </row>
    <row r="24" spans="1:24">
      <c r="A24" s="25">
        <v>22</v>
      </c>
      <c r="B24" s="25">
        <v>26</v>
      </c>
      <c r="C24" s="25">
        <v>10</v>
      </c>
      <c r="D24" s="36">
        <f>D12*(1+Mastersheet!$C$3)</f>
        <v>12360</v>
      </c>
      <c r="E24" s="36">
        <f t="shared" si="2"/>
        <v>-741.6</v>
      </c>
      <c r="F24" s="37">
        <v>0</v>
      </c>
      <c r="G24" s="41">
        <f t="shared" si="0"/>
        <v>-3584.3999999999996</v>
      </c>
      <c r="H24" s="37">
        <f t="shared" si="1"/>
        <v>-1334.6668610941063</v>
      </c>
      <c r="I24" s="37">
        <v>0</v>
      </c>
      <c r="J24" s="37">
        <f>Mastersheet!$C$21</f>
        <v>-747.00094700314776</v>
      </c>
      <c r="K24" s="37">
        <v>0</v>
      </c>
      <c r="L24" s="36">
        <v>0</v>
      </c>
      <c r="M24" s="36">
        <f>Mastersheet!$C$34</f>
        <v>-1824.6070659266443</v>
      </c>
      <c r="N24" s="38">
        <v>0</v>
      </c>
      <c r="O24" s="37">
        <f>O12*(1+Mastersheet!$C$39)</f>
        <v>-515</v>
      </c>
      <c r="P24" s="38">
        <f>Mastersheet!$C$41</f>
        <v>-1500</v>
      </c>
      <c r="Q24" s="38">
        <v>0</v>
      </c>
      <c r="R24" s="36">
        <f t="shared" si="3"/>
        <v>2112.7251259761015</v>
      </c>
      <c r="S24" s="36">
        <f t="shared" si="4"/>
        <v>50195.6413167723</v>
      </c>
      <c r="V24" s="46">
        <v>0.1</v>
      </c>
      <c r="W24" s="36">
        <f t="shared" si="5"/>
        <v>782632.93478075217</v>
      </c>
      <c r="X24" s="37">
        <f t="shared" si="6"/>
        <v>25544082.774614934</v>
      </c>
    </row>
    <row r="25" spans="1:24">
      <c r="A25" s="25">
        <v>23</v>
      </c>
      <c r="B25" s="25">
        <v>26</v>
      </c>
      <c r="C25" s="25">
        <v>11</v>
      </c>
      <c r="D25" s="36">
        <f>D13*(1+Mastersheet!$C$3)</f>
        <v>12360</v>
      </c>
      <c r="E25" s="36">
        <f t="shared" si="2"/>
        <v>-741.6</v>
      </c>
      <c r="F25" s="37">
        <v>0</v>
      </c>
      <c r="G25" s="41">
        <f t="shared" si="0"/>
        <v>-3584.3999999999996</v>
      </c>
      <c r="H25" s="37">
        <f t="shared" si="1"/>
        <v>-1334.6668610941063</v>
      </c>
      <c r="I25" s="37">
        <v>0</v>
      </c>
      <c r="J25" s="37">
        <f>Mastersheet!$C$21</f>
        <v>-747.00094700314776</v>
      </c>
      <c r="K25" s="37">
        <v>0</v>
      </c>
      <c r="L25" s="36">
        <v>0</v>
      </c>
      <c r="M25" s="36">
        <f>Mastersheet!$C$34</f>
        <v>-1824.6070659266443</v>
      </c>
      <c r="N25" s="38">
        <v>0</v>
      </c>
      <c r="O25" s="37">
        <f>O13*(1+Mastersheet!$C$39)</f>
        <v>-515</v>
      </c>
      <c r="P25" s="38">
        <f>Mastersheet!$C$41</f>
        <v>-1500</v>
      </c>
      <c r="Q25" s="38">
        <v>0</v>
      </c>
      <c r="R25" s="36">
        <f t="shared" si="3"/>
        <v>2112.7251259761015</v>
      </c>
      <c r="S25" s="36">
        <f t="shared" si="4"/>
        <v>52392.025844943026</v>
      </c>
      <c r="V25" s="46">
        <v>0.11</v>
      </c>
      <c r="W25" s="36">
        <f t="shared" si="5"/>
        <v>656416.63979420729</v>
      </c>
      <c r="X25" s="37">
        <f t="shared" si="6"/>
        <v>30310727.60833475</v>
      </c>
    </row>
    <row r="26" spans="1:24">
      <c r="A26" s="25">
        <v>24</v>
      </c>
      <c r="B26" s="25">
        <v>26</v>
      </c>
      <c r="C26" s="25">
        <v>0</v>
      </c>
      <c r="D26" s="36">
        <f>D14*(1+Mastersheet!$C$3)</f>
        <v>12360</v>
      </c>
      <c r="E26" s="36">
        <f t="shared" si="2"/>
        <v>-741.6</v>
      </c>
      <c r="F26" s="37">
        <v>0</v>
      </c>
      <c r="G26" s="41">
        <f t="shared" si="0"/>
        <v>-3584.3999999999996</v>
      </c>
      <c r="H26" s="37">
        <f t="shared" si="1"/>
        <v>-1334.6668610941063</v>
      </c>
      <c r="I26" s="37">
        <v>0</v>
      </c>
      <c r="J26" s="37">
        <f>Mastersheet!$C$21</f>
        <v>-747.00094700314776</v>
      </c>
      <c r="K26" s="37">
        <v>0</v>
      </c>
      <c r="L26" s="36">
        <v>0</v>
      </c>
      <c r="M26" s="36">
        <f>Mastersheet!$C$34</f>
        <v>-1824.6070659266443</v>
      </c>
      <c r="N26" s="38">
        <v>0</v>
      </c>
      <c r="O26" s="37">
        <f>O14*(1+Mastersheet!$C$39)</f>
        <v>-515</v>
      </c>
      <c r="P26" s="38">
        <f>Mastersheet!$C$41</f>
        <v>-1500</v>
      </c>
      <c r="Q26" s="38">
        <v>0</v>
      </c>
      <c r="R26" s="36">
        <f t="shared" si="3"/>
        <v>2112.7251259761015</v>
      </c>
      <c r="S26" s="36">
        <f t="shared" si="4"/>
        <v>54592.071013994035</v>
      </c>
      <c r="V26" s="46">
        <v>0.12</v>
      </c>
      <c r="W26" s="36">
        <f t="shared" si="5"/>
        <v>558281.58357917273</v>
      </c>
      <c r="X26" s="37">
        <f t="shared" si="6"/>
        <v>36461143.960163377</v>
      </c>
    </row>
    <row r="27" spans="1:24">
      <c r="A27" s="25">
        <v>25</v>
      </c>
      <c r="B27" s="25">
        <v>26</v>
      </c>
      <c r="C27" s="25">
        <v>1</v>
      </c>
      <c r="D27" s="36">
        <f>D15*(1+Mastersheet!$C$3)</f>
        <v>12730.800000000001</v>
      </c>
      <c r="E27" s="36">
        <f t="shared" si="2"/>
        <v>-763.84800000000007</v>
      </c>
      <c r="F27" s="37">
        <v>0</v>
      </c>
      <c r="G27" s="41">
        <f t="shared" si="0"/>
        <v>-3691.9320000000002</v>
      </c>
      <c r="H27" s="37">
        <f t="shared" si="1"/>
        <v>-1334.6668610941063</v>
      </c>
      <c r="I27" s="37">
        <v>0</v>
      </c>
      <c r="J27" s="37">
        <f>Mastersheet!$C$21</f>
        <v>-747.00094700314776</v>
      </c>
      <c r="K27" s="37">
        <v>0</v>
      </c>
      <c r="L27" s="36">
        <v>0</v>
      </c>
      <c r="M27" s="36">
        <f>Mastersheet!$C$34</f>
        <v>-1824.6070659266443</v>
      </c>
      <c r="N27" s="38">
        <v>0</v>
      </c>
      <c r="O27" s="37">
        <f>O15*(1+Mastersheet!$C$39)</f>
        <v>-530.45000000000005</v>
      </c>
      <c r="P27" s="38">
        <f>Mastersheet!$C$41</f>
        <v>-1500</v>
      </c>
      <c r="Q27" s="38">
        <v>0</v>
      </c>
      <c r="R27" s="36">
        <f t="shared" si="3"/>
        <v>2338.2951259761021</v>
      </c>
      <c r="S27" s="36">
        <f t="shared" si="4"/>
        <v>57021.352924993465</v>
      </c>
      <c r="V27" s="46">
        <v>0.13</v>
      </c>
      <c r="W27" s="36">
        <f t="shared" si="5"/>
        <v>481134.3526841859</v>
      </c>
      <c r="X27" s="37">
        <f t="shared" si="6"/>
        <v>44430314.797690623</v>
      </c>
    </row>
    <row r="28" spans="1:24">
      <c r="A28" s="25">
        <v>26</v>
      </c>
      <c r="B28" s="25">
        <v>27</v>
      </c>
      <c r="C28" s="25">
        <v>2</v>
      </c>
      <c r="D28" s="36">
        <f>D16*(1+Mastersheet!$C$3)</f>
        <v>12730.800000000001</v>
      </c>
      <c r="E28" s="36">
        <f t="shared" si="2"/>
        <v>-763.84800000000007</v>
      </c>
      <c r="F28" s="37">
        <v>0</v>
      </c>
      <c r="G28" s="41">
        <f t="shared" si="0"/>
        <v>-3691.9320000000002</v>
      </c>
      <c r="H28" s="37">
        <f t="shared" si="1"/>
        <v>-1334.6668610941063</v>
      </c>
      <c r="I28" s="37">
        <v>0</v>
      </c>
      <c r="J28" s="37">
        <f>Mastersheet!$C$21</f>
        <v>-747.00094700314776</v>
      </c>
      <c r="K28" s="37">
        <v>0</v>
      </c>
      <c r="L28" s="36">
        <v>0</v>
      </c>
      <c r="M28" s="36">
        <f>Mastersheet!$C$34</f>
        <v>-1824.6070659266443</v>
      </c>
      <c r="N28" s="38">
        <v>0</v>
      </c>
      <c r="O28" s="37">
        <f>O16*(1+Mastersheet!$C$39)</f>
        <v>-530.45000000000005</v>
      </c>
      <c r="P28" s="38">
        <f>Mastersheet!$C$41</f>
        <v>-1500</v>
      </c>
      <c r="Q28" s="38">
        <v>0</v>
      </c>
      <c r="R28" s="36">
        <f t="shared" si="3"/>
        <v>2338.2951259761021</v>
      </c>
      <c r="S28" s="36">
        <f t="shared" si="4"/>
        <v>59454.683639177892</v>
      </c>
      <c r="V28" s="46">
        <v>0.14000000000000001</v>
      </c>
      <c r="W28" s="36">
        <f t="shared" si="5"/>
        <v>419787.01069449488</v>
      </c>
      <c r="X28" s="37">
        <f t="shared" si="6"/>
        <v>54796659.851507209</v>
      </c>
    </row>
    <row r="29" spans="1:24">
      <c r="A29" s="25">
        <v>27</v>
      </c>
      <c r="B29" s="25">
        <v>27</v>
      </c>
      <c r="C29" s="25">
        <v>3</v>
      </c>
      <c r="D29" s="36">
        <f>D17*(1+Mastersheet!$C$3)</f>
        <v>12730.800000000001</v>
      </c>
      <c r="E29" s="36">
        <f t="shared" si="2"/>
        <v>-763.84800000000007</v>
      </c>
      <c r="F29" s="37">
        <v>0</v>
      </c>
      <c r="G29" s="41">
        <f t="shared" si="0"/>
        <v>-3691.9320000000002</v>
      </c>
      <c r="H29" s="37">
        <f t="shared" si="1"/>
        <v>-1334.6668610941063</v>
      </c>
      <c r="I29" s="37">
        <v>0</v>
      </c>
      <c r="J29" s="37">
        <f>Mastersheet!$C$21</f>
        <v>-747.00094700314776</v>
      </c>
      <c r="K29" s="37">
        <v>0</v>
      </c>
      <c r="L29" s="36">
        <v>0</v>
      </c>
      <c r="M29" s="36">
        <f>Mastersheet!$C$34</f>
        <v>-1824.6070659266443</v>
      </c>
      <c r="N29" s="38">
        <v>0</v>
      </c>
      <c r="O29" s="37">
        <f>O17*(1+Mastersheet!$C$39)</f>
        <v>-530.45000000000005</v>
      </c>
      <c r="P29" s="38">
        <f>Mastersheet!$C$41</f>
        <v>-1500</v>
      </c>
      <c r="Q29" s="38">
        <v>0</v>
      </c>
      <c r="R29" s="36">
        <f t="shared" si="3"/>
        <v>2338.2951259761021</v>
      </c>
      <c r="S29" s="36">
        <f t="shared" si="4"/>
        <v>61892.069904552627</v>
      </c>
      <c r="V29" s="46">
        <v>0.15</v>
      </c>
      <c r="W29" s="36">
        <f t="shared" si="5"/>
        <v>370427.95002884412</v>
      </c>
      <c r="X29" s="37">
        <f t="shared" si="6"/>
        <v>68330899.952031255</v>
      </c>
    </row>
    <row r="30" spans="1:24">
      <c r="A30" s="25">
        <v>28</v>
      </c>
      <c r="B30" s="25">
        <v>27</v>
      </c>
      <c r="C30" s="25">
        <v>4</v>
      </c>
      <c r="D30" s="36">
        <f>D18*(1+Mastersheet!$C$3)</f>
        <v>12730.800000000001</v>
      </c>
      <c r="E30" s="36">
        <f t="shared" si="2"/>
        <v>-763.84800000000007</v>
      </c>
      <c r="F30" s="37">
        <v>0</v>
      </c>
      <c r="G30" s="41">
        <f t="shared" si="0"/>
        <v>-3691.9320000000002</v>
      </c>
      <c r="H30" s="37">
        <f t="shared" si="1"/>
        <v>-1334.6668610941063</v>
      </c>
      <c r="I30" s="37">
        <v>0</v>
      </c>
      <c r="J30" s="37">
        <f>Mastersheet!$C$21</f>
        <v>-747.00094700314776</v>
      </c>
      <c r="K30" s="37">
        <v>0</v>
      </c>
      <c r="L30" s="36">
        <v>0</v>
      </c>
      <c r="M30" s="36">
        <f>Mastersheet!$C$34</f>
        <v>-1824.6070659266443</v>
      </c>
      <c r="N30" s="38">
        <v>0</v>
      </c>
      <c r="O30" s="37">
        <f>O18*(1+Mastersheet!$C$39)</f>
        <v>-530.45000000000005</v>
      </c>
      <c r="P30" s="38">
        <f>Mastersheet!$C$41</f>
        <v>-1500</v>
      </c>
      <c r="Q30" s="38">
        <v>0</v>
      </c>
      <c r="R30" s="36">
        <f t="shared" si="3"/>
        <v>2338.2951259761021</v>
      </c>
      <c r="S30" s="36">
        <f t="shared" si="4"/>
        <v>64333.518480369654</v>
      </c>
      <c r="V30" s="46">
        <v>0.16</v>
      </c>
      <c r="W30" s="36">
        <f t="shared" si="5"/>
        <v>330242.63020505791</v>
      </c>
      <c r="X30" s="37">
        <f t="shared" si="6"/>
        <v>86061967.006699413</v>
      </c>
    </row>
    <row r="31" spans="1:24">
      <c r="A31" s="25">
        <v>29</v>
      </c>
      <c r="B31" s="25">
        <v>27</v>
      </c>
      <c r="C31" s="25">
        <v>5</v>
      </c>
      <c r="D31" s="36">
        <f>D19*(1+Mastersheet!$C$3)</f>
        <v>12730.800000000001</v>
      </c>
      <c r="E31" s="36">
        <f t="shared" si="2"/>
        <v>-763.84800000000007</v>
      </c>
      <c r="F31" s="37">
        <v>0</v>
      </c>
      <c r="G31" s="41">
        <f t="shared" si="0"/>
        <v>-3691.9320000000002</v>
      </c>
      <c r="H31" s="37">
        <f t="shared" si="1"/>
        <v>-1334.6668610941063</v>
      </c>
      <c r="I31" s="37">
        <v>0</v>
      </c>
      <c r="J31" s="37">
        <f>Mastersheet!$C$21</f>
        <v>-747.00094700314776</v>
      </c>
      <c r="K31" s="37">
        <v>0</v>
      </c>
      <c r="L31" s="36">
        <v>0</v>
      </c>
      <c r="M31" s="36">
        <f>Mastersheet!$C$34</f>
        <v>-1824.6070659266443</v>
      </c>
      <c r="N31" s="38">
        <v>0</v>
      </c>
      <c r="O31" s="37">
        <f>O19*(1+Mastersheet!$C$39)</f>
        <v>-530.45000000000005</v>
      </c>
      <c r="P31" s="38">
        <f>Mastersheet!$C$41</f>
        <v>-1500</v>
      </c>
      <c r="Q31" s="38">
        <v>0</v>
      </c>
      <c r="R31" s="36">
        <f t="shared" si="3"/>
        <v>2338.2951259761021</v>
      </c>
      <c r="S31" s="36">
        <f t="shared" si="4"/>
        <v>66779.036137146366</v>
      </c>
      <c r="V31" s="46">
        <v>0.17</v>
      </c>
      <c r="W31" s="36">
        <f t="shared" si="5"/>
        <v>297141.19419959188</v>
      </c>
      <c r="X31" s="37">
        <f t="shared" si="6"/>
        <v>109366013.27961616</v>
      </c>
    </row>
    <row r="32" spans="1:24">
      <c r="A32" s="25">
        <v>30</v>
      </c>
      <c r="B32" s="25">
        <v>27</v>
      </c>
      <c r="C32" s="25">
        <v>6</v>
      </c>
      <c r="D32" s="36">
        <f>D20*(1+Mastersheet!$C$3)</f>
        <v>12730.800000000001</v>
      </c>
      <c r="E32" s="36">
        <f t="shared" si="2"/>
        <v>-763.84800000000007</v>
      </c>
      <c r="F32" s="37">
        <v>0</v>
      </c>
      <c r="G32" s="41">
        <f t="shared" si="0"/>
        <v>-3691.9320000000002</v>
      </c>
      <c r="H32" s="37">
        <f t="shared" si="1"/>
        <v>-1334.6668610941063</v>
      </c>
      <c r="I32" s="37">
        <v>0</v>
      </c>
      <c r="J32" s="37">
        <f>Mastersheet!$C$21</f>
        <v>-747.00094700314776</v>
      </c>
      <c r="K32" s="37">
        <v>0</v>
      </c>
      <c r="L32" s="36">
        <v>0</v>
      </c>
      <c r="M32" s="36">
        <f>Mastersheet!$C$34</f>
        <v>-1824.6070659266443</v>
      </c>
      <c r="N32" s="38">
        <v>0</v>
      </c>
      <c r="O32" s="37">
        <f>O20*(1+Mastersheet!$C$39)</f>
        <v>-530.45000000000005</v>
      </c>
      <c r="P32" s="38">
        <f>Mastersheet!$C$41</f>
        <v>-1500</v>
      </c>
      <c r="Q32" s="38">
        <v>0</v>
      </c>
      <c r="R32" s="36">
        <f t="shared" si="3"/>
        <v>2338.2951259761021</v>
      </c>
      <c r="S32" s="36">
        <f t="shared" si="4"/>
        <v>69228.629656684381</v>
      </c>
      <c r="V32" s="46">
        <v>0.18</v>
      </c>
      <c r="W32" s="36">
        <f t="shared" si="5"/>
        <v>269562.40737541905</v>
      </c>
      <c r="X32" s="37">
        <f t="shared" si="6"/>
        <v>140086753.5894739</v>
      </c>
    </row>
    <row r="33" spans="1:48">
      <c r="A33" s="25">
        <v>31</v>
      </c>
      <c r="B33" s="25">
        <v>27</v>
      </c>
      <c r="C33" s="25">
        <v>7</v>
      </c>
      <c r="D33" s="36">
        <f>D21*(1+Mastersheet!$C$3)</f>
        <v>12730.800000000001</v>
      </c>
      <c r="E33" s="36">
        <f t="shared" si="2"/>
        <v>-763.84800000000007</v>
      </c>
      <c r="F33" s="37">
        <v>0</v>
      </c>
      <c r="G33" s="41">
        <f t="shared" si="0"/>
        <v>-3691.9320000000002</v>
      </c>
      <c r="H33" s="37">
        <f t="shared" si="1"/>
        <v>-1334.6668610941063</v>
      </c>
      <c r="I33" s="37">
        <v>0</v>
      </c>
      <c r="J33" s="37">
        <f>Mastersheet!$C$21</f>
        <v>-747.00094700314776</v>
      </c>
      <c r="K33" s="37">
        <v>0</v>
      </c>
      <c r="L33" s="36">
        <v>0</v>
      </c>
      <c r="M33" s="36">
        <f>Mastersheet!$C$34</f>
        <v>-1824.6070659266443</v>
      </c>
      <c r="N33" s="38">
        <v>0</v>
      </c>
      <c r="O33" s="37">
        <f>O21*(1+Mastersheet!$C$39)</f>
        <v>-530.45000000000005</v>
      </c>
      <c r="P33" s="38">
        <f>Mastersheet!$C$41</f>
        <v>-1500</v>
      </c>
      <c r="Q33" s="38">
        <v>0</v>
      </c>
      <c r="R33" s="36">
        <f t="shared" si="3"/>
        <v>2338.2951259761021</v>
      </c>
      <c r="S33" s="36">
        <f t="shared" si="4"/>
        <v>71682.305832088299</v>
      </c>
      <c r="V33" s="46">
        <v>0.19</v>
      </c>
      <c r="W33" s="36">
        <f t="shared" si="5"/>
        <v>246332.18630371336</v>
      </c>
      <c r="X33" s="37">
        <f t="shared" si="6"/>
        <v>180698347.587726</v>
      </c>
    </row>
    <row r="34" spans="1:48">
      <c r="A34" s="25">
        <v>32</v>
      </c>
      <c r="B34" s="25">
        <v>27</v>
      </c>
      <c r="C34" s="25">
        <v>8</v>
      </c>
      <c r="D34" s="36">
        <f>D22*(1+Mastersheet!$C$3)</f>
        <v>12730.800000000001</v>
      </c>
      <c r="E34" s="36">
        <f t="shared" si="2"/>
        <v>-763.84800000000007</v>
      </c>
      <c r="F34" s="37">
        <v>0</v>
      </c>
      <c r="G34" s="41">
        <f t="shared" si="0"/>
        <v>-3691.9320000000002</v>
      </c>
      <c r="H34" s="37">
        <f t="shared" si="1"/>
        <v>-1334.6668610941063</v>
      </c>
      <c r="I34" s="37">
        <v>0</v>
      </c>
      <c r="J34" s="37">
        <f>Mastersheet!$C$21</f>
        <v>-747.00094700314776</v>
      </c>
      <c r="K34" s="37">
        <v>0</v>
      </c>
      <c r="L34" s="36">
        <v>0</v>
      </c>
      <c r="M34" s="36">
        <f>Mastersheet!$C$34</f>
        <v>-1824.6070659266443</v>
      </c>
      <c r="N34" s="38">
        <v>0</v>
      </c>
      <c r="O34" s="37">
        <f>O22*(1+Mastersheet!$C$39)</f>
        <v>-530.45000000000005</v>
      </c>
      <c r="P34" s="38">
        <f>Mastersheet!$C$41</f>
        <v>-1500</v>
      </c>
      <c r="Q34" s="38">
        <v>0</v>
      </c>
      <c r="R34" s="36">
        <f t="shared" si="3"/>
        <v>2338.2951259761021</v>
      </c>
      <c r="S34" s="36">
        <f t="shared" si="4"/>
        <v>74140.071467784554</v>
      </c>
      <c r="V34" s="46">
        <v>0.2</v>
      </c>
      <c r="W34" s="36">
        <f t="shared" si="5"/>
        <v>226561.24139265873</v>
      </c>
      <c r="X34" s="37">
        <f t="shared" si="6"/>
        <v>234526087.80344844</v>
      </c>
    </row>
    <row r="35" spans="1:48">
      <c r="A35" s="25">
        <v>33</v>
      </c>
      <c r="B35" s="25">
        <v>27</v>
      </c>
      <c r="C35" s="25">
        <v>9</v>
      </c>
      <c r="D35" s="36">
        <f>D23*(1+Mastersheet!$C$3)</f>
        <v>12730.800000000001</v>
      </c>
      <c r="E35" s="36">
        <f t="shared" si="2"/>
        <v>-763.84800000000007</v>
      </c>
      <c r="F35" s="37">
        <v>0</v>
      </c>
      <c r="G35" s="41">
        <f t="shared" si="0"/>
        <v>-3691.9320000000002</v>
      </c>
      <c r="H35" s="37">
        <f t="shared" ref="H35:H62" si="7">PMT(0.01,60,60000,0)</f>
        <v>-1334.6668610941063</v>
      </c>
      <c r="I35" s="37">
        <v>0</v>
      </c>
      <c r="J35" s="37">
        <f>Mastersheet!$C$21</f>
        <v>-747.00094700314776</v>
      </c>
      <c r="K35" s="37">
        <v>0</v>
      </c>
      <c r="L35" s="36">
        <v>0</v>
      </c>
      <c r="M35" s="36">
        <f>Mastersheet!$C$34</f>
        <v>-1824.6070659266443</v>
      </c>
      <c r="N35" s="38">
        <v>0</v>
      </c>
      <c r="O35" s="37">
        <f>O23*(1+Mastersheet!$C$39)</f>
        <v>-530.45000000000005</v>
      </c>
      <c r="P35" s="38">
        <f>Mastersheet!$C$41</f>
        <v>-1500</v>
      </c>
      <c r="Q35" s="38">
        <v>0</v>
      </c>
      <c r="R35" s="36">
        <f t="shared" si="3"/>
        <v>2338.2951259761021</v>
      </c>
      <c r="S35" s="36">
        <f t="shared" si="4"/>
        <v>76601.933379540307</v>
      </c>
      <c r="V35" s="46">
        <v>0.21</v>
      </c>
      <c r="W35" s="36">
        <f t="shared" si="5"/>
        <v>209570.79823447528</v>
      </c>
      <c r="X35" s="37">
        <f t="shared" si="6"/>
        <v>306045701.74114418</v>
      </c>
    </row>
    <row r="36" spans="1:48">
      <c r="A36" s="25">
        <v>34</v>
      </c>
      <c r="B36" s="25">
        <v>27</v>
      </c>
      <c r="C36" s="25">
        <v>10</v>
      </c>
      <c r="D36" s="36">
        <f>D24*(1+Mastersheet!$C$3)</f>
        <v>12730.800000000001</v>
      </c>
      <c r="E36" s="36">
        <f t="shared" si="2"/>
        <v>-763.84800000000007</v>
      </c>
      <c r="F36" s="37">
        <v>0</v>
      </c>
      <c r="G36" s="41">
        <f t="shared" si="0"/>
        <v>-3691.9320000000002</v>
      </c>
      <c r="H36" s="37">
        <f t="shared" si="7"/>
        <v>-1334.6668610941063</v>
      </c>
      <c r="I36" s="37">
        <v>0</v>
      </c>
      <c r="J36" s="37">
        <f>Mastersheet!$C$21</f>
        <v>-747.00094700314776</v>
      </c>
      <c r="K36" s="37">
        <v>0</v>
      </c>
      <c r="L36" s="36">
        <v>0</v>
      </c>
      <c r="M36" s="36">
        <f>Mastersheet!$C$34</f>
        <v>-1824.6070659266443</v>
      </c>
      <c r="N36" s="38">
        <v>0</v>
      </c>
      <c r="O36" s="37">
        <f>O24*(1+Mastersheet!$C$39)</f>
        <v>-530.45000000000005</v>
      </c>
      <c r="P36" s="38">
        <f>Mastersheet!$C$41</f>
        <v>-1500</v>
      </c>
      <c r="Q36" s="38">
        <v>0</v>
      </c>
      <c r="R36" s="36">
        <f t="shared" si="3"/>
        <v>2338.2951259761021</v>
      </c>
      <c r="S36" s="36">
        <f t="shared" si="4"/>
        <v>79067.898394482312</v>
      </c>
      <c r="V36" s="46">
        <v>0.22</v>
      </c>
      <c r="W36" s="36">
        <f t="shared" si="5"/>
        <v>194838.51806987223</v>
      </c>
      <c r="X36" s="37">
        <f t="shared" si="6"/>
        <v>401289649.82817942</v>
      </c>
    </row>
    <row r="37" spans="1:48">
      <c r="A37" s="25">
        <v>35</v>
      </c>
      <c r="B37" s="25">
        <v>27</v>
      </c>
      <c r="C37" s="25">
        <v>11</v>
      </c>
      <c r="D37" s="36">
        <f>D25*(1+Mastersheet!$C$3)</f>
        <v>12730.800000000001</v>
      </c>
      <c r="E37" s="36">
        <f t="shared" si="2"/>
        <v>-763.84800000000007</v>
      </c>
      <c r="F37" s="37">
        <v>0</v>
      </c>
      <c r="G37" s="41">
        <f t="shared" si="0"/>
        <v>-3691.9320000000002</v>
      </c>
      <c r="H37" s="37">
        <f t="shared" si="7"/>
        <v>-1334.6668610941063</v>
      </c>
      <c r="I37" s="37">
        <v>0</v>
      </c>
      <c r="J37" s="37">
        <f>Mastersheet!$C$21</f>
        <v>-747.00094700314776</v>
      </c>
      <c r="K37" s="37">
        <v>0</v>
      </c>
      <c r="L37" s="36">
        <v>0</v>
      </c>
      <c r="M37" s="36">
        <f>Mastersheet!$C$34</f>
        <v>-1824.6070659266443</v>
      </c>
      <c r="N37" s="38">
        <v>0</v>
      </c>
      <c r="O37" s="37">
        <f>O25*(1+Mastersheet!$C$39)</f>
        <v>-530.45000000000005</v>
      </c>
      <c r="P37" s="38">
        <f>Mastersheet!$C$41</f>
        <v>-1500</v>
      </c>
      <c r="Q37" s="38">
        <v>0</v>
      </c>
      <c r="R37" s="36">
        <f t="shared" si="3"/>
        <v>2338.2951259761021</v>
      </c>
      <c r="S37" s="36">
        <f t="shared" si="4"/>
        <v>81537.973351115885</v>
      </c>
      <c r="V37" s="46">
        <v>0.23</v>
      </c>
      <c r="W37" s="36">
        <f t="shared" si="5"/>
        <v>181958.98230918503</v>
      </c>
      <c r="X37" s="37">
        <f t="shared" si="6"/>
        <v>528399154.96900749</v>
      </c>
    </row>
    <row r="38" spans="1:48">
      <c r="A38" s="25">
        <v>36</v>
      </c>
      <c r="B38" s="25">
        <v>27</v>
      </c>
      <c r="C38" s="25">
        <v>0</v>
      </c>
      <c r="D38" s="36">
        <f>D26*(1+Mastersheet!$C$3)</f>
        <v>12730.800000000001</v>
      </c>
      <c r="E38" s="36">
        <f t="shared" si="2"/>
        <v>-763.84800000000007</v>
      </c>
      <c r="F38" s="37">
        <v>0</v>
      </c>
      <c r="G38" s="41">
        <f t="shared" si="0"/>
        <v>-3691.9320000000002</v>
      </c>
      <c r="H38" s="37">
        <f t="shared" si="7"/>
        <v>-1334.6668610941063</v>
      </c>
      <c r="I38" s="37">
        <v>0</v>
      </c>
      <c r="J38" s="37">
        <f>Mastersheet!$C$21</f>
        <v>-747.00094700314776</v>
      </c>
      <c r="K38" s="37">
        <v>0</v>
      </c>
      <c r="L38" s="36">
        <v>0</v>
      </c>
      <c r="M38" s="36">
        <f>Mastersheet!$C$34</f>
        <v>-1824.6070659266443</v>
      </c>
      <c r="N38" s="38">
        <v>0</v>
      </c>
      <c r="O38" s="37">
        <f>O26*(1+Mastersheet!$C$39)</f>
        <v>-530.45000000000005</v>
      </c>
      <c r="P38" s="38">
        <f>Mastersheet!$C$41</f>
        <v>-1500</v>
      </c>
      <c r="Q38" s="38">
        <v>0</v>
      </c>
      <c r="R38" s="36">
        <f t="shared" si="3"/>
        <v>2338.2951259761021</v>
      </c>
      <c r="S38" s="36">
        <f t="shared" si="4"/>
        <v>84012.165099343852</v>
      </c>
      <c r="V38" s="46">
        <v>0.24</v>
      </c>
      <c r="W38" s="36">
        <f t="shared" si="5"/>
        <v>170614.70449843432</v>
      </c>
      <c r="X38" s="37">
        <f t="shared" si="6"/>
        <v>698374861.59382701</v>
      </c>
    </row>
    <row r="39" spans="1:48">
      <c r="A39" s="25">
        <v>37</v>
      </c>
      <c r="B39" s="25">
        <v>27</v>
      </c>
      <c r="C39" s="25">
        <v>1</v>
      </c>
      <c r="D39" s="36">
        <f>D27*(1+Mastersheet!$C$3)</f>
        <v>13112.724000000002</v>
      </c>
      <c r="E39" s="36">
        <f t="shared" si="2"/>
        <v>-786.76344000000006</v>
      </c>
      <c r="F39" s="37">
        <v>0</v>
      </c>
      <c r="G39" s="41">
        <f t="shared" si="0"/>
        <v>-3802.6899600000002</v>
      </c>
      <c r="H39" s="37">
        <f t="shared" si="7"/>
        <v>-1334.6668610941063</v>
      </c>
      <c r="I39" s="37">
        <v>0</v>
      </c>
      <c r="J39" s="37">
        <f>Mastersheet!$C$21</f>
        <v>-747.00094700314776</v>
      </c>
      <c r="K39" s="37">
        <v>0</v>
      </c>
      <c r="L39" s="36">
        <v>0</v>
      </c>
      <c r="M39" s="36">
        <f>Mastersheet!$C$34</f>
        <v>-1824.6070659266443</v>
      </c>
      <c r="N39" s="38">
        <v>0</v>
      </c>
      <c r="O39" s="37">
        <f>O27*(1+Mastersheet!$C$39)</f>
        <v>-546.36350000000004</v>
      </c>
      <c r="P39" s="38">
        <f>Mastersheet!$C$41</f>
        <v>-1500</v>
      </c>
      <c r="Q39" s="38">
        <v>0</v>
      </c>
      <c r="R39" s="36">
        <f t="shared" si="3"/>
        <v>2570.6322259761032</v>
      </c>
      <c r="S39" s="36">
        <f t="shared" si="4"/>
        <v>86722.817600485534</v>
      </c>
      <c r="V39" s="46">
        <v>0.25</v>
      </c>
      <c r="W39" s="36">
        <f t="shared" si="5"/>
        <v>160554.77289491991</v>
      </c>
      <c r="X39" s="37">
        <f t="shared" si="6"/>
        <v>926098402.00294673</v>
      </c>
    </row>
    <row r="40" spans="1:48">
      <c r="A40" s="25">
        <v>38</v>
      </c>
      <c r="B40" s="25">
        <v>28</v>
      </c>
      <c r="C40" s="25">
        <v>2</v>
      </c>
      <c r="D40" s="36">
        <f>D28*(1+Mastersheet!$C$3)</f>
        <v>13112.724000000002</v>
      </c>
      <c r="E40" s="36">
        <f t="shared" si="2"/>
        <v>-786.76344000000006</v>
      </c>
      <c r="F40" s="37">
        <v>0</v>
      </c>
      <c r="G40" s="41">
        <f t="shared" si="0"/>
        <v>-3802.6899600000002</v>
      </c>
      <c r="H40" s="37">
        <f t="shared" si="7"/>
        <v>-1334.6668610941063</v>
      </c>
      <c r="I40" s="37">
        <v>0</v>
      </c>
      <c r="J40" s="37">
        <f>Mastersheet!$C$21</f>
        <v>-747.00094700314776</v>
      </c>
      <c r="K40" s="37">
        <v>0</v>
      </c>
      <c r="L40" s="36">
        <v>0</v>
      </c>
      <c r="M40" s="36">
        <f>Mastersheet!$C$34</f>
        <v>-1824.6070659266443</v>
      </c>
      <c r="N40" s="38">
        <v>0</v>
      </c>
      <c r="O40" s="37">
        <f>O28*(1+Mastersheet!$C$39)</f>
        <v>-546.36350000000004</v>
      </c>
      <c r="P40" s="38">
        <f>Mastersheet!$C$41</f>
        <v>-1500</v>
      </c>
      <c r="Q40" s="38">
        <v>0</v>
      </c>
      <c r="R40" s="36">
        <f t="shared" si="3"/>
        <v>2570.6322259761032</v>
      </c>
      <c r="S40" s="36">
        <f t="shared" si="4"/>
        <v>89437.987855795785</v>
      </c>
      <c r="V40" s="46">
        <v>0.26</v>
      </c>
      <c r="W40" s="36">
        <f t="shared" si="5"/>
        <v>151579.04064827427</v>
      </c>
      <c r="X40" s="37">
        <f t="shared" si="6"/>
        <v>1231723679.4741814</v>
      </c>
    </row>
    <row r="41" spans="1:48">
      <c r="A41" s="25">
        <v>39</v>
      </c>
      <c r="B41" s="25">
        <v>28</v>
      </c>
      <c r="C41" s="25">
        <v>3</v>
      </c>
      <c r="D41" s="36">
        <f>D29*(1+Mastersheet!$C$3)</f>
        <v>13112.724000000002</v>
      </c>
      <c r="E41" s="36">
        <f t="shared" si="2"/>
        <v>-786.76344000000006</v>
      </c>
      <c r="F41" s="37">
        <v>0</v>
      </c>
      <c r="G41" s="41">
        <f t="shared" si="0"/>
        <v>-3802.6899600000002</v>
      </c>
      <c r="H41" s="37">
        <f t="shared" si="7"/>
        <v>-1334.6668610941063</v>
      </c>
      <c r="I41" s="37">
        <v>0</v>
      </c>
      <c r="J41" s="37">
        <f>Mastersheet!$C$21</f>
        <v>-747.00094700314776</v>
      </c>
      <c r="K41" s="37">
        <v>0</v>
      </c>
      <c r="L41" s="36">
        <v>0</v>
      </c>
      <c r="M41" s="36">
        <f>Mastersheet!$C$34</f>
        <v>-1824.6070659266443</v>
      </c>
      <c r="N41" s="38">
        <v>0</v>
      </c>
      <c r="O41" s="37">
        <f>O29*(1+Mastersheet!$C$39)</f>
        <v>-546.36350000000004</v>
      </c>
      <c r="P41" s="38">
        <f>Mastersheet!$C$41</f>
        <v>-1500</v>
      </c>
      <c r="Q41" s="38">
        <v>0</v>
      </c>
      <c r="R41" s="36">
        <f t="shared" si="3"/>
        <v>2570.6322259761032</v>
      </c>
      <c r="S41" s="36">
        <f t="shared" si="4"/>
        <v>92157.683394864885</v>
      </c>
      <c r="V41" s="46">
        <v>0.27</v>
      </c>
      <c r="W41" s="36">
        <f t="shared" si="5"/>
        <v>143526.36253954115</v>
      </c>
      <c r="X41" s="37">
        <f t="shared" si="6"/>
        <v>1642573015.1615312</v>
      </c>
    </row>
    <row r="42" spans="1:48">
      <c r="A42" s="25">
        <v>40</v>
      </c>
      <c r="B42" s="25">
        <v>28</v>
      </c>
      <c r="C42" s="25">
        <v>4</v>
      </c>
      <c r="D42" s="36">
        <f>D30*(1+Mastersheet!$C$3)</f>
        <v>13112.724000000002</v>
      </c>
      <c r="E42" s="36">
        <f t="shared" si="2"/>
        <v>-786.76344000000006</v>
      </c>
      <c r="F42" s="37">
        <v>0</v>
      </c>
      <c r="G42" s="41">
        <f t="shared" si="0"/>
        <v>-3802.6899600000002</v>
      </c>
      <c r="H42" s="37">
        <f t="shared" si="7"/>
        <v>-1334.6668610941063</v>
      </c>
      <c r="I42" s="37">
        <v>0</v>
      </c>
      <c r="J42" s="37">
        <f>Mastersheet!$C$21</f>
        <v>-747.00094700314776</v>
      </c>
      <c r="K42" s="37">
        <v>0</v>
      </c>
      <c r="L42" s="36">
        <v>0</v>
      </c>
      <c r="M42" s="36">
        <f>Mastersheet!$C$34</f>
        <v>-1824.6070659266443</v>
      </c>
      <c r="N42" s="38">
        <v>0</v>
      </c>
      <c r="O42" s="37">
        <f>O30*(1+Mastersheet!$C$39)</f>
        <v>-546.36350000000004</v>
      </c>
      <c r="P42" s="38">
        <f>Mastersheet!$C$41</f>
        <v>-1500</v>
      </c>
      <c r="Q42" s="38">
        <v>0</v>
      </c>
      <c r="R42" s="36">
        <f t="shared" si="3"/>
        <v>2570.6322259761032</v>
      </c>
      <c r="S42" s="36">
        <f t="shared" si="4"/>
        <v>94881.911759832437</v>
      </c>
      <c r="V42" s="46">
        <v>0.28000000000000003</v>
      </c>
      <c r="W42" s="36">
        <f t="shared" si="5"/>
        <v>136265.79404523794</v>
      </c>
      <c r="X42" s="37">
        <f t="shared" si="6"/>
        <v>2195723092.7028646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>
      <c r="A43" s="25">
        <v>41</v>
      </c>
      <c r="B43" s="25">
        <v>28</v>
      </c>
      <c r="C43" s="25">
        <v>5</v>
      </c>
      <c r="D43" s="36">
        <f>D31*(1+Mastersheet!$C$3)</f>
        <v>13112.724000000002</v>
      </c>
      <c r="E43" s="36">
        <f t="shared" si="2"/>
        <v>-786.76344000000006</v>
      </c>
      <c r="F43" s="37">
        <v>0</v>
      </c>
      <c r="G43" s="41">
        <f t="shared" si="0"/>
        <v>-3802.6899600000002</v>
      </c>
      <c r="H43" s="37">
        <f t="shared" si="7"/>
        <v>-1334.6668610941063</v>
      </c>
      <c r="I43" s="37">
        <v>0</v>
      </c>
      <c r="J43" s="37">
        <f>Mastersheet!$C$21</f>
        <v>-747.00094700314776</v>
      </c>
      <c r="K43" s="37">
        <v>0</v>
      </c>
      <c r="L43" s="36">
        <v>0</v>
      </c>
      <c r="M43" s="36">
        <f>Mastersheet!$C$34</f>
        <v>-1824.6070659266443</v>
      </c>
      <c r="N43" s="38">
        <v>0</v>
      </c>
      <c r="O43" s="37">
        <f>O31*(1+Mastersheet!$C$39)</f>
        <v>-546.36350000000004</v>
      </c>
      <c r="P43" s="38">
        <f>Mastersheet!$C$41</f>
        <v>-1500</v>
      </c>
      <c r="Q43" s="38">
        <v>0</v>
      </c>
      <c r="R43" s="36">
        <f t="shared" si="3"/>
        <v>2570.6322259761032</v>
      </c>
      <c r="S43" s="36">
        <f t="shared" si="4"/>
        <v>97610.680505408265</v>
      </c>
      <c r="V43" s="46">
        <v>0.28999999999999998</v>
      </c>
      <c r="W43" s="36">
        <f t="shared" si="5"/>
        <v>129689.96754722575</v>
      </c>
      <c r="X43" s="37">
        <f t="shared" si="6"/>
        <v>2941533873.3432088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>
      <c r="A44" s="25">
        <v>42</v>
      </c>
      <c r="B44" s="25">
        <v>28</v>
      </c>
      <c r="C44" s="25">
        <v>6</v>
      </c>
      <c r="D44" s="36">
        <f>D32*(1+Mastersheet!$C$3)</f>
        <v>13112.724000000002</v>
      </c>
      <c r="E44" s="36">
        <f t="shared" si="2"/>
        <v>-786.76344000000006</v>
      </c>
      <c r="F44" s="37">
        <v>0</v>
      </c>
      <c r="G44" s="41">
        <f t="shared" si="0"/>
        <v>-3802.6899600000002</v>
      </c>
      <c r="H44" s="37">
        <f t="shared" si="7"/>
        <v>-1334.6668610941063</v>
      </c>
      <c r="I44" s="37">
        <v>0</v>
      </c>
      <c r="J44" s="37">
        <f>Mastersheet!$C$21</f>
        <v>-747.00094700314776</v>
      </c>
      <c r="K44" s="37">
        <v>0</v>
      </c>
      <c r="L44" s="36">
        <v>0</v>
      </c>
      <c r="M44" s="36">
        <f>Mastersheet!$C$34</f>
        <v>-1824.6070659266443</v>
      </c>
      <c r="N44" s="38">
        <v>0</v>
      </c>
      <c r="O44" s="37">
        <f>O32*(1+Mastersheet!$C$39)</f>
        <v>-546.36350000000004</v>
      </c>
      <c r="P44" s="38">
        <f>Mastersheet!$C$41</f>
        <v>-1500</v>
      </c>
      <c r="Q44" s="38">
        <v>0</v>
      </c>
      <c r="R44" s="36">
        <f t="shared" si="3"/>
        <v>2570.6322259761032</v>
      </c>
      <c r="S44" s="36">
        <f t="shared" si="4"/>
        <v>100343.99719889338</v>
      </c>
      <c r="V44" s="46">
        <v>0.3</v>
      </c>
      <c r="W44" s="36">
        <f t="shared" si="5"/>
        <v>123710.07547803746</v>
      </c>
      <c r="X44" s="37">
        <f t="shared" si="6"/>
        <v>3948467215.8651276</v>
      </c>
    </row>
    <row r="45" spans="1:48">
      <c r="A45" s="25">
        <v>43</v>
      </c>
      <c r="B45" s="25">
        <v>28</v>
      </c>
      <c r="C45" s="25">
        <v>7</v>
      </c>
      <c r="D45" s="36">
        <f>D33*(1+Mastersheet!$C$3)</f>
        <v>13112.724000000002</v>
      </c>
      <c r="E45" s="36">
        <f t="shared" si="2"/>
        <v>-786.76344000000006</v>
      </c>
      <c r="F45" s="37">
        <v>0</v>
      </c>
      <c r="G45" s="41">
        <f t="shared" si="0"/>
        <v>-3802.6899600000002</v>
      </c>
      <c r="H45" s="37">
        <f t="shared" si="7"/>
        <v>-1334.6668610941063</v>
      </c>
      <c r="I45" s="37">
        <v>0</v>
      </c>
      <c r="J45" s="37">
        <f>Mastersheet!$C$21</f>
        <v>-747.00094700314776</v>
      </c>
      <c r="K45" s="37">
        <v>0</v>
      </c>
      <c r="L45" s="36">
        <v>0</v>
      </c>
      <c r="M45" s="36">
        <f>Mastersheet!$C$34</f>
        <v>-1824.6070659266443</v>
      </c>
      <c r="N45" s="38">
        <v>0</v>
      </c>
      <c r="O45" s="37">
        <f>O33*(1+Mastersheet!$C$39)</f>
        <v>-546.36350000000004</v>
      </c>
      <c r="P45" s="38">
        <f>Mastersheet!$C$41</f>
        <v>-1500</v>
      </c>
      <c r="Q45" s="38">
        <v>0</v>
      </c>
      <c r="R45" s="36">
        <f t="shared" si="3"/>
        <v>2570.6322259761032</v>
      </c>
      <c r="S45" s="36">
        <f t="shared" si="4"/>
        <v>103081.86942020098</v>
      </c>
    </row>
    <row r="46" spans="1:48">
      <c r="A46" s="25">
        <v>44</v>
      </c>
      <c r="B46" s="25">
        <v>28</v>
      </c>
      <c r="C46" s="25">
        <v>8</v>
      </c>
      <c r="D46" s="36">
        <f>D34*(1+Mastersheet!$C$3)</f>
        <v>13112.724000000002</v>
      </c>
      <c r="E46" s="36">
        <f t="shared" si="2"/>
        <v>-786.76344000000006</v>
      </c>
      <c r="F46" s="37">
        <v>0</v>
      </c>
      <c r="G46" s="41">
        <f t="shared" si="0"/>
        <v>-3802.6899600000002</v>
      </c>
      <c r="H46" s="37">
        <f t="shared" si="7"/>
        <v>-1334.6668610941063</v>
      </c>
      <c r="I46" s="37">
        <v>0</v>
      </c>
      <c r="J46" s="37">
        <f>Mastersheet!$C$21</f>
        <v>-747.00094700314776</v>
      </c>
      <c r="K46" s="37">
        <v>0</v>
      </c>
      <c r="L46" s="36">
        <v>0</v>
      </c>
      <c r="M46" s="36">
        <f>Mastersheet!$C$34</f>
        <v>-1824.6070659266443</v>
      </c>
      <c r="N46" s="38">
        <v>0</v>
      </c>
      <c r="O46" s="37">
        <f>O34*(1+Mastersheet!$C$39)</f>
        <v>-546.36350000000004</v>
      </c>
      <c r="P46" s="38">
        <f>Mastersheet!$C$41</f>
        <v>-1500</v>
      </c>
      <c r="Q46" s="38">
        <v>0</v>
      </c>
      <c r="R46" s="36">
        <f t="shared" si="3"/>
        <v>2570.6322259761032</v>
      </c>
      <c r="S46" s="36">
        <f t="shared" si="4"/>
        <v>105824.30476187743</v>
      </c>
    </row>
    <row r="47" spans="1:48">
      <c r="A47" s="25">
        <v>45</v>
      </c>
      <c r="B47" s="25">
        <v>28</v>
      </c>
      <c r="C47" s="25">
        <v>9</v>
      </c>
      <c r="D47" s="36">
        <f>D35*(1+Mastersheet!$C$3)</f>
        <v>13112.724000000002</v>
      </c>
      <c r="E47" s="36">
        <f t="shared" si="2"/>
        <v>-786.76344000000006</v>
      </c>
      <c r="F47" s="37">
        <v>0</v>
      </c>
      <c r="G47" s="41">
        <f t="shared" si="0"/>
        <v>-3802.6899600000002</v>
      </c>
      <c r="H47" s="37">
        <f t="shared" si="7"/>
        <v>-1334.6668610941063</v>
      </c>
      <c r="I47" s="37">
        <v>0</v>
      </c>
      <c r="J47" s="37">
        <f>Mastersheet!$C$21</f>
        <v>-747.00094700314776</v>
      </c>
      <c r="K47" s="37">
        <v>0</v>
      </c>
      <c r="L47" s="36">
        <v>0</v>
      </c>
      <c r="M47" s="36">
        <f>Mastersheet!$C$34</f>
        <v>-1824.6070659266443</v>
      </c>
      <c r="N47" s="38">
        <v>0</v>
      </c>
      <c r="O47" s="37">
        <f>O35*(1+Mastersheet!$C$39)</f>
        <v>-546.36350000000004</v>
      </c>
      <c r="P47" s="38">
        <f>Mastersheet!$C$41</f>
        <v>-1500</v>
      </c>
      <c r="Q47" s="38">
        <v>0</v>
      </c>
      <c r="R47" s="36">
        <f t="shared" si="3"/>
        <v>2570.6322259761032</v>
      </c>
      <c r="S47" s="36">
        <f t="shared" si="4"/>
        <v>108571.31082912334</v>
      </c>
    </row>
    <row r="48" spans="1:48">
      <c r="A48" s="25">
        <v>46</v>
      </c>
      <c r="B48" s="25">
        <v>28</v>
      </c>
      <c r="C48" s="25">
        <v>10</v>
      </c>
      <c r="D48" s="36">
        <f>D36*(1+Mastersheet!$C$3)</f>
        <v>13112.724000000002</v>
      </c>
      <c r="E48" s="36">
        <f t="shared" si="2"/>
        <v>-786.76344000000006</v>
      </c>
      <c r="F48" s="37">
        <v>0</v>
      </c>
      <c r="G48" s="41">
        <f t="shared" si="0"/>
        <v>-3802.6899600000002</v>
      </c>
      <c r="H48" s="37">
        <f t="shared" si="7"/>
        <v>-1334.6668610941063</v>
      </c>
      <c r="I48" s="37">
        <v>0</v>
      </c>
      <c r="J48" s="37">
        <f>Mastersheet!$C$21</f>
        <v>-747.00094700314776</v>
      </c>
      <c r="K48" s="37">
        <v>0</v>
      </c>
      <c r="L48" s="36">
        <v>0</v>
      </c>
      <c r="M48" s="36">
        <f>Mastersheet!$C$34</f>
        <v>-1824.6070659266443</v>
      </c>
      <c r="N48" s="38">
        <v>0</v>
      </c>
      <c r="O48" s="37">
        <f>O36*(1+Mastersheet!$C$39)</f>
        <v>-546.36350000000004</v>
      </c>
      <c r="P48" s="38">
        <f>Mastersheet!$C$41</f>
        <v>-1500</v>
      </c>
      <c r="Q48" s="38">
        <v>0</v>
      </c>
      <c r="R48" s="36">
        <f t="shared" si="3"/>
        <v>2570.6322259761032</v>
      </c>
      <c r="S48" s="36">
        <f t="shared" si="4"/>
        <v>111322.89523981465</v>
      </c>
    </row>
    <row r="49" spans="1:19">
      <c r="A49" s="25">
        <v>47</v>
      </c>
      <c r="B49" s="25">
        <v>28</v>
      </c>
      <c r="C49" s="25">
        <v>11</v>
      </c>
      <c r="D49" s="36">
        <f>D37*(1+Mastersheet!$C$3)</f>
        <v>13112.724000000002</v>
      </c>
      <c r="E49" s="36">
        <f t="shared" si="2"/>
        <v>-786.76344000000006</v>
      </c>
      <c r="F49" s="37">
        <v>0</v>
      </c>
      <c r="G49" s="41">
        <f t="shared" si="0"/>
        <v>-3802.6899600000002</v>
      </c>
      <c r="H49" s="37">
        <f t="shared" si="7"/>
        <v>-1334.6668610941063</v>
      </c>
      <c r="I49" s="37">
        <v>0</v>
      </c>
      <c r="J49" s="37">
        <f>Mastersheet!$C$21</f>
        <v>-747.00094700314776</v>
      </c>
      <c r="K49" s="37">
        <v>0</v>
      </c>
      <c r="L49" s="36">
        <v>0</v>
      </c>
      <c r="M49" s="36">
        <f>Mastersheet!$C$34</f>
        <v>-1824.6070659266443</v>
      </c>
      <c r="N49" s="38">
        <v>0</v>
      </c>
      <c r="O49" s="37">
        <f>O37*(1+Mastersheet!$C$39)</f>
        <v>-546.36350000000004</v>
      </c>
      <c r="P49" s="38">
        <f>Mastersheet!$C$41</f>
        <v>-1500</v>
      </c>
      <c r="Q49" s="38">
        <v>0</v>
      </c>
      <c r="R49" s="36">
        <f t="shared" si="3"/>
        <v>2570.6322259761032</v>
      </c>
      <c r="S49" s="36">
        <f t="shared" si="4"/>
        <v>114079.06562452379</v>
      </c>
    </row>
    <row r="50" spans="1:19">
      <c r="A50" s="25">
        <v>48</v>
      </c>
      <c r="B50" s="25">
        <v>28</v>
      </c>
      <c r="C50" s="25">
        <v>0</v>
      </c>
      <c r="D50" s="36">
        <f>D38*(1+Mastersheet!$C$3)</f>
        <v>13112.724000000002</v>
      </c>
      <c r="E50" s="36">
        <f t="shared" si="2"/>
        <v>-786.76344000000006</v>
      </c>
      <c r="F50" s="37">
        <v>0</v>
      </c>
      <c r="G50" s="41">
        <f t="shared" si="0"/>
        <v>-3802.6899600000002</v>
      </c>
      <c r="H50" s="37">
        <f t="shared" si="7"/>
        <v>-1334.6668610941063</v>
      </c>
      <c r="I50" s="37">
        <v>0</v>
      </c>
      <c r="J50" s="37">
        <f>Mastersheet!$C$21</f>
        <v>-747.00094700314776</v>
      </c>
      <c r="K50" s="37">
        <v>0</v>
      </c>
      <c r="L50" s="36">
        <v>0</v>
      </c>
      <c r="M50" s="36">
        <f>Mastersheet!$C$34</f>
        <v>-1824.6070659266443</v>
      </c>
      <c r="N50" s="38">
        <v>0</v>
      </c>
      <c r="O50" s="37">
        <f>O38*(1+Mastersheet!$C$39)</f>
        <v>-546.36350000000004</v>
      </c>
      <c r="P50" s="38">
        <f>Mastersheet!$C$41</f>
        <v>-1500</v>
      </c>
      <c r="Q50" s="38">
        <v>0</v>
      </c>
      <c r="R50" s="36">
        <f t="shared" si="3"/>
        <v>2570.6322259761032</v>
      </c>
      <c r="S50" s="36">
        <f t="shared" si="4"/>
        <v>116839.82962654077</v>
      </c>
    </row>
    <row r="51" spans="1:19">
      <c r="A51" s="25">
        <v>49</v>
      </c>
      <c r="B51" s="25">
        <v>28</v>
      </c>
      <c r="C51" s="25">
        <v>1</v>
      </c>
      <c r="D51" s="36">
        <f>D39*(1+Mastersheet!$C$3)</f>
        <v>13506.105720000003</v>
      </c>
      <c r="E51" s="36">
        <f t="shared" si="2"/>
        <v>-810.36634320000019</v>
      </c>
      <c r="F51" s="37">
        <v>0</v>
      </c>
      <c r="G51" s="41">
        <f t="shared" si="0"/>
        <v>-3916.7706588000005</v>
      </c>
      <c r="H51" s="37">
        <f t="shared" si="7"/>
        <v>-1334.6668610941063</v>
      </c>
      <c r="I51" s="37">
        <v>0</v>
      </c>
      <c r="J51" s="37">
        <f>Mastersheet!$C$21</f>
        <v>-747.00094700314776</v>
      </c>
      <c r="K51" s="37">
        <v>0</v>
      </c>
      <c r="L51" s="36">
        <v>0</v>
      </c>
      <c r="M51" s="36">
        <f>Mastersheet!$C$34</f>
        <v>-1824.6070659266443</v>
      </c>
      <c r="N51" s="38">
        <v>0</v>
      </c>
      <c r="O51" s="37">
        <f>O39*(1+Mastersheet!$C$39)</f>
        <v>-562.75440500000002</v>
      </c>
      <c r="P51" s="38">
        <f>Mastersheet!$C$41</f>
        <v>-1500</v>
      </c>
      <c r="Q51" s="38">
        <v>0</v>
      </c>
      <c r="R51" s="36">
        <f t="shared" si="3"/>
        <v>2809.9394389761055</v>
      </c>
      <c r="S51" s="36">
        <f t="shared" si="4"/>
        <v>119844.50211489444</v>
      </c>
    </row>
    <row r="52" spans="1:19">
      <c r="A52" s="25">
        <v>50</v>
      </c>
      <c r="B52" s="25">
        <v>29</v>
      </c>
      <c r="C52" s="25">
        <v>2</v>
      </c>
      <c r="D52" s="36">
        <f>D40*(1+Mastersheet!$C$3)</f>
        <v>13506.105720000003</v>
      </c>
      <c r="E52" s="36">
        <f t="shared" si="2"/>
        <v>-810.36634320000019</v>
      </c>
      <c r="F52" s="37">
        <v>0</v>
      </c>
      <c r="G52" s="41">
        <f t="shared" si="0"/>
        <v>-3916.7706588000005</v>
      </c>
      <c r="H52" s="37">
        <f t="shared" si="7"/>
        <v>-1334.6668610941063</v>
      </c>
      <c r="I52" s="37">
        <v>0</v>
      </c>
      <c r="J52" s="37">
        <f>Mastersheet!$C$21</f>
        <v>-747.00094700314776</v>
      </c>
      <c r="K52" s="37">
        <v>0</v>
      </c>
      <c r="L52" s="36">
        <v>0</v>
      </c>
      <c r="M52" s="36">
        <f>Mastersheet!$C$34</f>
        <v>-1824.6070659266443</v>
      </c>
      <c r="N52" s="38">
        <v>0</v>
      </c>
      <c r="O52" s="37">
        <f>O40*(1+Mastersheet!$C$39)</f>
        <v>-562.75440500000002</v>
      </c>
      <c r="P52" s="38">
        <f>Mastersheet!$C$41</f>
        <v>-1500</v>
      </c>
      <c r="Q52" s="38">
        <v>0</v>
      </c>
      <c r="R52" s="36">
        <f t="shared" si="3"/>
        <v>2809.9394389761055</v>
      </c>
      <c r="S52" s="36">
        <f t="shared" si="4"/>
        <v>122854.1823907287</v>
      </c>
    </row>
    <row r="53" spans="1:19">
      <c r="A53" s="25">
        <v>51</v>
      </c>
      <c r="B53" s="25">
        <v>29</v>
      </c>
      <c r="C53" s="25">
        <v>3</v>
      </c>
      <c r="D53" s="36">
        <f>D41*(1+Mastersheet!$C$3)</f>
        <v>13506.105720000003</v>
      </c>
      <c r="E53" s="36">
        <f t="shared" si="2"/>
        <v>-810.36634320000019</v>
      </c>
      <c r="F53" s="37">
        <v>0</v>
      </c>
      <c r="G53" s="41">
        <f t="shared" si="0"/>
        <v>-3916.7706588000005</v>
      </c>
      <c r="H53" s="37">
        <f t="shared" si="7"/>
        <v>-1334.6668610941063</v>
      </c>
      <c r="I53" s="37">
        <v>0</v>
      </c>
      <c r="J53" s="37">
        <f>Mastersheet!$C$21</f>
        <v>-747.00094700314776</v>
      </c>
      <c r="K53" s="37">
        <v>0</v>
      </c>
      <c r="L53" s="36">
        <v>0</v>
      </c>
      <c r="M53" s="36">
        <f>Mastersheet!$C$34</f>
        <v>-1824.6070659266443</v>
      </c>
      <c r="N53" s="38">
        <v>0</v>
      </c>
      <c r="O53" s="37">
        <f>O41*(1+Mastersheet!$C$39)</f>
        <v>-562.75440500000002</v>
      </c>
      <c r="P53" s="38">
        <f>Mastersheet!$C$41</f>
        <v>-1500</v>
      </c>
      <c r="Q53" s="38">
        <v>0</v>
      </c>
      <c r="R53" s="36">
        <f t="shared" si="3"/>
        <v>2809.9394389761055</v>
      </c>
      <c r="S53" s="36">
        <f t="shared" si="4"/>
        <v>125868.87880035602</v>
      </c>
    </row>
    <row r="54" spans="1:19">
      <c r="A54" s="25">
        <v>52</v>
      </c>
      <c r="B54" s="25">
        <v>29</v>
      </c>
      <c r="C54" s="25">
        <v>4</v>
      </c>
      <c r="D54" s="36">
        <f>D42*(1+Mastersheet!$C$3)</f>
        <v>13506.105720000003</v>
      </c>
      <c r="E54" s="36">
        <f t="shared" si="2"/>
        <v>-810.36634320000019</v>
      </c>
      <c r="F54" s="37">
        <v>0</v>
      </c>
      <c r="G54" s="41">
        <f t="shared" si="0"/>
        <v>-3916.7706588000005</v>
      </c>
      <c r="H54" s="37">
        <f t="shared" si="7"/>
        <v>-1334.6668610941063</v>
      </c>
      <c r="I54" s="37">
        <v>0</v>
      </c>
      <c r="J54" s="37">
        <f>Mastersheet!$C$21</f>
        <v>-747.00094700314776</v>
      </c>
      <c r="K54" s="37">
        <v>0</v>
      </c>
      <c r="L54" s="36">
        <v>0</v>
      </c>
      <c r="M54" s="36">
        <f>Mastersheet!$C$34</f>
        <v>-1824.6070659266443</v>
      </c>
      <c r="N54" s="38">
        <v>0</v>
      </c>
      <c r="O54" s="37">
        <f>O42*(1+Mastersheet!$C$39)</f>
        <v>-562.75440500000002</v>
      </c>
      <c r="P54" s="38">
        <f>Mastersheet!$C$41</f>
        <v>-1500</v>
      </c>
      <c r="Q54" s="38">
        <v>0</v>
      </c>
      <c r="R54" s="36">
        <f t="shared" si="3"/>
        <v>2809.9394389761055</v>
      </c>
      <c r="S54" s="36">
        <f t="shared" si="4"/>
        <v>128888.59970399938</v>
      </c>
    </row>
    <row r="55" spans="1:19">
      <c r="A55" s="25">
        <v>53</v>
      </c>
      <c r="B55" s="25">
        <v>29</v>
      </c>
      <c r="C55" s="25">
        <v>5</v>
      </c>
      <c r="D55" s="36">
        <f>D43*(1+Mastersheet!$C$3)</f>
        <v>13506.105720000003</v>
      </c>
      <c r="E55" s="36">
        <f t="shared" si="2"/>
        <v>-810.36634320000019</v>
      </c>
      <c r="F55" s="37">
        <v>0</v>
      </c>
      <c r="G55" s="41">
        <f t="shared" si="0"/>
        <v>-3916.7706588000005</v>
      </c>
      <c r="H55" s="37">
        <f t="shared" si="7"/>
        <v>-1334.6668610941063</v>
      </c>
      <c r="I55" s="37">
        <v>0</v>
      </c>
      <c r="J55" s="37">
        <f>Mastersheet!$C$21</f>
        <v>-747.00094700314776</v>
      </c>
      <c r="K55" s="37">
        <v>0</v>
      </c>
      <c r="L55" s="36">
        <v>0</v>
      </c>
      <c r="M55" s="36">
        <f>Mastersheet!$C$34</f>
        <v>-1824.6070659266443</v>
      </c>
      <c r="N55" s="38">
        <v>0</v>
      </c>
      <c r="O55" s="37">
        <f>O43*(1+Mastersheet!$C$39)</f>
        <v>-562.75440500000002</v>
      </c>
      <c r="P55" s="38">
        <f>Mastersheet!$C$41</f>
        <v>-1500</v>
      </c>
      <c r="Q55" s="38">
        <v>0</v>
      </c>
      <c r="R55" s="36">
        <f t="shared" si="3"/>
        <v>2809.9394389761055</v>
      </c>
      <c r="S55" s="36">
        <f t="shared" si="4"/>
        <v>131913.3534758155</v>
      </c>
    </row>
    <row r="56" spans="1:19">
      <c r="A56" s="25">
        <v>54</v>
      </c>
      <c r="B56" s="25">
        <v>29</v>
      </c>
      <c r="C56" s="25">
        <v>6</v>
      </c>
      <c r="D56" s="36">
        <f>D44*(1+Mastersheet!$C$3)</f>
        <v>13506.105720000003</v>
      </c>
      <c r="E56" s="36">
        <f t="shared" si="2"/>
        <v>-810.36634320000019</v>
      </c>
      <c r="F56" s="37">
        <v>0</v>
      </c>
      <c r="G56" s="41">
        <f t="shared" si="0"/>
        <v>-3916.7706588000005</v>
      </c>
      <c r="H56" s="37">
        <f t="shared" si="7"/>
        <v>-1334.6668610941063</v>
      </c>
      <c r="I56" s="37">
        <v>0</v>
      </c>
      <c r="J56" s="37">
        <f>Mastersheet!$C$21</f>
        <v>-747.00094700314776</v>
      </c>
      <c r="K56" s="37">
        <v>0</v>
      </c>
      <c r="L56" s="36">
        <v>0</v>
      </c>
      <c r="M56" s="36">
        <f>Mastersheet!$C$34</f>
        <v>-1824.6070659266443</v>
      </c>
      <c r="N56" s="38">
        <v>0</v>
      </c>
      <c r="O56" s="37">
        <f>O44*(1+Mastersheet!$C$39)</f>
        <v>-562.75440500000002</v>
      </c>
      <c r="P56" s="38">
        <f>Mastersheet!$C$41</f>
        <v>-1500</v>
      </c>
      <c r="Q56" s="38">
        <v>0</v>
      </c>
      <c r="R56" s="36">
        <f t="shared" si="3"/>
        <v>2809.9394389761055</v>
      </c>
      <c r="S56" s="36">
        <f t="shared" si="4"/>
        <v>134943.14850391797</v>
      </c>
    </row>
    <row r="57" spans="1:19">
      <c r="A57" s="25">
        <v>55</v>
      </c>
      <c r="B57" s="25">
        <v>29</v>
      </c>
      <c r="C57" s="25">
        <v>7</v>
      </c>
      <c r="D57" s="36">
        <f>D45*(1+Mastersheet!$C$3)</f>
        <v>13506.105720000003</v>
      </c>
      <c r="E57" s="36">
        <f t="shared" si="2"/>
        <v>-810.36634320000019</v>
      </c>
      <c r="F57" s="37">
        <v>0</v>
      </c>
      <c r="G57" s="41">
        <f t="shared" si="0"/>
        <v>-3916.7706588000005</v>
      </c>
      <c r="H57" s="37">
        <f t="shared" si="7"/>
        <v>-1334.6668610941063</v>
      </c>
      <c r="I57" s="37">
        <v>0</v>
      </c>
      <c r="J57" s="37">
        <f>Mastersheet!$C$21</f>
        <v>-747.00094700314776</v>
      </c>
      <c r="K57" s="37">
        <v>0</v>
      </c>
      <c r="L57" s="36">
        <v>0</v>
      </c>
      <c r="M57" s="36">
        <f>Mastersheet!$C$34</f>
        <v>-1824.6070659266443</v>
      </c>
      <c r="N57" s="38">
        <v>0</v>
      </c>
      <c r="O57" s="37">
        <f>O45*(1+Mastersheet!$C$39)</f>
        <v>-562.75440500000002</v>
      </c>
      <c r="P57" s="38">
        <f>Mastersheet!$C$41</f>
        <v>-1500</v>
      </c>
      <c r="Q57" s="38">
        <v>0</v>
      </c>
      <c r="R57" s="36">
        <f t="shared" si="3"/>
        <v>2809.9394389761055</v>
      </c>
      <c r="S57" s="36">
        <f t="shared" si="4"/>
        <v>137977.99319040062</v>
      </c>
    </row>
    <row r="58" spans="1:19">
      <c r="A58" s="25">
        <v>56</v>
      </c>
      <c r="B58" s="25">
        <v>29</v>
      </c>
      <c r="C58" s="25">
        <v>8</v>
      </c>
      <c r="D58" s="36">
        <f>D46*(1+Mastersheet!$C$3)</f>
        <v>13506.105720000003</v>
      </c>
      <c r="E58" s="36">
        <f t="shared" si="2"/>
        <v>-810.36634320000019</v>
      </c>
      <c r="F58" s="37">
        <v>0</v>
      </c>
      <c r="G58" s="41">
        <f t="shared" si="0"/>
        <v>-3916.7706588000005</v>
      </c>
      <c r="H58" s="37">
        <f t="shared" si="7"/>
        <v>-1334.6668610941063</v>
      </c>
      <c r="I58" s="37">
        <v>0</v>
      </c>
      <c r="J58" s="37">
        <f>Mastersheet!$C$21</f>
        <v>-747.00094700314776</v>
      </c>
      <c r="K58" s="37">
        <v>0</v>
      </c>
      <c r="L58" s="36">
        <v>0</v>
      </c>
      <c r="M58" s="36">
        <f>Mastersheet!$C$34</f>
        <v>-1824.6070659266443</v>
      </c>
      <c r="N58" s="38">
        <v>0</v>
      </c>
      <c r="O58" s="37">
        <f>O46*(1+Mastersheet!$C$39)</f>
        <v>-562.75440500000002</v>
      </c>
      <c r="P58" s="38">
        <f>Mastersheet!$C$41</f>
        <v>-1500</v>
      </c>
      <c r="Q58" s="38">
        <v>0</v>
      </c>
      <c r="R58" s="36">
        <f t="shared" si="3"/>
        <v>2809.9394389761055</v>
      </c>
      <c r="S58" s="36">
        <f t="shared" si="4"/>
        <v>141017.89595136076</v>
      </c>
    </row>
    <row r="59" spans="1:19">
      <c r="A59" s="25">
        <v>57</v>
      </c>
      <c r="B59" s="25">
        <v>29</v>
      </c>
      <c r="C59" s="25">
        <v>9</v>
      </c>
      <c r="D59" s="36">
        <f>D47*(1+Mastersheet!$C$3)</f>
        <v>13506.105720000003</v>
      </c>
      <c r="E59" s="36">
        <f t="shared" si="2"/>
        <v>-810.36634320000019</v>
      </c>
      <c r="F59" s="37">
        <v>0</v>
      </c>
      <c r="G59" s="41">
        <f t="shared" si="0"/>
        <v>-3916.7706588000005</v>
      </c>
      <c r="H59" s="37">
        <f t="shared" si="7"/>
        <v>-1334.6668610941063</v>
      </c>
      <c r="I59" s="37">
        <v>0</v>
      </c>
      <c r="J59" s="37">
        <f>Mastersheet!$C$21</f>
        <v>-747.00094700314776</v>
      </c>
      <c r="K59" s="37">
        <v>0</v>
      </c>
      <c r="L59" s="36">
        <v>0</v>
      </c>
      <c r="M59" s="36">
        <f>Mastersheet!$C$34</f>
        <v>-1824.6070659266443</v>
      </c>
      <c r="N59" s="38">
        <v>0</v>
      </c>
      <c r="O59" s="37">
        <f>O47*(1+Mastersheet!$C$39)</f>
        <v>-562.75440500000002</v>
      </c>
      <c r="P59" s="38">
        <f>Mastersheet!$C$41</f>
        <v>-1500</v>
      </c>
      <c r="Q59" s="38">
        <v>0</v>
      </c>
      <c r="R59" s="36">
        <f t="shared" si="3"/>
        <v>2809.9394389761055</v>
      </c>
      <c r="S59" s="36">
        <f t="shared" si="4"/>
        <v>144062.86521692248</v>
      </c>
    </row>
    <row r="60" spans="1:19">
      <c r="A60" s="25">
        <v>58</v>
      </c>
      <c r="B60" s="25">
        <v>29</v>
      </c>
      <c r="C60" s="25">
        <v>10</v>
      </c>
      <c r="D60" s="36">
        <f>D48*(1+Mastersheet!$C$3)</f>
        <v>13506.105720000003</v>
      </c>
      <c r="E60" s="36">
        <f t="shared" si="2"/>
        <v>-810.36634320000019</v>
      </c>
      <c r="F60" s="37">
        <v>0</v>
      </c>
      <c r="G60" s="41">
        <f t="shared" si="0"/>
        <v>-3916.7706588000005</v>
      </c>
      <c r="H60" s="37">
        <f t="shared" si="7"/>
        <v>-1334.6668610941063</v>
      </c>
      <c r="I60" s="37">
        <v>0</v>
      </c>
      <c r="J60" s="37">
        <f>Mastersheet!$C$21</f>
        <v>-747.00094700314776</v>
      </c>
      <c r="K60" s="37">
        <v>0</v>
      </c>
      <c r="L60" s="36">
        <v>0</v>
      </c>
      <c r="M60" s="36">
        <f>Mastersheet!$C$34</f>
        <v>-1824.6070659266443</v>
      </c>
      <c r="N60" s="38">
        <v>0</v>
      </c>
      <c r="O60" s="37">
        <f>O48*(1+Mastersheet!$C$39)</f>
        <v>-562.75440500000002</v>
      </c>
      <c r="P60" s="38">
        <f>Mastersheet!$C$41</f>
        <v>-1500</v>
      </c>
      <c r="Q60" s="38">
        <v>0</v>
      </c>
      <c r="R60" s="36">
        <f t="shared" si="3"/>
        <v>2809.9394389761055</v>
      </c>
      <c r="S60" s="36">
        <f t="shared" si="4"/>
        <v>147112.90943126014</v>
      </c>
    </row>
    <row r="61" spans="1:19">
      <c r="A61" s="25">
        <v>59</v>
      </c>
      <c r="B61" s="25">
        <v>29</v>
      </c>
      <c r="C61" s="25">
        <v>11</v>
      </c>
      <c r="D61" s="36">
        <f>D49*(1+Mastersheet!$C$3)</f>
        <v>13506.105720000003</v>
      </c>
      <c r="E61" s="36">
        <f t="shared" si="2"/>
        <v>-810.36634320000019</v>
      </c>
      <c r="F61" s="37">
        <v>0</v>
      </c>
      <c r="G61" s="41">
        <f t="shared" si="0"/>
        <v>-3916.7706588000005</v>
      </c>
      <c r="H61" s="37">
        <f t="shared" si="7"/>
        <v>-1334.6668610941063</v>
      </c>
      <c r="I61" s="37">
        <v>0</v>
      </c>
      <c r="J61" s="37">
        <f>Mastersheet!$C$21</f>
        <v>-747.00094700314776</v>
      </c>
      <c r="K61" s="37">
        <v>0</v>
      </c>
      <c r="L61" s="36">
        <v>0</v>
      </c>
      <c r="M61" s="36">
        <f>Mastersheet!$C$34</f>
        <v>-1824.6070659266443</v>
      </c>
      <c r="N61" s="38">
        <v>0</v>
      </c>
      <c r="O61" s="37">
        <f>O49*(1+Mastersheet!$C$39)</f>
        <v>-562.75440500000002</v>
      </c>
      <c r="P61" s="38">
        <f>Mastersheet!$C$41</f>
        <v>-1500</v>
      </c>
      <c r="Q61" s="38">
        <v>0</v>
      </c>
      <c r="R61" s="36">
        <f t="shared" si="3"/>
        <v>2809.9394389761055</v>
      </c>
      <c r="S61" s="36">
        <f t="shared" si="4"/>
        <v>150168.03705262169</v>
      </c>
    </row>
    <row r="62" spans="1:19">
      <c r="A62" s="25">
        <v>60</v>
      </c>
      <c r="B62" s="25">
        <v>29</v>
      </c>
      <c r="C62" s="25">
        <v>0</v>
      </c>
      <c r="D62" s="36">
        <f>D50*(1+Mastersheet!$C$3)</f>
        <v>13506.105720000003</v>
      </c>
      <c r="E62" s="36">
        <f t="shared" si="2"/>
        <v>-810.36634320000019</v>
      </c>
      <c r="F62" s="37">
        <v>0</v>
      </c>
      <c r="G62" s="41">
        <f t="shared" si="0"/>
        <v>-3916.7706588000005</v>
      </c>
      <c r="H62" s="37">
        <v>0</v>
      </c>
      <c r="I62" s="37">
        <v>0</v>
      </c>
      <c r="J62" s="37">
        <f>Mastersheet!$C$21</f>
        <v>-747.00094700314776</v>
      </c>
      <c r="K62" s="37">
        <v>0</v>
      </c>
      <c r="L62" s="36">
        <v>0</v>
      </c>
      <c r="M62" s="36">
        <f>Mastersheet!$C$34</f>
        <v>-1824.6070659266443</v>
      </c>
      <c r="N62" s="38">
        <v>0</v>
      </c>
      <c r="O62" s="37">
        <f>O50*(1+Mastersheet!$C$39)</f>
        <v>-562.75440500000002</v>
      </c>
      <c r="P62" s="38">
        <f>Mastersheet!$C$41</f>
        <v>-1500</v>
      </c>
      <c r="Q62" s="38">
        <v>0</v>
      </c>
      <c r="R62" s="36">
        <f t="shared" si="3"/>
        <v>4144.6063000702125</v>
      </c>
      <c r="S62" s="36">
        <f t="shared" si="4"/>
        <v>154562.92341444627</v>
      </c>
    </row>
    <row r="63" spans="1:19">
      <c r="A63" s="25">
        <v>61</v>
      </c>
      <c r="B63" s="25">
        <v>29</v>
      </c>
      <c r="C63" s="25">
        <v>1</v>
      </c>
      <c r="D63" s="36">
        <f>D51*(1+Mastersheet!$C$3)</f>
        <v>13911.288891600003</v>
      </c>
      <c r="E63" s="36">
        <f t="shared" si="2"/>
        <v>-834.67733349600019</v>
      </c>
      <c r="F63" s="37">
        <v>0</v>
      </c>
      <c r="G63" s="41">
        <f t="shared" si="0"/>
        <v>-4034.2737785640006</v>
      </c>
      <c r="H63" s="37">
        <v>0</v>
      </c>
      <c r="I63" s="38">
        <v>-40000</v>
      </c>
      <c r="J63" s="37">
        <v>-747</v>
      </c>
      <c r="K63" s="36">
        <v>20000</v>
      </c>
      <c r="L63" s="36">
        <v>0</v>
      </c>
      <c r="M63" s="36">
        <f>Mastersheet!$C$34</f>
        <v>-1824.6070659266443</v>
      </c>
      <c r="N63" s="38">
        <v>0</v>
      </c>
      <c r="O63" s="37">
        <f>O51*(1+Mastersheet!$C$39)</f>
        <v>-579.63703715000008</v>
      </c>
      <c r="P63" s="38">
        <f>Mastersheet!$C$41</f>
        <v>-1500</v>
      </c>
      <c r="Q63" s="38">
        <v>0</v>
      </c>
      <c r="R63" s="36">
        <f t="shared" si="3"/>
        <v>-15608.906323536643</v>
      </c>
      <c r="S63" s="36">
        <f t="shared" si="4"/>
        <v>139211.62196326704</v>
      </c>
    </row>
    <row r="64" spans="1:19">
      <c r="A64" s="25">
        <v>62</v>
      </c>
      <c r="B64" s="25">
        <v>30</v>
      </c>
      <c r="C64" s="25">
        <v>2</v>
      </c>
      <c r="D64" s="36">
        <f>D52*(1+Mastersheet!$C$3)</f>
        <v>13911.288891600003</v>
      </c>
      <c r="E64" s="36">
        <f t="shared" si="2"/>
        <v>-834.67733349600019</v>
      </c>
      <c r="F64" s="37">
        <v>0</v>
      </c>
      <c r="G64" s="41">
        <f t="shared" si="0"/>
        <v>-4034.2737785640006</v>
      </c>
      <c r="H64" s="25">
        <v>0</v>
      </c>
      <c r="I64" s="25">
        <v>0</v>
      </c>
      <c r="J64" s="25">
        <v>0</v>
      </c>
      <c r="K64" s="25">
        <v>0</v>
      </c>
      <c r="L64" s="36">
        <v>0</v>
      </c>
      <c r="M64" s="36">
        <f>Mastersheet!$C$34</f>
        <v>-1824.6070659266443</v>
      </c>
      <c r="N64" s="38">
        <v>0</v>
      </c>
      <c r="O64" s="37">
        <f>O52*(1+Mastersheet!$C$39)</f>
        <v>-579.63703715000008</v>
      </c>
      <c r="P64" s="38">
        <f>Mastersheet!$C$41</f>
        <v>-1500</v>
      </c>
      <c r="Q64" s="38">
        <v>0</v>
      </c>
      <c r="R64" s="36">
        <f t="shared" si="3"/>
        <v>5138.0936764633589</v>
      </c>
      <c r="S64" s="36">
        <f t="shared" si="4"/>
        <v>144581.73500966918</v>
      </c>
    </row>
    <row r="65" spans="1:19">
      <c r="A65" s="25">
        <v>63</v>
      </c>
      <c r="B65" s="25">
        <v>30</v>
      </c>
      <c r="C65" s="25">
        <v>3</v>
      </c>
      <c r="D65" s="36">
        <f>D53*(1+Mastersheet!$C$3)</f>
        <v>13911.288891600003</v>
      </c>
      <c r="E65" s="36">
        <f t="shared" si="2"/>
        <v>-834.67733349600019</v>
      </c>
      <c r="F65" s="37">
        <v>0</v>
      </c>
      <c r="G65" s="41">
        <f t="shared" si="0"/>
        <v>-4034.2737785640006</v>
      </c>
      <c r="H65" s="25">
        <v>0</v>
      </c>
      <c r="I65" s="25">
        <v>0</v>
      </c>
      <c r="J65" s="25">
        <v>0</v>
      </c>
      <c r="K65" s="25">
        <v>0</v>
      </c>
      <c r="L65" s="36">
        <v>0</v>
      </c>
      <c r="M65" s="36">
        <f>Mastersheet!$C$34</f>
        <v>-1824.6070659266443</v>
      </c>
      <c r="N65" s="38">
        <v>0</v>
      </c>
      <c r="O65" s="37">
        <f>O53*(1+Mastersheet!$C$39)</f>
        <v>-579.63703715000008</v>
      </c>
      <c r="P65" s="38">
        <f>Mastersheet!$C$41</f>
        <v>-1500</v>
      </c>
      <c r="Q65" s="38">
        <v>0</v>
      </c>
      <c r="R65" s="36">
        <f t="shared" si="3"/>
        <v>5138.0936764633589</v>
      </c>
      <c r="S65" s="36">
        <f t="shared" si="4"/>
        <v>149960.79824448199</v>
      </c>
    </row>
    <row r="66" spans="1:19">
      <c r="A66" s="25">
        <v>64</v>
      </c>
      <c r="B66" s="25">
        <v>30</v>
      </c>
      <c r="C66" s="25">
        <v>4</v>
      </c>
      <c r="D66" s="36">
        <f>D54*(1+Mastersheet!$C$3)</f>
        <v>13911.288891600003</v>
      </c>
      <c r="E66" s="36">
        <f t="shared" si="2"/>
        <v>-834.67733349600019</v>
      </c>
      <c r="F66" s="37">
        <v>0</v>
      </c>
      <c r="G66" s="41">
        <f t="shared" ref="G66:G129" si="8">-0.29*($D66)</f>
        <v>-4034.2737785640006</v>
      </c>
      <c r="H66" s="25">
        <v>0</v>
      </c>
      <c r="I66" s="25">
        <v>0</v>
      </c>
      <c r="J66" s="25">
        <v>0</v>
      </c>
      <c r="K66" s="25">
        <v>0</v>
      </c>
      <c r="L66" s="36">
        <v>0</v>
      </c>
      <c r="M66" s="36">
        <f>Mastersheet!$C$34</f>
        <v>-1824.6070659266443</v>
      </c>
      <c r="N66" s="38">
        <v>0</v>
      </c>
      <c r="O66" s="37">
        <f>O54*(1+Mastersheet!$C$39)</f>
        <v>-579.63703715000008</v>
      </c>
      <c r="P66" s="38">
        <f>Mastersheet!$C$41</f>
        <v>-1500</v>
      </c>
      <c r="Q66" s="38">
        <v>0</v>
      </c>
      <c r="R66" s="36">
        <f t="shared" si="3"/>
        <v>5138.0936764633589</v>
      </c>
      <c r="S66" s="36">
        <f t="shared" si="4"/>
        <v>155348.82658468615</v>
      </c>
    </row>
    <row r="67" spans="1:19">
      <c r="A67" s="25">
        <v>65</v>
      </c>
      <c r="B67" s="25">
        <v>30</v>
      </c>
      <c r="C67" s="25">
        <v>5</v>
      </c>
      <c r="D67" s="36">
        <f>D55*(1+Mastersheet!$C$3)</f>
        <v>13911.288891600003</v>
      </c>
      <c r="E67" s="36">
        <f t="shared" si="2"/>
        <v>-834.67733349600019</v>
      </c>
      <c r="F67" s="37">
        <v>0</v>
      </c>
      <c r="G67" s="41">
        <f t="shared" si="8"/>
        <v>-4034.2737785640006</v>
      </c>
      <c r="H67" s="25">
        <v>0</v>
      </c>
      <c r="I67" s="25">
        <v>0</v>
      </c>
      <c r="J67" s="25">
        <v>0</v>
      </c>
      <c r="K67" s="25">
        <v>0</v>
      </c>
      <c r="L67" s="36">
        <v>0</v>
      </c>
      <c r="M67" s="36">
        <f>Mastersheet!$C$34</f>
        <v>-1824.6070659266443</v>
      </c>
      <c r="N67" s="38">
        <v>0</v>
      </c>
      <c r="O67" s="37">
        <f>O55*(1+Mastersheet!$C$39)</f>
        <v>-579.63703715000008</v>
      </c>
      <c r="P67" s="38">
        <f>Mastersheet!$C$41</f>
        <v>-1500</v>
      </c>
      <c r="Q67" s="38">
        <v>0</v>
      </c>
      <c r="R67" s="36">
        <f t="shared" ref="R67:R130" si="9">SUM(D67,E67,F67,G67,H67,I67,J67,K67,L67,M67,N67,O67,P67,Q67)</f>
        <v>5138.0936764633589</v>
      </c>
      <c r="S67" s="36">
        <f t="shared" si="4"/>
        <v>160745.83497212399</v>
      </c>
    </row>
    <row r="68" spans="1:19">
      <c r="A68" s="25">
        <v>66</v>
      </c>
      <c r="B68" s="25">
        <v>30</v>
      </c>
      <c r="C68" s="25">
        <v>6</v>
      </c>
      <c r="D68" s="36">
        <f>D56*(1+Mastersheet!$C$3)</f>
        <v>13911.288891600003</v>
      </c>
      <c r="E68" s="36">
        <f t="shared" ref="E68:E131" si="10">-0.06*D68</f>
        <v>-834.67733349600019</v>
      </c>
      <c r="F68" s="37">
        <v>0</v>
      </c>
      <c r="G68" s="41">
        <f t="shared" si="8"/>
        <v>-4034.2737785640006</v>
      </c>
      <c r="H68" s="25">
        <v>0</v>
      </c>
      <c r="I68" s="25">
        <v>0</v>
      </c>
      <c r="J68" s="25">
        <v>0</v>
      </c>
      <c r="K68" s="25">
        <v>0</v>
      </c>
      <c r="L68" s="36">
        <v>0</v>
      </c>
      <c r="M68" s="36">
        <f>Mastersheet!$C$34</f>
        <v>-1824.6070659266443</v>
      </c>
      <c r="N68" s="38">
        <v>0</v>
      </c>
      <c r="O68" s="37">
        <f>O56*(1+Mastersheet!$C$39)</f>
        <v>-579.63703715000008</v>
      </c>
      <c r="P68" s="38">
        <f>Mastersheet!$C$41</f>
        <v>-1500</v>
      </c>
      <c r="Q68" s="38">
        <v>0</v>
      </c>
      <c r="R68" s="36">
        <f t="shared" si="9"/>
        <v>5138.0936764633589</v>
      </c>
      <c r="S68" s="36">
        <f t="shared" ref="S68:S131" si="11">R68+(S67*(1+($W$7/12)))</f>
        <v>166151.8383735409</v>
      </c>
    </row>
    <row r="69" spans="1:19">
      <c r="A69" s="25">
        <v>67</v>
      </c>
      <c r="B69" s="25">
        <v>30</v>
      </c>
      <c r="C69" s="25">
        <v>7</v>
      </c>
      <c r="D69" s="36">
        <f>D57*(1+Mastersheet!$C$3)</f>
        <v>13911.288891600003</v>
      </c>
      <c r="E69" s="36">
        <f t="shared" si="10"/>
        <v>-834.67733349600019</v>
      </c>
      <c r="F69" s="37">
        <v>0</v>
      </c>
      <c r="G69" s="41">
        <f t="shared" si="8"/>
        <v>-4034.2737785640006</v>
      </c>
      <c r="H69" s="25">
        <v>0</v>
      </c>
      <c r="I69" s="25">
        <v>0</v>
      </c>
      <c r="J69" s="25">
        <v>0</v>
      </c>
      <c r="K69" s="25">
        <v>0</v>
      </c>
      <c r="L69" s="36">
        <v>0</v>
      </c>
      <c r="M69" s="36">
        <f>Mastersheet!$C$34</f>
        <v>-1824.6070659266443</v>
      </c>
      <c r="N69" s="38">
        <v>0</v>
      </c>
      <c r="O69" s="37">
        <f>O57*(1+Mastersheet!$C$39)</f>
        <v>-579.63703715000008</v>
      </c>
      <c r="P69" s="38">
        <f>Mastersheet!$C$41</f>
        <v>-1500</v>
      </c>
      <c r="Q69" s="38">
        <v>0</v>
      </c>
      <c r="R69" s="36">
        <f t="shared" si="9"/>
        <v>5138.0936764633589</v>
      </c>
      <c r="S69" s="36">
        <f t="shared" si="11"/>
        <v>171566.85178062684</v>
      </c>
    </row>
    <row r="70" spans="1:19">
      <c r="A70" s="25">
        <v>68</v>
      </c>
      <c r="B70" s="25">
        <v>30</v>
      </c>
      <c r="C70" s="25">
        <v>8</v>
      </c>
      <c r="D70" s="36">
        <f>D58*(1+Mastersheet!$C$3)</f>
        <v>13911.288891600003</v>
      </c>
      <c r="E70" s="36">
        <f t="shared" si="10"/>
        <v>-834.67733349600019</v>
      </c>
      <c r="F70" s="37">
        <v>0</v>
      </c>
      <c r="G70" s="41">
        <f t="shared" si="8"/>
        <v>-4034.2737785640006</v>
      </c>
      <c r="H70" s="25">
        <v>0</v>
      </c>
      <c r="I70" s="25">
        <v>0</v>
      </c>
      <c r="J70" s="25">
        <v>0</v>
      </c>
      <c r="K70" s="25">
        <v>0</v>
      </c>
      <c r="L70" s="36">
        <v>0</v>
      </c>
      <c r="M70" s="36">
        <f>Mastersheet!$C$34</f>
        <v>-1824.6070659266443</v>
      </c>
      <c r="N70" s="38">
        <v>0</v>
      </c>
      <c r="O70" s="37">
        <f>O58*(1+Mastersheet!$C$39)</f>
        <v>-579.63703715000008</v>
      </c>
      <c r="P70" s="38">
        <f>Mastersheet!$C$41</f>
        <v>-1500</v>
      </c>
      <c r="Q70" s="38">
        <v>0</v>
      </c>
      <c r="R70" s="36">
        <f t="shared" si="9"/>
        <v>5138.0936764633589</v>
      </c>
      <c r="S70" s="36">
        <f t="shared" si="11"/>
        <v>176990.8902100579</v>
      </c>
    </row>
    <row r="71" spans="1:19">
      <c r="A71" s="25">
        <v>69</v>
      </c>
      <c r="B71" s="25">
        <v>30</v>
      </c>
      <c r="C71" s="25">
        <v>9</v>
      </c>
      <c r="D71" s="36">
        <f>D59*(1+Mastersheet!$C$3)</f>
        <v>13911.288891600003</v>
      </c>
      <c r="E71" s="36">
        <f t="shared" si="10"/>
        <v>-834.67733349600019</v>
      </c>
      <c r="F71" s="37">
        <v>0</v>
      </c>
      <c r="G71" s="41">
        <f t="shared" si="8"/>
        <v>-4034.2737785640006</v>
      </c>
      <c r="H71" s="25">
        <v>0</v>
      </c>
      <c r="I71" s="25">
        <v>0</v>
      </c>
      <c r="J71" s="25">
        <v>0</v>
      </c>
      <c r="K71" s="25">
        <v>0</v>
      </c>
      <c r="L71" s="36">
        <v>0</v>
      </c>
      <c r="M71" s="36">
        <f>Mastersheet!$C$34</f>
        <v>-1824.6070659266443</v>
      </c>
      <c r="N71" s="38">
        <v>0</v>
      </c>
      <c r="O71" s="37">
        <f>O59*(1+Mastersheet!$C$39)</f>
        <v>-579.63703715000008</v>
      </c>
      <c r="P71" s="38">
        <f>Mastersheet!$C$41</f>
        <v>-1500</v>
      </c>
      <c r="Q71" s="38">
        <v>0</v>
      </c>
      <c r="R71" s="36">
        <f t="shared" si="9"/>
        <v>5138.0936764633589</v>
      </c>
      <c r="S71" s="36">
        <f t="shared" si="11"/>
        <v>182423.96870353803</v>
      </c>
    </row>
    <row r="72" spans="1:19">
      <c r="A72" s="25">
        <v>70</v>
      </c>
      <c r="B72" s="25">
        <v>30</v>
      </c>
      <c r="C72" s="25">
        <v>10</v>
      </c>
      <c r="D72" s="36">
        <f>D60*(1+Mastersheet!$C$3)</f>
        <v>13911.288891600003</v>
      </c>
      <c r="E72" s="36">
        <f t="shared" si="10"/>
        <v>-834.67733349600019</v>
      </c>
      <c r="F72" s="37">
        <v>0</v>
      </c>
      <c r="G72" s="41">
        <f t="shared" si="8"/>
        <v>-4034.2737785640006</v>
      </c>
      <c r="H72" s="25">
        <v>0</v>
      </c>
      <c r="I72" s="25">
        <v>0</v>
      </c>
      <c r="J72" s="25">
        <v>0</v>
      </c>
      <c r="K72" s="25">
        <v>0</v>
      </c>
      <c r="L72" s="36">
        <v>0</v>
      </c>
      <c r="M72" s="36">
        <f>Mastersheet!$C$34</f>
        <v>-1824.6070659266443</v>
      </c>
      <c r="N72" s="38">
        <v>0</v>
      </c>
      <c r="O72" s="37">
        <f>O60*(1+Mastersheet!$C$39)</f>
        <v>-579.63703715000008</v>
      </c>
      <c r="P72" s="38">
        <f>Mastersheet!$C$41</f>
        <v>-1500</v>
      </c>
      <c r="Q72" s="38">
        <v>0</v>
      </c>
      <c r="R72" s="36">
        <f t="shared" si="9"/>
        <v>5138.0936764633589</v>
      </c>
      <c r="S72" s="36">
        <f t="shared" si="11"/>
        <v>187866.10232784064</v>
      </c>
    </row>
    <row r="73" spans="1:19">
      <c r="A73" s="25">
        <v>71</v>
      </c>
      <c r="B73" s="25">
        <v>30</v>
      </c>
      <c r="C73" s="25">
        <v>11</v>
      </c>
      <c r="D73" s="36">
        <f>D61*(1+Mastersheet!$C$3)</f>
        <v>13911.288891600003</v>
      </c>
      <c r="E73" s="36">
        <f t="shared" si="10"/>
        <v>-834.67733349600019</v>
      </c>
      <c r="F73" s="37">
        <v>0</v>
      </c>
      <c r="G73" s="41">
        <f t="shared" si="8"/>
        <v>-4034.2737785640006</v>
      </c>
      <c r="H73" s="25">
        <v>0</v>
      </c>
      <c r="I73" s="25">
        <v>0</v>
      </c>
      <c r="J73" s="25">
        <v>0</v>
      </c>
      <c r="K73" s="25">
        <v>0</v>
      </c>
      <c r="L73" s="36">
        <v>0</v>
      </c>
      <c r="M73" s="36">
        <f>Mastersheet!$C$34</f>
        <v>-1824.6070659266443</v>
      </c>
      <c r="N73" s="38">
        <v>0</v>
      </c>
      <c r="O73" s="37">
        <f>O61*(1+Mastersheet!$C$39)</f>
        <v>-579.63703715000008</v>
      </c>
      <c r="P73" s="38">
        <f>Mastersheet!$C$41</f>
        <v>-1500</v>
      </c>
      <c r="Q73" s="38">
        <v>0</v>
      </c>
      <c r="R73" s="36">
        <f t="shared" si="9"/>
        <v>5138.0936764633589</v>
      </c>
      <c r="S73" s="36">
        <f t="shared" si="11"/>
        <v>193317.30617485038</v>
      </c>
    </row>
    <row r="74" spans="1:19">
      <c r="A74" s="25">
        <v>72</v>
      </c>
      <c r="B74" s="25">
        <v>30</v>
      </c>
      <c r="C74" s="25">
        <v>0</v>
      </c>
      <c r="D74" s="36">
        <f>D62*(1+Mastersheet!$C$3)</f>
        <v>13911.288891600003</v>
      </c>
      <c r="E74" s="36">
        <f t="shared" si="10"/>
        <v>-834.67733349600019</v>
      </c>
      <c r="F74" s="37">
        <v>0</v>
      </c>
      <c r="G74" s="41">
        <f t="shared" si="8"/>
        <v>-4034.2737785640006</v>
      </c>
      <c r="H74" s="25">
        <v>0</v>
      </c>
      <c r="I74" s="25">
        <v>0</v>
      </c>
      <c r="J74" s="25">
        <v>0</v>
      </c>
      <c r="K74" s="25">
        <v>0</v>
      </c>
      <c r="L74" s="36">
        <v>0</v>
      </c>
      <c r="M74" s="36">
        <f>Mastersheet!$C$34</f>
        <v>-1824.6070659266443</v>
      </c>
      <c r="N74" s="38">
        <v>0</v>
      </c>
      <c r="O74" s="37">
        <f>O62*(1+Mastersheet!$C$39)</f>
        <v>-579.63703715000008</v>
      </c>
      <c r="P74" s="38">
        <f>Mastersheet!$C$41</f>
        <v>-1500</v>
      </c>
      <c r="Q74" s="38">
        <v>0</v>
      </c>
      <c r="R74" s="36">
        <f t="shared" si="9"/>
        <v>5138.0936764633589</v>
      </c>
      <c r="S74" s="36">
        <f t="shared" si="11"/>
        <v>198777.59536160517</v>
      </c>
    </row>
    <row r="75" spans="1:19">
      <c r="A75" s="25">
        <v>73</v>
      </c>
      <c r="B75" s="25">
        <v>30</v>
      </c>
      <c r="C75" s="25">
        <v>1</v>
      </c>
      <c r="D75" s="36">
        <f>D63*(1+Mastersheet!$C$3)</f>
        <v>14328.627558348004</v>
      </c>
      <c r="E75" s="36">
        <f t="shared" si="10"/>
        <v>-859.71765350088015</v>
      </c>
      <c r="F75" s="37">
        <v>0</v>
      </c>
      <c r="G75" s="41">
        <f t="shared" si="8"/>
        <v>-4155.301991920921</v>
      </c>
      <c r="H75" s="25">
        <v>0</v>
      </c>
      <c r="I75" s="25">
        <v>0</v>
      </c>
      <c r="J75" s="25">
        <v>0</v>
      </c>
      <c r="K75" s="25">
        <v>0</v>
      </c>
      <c r="L75" s="36">
        <v>0</v>
      </c>
      <c r="M75" s="36">
        <f>Mastersheet!$C$34</f>
        <v>-1824.6070659266443</v>
      </c>
      <c r="N75" s="38">
        <v>0</v>
      </c>
      <c r="O75" s="37">
        <f>O63*(1+Mastersheet!$C$39)</f>
        <v>-597.02614826450008</v>
      </c>
      <c r="P75" s="38">
        <f>Mastersheet!$C$41</f>
        <v>-1500</v>
      </c>
      <c r="Q75" s="38">
        <v>0</v>
      </c>
      <c r="R75" s="36">
        <f t="shared" si="9"/>
        <v>5391.9746987350591</v>
      </c>
      <c r="S75" s="36">
        <f t="shared" si="11"/>
        <v>204500.86605260958</v>
      </c>
    </row>
    <row r="76" spans="1:19">
      <c r="A76" s="25">
        <v>74</v>
      </c>
      <c r="B76" s="25">
        <v>31</v>
      </c>
      <c r="C76" s="25">
        <v>2</v>
      </c>
      <c r="D76" s="36">
        <f>D64*(1+Mastersheet!$C$3)</f>
        <v>14328.627558348004</v>
      </c>
      <c r="E76" s="36">
        <f t="shared" si="10"/>
        <v>-859.71765350088015</v>
      </c>
      <c r="F76" s="37">
        <v>0</v>
      </c>
      <c r="G76" s="41">
        <f t="shared" si="8"/>
        <v>-4155.301991920921</v>
      </c>
      <c r="H76" s="25">
        <v>0</v>
      </c>
      <c r="I76" s="25">
        <v>0</v>
      </c>
      <c r="J76" s="25">
        <v>0</v>
      </c>
      <c r="K76" s="25">
        <v>0</v>
      </c>
      <c r="L76" s="36">
        <v>0</v>
      </c>
      <c r="M76" s="36">
        <f>Mastersheet!$C$34</f>
        <v>-1824.6070659266443</v>
      </c>
      <c r="N76" s="38">
        <v>0</v>
      </c>
      <c r="O76" s="37">
        <f>O64*(1+Mastersheet!$C$39)</f>
        <v>-597.02614826450008</v>
      </c>
      <c r="P76" s="38">
        <f>Mastersheet!$C$41</f>
        <v>-1500</v>
      </c>
      <c r="Q76" s="38">
        <v>0</v>
      </c>
      <c r="R76" s="36">
        <f t="shared" si="9"/>
        <v>5391.9746987350591</v>
      </c>
      <c r="S76" s="36">
        <f t="shared" si="11"/>
        <v>210233.67552809897</v>
      </c>
    </row>
    <row r="77" spans="1:19">
      <c r="A77" s="25">
        <v>75</v>
      </c>
      <c r="B77" s="25">
        <v>31</v>
      </c>
      <c r="C77" s="25">
        <v>3</v>
      </c>
      <c r="D77" s="36">
        <f>D65*(1+Mastersheet!$C$3)</f>
        <v>14328.627558348004</v>
      </c>
      <c r="E77" s="36">
        <f t="shared" si="10"/>
        <v>-859.71765350088015</v>
      </c>
      <c r="F77" s="37">
        <v>0</v>
      </c>
      <c r="G77" s="41">
        <f t="shared" si="8"/>
        <v>-4155.301991920921</v>
      </c>
      <c r="H77" s="25">
        <v>0</v>
      </c>
      <c r="I77" s="25">
        <v>0</v>
      </c>
      <c r="J77" s="25">
        <v>0</v>
      </c>
      <c r="K77" s="25">
        <v>0</v>
      </c>
      <c r="L77" s="36">
        <v>0</v>
      </c>
      <c r="M77" s="36">
        <f>Mastersheet!$C$34</f>
        <v>-1824.6070659266443</v>
      </c>
      <c r="N77" s="38">
        <v>0</v>
      </c>
      <c r="O77" s="37">
        <f>O65*(1+Mastersheet!$C$39)</f>
        <v>-597.02614826450008</v>
      </c>
      <c r="P77" s="38">
        <f>Mastersheet!$C$41</f>
        <v>-1500</v>
      </c>
      <c r="Q77" s="38">
        <v>0</v>
      </c>
      <c r="R77" s="36">
        <f t="shared" si="9"/>
        <v>5391.9746987350591</v>
      </c>
      <c r="S77" s="36">
        <f t="shared" si="11"/>
        <v>215976.03968604753</v>
      </c>
    </row>
    <row r="78" spans="1:19">
      <c r="A78" s="25">
        <v>76</v>
      </c>
      <c r="B78" s="25">
        <v>31</v>
      </c>
      <c r="C78" s="25">
        <v>4</v>
      </c>
      <c r="D78" s="36">
        <f>D66*(1+Mastersheet!$C$3)</f>
        <v>14328.627558348004</v>
      </c>
      <c r="E78" s="36">
        <f t="shared" si="10"/>
        <v>-859.71765350088015</v>
      </c>
      <c r="F78" s="37">
        <v>0</v>
      </c>
      <c r="G78" s="41">
        <f t="shared" si="8"/>
        <v>-4155.301991920921</v>
      </c>
      <c r="H78" s="25">
        <v>0</v>
      </c>
      <c r="I78" s="25">
        <v>0</v>
      </c>
      <c r="J78" s="25">
        <v>0</v>
      </c>
      <c r="K78" s="25">
        <v>0</v>
      </c>
      <c r="L78" s="36">
        <v>0</v>
      </c>
      <c r="M78" s="36">
        <f>Mastersheet!$C$34</f>
        <v>-1824.6070659266443</v>
      </c>
      <c r="N78" s="38">
        <v>0</v>
      </c>
      <c r="O78" s="37">
        <f>O66*(1+Mastersheet!$C$39)</f>
        <v>-597.02614826450008</v>
      </c>
      <c r="P78" s="38">
        <f>Mastersheet!$C$41</f>
        <v>-1500</v>
      </c>
      <c r="Q78" s="38">
        <v>0</v>
      </c>
      <c r="R78" s="36">
        <f t="shared" si="9"/>
        <v>5391.9746987350591</v>
      </c>
      <c r="S78" s="36">
        <f t="shared" si="11"/>
        <v>221727.97445092601</v>
      </c>
    </row>
    <row r="79" spans="1:19">
      <c r="A79" s="25">
        <v>77</v>
      </c>
      <c r="B79" s="25">
        <v>31</v>
      </c>
      <c r="C79" s="25">
        <v>5</v>
      </c>
      <c r="D79" s="36">
        <f>D67*(1+Mastersheet!$C$3)</f>
        <v>14328.627558348004</v>
      </c>
      <c r="E79" s="36">
        <f t="shared" si="10"/>
        <v>-859.71765350088015</v>
      </c>
      <c r="F79" s="37">
        <v>0</v>
      </c>
      <c r="G79" s="41">
        <f t="shared" si="8"/>
        <v>-4155.301991920921</v>
      </c>
      <c r="H79" s="25">
        <v>0</v>
      </c>
      <c r="I79" s="25">
        <v>0</v>
      </c>
      <c r="J79" s="25">
        <v>0</v>
      </c>
      <c r="K79" s="25">
        <v>0</v>
      </c>
      <c r="L79" s="36">
        <v>0</v>
      </c>
      <c r="M79" s="36">
        <f>Mastersheet!$C$34</f>
        <v>-1824.6070659266443</v>
      </c>
      <c r="N79" s="38">
        <v>0</v>
      </c>
      <c r="O79" s="37">
        <f>O67*(1+Mastersheet!$C$39)</f>
        <v>-597.02614826450008</v>
      </c>
      <c r="P79" s="38">
        <f>Mastersheet!$C$41</f>
        <v>-1500</v>
      </c>
      <c r="Q79" s="38">
        <v>0</v>
      </c>
      <c r="R79" s="36">
        <f t="shared" si="9"/>
        <v>5391.9746987350591</v>
      </c>
      <c r="S79" s="36">
        <f t="shared" si="11"/>
        <v>227489.49577374593</v>
      </c>
    </row>
    <row r="80" spans="1:19">
      <c r="A80" s="25">
        <v>78</v>
      </c>
      <c r="B80" s="25">
        <v>31</v>
      </c>
      <c r="C80" s="25">
        <v>6</v>
      </c>
      <c r="D80" s="36">
        <f>D68*(1+Mastersheet!$C$3)</f>
        <v>14328.627558348004</v>
      </c>
      <c r="E80" s="36">
        <f t="shared" si="10"/>
        <v>-859.71765350088015</v>
      </c>
      <c r="F80" s="37">
        <v>0</v>
      </c>
      <c r="G80" s="41">
        <f t="shared" si="8"/>
        <v>-4155.301991920921</v>
      </c>
      <c r="H80" s="25">
        <v>0</v>
      </c>
      <c r="I80" s="25">
        <v>0</v>
      </c>
      <c r="J80" s="25">
        <v>0</v>
      </c>
      <c r="K80" s="25">
        <v>0</v>
      </c>
      <c r="L80" s="36">
        <v>0</v>
      </c>
      <c r="M80" s="36">
        <f>Mastersheet!$C$34</f>
        <v>-1824.6070659266443</v>
      </c>
      <c r="N80" s="38">
        <v>0</v>
      </c>
      <c r="O80" s="37">
        <f>O68*(1+Mastersheet!$C$39)</f>
        <v>-597.02614826450008</v>
      </c>
      <c r="P80" s="38">
        <f>Mastersheet!$C$41</f>
        <v>-1500</v>
      </c>
      <c r="Q80" s="38">
        <v>0</v>
      </c>
      <c r="R80" s="36">
        <f t="shared" si="9"/>
        <v>5391.9746987350591</v>
      </c>
      <c r="S80" s="36">
        <f t="shared" si="11"/>
        <v>233260.61963210392</v>
      </c>
    </row>
    <row r="81" spans="1:19">
      <c r="A81" s="25">
        <v>79</v>
      </c>
      <c r="B81" s="25">
        <v>31</v>
      </c>
      <c r="C81" s="25">
        <v>7</v>
      </c>
      <c r="D81" s="36">
        <f>D69*(1+Mastersheet!$C$3)</f>
        <v>14328.627558348004</v>
      </c>
      <c r="E81" s="36">
        <f t="shared" si="10"/>
        <v>-859.71765350088015</v>
      </c>
      <c r="F81" s="37">
        <v>0</v>
      </c>
      <c r="G81" s="41">
        <f t="shared" si="8"/>
        <v>-4155.301991920921</v>
      </c>
      <c r="H81" s="25">
        <v>0</v>
      </c>
      <c r="I81" s="25">
        <v>0</v>
      </c>
      <c r="J81" s="25">
        <v>0</v>
      </c>
      <c r="K81" s="25">
        <v>0</v>
      </c>
      <c r="L81" s="36">
        <v>0</v>
      </c>
      <c r="M81" s="36">
        <f>Mastersheet!$C$34</f>
        <v>-1824.6070659266443</v>
      </c>
      <c r="N81" s="38">
        <v>0</v>
      </c>
      <c r="O81" s="37">
        <f>O69*(1+Mastersheet!$C$39)</f>
        <v>-597.02614826450008</v>
      </c>
      <c r="P81" s="38">
        <f>Mastersheet!$C$41</f>
        <v>-1500</v>
      </c>
      <c r="Q81" s="38">
        <v>0</v>
      </c>
      <c r="R81" s="36">
        <f t="shared" si="9"/>
        <v>5391.9746987350591</v>
      </c>
      <c r="S81" s="36">
        <f t="shared" si="11"/>
        <v>239041.36203022581</v>
      </c>
    </row>
    <row r="82" spans="1:19">
      <c r="A82" s="25">
        <v>80</v>
      </c>
      <c r="B82" s="25">
        <v>31</v>
      </c>
      <c r="C82" s="25">
        <v>8</v>
      </c>
      <c r="D82" s="36">
        <f>D70*(1+Mastersheet!$C$3)</f>
        <v>14328.627558348004</v>
      </c>
      <c r="E82" s="36">
        <f t="shared" si="10"/>
        <v>-859.71765350088015</v>
      </c>
      <c r="F82" s="37">
        <v>0</v>
      </c>
      <c r="G82" s="41">
        <f t="shared" si="8"/>
        <v>-4155.301991920921</v>
      </c>
      <c r="H82" s="25">
        <v>0</v>
      </c>
      <c r="I82" s="25">
        <v>0</v>
      </c>
      <c r="J82" s="25">
        <v>0</v>
      </c>
      <c r="K82" s="25">
        <v>0</v>
      </c>
      <c r="L82" s="36">
        <v>0</v>
      </c>
      <c r="M82" s="36">
        <f>Mastersheet!$C$34</f>
        <v>-1824.6070659266443</v>
      </c>
      <c r="N82" s="38">
        <v>0</v>
      </c>
      <c r="O82" s="37">
        <f>O70*(1+Mastersheet!$C$39)</f>
        <v>-597.02614826450008</v>
      </c>
      <c r="P82" s="38">
        <f>Mastersheet!$C$41</f>
        <v>-1500</v>
      </c>
      <c r="Q82" s="38">
        <v>0</v>
      </c>
      <c r="R82" s="36">
        <f t="shared" si="9"/>
        <v>5391.9746987350591</v>
      </c>
      <c r="S82" s="36">
        <f t="shared" si="11"/>
        <v>244831.73899901126</v>
      </c>
    </row>
    <row r="83" spans="1:19">
      <c r="A83" s="25">
        <v>81</v>
      </c>
      <c r="B83" s="25">
        <v>31</v>
      </c>
      <c r="C83" s="25">
        <v>9</v>
      </c>
      <c r="D83" s="36">
        <f>D71*(1+Mastersheet!$C$3)</f>
        <v>14328.627558348004</v>
      </c>
      <c r="E83" s="36">
        <f t="shared" si="10"/>
        <v>-859.71765350088015</v>
      </c>
      <c r="F83" s="37">
        <v>0</v>
      </c>
      <c r="G83" s="41">
        <f t="shared" si="8"/>
        <v>-4155.301991920921</v>
      </c>
      <c r="H83" s="25">
        <v>0</v>
      </c>
      <c r="I83" s="25">
        <v>0</v>
      </c>
      <c r="J83" s="25">
        <v>0</v>
      </c>
      <c r="K83" s="25">
        <v>0</v>
      </c>
      <c r="L83" s="36">
        <v>0</v>
      </c>
      <c r="M83" s="36">
        <f>Mastersheet!$C$34</f>
        <v>-1824.6070659266443</v>
      </c>
      <c r="N83" s="38">
        <v>0</v>
      </c>
      <c r="O83" s="37">
        <f>O71*(1+Mastersheet!$C$39)</f>
        <v>-597.02614826450008</v>
      </c>
      <c r="P83" s="38">
        <f>Mastersheet!$C$41</f>
        <v>-1500</v>
      </c>
      <c r="Q83" s="38">
        <v>0</v>
      </c>
      <c r="R83" s="36">
        <f t="shared" si="9"/>
        <v>5391.9746987350591</v>
      </c>
      <c r="S83" s="36">
        <f t="shared" si="11"/>
        <v>250631.766596078</v>
      </c>
    </row>
    <row r="84" spans="1:19">
      <c r="A84" s="25">
        <v>82</v>
      </c>
      <c r="B84" s="25">
        <v>31</v>
      </c>
      <c r="C84" s="25">
        <v>10</v>
      </c>
      <c r="D84" s="36">
        <f>D72*(1+Mastersheet!$C$3)</f>
        <v>14328.627558348004</v>
      </c>
      <c r="E84" s="36">
        <f t="shared" si="10"/>
        <v>-859.71765350088015</v>
      </c>
      <c r="F84" s="37">
        <v>0</v>
      </c>
      <c r="G84" s="41">
        <f t="shared" si="8"/>
        <v>-4155.301991920921</v>
      </c>
      <c r="H84" s="25">
        <v>0</v>
      </c>
      <c r="I84" s="25">
        <v>0</v>
      </c>
      <c r="J84" s="25">
        <v>0</v>
      </c>
      <c r="K84" s="25">
        <v>0</v>
      </c>
      <c r="L84" s="36">
        <v>0</v>
      </c>
      <c r="M84" s="36">
        <f>Mastersheet!$C$34</f>
        <v>-1824.6070659266443</v>
      </c>
      <c r="N84" s="38">
        <v>0</v>
      </c>
      <c r="O84" s="37">
        <f>O72*(1+Mastersheet!$C$39)</f>
        <v>-597.02614826450008</v>
      </c>
      <c r="P84" s="38">
        <f>Mastersheet!$C$41</f>
        <v>-1500</v>
      </c>
      <c r="Q84" s="38">
        <v>0</v>
      </c>
      <c r="R84" s="36">
        <f t="shared" si="9"/>
        <v>5391.9746987350591</v>
      </c>
      <c r="S84" s="36">
        <f t="shared" si="11"/>
        <v>256441.46090580651</v>
      </c>
    </row>
    <row r="85" spans="1:19">
      <c r="A85" s="25">
        <v>83</v>
      </c>
      <c r="B85" s="25">
        <v>31</v>
      </c>
      <c r="C85" s="25">
        <v>11</v>
      </c>
      <c r="D85" s="36">
        <f>D73*(1+Mastersheet!$C$3)</f>
        <v>14328.627558348004</v>
      </c>
      <c r="E85" s="36">
        <f t="shared" si="10"/>
        <v>-859.71765350088015</v>
      </c>
      <c r="F85" s="37">
        <v>0</v>
      </c>
      <c r="G85" s="41">
        <f t="shared" si="8"/>
        <v>-4155.301991920921</v>
      </c>
      <c r="H85" s="25">
        <v>0</v>
      </c>
      <c r="I85" s="25">
        <v>0</v>
      </c>
      <c r="J85" s="25">
        <v>0</v>
      </c>
      <c r="K85" s="25">
        <v>0</v>
      </c>
      <c r="L85" s="36">
        <v>0</v>
      </c>
      <c r="M85" s="36">
        <f>Mastersheet!$C$34</f>
        <v>-1824.6070659266443</v>
      </c>
      <c r="N85" s="38">
        <v>0</v>
      </c>
      <c r="O85" s="37">
        <f>O73*(1+Mastersheet!$C$39)</f>
        <v>-597.02614826450008</v>
      </c>
      <c r="P85" s="38">
        <f>Mastersheet!$C$41</f>
        <v>-1500</v>
      </c>
      <c r="Q85" s="38">
        <v>0</v>
      </c>
      <c r="R85" s="36">
        <f t="shared" si="9"/>
        <v>5391.9746987350591</v>
      </c>
      <c r="S85" s="36">
        <f t="shared" si="11"/>
        <v>262260.83803938457</v>
      </c>
    </row>
    <row r="86" spans="1:19">
      <c r="A86" s="25">
        <v>84</v>
      </c>
      <c r="B86" s="25">
        <v>31</v>
      </c>
      <c r="C86" s="25">
        <v>0</v>
      </c>
      <c r="D86" s="36">
        <f>D74*(1+Mastersheet!$C$3)</f>
        <v>14328.627558348004</v>
      </c>
      <c r="E86" s="36">
        <f t="shared" si="10"/>
        <v>-859.71765350088015</v>
      </c>
      <c r="F86" s="37">
        <v>0</v>
      </c>
      <c r="G86" s="41">
        <f t="shared" si="8"/>
        <v>-4155.301991920921</v>
      </c>
      <c r="H86" s="25">
        <v>0</v>
      </c>
      <c r="I86" s="25">
        <v>0</v>
      </c>
      <c r="J86" s="25">
        <v>0</v>
      </c>
      <c r="K86" s="25">
        <v>0</v>
      </c>
      <c r="L86" s="36">
        <v>0</v>
      </c>
      <c r="M86" s="36">
        <f>Mastersheet!$C$34</f>
        <v>-1824.6070659266443</v>
      </c>
      <c r="N86" s="38">
        <v>0</v>
      </c>
      <c r="O86" s="37">
        <f>O74*(1+Mastersheet!$C$39)</f>
        <v>-597.02614826450008</v>
      </c>
      <c r="P86" s="38">
        <f>Mastersheet!$C$41</f>
        <v>-1500</v>
      </c>
      <c r="Q86" s="38">
        <v>0</v>
      </c>
      <c r="R86" s="36">
        <f t="shared" si="9"/>
        <v>5391.9746987350591</v>
      </c>
      <c r="S86" s="36">
        <f t="shared" si="11"/>
        <v>268089.91413485195</v>
      </c>
    </row>
    <row r="87" spans="1:19">
      <c r="A87" s="25">
        <v>85</v>
      </c>
      <c r="B87" s="25">
        <v>31</v>
      </c>
      <c r="C87" s="25">
        <v>1</v>
      </c>
      <c r="D87" s="36">
        <f>D75*(1+Mastersheet!$C$3)</f>
        <v>14758.486385098444</v>
      </c>
      <c r="E87" s="36">
        <f t="shared" si="10"/>
        <v>-885.50918310590657</v>
      </c>
      <c r="F87" s="37">
        <v>0</v>
      </c>
      <c r="G87" s="41">
        <f t="shared" si="8"/>
        <v>-4279.9610516785488</v>
      </c>
      <c r="H87" s="25">
        <v>0</v>
      </c>
      <c r="I87" s="25">
        <v>0</v>
      </c>
      <c r="J87" s="25">
        <v>0</v>
      </c>
      <c r="K87" s="25">
        <v>0</v>
      </c>
      <c r="L87" s="36">
        <v>0</v>
      </c>
      <c r="M87" s="36">
        <f>Mastersheet!$C$34</f>
        <v>-1824.6070659266443</v>
      </c>
      <c r="N87" s="38">
        <v>0</v>
      </c>
      <c r="O87" s="37">
        <f>O75*(1+Mastersheet!$C$39)</f>
        <v>-614.93693271243512</v>
      </c>
      <c r="P87" s="38">
        <f>Mastersheet!$C$41</f>
        <v>-1500</v>
      </c>
      <c r="Q87" s="38">
        <v>0</v>
      </c>
      <c r="R87" s="36">
        <f t="shared" si="9"/>
        <v>5653.4721516749087</v>
      </c>
      <c r="S87" s="36">
        <f t="shared" si="11"/>
        <v>274190.20281008497</v>
      </c>
    </row>
    <row r="88" spans="1:19">
      <c r="A88" s="25">
        <v>86</v>
      </c>
      <c r="B88" s="25">
        <v>32</v>
      </c>
      <c r="C88" s="25">
        <v>2</v>
      </c>
      <c r="D88" s="36">
        <f>D76*(1+Mastersheet!$C$3)</f>
        <v>14758.486385098444</v>
      </c>
      <c r="E88" s="36">
        <f t="shared" si="10"/>
        <v>-885.50918310590657</v>
      </c>
      <c r="F88" s="37">
        <v>0</v>
      </c>
      <c r="G88" s="41">
        <f t="shared" si="8"/>
        <v>-4279.9610516785488</v>
      </c>
      <c r="H88" s="25">
        <v>0</v>
      </c>
      <c r="I88" s="25">
        <v>0</v>
      </c>
      <c r="J88" s="25">
        <v>0</v>
      </c>
      <c r="K88" s="25">
        <v>0</v>
      </c>
      <c r="L88" s="36">
        <v>0</v>
      </c>
      <c r="M88" s="36">
        <f>Mastersheet!$C$34</f>
        <v>-1824.6070659266443</v>
      </c>
      <c r="N88" s="38">
        <v>0</v>
      </c>
      <c r="O88" s="37">
        <f>O76*(1+Mastersheet!$C$39)</f>
        <v>-614.93693271243512</v>
      </c>
      <c r="P88" s="38">
        <f>Mastersheet!$C$41</f>
        <v>-1500</v>
      </c>
      <c r="Q88" s="38">
        <v>0</v>
      </c>
      <c r="R88" s="36">
        <f t="shared" si="9"/>
        <v>5653.4721516749087</v>
      </c>
      <c r="S88" s="36">
        <f t="shared" si="11"/>
        <v>280300.65863311006</v>
      </c>
    </row>
    <row r="89" spans="1:19">
      <c r="A89" s="25">
        <v>87</v>
      </c>
      <c r="B89" s="25">
        <v>32</v>
      </c>
      <c r="C89" s="25">
        <v>3</v>
      </c>
      <c r="D89" s="36">
        <f>D77*(1+Mastersheet!$C$3)</f>
        <v>14758.486385098444</v>
      </c>
      <c r="E89" s="36">
        <f t="shared" si="10"/>
        <v>-885.50918310590657</v>
      </c>
      <c r="F89" s="37">
        <v>0</v>
      </c>
      <c r="G89" s="41">
        <f t="shared" si="8"/>
        <v>-4279.9610516785488</v>
      </c>
      <c r="H89" s="25">
        <v>0</v>
      </c>
      <c r="I89" s="25">
        <v>0</v>
      </c>
      <c r="J89" s="25">
        <v>0</v>
      </c>
      <c r="K89" s="25">
        <v>0</v>
      </c>
      <c r="L89" s="36">
        <v>0</v>
      </c>
      <c r="M89" s="36">
        <f>Mastersheet!$C$34</f>
        <v>-1824.6070659266443</v>
      </c>
      <c r="N89" s="38">
        <v>0</v>
      </c>
      <c r="O89" s="37">
        <f>O77*(1+Mastersheet!$C$39)</f>
        <v>-614.93693271243512</v>
      </c>
      <c r="P89" s="38">
        <f>Mastersheet!$C$41</f>
        <v>-1500</v>
      </c>
      <c r="Q89" s="38">
        <v>0</v>
      </c>
      <c r="R89" s="36">
        <f t="shared" si="9"/>
        <v>5653.4721516749087</v>
      </c>
      <c r="S89" s="36">
        <f t="shared" si="11"/>
        <v>286421.29854917352</v>
      </c>
    </row>
    <row r="90" spans="1:19">
      <c r="A90" s="25">
        <v>88</v>
      </c>
      <c r="B90" s="25">
        <v>32</v>
      </c>
      <c r="C90" s="25">
        <v>4</v>
      </c>
      <c r="D90" s="36">
        <f>D78*(1+Mastersheet!$C$3)</f>
        <v>14758.486385098444</v>
      </c>
      <c r="E90" s="36">
        <f t="shared" si="10"/>
        <v>-885.50918310590657</v>
      </c>
      <c r="F90" s="37">
        <v>0</v>
      </c>
      <c r="G90" s="41">
        <f t="shared" si="8"/>
        <v>-4279.9610516785488</v>
      </c>
      <c r="H90" s="25">
        <v>0</v>
      </c>
      <c r="I90" s="25">
        <v>0</v>
      </c>
      <c r="J90" s="25">
        <v>0</v>
      </c>
      <c r="K90" s="25">
        <v>0</v>
      </c>
      <c r="L90" s="36">
        <v>0</v>
      </c>
      <c r="M90" s="36">
        <f>Mastersheet!$C$34</f>
        <v>-1824.6070659266443</v>
      </c>
      <c r="N90" s="38">
        <v>0</v>
      </c>
      <c r="O90" s="37">
        <f>O78*(1+Mastersheet!$C$39)</f>
        <v>-614.93693271243512</v>
      </c>
      <c r="P90" s="38">
        <f>Mastersheet!$C$41</f>
        <v>-1500</v>
      </c>
      <c r="Q90" s="38">
        <v>0</v>
      </c>
      <c r="R90" s="36">
        <f t="shared" si="9"/>
        <v>5653.4721516749087</v>
      </c>
      <c r="S90" s="36">
        <f t="shared" si="11"/>
        <v>292552.13953176374</v>
      </c>
    </row>
    <row r="91" spans="1:19">
      <c r="A91" s="25">
        <v>89</v>
      </c>
      <c r="B91" s="25">
        <v>32</v>
      </c>
      <c r="C91" s="25">
        <v>5</v>
      </c>
      <c r="D91" s="36">
        <f>D79*(1+Mastersheet!$C$3)</f>
        <v>14758.486385098444</v>
      </c>
      <c r="E91" s="36">
        <f t="shared" si="10"/>
        <v>-885.50918310590657</v>
      </c>
      <c r="F91" s="37">
        <v>0</v>
      </c>
      <c r="G91" s="41">
        <f t="shared" si="8"/>
        <v>-4279.9610516785488</v>
      </c>
      <c r="H91" s="25">
        <v>0</v>
      </c>
      <c r="I91" s="25">
        <v>0</v>
      </c>
      <c r="J91" s="25">
        <v>0</v>
      </c>
      <c r="K91" s="25">
        <v>0</v>
      </c>
      <c r="L91" s="36">
        <v>0</v>
      </c>
      <c r="M91" s="36">
        <f>Mastersheet!$C$34</f>
        <v>-1824.6070659266443</v>
      </c>
      <c r="N91" s="38">
        <v>0</v>
      </c>
      <c r="O91" s="37">
        <f>O79*(1+Mastersheet!$C$39)</f>
        <v>-614.93693271243512</v>
      </c>
      <c r="P91" s="38">
        <f>Mastersheet!$C$41</f>
        <v>-1500</v>
      </c>
      <c r="Q91" s="38">
        <v>0</v>
      </c>
      <c r="R91" s="36">
        <f t="shared" si="9"/>
        <v>5653.4721516749087</v>
      </c>
      <c r="S91" s="36">
        <f t="shared" si="11"/>
        <v>298693.19858265825</v>
      </c>
    </row>
    <row r="92" spans="1:19">
      <c r="A92" s="25">
        <v>90</v>
      </c>
      <c r="B92" s="25">
        <v>32</v>
      </c>
      <c r="C92" s="25">
        <v>6</v>
      </c>
      <c r="D92" s="36">
        <f>D80*(1+Mastersheet!$C$3)</f>
        <v>14758.486385098444</v>
      </c>
      <c r="E92" s="36">
        <f t="shared" si="10"/>
        <v>-885.50918310590657</v>
      </c>
      <c r="F92" s="37">
        <v>0</v>
      </c>
      <c r="G92" s="41">
        <f t="shared" si="8"/>
        <v>-4279.9610516785488</v>
      </c>
      <c r="H92" s="25">
        <v>0</v>
      </c>
      <c r="I92" s="25">
        <v>0</v>
      </c>
      <c r="J92" s="25">
        <v>0</v>
      </c>
      <c r="K92" s="25">
        <v>0</v>
      </c>
      <c r="L92" s="36">
        <v>0</v>
      </c>
      <c r="M92" s="36">
        <f>Mastersheet!$C$34</f>
        <v>-1824.6070659266443</v>
      </c>
      <c r="N92" s="38">
        <v>0</v>
      </c>
      <c r="O92" s="37">
        <f>O80*(1+Mastersheet!$C$39)</f>
        <v>-614.93693271243512</v>
      </c>
      <c r="P92" s="38">
        <f>Mastersheet!$C$41</f>
        <v>-1500</v>
      </c>
      <c r="Q92" s="38">
        <v>0</v>
      </c>
      <c r="R92" s="36">
        <f t="shared" si="9"/>
        <v>5653.4721516749087</v>
      </c>
      <c r="S92" s="36">
        <f t="shared" si="11"/>
        <v>304844.49273197097</v>
      </c>
    </row>
    <row r="93" spans="1:19">
      <c r="A93" s="25">
        <v>91</v>
      </c>
      <c r="B93" s="25">
        <v>32</v>
      </c>
      <c r="C93" s="25">
        <v>7</v>
      </c>
      <c r="D93" s="36">
        <f>D81*(1+Mastersheet!$C$3)</f>
        <v>14758.486385098444</v>
      </c>
      <c r="E93" s="36">
        <f t="shared" si="10"/>
        <v>-885.50918310590657</v>
      </c>
      <c r="F93" s="37">
        <v>0</v>
      </c>
      <c r="G93" s="41">
        <f t="shared" si="8"/>
        <v>-4279.9610516785488</v>
      </c>
      <c r="H93" s="25">
        <v>0</v>
      </c>
      <c r="I93" s="25">
        <v>0</v>
      </c>
      <c r="J93" s="25">
        <v>0</v>
      </c>
      <c r="K93" s="25">
        <v>0</v>
      </c>
      <c r="L93" s="36">
        <v>0</v>
      </c>
      <c r="M93" s="36">
        <f>Mastersheet!$C$34</f>
        <v>-1824.6070659266443</v>
      </c>
      <c r="N93" s="38">
        <v>0</v>
      </c>
      <c r="O93" s="37">
        <f>O81*(1+Mastersheet!$C$39)</f>
        <v>-614.93693271243512</v>
      </c>
      <c r="P93" s="38">
        <f>Mastersheet!$C$41</f>
        <v>-1500</v>
      </c>
      <c r="Q93" s="38">
        <v>0</v>
      </c>
      <c r="R93" s="36">
        <f t="shared" si="9"/>
        <v>5653.4721516749087</v>
      </c>
      <c r="S93" s="36">
        <f t="shared" si="11"/>
        <v>311006.03903819917</v>
      </c>
    </row>
    <row r="94" spans="1:19">
      <c r="A94" s="25">
        <v>92</v>
      </c>
      <c r="B94" s="25">
        <v>32</v>
      </c>
      <c r="C94" s="25">
        <v>8</v>
      </c>
      <c r="D94" s="36">
        <f>D82*(1+Mastersheet!$C$3)</f>
        <v>14758.486385098444</v>
      </c>
      <c r="E94" s="36">
        <f t="shared" si="10"/>
        <v>-885.50918310590657</v>
      </c>
      <c r="F94" s="37">
        <v>0</v>
      </c>
      <c r="G94" s="41">
        <f t="shared" si="8"/>
        <v>-4279.9610516785488</v>
      </c>
      <c r="H94" s="25">
        <v>0</v>
      </c>
      <c r="I94" s="25">
        <v>0</v>
      </c>
      <c r="J94" s="25">
        <v>0</v>
      </c>
      <c r="K94" s="25">
        <v>0</v>
      </c>
      <c r="L94" s="36">
        <v>0</v>
      </c>
      <c r="M94" s="36">
        <f>Mastersheet!$C$34</f>
        <v>-1824.6070659266443</v>
      </c>
      <c r="N94" s="38">
        <v>0</v>
      </c>
      <c r="O94" s="37">
        <f>O82*(1+Mastersheet!$C$39)</f>
        <v>-614.93693271243512</v>
      </c>
      <c r="P94" s="38">
        <f>Mastersheet!$C$41</f>
        <v>-1500</v>
      </c>
      <c r="Q94" s="38">
        <v>0</v>
      </c>
      <c r="R94" s="36">
        <f t="shared" si="9"/>
        <v>5653.4721516749087</v>
      </c>
      <c r="S94" s="36">
        <f t="shared" si="11"/>
        <v>317177.85458827112</v>
      </c>
    </row>
    <row r="95" spans="1:19">
      <c r="A95" s="25">
        <v>93</v>
      </c>
      <c r="B95" s="25">
        <v>32</v>
      </c>
      <c r="C95" s="25">
        <v>9</v>
      </c>
      <c r="D95" s="36">
        <f>D83*(1+Mastersheet!$C$3)</f>
        <v>14758.486385098444</v>
      </c>
      <c r="E95" s="36">
        <f t="shared" si="10"/>
        <v>-885.50918310590657</v>
      </c>
      <c r="F95" s="37">
        <v>0</v>
      </c>
      <c r="G95" s="41">
        <f t="shared" si="8"/>
        <v>-4279.9610516785488</v>
      </c>
      <c r="H95" s="25">
        <v>0</v>
      </c>
      <c r="I95" s="25">
        <v>0</v>
      </c>
      <c r="J95" s="25">
        <v>0</v>
      </c>
      <c r="K95" s="25">
        <v>0</v>
      </c>
      <c r="L95" s="36">
        <v>0</v>
      </c>
      <c r="M95" s="36">
        <f>Mastersheet!$C$34</f>
        <v>-1824.6070659266443</v>
      </c>
      <c r="N95" s="38">
        <v>0</v>
      </c>
      <c r="O95" s="37">
        <f>O83*(1+Mastersheet!$C$39)</f>
        <v>-614.93693271243512</v>
      </c>
      <c r="P95" s="38">
        <f>Mastersheet!$C$41</f>
        <v>-1500</v>
      </c>
      <c r="Q95" s="38">
        <v>0</v>
      </c>
      <c r="R95" s="36">
        <f t="shared" si="9"/>
        <v>5653.4721516749087</v>
      </c>
      <c r="S95" s="36">
        <f t="shared" si="11"/>
        <v>323359.95649759314</v>
      </c>
    </row>
    <row r="96" spans="1:19">
      <c r="A96" s="25">
        <v>94</v>
      </c>
      <c r="B96" s="25">
        <v>32</v>
      </c>
      <c r="C96" s="25">
        <v>10</v>
      </c>
      <c r="D96" s="36">
        <f>D84*(1+Mastersheet!$C$3)</f>
        <v>14758.486385098444</v>
      </c>
      <c r="E96" s="36">
        <f t="shared" si="10"/>
        <v>-885.50918310590657</v>
      </c>
      <c r="F96" s="37">
        <v>0</v>
      </c>
      <c r="G96" s="41">
        <f t="shared" si="8"/>
        <v>-4279.9610516785488</v>
      </c>
      <c r="H96" s="25">
        <v>0</v>
      </c>
      <c r="I96" s="25">
        <v>0</v>
      </c>
      <c r="J96" s="25">
        <v>0</v>
      </c>
      <c r="K96" s="25">
        <v>0</v>
      </c>
      <c r="L96" s="36">
        <v>0</v>
      </c>
      <c r="M96" s="36">
        <f>Mastersheet!$C$34</f>
        <v>-1824.6070659266443</v>
      </c>
      <c r="N96" s="38">
        <v>0</v>
      </c>
      <c r="O96" s="37">
        <f>O84*(1+Mastersheet!$C$39)</f>
        <v>-614.93693271243512</v>
      </c>
      <c r="P96" s="38">
        <f>Mastersheet!$C$41</f>
        <v>-1500</v>
      </c>
      <c r="Q96" s="38">
        <v>0</v>
      </c>
      <c r="R96" s="36">
        <f t="shared" si="9"/>
        <v>5653.4721516749087</v>
      </c>
      <c r="S96" s="36">
        <f t="shared" si="11"/>
        <v>329552.36191009742</v>
      </c>
    </row>
    <row r="97" spans="1:19">
      <c r="A97" s="25">
        <v>95</v>
      </c>
      <c r="B97" s="25">
        <v>32</v>
      </c>
      <c r="C97" s="25">
        <v>11</v>
      </c>
      <c r="D97" s="36">
        <f>D85*(1+Mastersheet!$C$3)</f>
        <v>14758.486385098444</v>
      </c>
      <c r="E97" s="36">
        <f t="shared" si="10"/>
        <v>-885.50918310590657</v>
      </c>
      <c r="F97" s="37">
        <v>0</v>
      </c>
      <c r="G97" s="41">
        <f t="shared" si="8"/>
        <v>-4279.9610516785488</v>
      </c>
      <c r="H97" s="25">
        <v>0</v>
      </c>
      <c r="I97" s="25">
        <v>0</v>
      </c>
      <c r="J97" s="25">
        <v>0</v>
      </c>
      <c r="K97" s="25">
        <v>0</v>
      </c>
      <c r="L97" s="36">
        <v>0</v>
      </c>
      <c r="M97" s="36">
        <f>Mastersheet!$C$34</f>
        <v>-1824.6070659266443</v>
      </c>
      <c r="N97" s="38">
        <v>0</v>
      </c>
      <c r="O97" s="37">
        <f>O85*(1+Mastersheet!$C$39)</f>
        <v>-614.93693271243512</v>
      </c>
      <c r="P97" s="38">
        <f>Mastersheet!$C$41</f>
        <v>-1500</v>
      </c>
      <c r="Q97" s="38">
        <v>0</v>
      </c>
      <c r="R97" s="36">
        <f t="shared" si="9"/>
        <v>5653.4721516749087</v>
      </c>
      <c r="S97" s="36">
        <f t="shared" si="11"/>
        <v>335755.08799828915</v>
      </c>
    </row>
    <row r="98" spans="1:19">
      <c r="A98" s="25">
        <v>96</v>
      </c>
      <c r="B98" s="25">
        <v>32</v>
      </c>
      <c r="C98" s="25">
        <v>0</v>
      </c>
      <c r="D98" s="36">
        <f>D86*(1+Mastersheet!$C$3)</f>
        <v>14758.486385098444</v>
      </c>
      <c r="E98" s="36">
        <f t="shared" si="10"/>
        <v>-885.50918310590657</v>
      </c>
      <c r="F98" s="37">
        <v>0</v>
      </c>
      <c r="G98" s="41">
        <f t="shared" si="8"/>
        <v>-4279.9610516785488</v>
      </c>
      <c r="H98" s="25">
        <v>0</v>
      </c>
      <c r="I98" s="25">
        <v>0</v>
      </c>
      <c r="J98" s="25">
        <v>0</v>
      </c>
      <c r="K98" s="25">
        <v>0</v>
      </c>
      <c r="L98" s="36">
        <v>0</v>
      </c>
      <c r="M98" s="36">
        <f>Mastersheet!$C$34</f>
        <v>-1824.6070659266443</v>
      </c>
      <c r="N98" s="38">
        <v>0</v>
      </c>
      <c r="O98" s="37">
        <f>O86*(1+Mastersheet!$C$39)</f>
        <v>-614.93693271243512</v>
      </c>
      <c r="P98" s="38">
        <f>Mastersheet!$C$41</f>
        <v>-1500</v>
      </c>
      <c r="Q98" s="38">
        <v>0</v>
      </c>
      <c r="R98" s="36">
        <f t="shared" si="9"/>
        <v>5653.4721516749087</v>
      </c>
      <c r="S98" s="36">
        <f t="shared" si="11"/>
        <v>341968.15196329454</v>
      </c>
    </row>
    <row r="99" spans="1:19">
      <c r="A99" s="25">
        <v>97</v>
      </c>
      <c r="B99" s="25">
        <v>32</v>
      </c>
      <c r="C99" s="25">
        <v>1</v>
      </c>
      <c r="D99" s="36">
        <f>D87*(1+Mastersheet!$C$3)</f>
        <v>15201.240976651397</v>
      </c>
      <c r="E99" s="36">
        <f t="shared" si="10"/>
        <v>-912.07445859908387</v>
      </c>
      <c r="F99" s="37">
        <v>0</v>
      </c>
      <c r="G99" s="41">
        <f t="shared" si="8"/>
        <v>-4408.3598832289053</v>
      </c>
      <c r="H99" s="25">
        <v>0</v>
      </c>
      <c r="I99" s="25">
        <v>0</v>
      </c>
      <c r="J99" s="25">
        <v>0</v>
      </c>
      <c r="K99" s="25">
        <v>0</v>
      </c>
      <c r="L99" s="36">
        <v>0</v>
      </c>
      <c r="M99" s="36">
        <f>Mastersheet!$C$34</f>
        <v>-1824.6070659266443</v>
      </c>
      <c r="N99" s="38">
        <v>0</v>
      </c>
      <c r="O99" s="37">
        <f>O87*(1+Mastersheet!$C$39)</f>
        <v>-633.38504069380815</v>
      </c>
      <c r="P99" s="38">
        <f>Mastersheet!$C$41</f>
        <v>-1500</v>
      </c>
      <c r="Q99" s="38">
        <v>0</v>
      </c>
      <c r="R99" s="36">
        <f t="shared" si="9"/>
        <v>5922.8145282029573</v>
      </c>
      <c r="S99" s="36">
        <f t="shared" si="11"/>
        <v>348460.91341143631</v>
      </c>
    </row>
    <row r="100" spans="1:19">
      <c r="A100" s="25">
        <v>98</v>
      </c>
      <c r="B100" s="25">
        <v>33</v>
      </c>
      <c r="C100" s="25">
        <v>2</v>
      </c>
      <c r="D100" s="36">
        <f>D88*(1+Mastersheet!$C$3)</f>
        <v>15201.240976651397</v>
      </c>
      <c r="E100" s="36">
        <f t="shared" si="10"/>
        <v>-912.07445859908387</v>
      </c>
      <c r="F100" s="37">
        <v>0</v>
      </c>
      <c r="G100" s="41">
        <f t="shared" si="8"/>
        <v>-4408.3598832289053</v>
      </c>
      <c r="H100" s="25">
        <v>0</v>
      </c>
      <c r="I100" s="25">
        <v>0</v>
      </c>
      <c r="J100" s="25">
        <v>0</v>
      </c>
      <c r="K100" s="25">
        <v>0</v>
      </c>
      <c r="L100" s="36">
        <v>0</v>
      </c>
      <c r="M100" s="36">
        <f>Mastersheet!$C$34</f>
        <v>-1824.6070659266443</v>
      </c>
      <c r="N100" s="38">
        <v>0</v>
      </c>
      <c r="O100" s="37">
        <f>O88*(1+Mastersheet!$C$39)</f>
        <v>-633.38504069380815</v>
      </c>
      <c r="P100" s="38">
        <f>Mastersheet!$C$41</f>
        <v>-1500</v>
      </c>
      <c r="Q100" s="38">
        <v>0</v>
      </c>
      <c r="R100" s="36">
        <f t="shared" si="9"/>
        <v>5922.8145282029573</v>
      </c>
      <c r="S100" s="36">
        <f t="shared" si="11"/>
        <v>354964.4961286583</v>
      </c>
    </row>
    <row r="101" spans="1:19">
      <c r="A101" s="25">
        <v>99</v>
      </c>
      <c r="B101" s="25">
        <v>33</v>
      </c>
      <c r="C101" s="25">
        <v>3</v>
      </c>
      <c r="D101" s="36">
        <f>D89*(1+Mastersheet!$C$3)</f>
        <v>15201.240976651397</v>
      </c>
      <c r="E101" s="36">
        <f t="shared" si="10"/>
        <v>-912.07445859908387</v>
      </c>
      <c r="F101" s="37">
        <v>0</v>
      </c>
      <c r="G101" s="41">
        <f t="shared" si="8"/>
        <v>-4408.3598832289053</v>
      </c>
      <c r="H101" s="25">
        <v>0</v>
      </c>
      <c r="I101" s="25">
        <v>0</v>
      </c>
      <c r="J101" s="25">
        <v>0</v>
      </c>
      <c r="K101" s="25">
        <v>0</v>
      </c>
      <c r="L101" s="36">
        <v>0</v>
      </c>
      <c r="M101" s="36">
        <f>Mastersheet!$C$34</f>
        <v>-1824.6070659266443</v>
      </c>
      <c r="N101" s="38">
        <v>0</v>
      </c>
      <c r="O101" s="37">
        <f>O89*(1+Mastersheet!$C$39)</f>
        <v>-633.38504069380815</v>
      </c>
      <c r="P101" s="38">
        <f>Mastersheet!$C$41</f>
        <v>-1500</v>
      </c>
      <c r="Q101" s="38">
        <v>0</v>
      </c>
      <c r="R101" s="36">
        <f t="shared" si="9"/>
        <v>5922.8145282029573</v>
      </c>
      <c r="S101" s="36">
        <f t="shared" si="11"/>
        <v>361478.91815040901</v>
      </c>
    </row>
    <row r="102" spans="1:19">
      <c r="A102" s="25">
        <v>100</v>
      </c>
      <c r="B102" s="25">
        <v>33</v>
      </c>
      <c r="C102" s="25">
        <v>4</v>
      </c>
      <c r="D102" s="36">
        <f>D90*(1+Mastersheet!$C$3)</f>
        <v>15201.240976651397</v>
      </c>
      <c r="E102" s="36">
        <f t="shared" si="10"/>
        <v>-912.07445859908387</v>
      </c>
      <c r="F102" s="37">
        <v>0</v>
      </c>
      <c r="G102" s="41">
        <f t="shared" si="8"/>
        <v>-4408.3598832289053</v>
      </c>
      <c r="H102" s="25">
        <v>0</v>
      </c>
      <c r="I102" s="25">
        <v>0</v>
      </c>
      <c r="J102" s="25">
        <v>0</v>
      </c>
      <c r="K102" s="25">
        <v>0</v>
      </c>
      <c r="L102" s="36">
        <v>0</v>
      </c>
      <c r="M102" s="36">
        <f>Mastersheet!$C$34</f>
        <v>-1824.6070659266443</v>
      </c>
      <c r="N102" s="38">
        <v>0</v>
      </c>
      <c r="O102" s="37">
        <f>O90*(1+Mastersheet!$C$39)</f>
        <v>-633.38504069380815</v>
      </c>
      <c r="P102" s="38">
        <f>Mastersheet!$C$41</f>
        <v>-1500</v>
      </c>
      <c r="Q102" s="38">
        <v>0</v>
      </c>
      <c r="R102" s="36">
        <f t="shared" si="9"/>
        <v>5922.8145282029573</v>
      </c>
      <c r="S102" s="36">
        <f t="shared" si="11"/>
        <v>368004.19754219597</v>
      </c>
    </row>
    <row r="103" spans="1:19">
      <c r="A103" s="25">
        <v>101</v>
      </c>
      <c r="B103" s="25">
        <v>33</v>
      </c>
      <c r="C103" s="25">
        <v>5</v>
      </c>
      <c r="D103" s="36">
        <f>D91*(1+Mastersheet!$C$3)</f>
        <v>15201.240976651397</v>
      </c>
      <c r="E103" s="36">
        <f t="shared" si="10"/>
        <v>-912.07445859908387</v>
      </c>
      <c r="F103" s="37">
        <v>0</v>
      </c>
      <c r="G103" s="41">
        <f t="shared" si="8"/>
        <v>-4408.3598832289053</v>
      </c>
      <c r="H103" s="25">
        <v>0</v>
      </c>
      <c r="I103" s="25">
        <v>0</v>
      </c>
      <c r="J103" s="25">
        <v>0</v>
      </c>
      <c r="K103" s="25">
        <v>0</v>
      </c>
      <c r="L103" s="36">
        <v>0</v>
      </c>
      <c r="M103" s="36">
        <f>Mastersheet!$C$34</f>
        <v>-1824.6070659266443</v>
      </c>
      <c r="N103" s="38">
        <v>0</v>
      </c>
      <c r="O103" s="37">
        <f>O91*(1+Mastersheet!$C$39)</f>
        <v>-633.38504069380815</v>
      </c>
      <c r="P103" s="38">
        <f>Mastersheet!$C$41</f>
        <v>-1500</v>
      </c>
      <c r="Q103" s="38">
        <v>0</v>
      </c>
      <c r="R103" s="36">
        <f t="shared" si="9"/>
        <v>5922.8145282029573</v>
      </c>
      <c r="S103" s="36">
        <f t="shared" si="11"/>
        <v>374540.35239963589</v>
      </c>
    </row>
    <row r="104" spans="1:19">
      <c r="A104" s="25">
        <v>102</v>
      </c>
      <c r="B104" s="25">
        <v>33</v>
      </c>
      <c r="C104" s="25">
        <v>6</v>
      </c>
      <c r="D104" s="36">
        <f>D92*(1+Mastersheet!$C$3)</f>
        <v>15201.240976651397</v>
      </c>
      <c r="E104" s="36">
        <f t="shared" si="10"/>
        <v>-912.07445859908387</v>
      </c>
      <c r="F104" s="37">
        <v>0</v>
      </c>
      <c r="G104" s="41">
        <f t="shared" si="8"/>
        <v>-4408.3598832289053</v>
      </c>
      <c r="H104" s="25">
        <v>0</v>
      </c>
      <c r="I104" s="25">
        <v>0</v>
      </c>
      <c r="J104" s="25">
        <v>0</v>
      </c>
      <c r="K104" s="25">
        <v>0</v>
      </c>
      <c r="L104" s="36">
        <v>0</v>
      </c>
      <c r="M104" s="36">
        <f>Mastersheet!$C$34</f>
        <v>-1824.6070659266443</v>
      </c>
      <c r="N104" s="38">
        <v>0</v>
      </c>
      <c r="O104" s="37">
        <f>O92*(1+Mastersheet!$C$39)</f>
        <v>-633.38504069380815</v>
      </c>
      <c r="P104" s="38">
        <f>Mastersheet!$C$41</f>
        <v>-1500</v>
      </c>
      <c r="Q104" s="38">
        <v>0</v>
      </c>
      <c r="R104" s="36">
        <f t="shared" si="9"/>
        <v>5922.8145282029573</v>
      </c>
      <c r="S104" s="36">
        <f t="shared" si="11"/>
        <v>381087.40084850491</v>
      </c>
    </row>
    <row r="105" spans="1:19">
      <c r="A105" s="25">
        <v>103</v>
      </c>
      <c r="B105" s="25">
        <v>33</v>
      </c>
      <c r="C105" s="25">
        <v>7</v>
      </c>
      <c r="D105" s="36">
        <f>D93*(1+Mastersheet!$C$3)</f>
        <v>15201.240976651397</v>
      </c>
      <c r="E105" s="36">
        <f t="shared" si="10"/>
        <v>-912.07445859908387</v>
      </c>
      <c r="F105" s="37">
        <v>0</v>
      </c>
      <c r="G105" s="41">
        <f t="shared" si="8"/>
        <v>-4408.3598832289053</v>
      </c>
      <c r="H105" s="25">
        <v>0</v>
      </c>
      <c r="I105" s="25">
        <v>0</v>
      </c>
      <c r="J105" s="25">
        <v>0</v>
      </c>
      <c r="K105" s="25">
        <v>0</v>
      </c>
      <c r="L105" s="36">
        <v>0</v>
      </c>
      <c r="M105" s="36">
        <f>Mastersheet!$C$34</f>
        <v>-1824.6070659266443</v>
      </c>
      <c r="N105" s="38">
        <v>0</v>
      </c>
      <c r="O105" s="37">
        <f>O93*(1+Mastersheet!$C$39)</f>
        <v>-633.38504069380815</v>
      </c>
      <c r="P105" s="38">
        <f>Mastersheet!$C$41</f>
        <v>-1500</v>
      </c>
      <c r="Q105" s="38">
        <v>0</v>
      </c>
      <c r="R105" s="36">
        <f t="shared" si="9"/>
        <v>5922.8145282029573</v>
      </c>
      <c r="S105" s="36">
        <f t="shared" si="11"/>
        <v>387645.36104478867</v>
      </c>
    </row>
    <row r="106" spans="1:19">
      <c r="A106" s="25">
        <v>104</v>
      </c>
      <c r="B106" s="25">
        <v>33</v>
      </c>
      <c r="C106" s="25">
        <v>8</v>
      </c>
      <c r="D106" s="36">
        <f>D94*(1+Mastersheet!$C$3)</f>
        <v>15201.240976651397</v>
      </c>
      <c r="E106" s="36">
        <f t="shared" si="10"/>
        <v>-912.07445859908387</v>
      </c>
      <c r="F106" s="37">
        <v>0</v>
      </c>
      <c r="G106" s="41">
        <f t="shared" si="8"/>
        <v>-4408.3598832289053</v>
      </c>
      <c r="H106" s="25">
        <v>0</v>
      </c>
      <c r="I106" s="25">
        <v>0</v>
      </c>
      <c r="J106" s="25">
        <v>0</v>
      </c>
      <c r="K106" s="25">
        <v>0</v>
      </c>
      <c r="L106" s="36">
        <v>0</v>
      </c>
      <c r="M106" s="36">
        <f>Mastersheet!$C$34</f>
        <v>-1824.6070659266443</v>
      </c>
      <c r="N106" s="38">
        <v>0</v>
      </c>
      <c r="O106" s="37">
        <f>O94*(1+Mastersheet!$C$39)</f>
        <v>-633.38504069380815</v>
      </c>
      <c r="P106" s="38">
        <f>Mastersheet!$C$41</f>
        <v>-1500</v>
      </c>
      <c r="Q106" s="38">
        <v>0</v>
      </c>
      <c r="R106" s="36">
        <f t="shared" si="9"/>
        <v>5922.8145282029573</v>
      </c>
      <c r="S106" s="36">
        <f t="shared" si="11"/>
        <v>394214.25117473293</v>
      </c>
    </row>
    <row r="107" spans="1:19">
      <c r="A107" s="25">
        <v>105</v>
      </c>
      <c r="B107" s="25">
        <v>33</v>
      </c>
      <c r="C107" s="25">
        <v>9</v>
      </c>
      <c r="D107" s="36">
        <f>D95*(1+Mastersheet!$C$3)</f>
        <v>15201.240976651397</v>
      </c>
      <c r="E107" s="36">
        <f t="shared" si="10"/>
        <v>-912.07445859908387</v>
      </c>
      <c r="F107" s="37">
        <v>0</v>
      </c>
      <c r="G107" s="41">
        <f t="shared" si="8"/>
        <v>-4408.3598832289053</v>
      </c>
      <c r="H107" s="25">
        <v>0</v>
      </c>
      <c r="I107" s="25">
        <v>0</v>
      </c>
      <c r="J107" s="25">
        <v>0</v>
      </c>
      <c r="K107" s="25">
        <v>0</v>
      </c>
      <c r="L107" s="36">
        <v>0</v>
      </c>
      <c r="M107" s="36">
        <f>Mastersheet!$C$34</f>
        <v>-1824.6070659266443</v>
      </c>
      <c r="N107" s="38">
        <v>0</v>
      </c>
      <c r="O107" s="37">
        <f>O95*(1+Mastersheet!$C$39)</f>
        <v>-633.38504069380815</v>
      </c>
      <c r="P107" s="38">
        <f>Mastersheet!$C$41</f>
        <v>-1500</v>
      </c>
      <c r="Q107" s="38">
        <v>0</v>
      </c>
      <c r="R107" s="36">
        <f t="shared" si="9"/>
        <v>5922.8145282029573</v>
      </c>
      <c r="S107" s="36">
        <f t="shared" si="11"/>
        <v>400794.08945489378</v>
      </c>
    </row>
    <row r="108" spans="1:19">
      <c r="A108" s="25">
        <v>106</v>
      </c>
      <c r="B108" s="25">
        <v>33</v>
      </c>
      <c r="C108" s="25">
        <v>10</v>
      </c>
      <c r="D108" s="36">
        <f>D96*(1+Mastersheet!$C$3)</f>
        <v>15201.240976651397</v>
      </c>
      <c r="E108" s="36">
        <f t="shared" si="10"/>
        <v>-912.07445859908387</v>
      </c>
      <c r="F108" s="37">
        <v>0</v>
      </c>
      <c r="G108" s="41">
        <f t="shared" si="8"/>
        <v>-4408.3598832289053</v>
      </c>
      <c r="H108" s="25">
        <v>0</v>
      </c>
      <c r="I108" s="25">
        <v>0</v>
      </c>
      <c r="J108" s="25">
        <v>0</v>
      </c>
      <c r="K108" s="25">
        <v>0</v>
      </c>
      <c r="L108" s="36">
        <v>0</v>
      </c>
      <c r="M108" s="36">
        <f>Mastersheet!$C$34</f>
        <v>-1824.6070659266443</v>
      </c>
      <c r="N108" s="38">
        <v>0</v>
      </c>
      <c r="O108" s="37">
        <f>O96*(1+Mastersheet!$C$39)</f>
        <v>-633.38504069380815</v>
      </c>
      <c r="P108" s="38">
        <f>Mastersheet!$C$41</f>
        <v>-1500</v>
      </c>
      <c r="Q108" s="38">
        <v>0</v>
      </c>
      <c r="R108" s="36">
        <f t="shared" si="9"/>
        <v>5922.8145282029573</v>
      </c>
      <c r="S108" s="36">
        <f t="shared" si="11"/>
        <v>407384.89413218823</v>
      </c>
    </row>
    <row r="109" spans="1:19">
      <c r="A109" s="25">
        <v>107</v>
      </c>
      <c r="B109" s="25">
        <v>33</v>
      </c>
      <c r="C109" s="25">
        <v>11</v>
      </c>
      <c r="D109" s="36">
        <f>D97*(1+Mastersheet!$C$3)</f>
        <v>15201.240976651397</v>
      </c>
      <c r="E109" s="36">
        <f t="shared" si="10"/>
        <v>-912.07445859908387</v>
      </c>
      <c r="F109" s="37">
        <v>0</v>
      </c>
      <c r="G109" s="41">
        <f t="shared" si="8"/>
        <v>-4408.3598832289053</v>
      </c>
      <c r="H109" s="25">
        <v>0</v>
      </c>
      <c r="I109" s="25">
        <v>0</v>
      </c>
      <c r="J109" s="25">
        <v>0</v>
      </c>
      <c r="K109" s="25">
        <v>0</v>
      </c>
      <c r="L109" s="36">
        <v>0</v>
      </c>
      <c r="M109" s="36">
        <f>Mastersheet!$C$34</f>
        <v>-1824.6070659266443</v>
      </c>
      <c r="N109" s="38">
        <v>0</v>
      </c>
      <c r="O109" s="37">
        <f>O97*(1+Mastersheet!$C$39)</f>
        <v>-633.38504069380815</v>
      </c>
      <c r="P109" s="38">
        <f>Mastersheet!$C$41</f>
        <v>-1500</v>
      </c>
      <c r="Q109" s="38">
        <v>0</v>
      </c>
      <c r="R109" s="36">
        <f t="shared" si="9"/>
        <v>5922.8145282029573</v>
      </c>
      <c r="S109" s="36">
        <f t="shared" si="11"/>
        <v>413986.6834839448</v>
      </c>
    </row>
    <row r="110" spans="1:19">
      <c r="A110" s="25">
        <v>108</v>
      </c>
      <c r="B110" s="25">
        <v>33</v>
      </c>
      <c r="C110" s="25">
        <v>0</v>
      </c>
      <c r="D110" s="36">
        <f>D98*(1+Mastersheet!$C$3)</f>
        <v>15201.240976651397</v>
      </c>
      <c r="E110" s="36">
        <f t="shared" si="10"/>
        <v>-912.07445859908387</v>
      </c>
      <c r="F110" s="37">
        <v>0</v>
      </c>
      <c r="G110" s="41">
        <f t="shared" si="8"/>
        <v>-4408.3598832289053</v>
      </c>
      <c r="H110" s="25">
        <v>0</v>
      </c>
      <c r="I110" s="25">
        <v>0</v>
      </c>
      <c r="J110" s="25">
        <v>0</v>
      </c>
      <c r="K110" s="25">
        <v>0</v>
      </c>
      <c r="L110" s="36">
        <v>0</v>
      </c>
      <c r="M110" s="36">
        <f>Mastersheet!$C$34</f>
        <v>-1824.6070659266443</v>
      </c>
      <c r="N110" s="38">
        <v>0</v>
      </c>
      <c r="O110" s="37">
        <f>O98*(1+Mastersheet!$C$39)</f>
        <v>-633.38504069380815</v>
      </c>
      <c r="P110" s="38">
        <f>Mastersheet!$C$41</f>
        <v>-1500</v>
      </c>
      <c r="Q110" s="38">
        <v>0</v>
      </c>
      <c r="R110" s="36">
        <f t="shared" si="9"/>
        <v>5922.8145282029573</v>
      </c>
      <c r="S110" s="36">
        <f t="shared" si="11"/>
        <v>420599.47581795434</v>
      </c>
    </row>
    <row r="111" spans="1:19">
      <c r="A111" s="25">
        <v>109</v>
      </c>
      <c r="B111" s="25">
        <v>33</v>
      </c>
      <c r="C111" s="25">
        <v>1</v>
      </c>
      <c r="D111" s="36">
        <f>D99*(1+Mastersheet!$C$3)</f>
        <v>15657.278205950939</v>
      </c>
      <c r="E111" s="36">
        <f t="shared" si="10"/>
        <v>-939.43669235705636</v>
      </c>
      <c r="F111" s="37">
        <v>0</v>
      </c>
      <c r="G111" s="41">
        <f t="shared" si="8"/>
        <v>-4540.6106797257717</v>
      </c>
      <c r="H111" s="25">
        <v>0</v>
      </c>
      <c r="I111" s="25">
        <v>0</v>
      </c>
      <c r="J111" s="25">
        <v>0</v>
      </c>
      <c r="K111" s="25">
        <v>0</v>
      </c>
      <c r="L111" s="36">
        <v>0</v>
      </c>
      <c r="M111" s="36">
        <f>Mastersheet!$C$34</f>
        <v>-1824.6070659266443</v>
      </c>
      <c r="N111" s="38">
        <v>0</v>
      </c>
      <c r="O111" s="37">
        <f>O99*(1+Mastersheet!$C$39)</f>
        <v>-652.38659191462239</v>
      </c>
      <c r="P111" s="38">
        <f>Mastersheet!$C$41</f>
        <v>-1500</v>
      </c>
      <c r="Q111" s="38">
        <v>0</v>
      </c>
      <c r="R111" s="36">
        <f t="shared" si="9"/>
        <v>6200.2371760268434</v>
      </c>
      <c r="S111" s="36">
        <f t="shared" si="11"/>
        <v>427500.71212034445</v>
      </c>
    </row>
    <row r="112" spans="1:19">
      <c r="A112" s="25">
        <v>110</v>
      </c>
      <c r="B112" s="25">
        <v>34</v>
      </c>
      <c r="C112" s="25">
        <v>2</v>
      </c>
      <c r="D112" s="36">
        <f>D100*(1+Mastersheet!$C$3)</f>
        <v>15657.278205950939</v>
      </c>
      <c r="E112" s="36">
        <f t="shared" si="10"/>
        <v>-939.43669235705636</v>
      </c>
      <c r="F112" s="37">
        <v>0</v>
      </c>
      <c r="G112" s="41">
        <f t="shared" si="8"/>
        <v>-4540.6106797257717</v>
      </c>
      <c r="H112" s="25">
        <v>0</v>
      </c>
      <c r="I112" s="25">
        <v>0</v>
      </c>
      <c r="J112" s="25">
        <v>0</v>
      </c>
      <c r="K112" s="25">
        <v>0</v>
      </c>
      <c r="L112" s="36">
        <v>0</v>
      </c>
      <c r="M112" s="36">
        <f>Mastersheet!$C$34</f>
        <v>-1824.6070659266443</v>
      </c>
      <c r="N112" s="38">
        <v>0</v>
      </c>
      <c r="O112" s="37">
        <f>O100*(1+Mastersheet!$C$39)</f>
        <v>-652.38659191462239</v>
      </c>
      <c r="P112" s="38">
        <f>Mastersheet!$C$41</f>
        <v>-1500</v>
      </c>
      <c r="Q112" s="38">
        <v>0</v>
      </c>
      <c r="R112" s="36">
        <f t="shared" si="9"/>
        <v>6200.2371760268434</v>
      </c>
      <c r="S112" s="36">
        <f t="shared" si="11"/>
        <v>434413.45048323856</v>
      </c>
    </row>
    <row r="113" spans="1:19">
      <c r="A113" s="25">
        <v>111</v>
      </c>
      <c r="B113" s="25">
        <v>34</v>
      </c>
      <c r="C113" s="25">
        <v>3</v>
      </c>
      <c r="D113" s="36">
        <f>D101*(1+Mastersheet!$C$3)</f>
        <v>15657.278205950939</v>
      </c>
      <c r="E113" s="36">
        <f t="shared" si="10"/>
        <v>-939.43669235705636</v>
      </c>
      <c r="F113" s="37">
        <v>0</v>
      </c>
      <c r="G113" s="41">
        <f t="shared" si="8"/>
        <v>-4540.6106797257717</v>
      </c>
      <c r="H113" s="25">
        <v>0</v>
      </c>
      <c r="I113" s="25">
        <v>0</v>
      </c>
      <c r="J113" s="25">
        <v>0</v>
      </c>
      <c r="K113" s="25">
        <v>0</v>
      </c>
      <c r="L113" s="36">
        <v>0</v>
      </c>
      <c r="M113" s="36">
        <f>Mastersheet!$C$34</f>
        <v>-1824.6070659266443</v>
      </c>
      <c r="N113" s="38">
        <v>0</v>
      </c>
      <c r="O113" s="37">
        <f>O101*(1+Mastersheet!$C$39)</f>
        <v>-652.38659191462239</v>
      </c>
      <c r="P113" s="38">
        <f>Mastersheet!$C$41</f>
        <v>-1500</v>
      </c>
      <c r="Q113" s="38">
        <v>0</v>
      </c>
      <c r="R113" s="36">
        <f t="shared" si="9"/>
        <v>6200.2371760268434</v>
      </c>
      <c r="S113" s="36">
        <f t="shared" si="11"/>
        <v>441337.71007673751</v>
      </c>
    </row>
    <row r="114" spans="1:19">
      <c r="A114" s="25">
        <v>112</v>
      </c>
      <c r="B114" s="25">
        <v>34</v>
      </c>
      <c r="C114" s="25">
        <v>4</v>
      </c>
      <c r="D114" s="36">
        <f>D102*(1+Mastersheet!$C$3)</f>
        <v>15657.278205950939</v>
      </c>
      <c r="E114" s="36">
        <f t="shared" si="10"/>
        <v>-939.43669235705636</v>
      </c>
      <c r="F114" s="37">
        <v>0</v>
      </c>
      <c r="G114" s="41">
        <f t="shared" si="8"/>
        <v>-4540.6106797257717</v>
      </c>
      <c r="H114" s="25">
        <v>0</v>
      </c>
      <c r="I114" s="25">
        <v>0</v>
      </c>
      <c r="J114" s="25">
        <v>0</v>
      </c>
      <c r="K114" s="25">
        <v>0</v>
      </c>
      <c r="L114" s="36">
        <v>0</v>
      </c>
      <c r="M114" s="36">
        <f>Mastersheet!$C$34</f>
        <v>-1824.6070659266443</v>
      </c>
      <c r="N114" s="38">
        <v>0</v>
      </c>
      <c r="O114" s="37">
        <f>O102*(1+Mastersheet!$C$39)</f>
        <v>-652.38659191462239</v>
      </c>
      <c r="P114" s="38">
        <f>Mastersheet!$C$41</f>
        <v>-1500</v>
      </c>
      <c r="Q114" s="38">
        <v>0</v>
      </c>
      <c r="R114" s="36">
        <f t="shared" si="9"/>
        <v>6200.2371760268434</v>
      </c>
      <c r="S114" s="36">
        <f t="shared" si="11"/>
        <v>448273.51010289229</v>
      </c>
    </row>
    <row r="115" spans="1:19">
      <c r="A115" s="25">
        <v>113</v>
      </c>
      <c r="B115" s="25">
        <v>34</v>
      </c>
      <c r="C115" s="25">
        <v>5</v>
      </c>
      <c r="D115" s="36">
        <f>D103*(1+Mastersheet!$C$3)</f>
        <v>15657.278205950939</v>
      </c>
      <c r="E115" s="36">
        <f t="shared" si="10"/>
        <v>-939.43669235705636</v>
      </c>
      <c r="F115" s="37">
        <v>0</v>
      </c>
      <c r="G115" s="41">
        <f t="shared" si="8"/>
        <v>-4540.6106797257717</v>
      </c>
      <c r="H115" s="25">
        <v>0</v>
      </c>
      <c r="I115" s="25">
        <v>0</v>
      </c>
      <c r="J115" s="25">
        <v>0</v>
      </c>
      <c r="K115" s="25">
        <v>0</v>
      </c>
      <c r="L115" s="36">
        <v>0</v>
      </c>
      <c r="M115" s="36">
        <f>Mastersheet!$C$34</f>
        <v>-1824.6070659266443</v>
      </c>
      <c r="N115" s="38">
        <v>0</v>
      </c>
      <c r="O115" s="37">
        <f>O103*(1+Mastersheet!$C$39)</f>
        <v>-652.38659191462239</v>
      </c>
      <c r="P115" s="38">
        <f>Mastersheet!$C$41</f>
        <v>-1500</v>
      </c>
      <c r="Q115" s="38">
        <v>0</v>
      </c>
      <c r="R115" s="36">
        <f t="shared" si="9"/>
        <v>6200.2371760268434</v>
      </c>
      <c r="S115" s="36">
        <f t="shared" si="11"/>
        <v>455220.86979575735</v>
      </c>
    </row>
    <row r="116" spans="1:19">
      <c r="A116" s="25">
        <v>114</v>
      </c>
      <c r="B116" s="25">
        <v>34</v>
      </c>
      <c r="C116" s="25">
        <v>6</v>
      </c>
      <c r="D116" s="36">
        <f>D104*(1+Mastersheet!$C$3)</f>
        <v>15657.278205950939</v>
      </c>
      <c r="E116" s="36">
        <f t="shared" si="10"/>
        <v>-939.43669235705636</v>
      </c>
      <c r="F116" s="37">
        <v>0</v>
      </c>
      <c r="G116" s="41">
        <f t="shared" si="8"/>
        <v>-4540.6106797257717</v>
      </c>
      <c r="H116" s="25">
        <v>0</v>
      </c>
      <c r="I116" s="25">
        <v>0</v>
      </c>
      <c r="J116" s="25">
        <v>0</v>
      </c>
      <c r="K116" s="25">
        <v>0</v>
      </c>
      <c r="L116" s="36">
        <v>0</v>
      </c>
      <c r="M116" s="36">
        <f>Mastersheet!$C$34</f>
        <v>-1824.6070659266443</v>
      </c>
      <c r="N116" s="38">
        <v>0</v>
      </c>
      <c r="O116" s="37">
        <f>O104*(1+Mastersheet!$C$39)</f>
        <v>-652.38659191462239</v>
      </c>
      <c r="P116" s="38">
        <f>Mastersheet!$C$41</f>
        <v>-1500</v>
      </c>
      <c r="Q116" s="38">
        <v>0</v>
      </c>
      <c r="R116" s="36">
        <f t="shared" si="9"/>
        <v>6200.2371760268434</v>
      </c>
      <c r="S116" s="36">
        <f t="shared" si="11"/>
        <v>462179.8084214438</v>
      </c>
    </row>
    <row r="117" spans="1:19">
      <c r="A117" s="25">
        <v>115</v>
      </c>
      <c r="B117" s="25">
        <v>34</v>
      </c>
      <c r="C117" s="25">
        <v>7</v>
      </c>
      <c r="D117" s="36">
        <f>D105*(1+Mastersheet!$C$3)</f>
        <v>15657.278205950939</v>
      </c>
      <c r="E117" s="36">
        <f t="shared" si="10"/>
        <v>-939.43669235705636</v>
      </c>
      <c r="F117" s="37">
        <v>0</v>
      </c>
      <c r="G117" s="41">
        <f t="shared" si="8"/>
        <v>-4540.6106797257717</v>
      </c>
      <c r="H117" s="25">
        <v>0</v>
      </c>
      <c r="I117" s="25">
        <v>0</v>
      </c>
      <c r="J117" s="25">
        <v>0</v>
      </c>
      <c r="K117" s="25">
        <v>0</v>
      </c>
      <c r="L117" s="36">
        <v>0</v>
      </c>
      <c r="M117" s="36">
        <f>Mastersheet!$C$34</f>
        <v>-1824.6070659266443</v>
      </c>
      <c r="N117" s="38">
        <v>0</v>
      </c>
      <c r="O117" s="37">
        <f>O105*(1+Mastersheet!$C$39)</f>
        <v>-652.38659191462239</v>
      </c>
      <c r="P117" s="38">
        <f>Mastersheet!$C$41</f>
        <v>-1500</v>
      </c>
      <c r="Q117" s="38">
        <v>0</v>
      </c>
      <c r="R117" s="36">
        <f t="shared" si="9"/>
        <v>6200.2371760268434</v>
      </c>
      <c r="S117" s="36">
        <f t="shared" si="11"/>
        <v>469150.3452781731</v>
      </c>
    </row>
    <row r="118" spans="1:19">
      <c r="A118" s="25">
        <v>116</v>
      </c>
      <c r="B118" s="25">
        <v>34</v>
      </c>
      <c r="C118" s="25">
        <v>8</v>
      </c>
      <c r="D118" s="36">
        <f>D106*(1+Mastersheet!$C$3)</f>
        <v>15657.278205950939</v>
      </c>
      <c r="E118" s="36">
        <f t="shared" si="10"/>
        <v>-939.43669235705636</v>
      </c>
      <c r="F118" s="37">
        <v>0</v>
      </c>
      <c r="G118" s="41">
        <f t="shared" si="8"/>
        <v>-4540.6106797257717</v>
      </c>
      <c r="H118" s="25">
        <v>0</v>
      </c>
      <c r="I118" s="25">
        <v>0</v>
      </c>
      <c r="J118" s="25">
        <v>0</v>
      </c>
      <c r="K118" s="25">
        <v>0</v>
      </c>
      <c r="L118" s="36">
        <v>0</v>
      </c>
      <c r="M118" s="36">
        <f>Mastersheet!$C$34</f>
        <v>-1824.6070659266443</v>
      </c>
      <c r="N118" s="38">
        <v>0</v>
      </c>
      <c r="O118" s="37">
        <f>O106*(1+Mastersheet!$C$39)</f>
        <v>-652.38659191462239</v>
      </c>
      <c r="P118" s="38">
        <f>Mastersheet!$C$41</f>
        <v>-1500</v>
      </c>
      <c r="Q118" s="38">
        <v>0</v>
      </c>
      <c r="R118" s="36">
        <f t="shared" si="9"/>
        <v>6200.2371760268434</v>
      </c>
      <c r="S118" s="36">
        <f t="shared" si="11"/>
        <v>476132.49969633028</v>
      </c>
    </row>
    <row r="119" spans="1:19">
      <c r="A119" s="25">
        <v>117</v>
      </c>
      <c r="B119" s="25">
        <v>34</v>
      </c>
      <c r="C119" s="25">
        <v>9</v>
      </c>
      <c r="D119" s="36">
        <f>D107*(1+Mastersheet!$C$3)</f>
        <v>15657.278205950939</v>
      </c>
      <c r="E119" s="36">
        <f t="shared" si="10"/>
        <v>-939.43669235705636</v>
      </c>
      <c r="F119" s="37">
        <v>0</v>
      </c>
      <c r="G119" s="41">
        <f t="shared" si="8"/>
        <v>-4540.6106797257717</v>
      </c>
      <c r="H119" s="25">
        <v>0</v>
      </c>
      <c r="I119" s="25">
        <v>0</v>
      </c>
      <c r="J119" s="25">
        <v>0</v>
      </c>
      <c r="K119" s="25">
        <v>0</v>
      </c>
      <c r="L119" s="36">
        <v>0</v>
      </c>
      <c r="M119" s="36">
        <f>Mastersheet!$C$34</f>
        <v>-1824.6070659266443</v>
      </c>
      <c r="N119" s="38">
        <v>0</v>
      </c>
      <c r="O119" s="37">
        <f>O107*(1+Mastersheet!$C$39)</f>
        <v>-652.38659191462239</v>
      </c>
      <c r="P119" s="38">
        <f>Mastersheet!$C$41</f>
        <v>-1500</v>
      </c>
      <c r="Q119" s="38">
        <v>0</v>
      </c>
      <c r="R119" s="36">
        <f t="shared" si="9"/>
        <v>6200.2371760268434</v>
      </c>
      <c r="S119" s="36">
        <f t="shared" si="11"/>
        <v>483126.29103851772</v>
      </c>
    </row>
    <row r="120" spans="1:19">
      <c r="A120" s="25">
        <v>118</v>
      </c>
      <c r="B120" s="25">
        <v>34</v>
      </c>
      <c r="C120" s="25">
        <v>10</v>
      </c>
      <c r="D120" s="36">
        <f>D108*(1+Mastersheet!$C$3)</f>
        <v>15657.278205950939</v>
      </c>
      <c r="E120" s="36">
        <f t="shared" si="10"/>
        <v>-939.43669235705636</v>
      </c>
      <c r="F120" s="37">
        <v>0</v>
      </c>
      <c r="G120" s="41">
        <f t="shared" si="8"/>
        <v>-4540.6106797257717</v>
      </c>
      <c r="H120" s="25">
        <v>0</v>
      </c>
      <c r="I120" s="25">
        <v>0</v>
      </c>
      <c r="J120" s="25">
        <v>0</v>
      </c>
      <c r="K120" s="25">
        <v>0</v>
      </c>
      <c r="L120" s="36">
        <v>0</v>
      </c>
      <c r="M120" s="36">
        <f>Mastersheet!$C$34</f>
        <v>-1824.6070659266443</v>
      </c>
      <c r="N120" s="38">
        <v>0</v>
      </c>
      <c r="O120" s="37">
        <f>O108*(1+Mastersheet!$C$39)</f>
        <v>-652.38659191462239</v>
      </c>
      <c r="P120" s="38">
        <f>Mastersheet!$C$41</f>
        <v>-1500</v>
      </c>
      <c r="Q120" s="38">
        <v>0</v>
      </c>
      <c r="R120" s="36">
        <f t="shared" si="9"/>
        <v>6200.2371760268434</v>
      </c>
      <c r="S120" s="36">
        <f t="shared" si="11"/>
        <v>490131.73869960877</v>
      </c>
    </row>
    <row r="121" spans="1:19">
      <c r="A121" s="25">
        <v>119</v>
      </c>
      <c r="B121" s="25">
        <v>34</v>
      </c>
      <c r="C121" s="25">
        <v>11</v>
      </c>
      <c r="D121" s="36">
        <f>D109*(1+Mastersheet!$C$3)</f>
        <v>15657.278205950939</v>
      </c>
      <c r="E121" s="36">
        <f t="shared" si="10"/>
        <v>-939.43669235705636</v>
      </c>
      <c r="F121" s="37">
        <v>0</v>
      </c>
      <c r="G121" s="41">
        <f t="shared" si="8"/>
        <v>-4540.6106797257717</v>
      </c>
      <c r="H121" s="25">
        <v>0</v>
      </c>
      <c r="I121" s="25">
        <v>0</v>
      </c>
      <c r="J121" s="25">
        <v>0</v>
      </c>
      <c r="K121" s="25">
        <v>0</v>
      </c>
      <c r="L121" s="36">
        <v>0</v>
      </c>
      <c r="M121" s="36">
        <f>Mastersheet!$C$34</f>
        <v>-1824.6070659266443</v>
      </c>
      <c r="N121" s="38">
        <v>0</v>
      </c>
      <c r="O121" s="37">
        <f>O109*(1+Mastersheet!$C$39)</f>
        <v>-652.38659191462239</v>
      </c>
      <c r="P121" s="38">
        <f>Mastersheet!$C$41</f>
        <v>-1500</v>
      </c>
      <c r="Q121" s="38">
        <v>0</v>
      </c>
      <c r="R121" s="36">
        <f t="shared" si="9"/>
        <v>6200.2371760268434</v>
      </c>
      <c r="S121" s="36">
        <f t="shared" si="11"/>
        <v>497148.86210680165</v>
      </c>
    </row>
    <row r="122" spans="1:19">
      <c r="A122" s="25">
        <v>120</v>
      </c>
      <c r="B122" s="25">
        <v>34</v>
      </c>
      <c r="C122" s="25">
        <v>0</v>
      </c>
      <c r="D122" s="36">
        <f>D110*(1+Mastersheet!$C$3)</f>
        <v>15657.278205950939</v>
      </c>
      <c r="E122" s="36">
        <f t="shared" si="10"/>
        <v>-939.43669235705636</v>
      </c>
      <c r="F122" s="37">
        <v>0</v>
      </c>
      <c r="G122" s="41">
        <f t="shared" si="8"/>
        <v>-4540.6106797257717</v>
      </c>
      <c r="H122" s="25">
        <v>0</v>
      </c>
      <c r="I122" s="25">
        <v>0</v>
      </c>
      <c r="J122" s="25">
        <v>0</v>
      </c>
      <c r="K122" s="25">
        <v>0</v>
      </c>
      <c r="L122" s="36">
        <v>0</v>
      </c>
      <c r="M122" s="36">
        <f>Mastersheet!$C$34</f>
        <v>-1824.6070659266443</v>
      </c>
      <c r="N122" s="38">
        <v>0</v>
      </c>
      <c r="O122" s="37">
        <f>O110*(1+Mastersheet!$C$39)</f>
        <v>-652.38659191462239</v>
      </c>
      <c r="P122" s="38">
        <f>Mastersheet!$C$41</f>
        <v>-1500</v>
      </c>
      <c r="Q122" s="38">
        <v>0</v>
      </c>
      <c r="R122" s="36">
        <f t="shared" si="9"/>
        <v>6200.2371760268434</v>
      </c>
      <c r="S122" s="36">
        <f t="shared" si="11"/>
        <v>504177.68071967323</v>
      </c>
    </row>
    <row r="123" spans="1:19">
      <c r="A123" s="25">
        <v>121</v>
      </c>
      <c r="B123" s="25">
        <v>34</v>
      </c>
      <c r="C123" s="25">
        <v>1</v>
      </c>
      <c r="D123" s="36">
        <f>D111*(1+Mastersheet!$C$3)</f>
        <v>16126.996552129467</v>
      </c>
      <c r="E123" s="36">
        <f t="shared" si="10"/>
        <v>-967.61979312776793</v>
      </c>
      <c r="F123" s="37">
        <v>0</v>
      </c>
      <c r="G123" s="41">
        <f t="shared" si="8"/>
        <v>-4676.8290001175455</v>
      </c>
      <c r="H123" s="25">
        <v>0</v>
      </c>
      <c r="I123" s="38">
        <v>-50000</v>
      </c>
      <c r="J123" s="25">
        <v>0</v>
      </c>
      <c r="K123" s="38">
        <v>22000</v>
      </c>
      <c r="L123" s="36">
        <v>0</v>
      </c>
      <c r="M123" s="36">
        <f>Mastersheet!$C$34</f>
        <v>-1824.6070659266443</v>
      </c>
      <c r="N123" s="38">
        <v>0</v>
      </c>
      <c r="O123" s="37">
        <f>O111*(1+Mastersheet!$C$39)</f>
        <v>-671.95818967206105</v>
      </c>
      <c r="P123" s="38">
        <f>Mastersheet!$C$41</f>
        <v>-1500</v>
      </c>
      <c r="Q123" s="38">
        <v>0</v>
      </c>
      <c r="R123" s="36">
        <f t="shared" si="9"/>
        <v>-21514.01749671455</v>
      </c>
      <c r="S123" s="36">
        <f t="shared" si="11"/>
        <v>483503.95935749152</v>
      </c>
    </row>
    <row r="124" spans="1:19">
      <c r="A124" s="25">
        <v>122</v>
      </c>
      <c r="B124" s="25">
        <v>35</v>
      </c>
      <c r="C124" s="25">
        <v>2</v>
      </c>
      <c r="D124" s="36">
        <f>D112*(1+Mastersheet!$C$3)</f>
        <v>16126.996552129467</v>
      </c>
      <c r="E124" s="36">
        <f t="shared" si="10"/>
        <v>-967.61979312776793</v>
      </c>
      <c r="F124" s="37">
        <v>0</v>
      </c>
      <c r="G124" s="41">
        <f t="shared" si="8"/>
        <v>-4676.8290001175455</v>
      </c>
      <c r="H124" s="25">
        <v>0</v>
      </c>
      <c r="I124" s="25">
        <v>0</v>
      </c>
      <c r="J124" s="25">
        <v>0</v>
      </c>
      <c r="K124" s="25">
        <v>0</v>
      </c>
      <c r="L124" s="36">
        <v>0</v>
      </c>
      <c r="M124" s="36">
        <f>Mastersheet!$C$34</f>
        <v>-1824.6070659266443</v>
      </c>
      <c r="N124" s="38">
        <v>0</v>
      </c>
      <c r="O124" s="37">
        <f>O112*(1+Mastersheet!$C$39)</f>
        <v>-671.95818967206105</v>
      </c>
      <c r="P124" s="38">
        <f>Mastersheet!$C$41</f>
        <v>-1500</v>
      </c>
      <c r="Q124" s="38">
        <v>0</v>
      </c>
      <c r="R124" s="36">
        <f t="shared" si="9"/>
        <v>6485.9825032854478</v>
      </c>
      <c r="S124" s="36">
        <f t="shared" si="11"/>
        <v>490795.78179303947</v>
      </c>
    </row>
    <row r="125" spans="1:19">
      <c r="A125" s="25">
        <v>123</v>
      </c>
      <c r="B125" s="25">
        <v>35</v>
      </c>
      <c r="C125" s="25">
        <v>3</v>
      </c>
      <c r="D125" s="36">
        <f>D113*(1+Mastersheet!$C$3)</f>
        <v>16126.996552129467</v>
      </c>
      <c r="E125" s="36">
        <f t="shared" si="10"/>
        <v>-967.61979312776793</v>
      </c>
      <c r="F125" s="37">
        <v>0</v>
      </c>
      <c r="G125" s="41">
        <f t="shared" si="8"/>
        <v>-4676.8290001175455</v>
      </c>
      <c r="H125" s="25">
        <v>0</v>
      </c>
      <c r="I125" s="25">
        <v>0</v>
      </c>
      <c r="J125" s="25">
        <v>0</v>
      </c>
      <c r="K125" s="25">
        <v>0</v>
      </c>
      <c r="L125" s="36">
        <v>0</v>
      </c>
      <c r="M125" s="36">
        <f>Mastersheet!$C$34</f>
        <v>-1824.6070659266443</v>
      </c>
      <c r="N125" s="38">
        <v>0</v>
      </c>
      <c r="O125" s="37">
        <f>O113*(1+Mastersheet!$C$39)</f>
        <v>-671.95818967206105</v>
      </c>
      <c r="P125" s="38">
        <f>Mastersheet!$C$41</f>
        <v>-1500</v>
      </c>
      <c r="Q125" s="38">
        <v>0</v>
      </c>
      <c r="R125" s="36">
        <f t="shared" si="9"/>
        <v>6485.9825032854478</v>
      </c>
      <c r="S125" s="36">
        <f t="shared" si="11"/>
        <v>498099.75726598001</v>
      </c>
    </row>
    <row r="126" spans="1:19">
      <c r="A126" s="25">
        <v>124</v>
      </c>
      <c r="B126" s="25">
        <v>35</v>
      </c>
      <c r="C126" s="25">
        <v>4</v>
      </c>
      <c r="D126" s="36">
        <f>D114*(1+Mastersheet!$C$3)</f>
        <v>16126.996552129467</v>
      </c>
      <c r="E126" s="36">
        <f t="shared" si="10"/>
        <v>-967.61979312776793</v>
      </c>
      <c r="F126" s="37">
        <v>0</v>
      </c>
      <c r="G126" s="41">
        <f t="shared" si="8"/>
        <v>-4676.8290001175455</v>
      </c>
      <c r="H126" s="25">
        <v>0</v>
      </c>
      <c r="I126" s="25">
        <v>0</v>
      </c>
      <c r="J126" s="25">
        <v>0</v>
      </c>
      <c r="K126" s="25">
        <v>0</v>
      </c>
      <c r="L126" s="36">
        <v>0</v>
      </c>
      <c r="M126" s="36">
        <f>Mastersheet!$C$34</f>
        <v>-1824.6070659266443</v>
      </c>
      <c r="N126" s="38">
        <v>0</v>
      </c>
      <c r="O126" s="37">
        <f>O114*(1+Mastersheet!$C$39)</f>
        <v>-671.95818967206105</v>
      </c>
      <c r="P126" s="38">
        <f>Mastersheet!$C$41</f>
        <v>-1500</v>
      </c>
      <c r="Q126" s="38">
        <v>0</v>
      </c>
      <c r="R126" s="36">
        <f t="shared" si="9"/>
        <v>6485.9825032854478</v>
      </c>
      <c r="S126" s="36">
        <f t="shared" si="11"/>
        <v>505415.90603137546</v>
      </c>
    </row>
    <row r="127" spans="1:19">
      <c r="A127" s="25">
        <v>125</v>
      </c>
      <c r="B127" s="25">
        <v>35</v>
      </c>
      <c r="C127" s="25">
        <v>5</v>
      </c>
      <c r="D127" s="36">
        <f>D115*(1+Mastersheet!$C$3)</f>
        <v>16126.996552129467</v>
      </c>
      <c r="E127" s="36">
        <f t="shared" si="10"/>
        <v>-967.61979312776793</v>
      </c>
      <c r="F127" s="37">
        <v>0</v>
      </c>
      <c r="G127" s="41">
        <f t="shared" si="8"/>
        <v>-4676.8290001175455</v>
      </c>
      <c r="H127" s="25">
        <v>0</v>
      </c>
      <c r="I127" s="25">
        <v>0</v>
      </c>
      <c r="J127" s="25">
        <v>0</v>
      </c>
      <c r="K127" s="25">
        <v>0</v>
      </c>
      <c r="L127" s="36">
        <v>0</v>
      </c>
      <c r="M127" s="36">
        <f>Mastersheet!$C$34</f>
        <v>-1824.6070659266443</v>
      </c>
      <c r="N127" s="38">
        <v>0</v>
      </c>
      <c r="O127" s="37">
        <f>O115*(1+Mastersheet!$C$39)</f>
        <v>-671.95818967206105</v>
      </c>
      <c r="P127" s="38">
        <f>Mastersheet!$C$41</f>
        <v>-1500</v>
      </c>
      <c r="Q127" s="38">
        <v>0</v>
      </c>
      <c r="R127" s="36">
        <f t="shared" si="9"/>
        <v>6485.9825032854478</v>
      </c>
      <c r="S127" s="36">
        <f t="shared" si="11"/>
        <v>512744.24837804656</v>
      </c>
    </row>
    <row r="128" spans="1:19">
      <c r="A128" s="25">
        <v>126</v>
      </c>
      <c r="B128" s="25">
        <v>35</v>
      </c>
      <c r="C128" s="25">
        <v>6</v>
      </c>
      <c r="D128" s="36">
        <f>D116*(1+Mastersheet!$C$3)</f>
        <v>16126.996552129467</v>
      </c>
      <c r="E128" s="36">
        <f t="shared" si="10"/>
        <v>-967.61979312776793</v>
      </c>
      <c r="F128" s="37">
        <v>0</v>
      </c>
      <c r="G128" s="41">
        <f t="shared" si="8"/>
        <v>-4676.8290001175455</v>
      </c>
      <c r="H128" s="25">
        <v>0</v>
      </c>
      <c r="I128" s="25">
        <v>0</v>
      </c>
      <c r="J128" s="25">
        <v>0</v>
      </c>
      <c r="K128" s="25">
        <v>0</v>
      </c>
      <c r="L128" s="36">
        <v>0</v>
      </c>
      <c r="M128" s="36">
        <f>Mastersheet!$C$34</f>
        <v>-1824.6070659266443</v>
      </c>
      <c r="N128" s="38">
        <v>0</v>
      </c>
      <c r="O128" s="37">
        <f>O116*(1+Mastersheet!$C$39)</f>
        <v>-671.95818967206105</v>
      </c>
      <c r="P128" s="38">
        <f>Mastersheet!$C$41</f>
        <v>-1500</v>
      </c>
      <c r="Q128" s="38">
        <v>0</v>
      </c>
      <c r="R128" s="36">
        <f t="shared" si="9"/>
        <v>6485.9825032854478</v>
      </c>
      <c r="S128" s="36">
        <f t="shared" si="11"/>
        <v>520084.80462862877</v>
      </c>
    </row>
    <row r="129" spans="1:19">
      <c r="A129" s="25">
        <v>127</v>
      </c>
      <c r="B129" s="25">
        <v>35</v>
      </c>
      <c r="C129" s="25">
        <v>7</v>
      </c>
      <c r="D129" s="36">
        <f>D117*(1+Mastersheet!$C$3)</f>
        <v>16126.996552129467</v>
      </c>
      <c r="E129" s="36">
        <f t="shared" si="10"/>
        <v>-967.61979312776793</v>
      </c>
      <c r="F129" s="37">
        <v>0</v>
      </c>
      <c r="G129" s="41">
        <f t="shared" si="8"/>
        <v>-4676.8290001175455</v>
      </c>
      <c r="H129" s="25">
        <v>0</v>
      </c>
      <c r="I129" s="25">
        <v>0</v>
      </c>
      <c r="J129" s="25">
        <v>0</v>
      </c>
      <c r="K129" s="25">
        <v>0</v>
      </c>
      <c r="L129" s="36">
        <v>0</v>
      </c>
      <c r="M129" s="36">
        <f>Mastersheet!$C$34</f>
        <v>-1824.6070659266443</v>
      </c>
      <c r="N129" s="38">
        <v>0</v>
      </c>
      <c r="O129" s="37">
        <f>O117*(1+Mastersheet!$C$39)</f>
        <v>-671.95818967206105</v>
      </c>
      <c r="P129" s="38">
        <f>Mastersheet!$C$41</f>
        <v>-1500</v>
      </c>
      <c r="Q129" s="38">
        <v>0</v>
      </c>
      <c r="R129" s="36">
        <f t="shared" si="9"/>
        <v>6485.9825032854478</v>
      </c>
      <c r="S129" s="36">
        <f t="shared" si="11"/>
        <v>527437.59513962863</v>
      </c>
    </row>
    <row r="130" spans="1:19">
      <c r="A130" s="25">
        <v>128</v>
      </c>
      <c r="B130" s="25">
        <v>35</v>
      </c>
      <c r="C130" s="25">
        <v>8</v>
      </c>
      <c r="D130" s="36">
        <f>D118*(1+Mastersheet!$C$3)</f>
        <v>16126.996552129467</v>
      </c>
      <c r="E130" s="36">
        <f t="shared" si="10"/>
        <v>-967.61979312776793</v>
      </c>
      <c r="F130" s="37">
        <v>0</v>
      </c>
      <c r="G130" s="41">
        <f t="shared" ref="G130:G193" si="12">-0.29*($D130)</f>
        <v>-4676.8290001175455</v>
      </c>
      <c r="H130" s="25">
        <v>0</v>
      </c>
      <c r="I130" s="25">
        <v>0</v>
      </c>
      <c r="J130" s="25">
        <v>0</v>
      </c>
      <c r="K130" s="25">
        <v>0</v>
      </c>
      <c r="L130" s="36">
        <v>0</v>
      </c>
      <c r="M130" s="36">
        <f>Mastersheet!$C$34</f>
        <v>-1824.6070659266443</v>
      </c>
      <c r="N130" s="38">
        <v>0</v>
      </c>
      <c r="O130" s="37">
        <f>O118*(1+Mastersheet!$C$39)</f>
        <v>-671.95818967206105</v>
      </c>
      <c r="P130" s="38">
        <f>Mastersheet!$C$41</f>
        <v>-1500</v>
      </c>
      <c r="Q130" s="38">
        <v>0</v>
      </c>
      <c r="R130" s="36">
        <f t="shared" si="9"/>
        <v>6485.9825032854478</v>
      </c>
      <c r="S130" s="36">
        <f t="shared" si="11"/>
        <v>534802.64030148007</v>
      </c>
    </row>
    <row r="131" spans="1:19">
      <c r="A131" s="25">
        <v>129</v>
      </c>
      <c r="B131" s="25">
        <v>35</v>
      </c>
      <c r="C131" s="25">
        <v>9</v>
      </c>
      <c r="D131" s="36">
        <f>D119*(1+Mastersheet!$C$3)</f>
        <v>16126.996552129467</v>
      </c>
      <c r="E131" s="36">
        <f t="shared" si="10"/>
        <v>-967.61979312776793</v>
      </c>
      <c r="F131" s="37">
        <v>0</v>
      </c>
      <c r="G131" s="41">
        <f t="shared" si="12"/>
        <v>-4676.8290001175455</v>
      </c>
      <c r="H131" s="25">
        <v>0</v>
      </c>
      <c r="I131" s="25">
        <v>0</v>
      </c>
      <c r="J131" s="25">
        <v>0</v>
      </c>
      <c r="K131" s="25">
        <v>0</v>
      </c>
      <c r="L131" s="36">
        <v>0</v>
      </c>
      <c r="M131" s="36">
        <f>Mastersheet!$C$34</f>
        <v>-1824.6070659266443</v>
      </c>
      <c r="N131" s="38">
        <v>0</v>
      </c>
      <c r="O131" s="37">
        <f>O119*(1+Mastersheet!$C$39)</f>
        <v>-671.95818967206105</v>
      </c>
      <c r="P131" s="38">
        <f>Mastersheet!$C$41</f>
        <v>-1500</v>
      </c>
      <c r="Q131" s="38">
        <v>0</v>
      </c>
      <c r="R131" s="36">
        <f t="shared" ref="R131:R194" si="13">SUM(D131,E131,F131,G131,H131,I131,J131,K131,L131,M131,N131,O131,P131,Q131)</f>
        <v>6485.9825032854478</v>
      </c>
      <c r="S131" s="36">
        <f t="shared" si="11"/>
        <v>542179.96053860127</v>
      </c>
    </row>
    <row r="132" spans="1:19">
      <c r="A132" s="25">
        <v>130</v>
      </c>
      <c r="B132" s="25">
        <v>35</v>
      </c>
      <c r="C132" s="25">
        <v>10</v>
      </c>
      <c r="D132" s="36">
        <f>D120*(1+Mastersheet!$C$3)</f>
        <v>16126.996552129467</v>
      </c>
      <c r="E132" s="36">
        <f t="shared" ref="E132:E195" si="14">-0.06*D132</f>
        <v>-967.61979312776793</v>
      </c>
      <c r="F132" s="37">
        <v>0</v>
      </c>
      <c r="G132" s="41">
        <f t="shared" si="12"/>
        <v>-4676.8290001175455</v>
      </c>
      <c r="H132" s="25">
        <v>0</v>
      </c>
      <c r="I132" s="25">
        <v>0</v>
      </c>
      <c r="J132" s="25">
        <v>0</v>
      </c>
      <c r="K132" s="25">
        <v>0</v>
      </c>
      <c r="L132" s="36">
        <v>0</v>
      </c>
      <c r="M132" s="36">
        <f>Mastersheet!$C$34</f>
        <v>-1824.6070659266443</v>
      </c>
      <c r="N132" s="38">
        <v>0</v>
      </c>
      <c r="O132" s="37">
        <f>O120*(1+Mastersheet!$C$39)</f>
        <v>-671.95818967206105</v>
      </c>
      <c r="P132" s="38">
        <f>Mastersheet!$C$41</f>
        <v>-1500</v>
      </c>
      <c r="Q132" s="38">
        <v>0</v>
      </c>
      <c r="R132" s="36">
        <f t="shared" si="13"/>
        <v>6485.9825032854478</v>
      </c>
      <c r="S132" s="36">
        <f t="shared" ref="S132:S195" si="15">R132+(S131*(1+($W$7/12)))</f>
        <v>549569.57630945102</v>
      </c>
    </row>
    <row r="133" spans="1:19">
      <c r="A133" s="25">
        <v>131</v>
      </c>
      <c r="B133" s="25">
        <v>35</v>
      </c>
      <c r="C133" s="25">
        <v>11</v>
      </c>
      <c r="D133" s="36">
        <f>D121*(1+Mastersheet!$C$3)</f>
        <v>16126.996552129467</v>
      </c>
      <c r="E133" s="36">
        <f t="shared" si="14"/>
        <v>-967.61979312776793</v>
      </c>
      <c r="F133" s="37">
        <v>0</v>
      </c>
      <c r="G133" s="41">
        <f t="shared" si="12"/>
        <v>-4676.8290001175455</v>
      </c>
      <c r="H133" s="25">
        <v>0</v>
      </c>
      <c r="I133" s="25">
        <v>0</v>
      </c>
      <c r="J133" s="25">
        <v>0</v>
      </c>
      <c r="K133" s="25">
        <v>0</v>
      </c>
      <c r="L133" s="36">
        <v>0</v>
      </c>
      <c r="M133" s="36">
        <f>Mastersheet!$C$34</f>
        <v>-1824.6070659266443</v>
      </c>
      <c r="N133" s="38">
        <v>0</v>
      </c>
      <c r="O133" s="37">
        <f>O121*(1+Mastersheet!$C$39)</f>
        <v>-671.95818967206105</v>
      </c>
      <c r="P133" s="38">
        <f>Mastersheet!$C$41</f>
        <v>-1500</v>
      </c>
      <c r="Q133" s="38">
        <v>0</v>
      </c>
      <c r="R133" s="36">
        <f t="shared" si="13"/>
        <v>6485.9825032854478</v>
      </c>
      <c r="S133" s="36">
        <f t="shared" si="15"/>
        <v>556971.50810658548</v>
      </c>
    </row>
    <row r="134" spans="1:19">
      <c r="A134" s="25">
        <v>132</v>
      </c>
      <c r="B134" s="25">
        <v>35</v>
      </c>
      <c r="C134" s="25">
        <v>0</v>
      </c>
      <c r="D134" s="36">
        <f>D122*(1+Mastersheet!$C$3)</f>
        <v>16126.996552129467</v>
      </c>
      <c r="E134" s="36">
        <f t="shared" si="14"/>
        <v>-967.61979312776793</v>
      </c>
      <c r="F134" s="37">
        <v>0</v>
      </c>
      <c r="G134" s="41">
        <f t="shared" si="12"/>
        <v>-4676.8290001175455</v>
      </c>
      <c r="H134" s="25">
        <v>0</v>
      </c>
      <c r="I134" s="25">
        <v>0</v>
      </c>
      <c r="J134" s="25">
        <v>0</v>
      </c>
      <c r="K134" s="25">
        <v>0</v>
      </c>
      <c r="L134" s="36">
        <v>0</v>
      </c>
      <c r="M134" s="36">
        <f>Mastersheet!$C$34</f>
        <v>-1824.6070659266443</v>
      </c>
      <c r="N134" s="38">
        <v>0</v>
      </c>
      <c r="O134" s="37">
        <f>O122*(1+Mastersheet!$C$39)</f>
        <v>-671.95818967206105</v>
      </c>
      <c r="P134" s="38">
        <f>Mastersheet!$C$41</f>
        <v>-1500</v>
      </c>
      <c r="Q134" s="38">
        <v>0</v>
      </c>
      <c r="R134" s="36">
        <f t="shared" si="13"/>
        <v>6485.9825032854478</v>
      </c>
      <c r="S134" s="36">
        <f t="shared" si="15"/>
        <v>564385.77645671519</v>
      </c>
    </row>
    <row r="135" spans="1:19">
      <c r="A135" s="25">
        <v>133</v>
      </c>
      <c r="B135" s="25">
        <v>35</v>
      </c>
      <c r="C135" s="25">
        <v>1</v>
      </c>
      <c r="D135" s="36">
        <f>D123*(1+Mastersheet!$C$3)</f>
        <v>16610.806448693351</v>
      </c>
      <c r="E135" s="36">
        <f t="shared" si="14"/>
        <v>-996.64838692160106</v>
      </c>
      <c r="F135" s="37">
        <v>0</v>
      </c>
      <c r="G135" s="41">
        <f t="shared" si="12"/>
        <v>-4817.1338701210716</v>
      </c>
      <c r="H135" s="25">
        <v>0</v>
      </c>
      <c r="I135" s="25">
        <v>0</v>
      </c>
      <c r="J135" s="25">
        <v>0</v>
      </c>
      <c r="K135" s="25">
        <v>0</v>
      </c>
      <c r="L135" s="36">
        <v>0</v>
      </c>
      <c r="M135" s="36">
        <f>Mastersheet!$C$34</f>
        <v>-1824.6070659266443</v>
      </c>
      <c r="N135" s="38">
        <v>0</v>
      </c>
      <c r="O135" s="37">
        <f>O123*(1+Mastersheet!$C$39)</f>
        <v>-692.11693536222288</v>
      </c>
      <c r="P135" s="38">
        <f>Mastersheet!$C$41</f>
        <v>-1500</v>
      </c>
      <c r="Q135" s="38">
        <v>0</v>
      </c>
      <c r="R135" s="36">
        <f t="shared" si="13"/>
        <v>6780.3001903618115</v>
      </c>
      <c r="S135" s="36">
        <f t="shared" si="15"/>
        <v>572106.7196078382</v>
      </c>
    </row>
    <row r="136" spans="1:19">
      <c r="A136" s="25">
        <v>134</v>
      </c>
      <c r="B136" s="25">
        <v>36</v>
      </c>
      <c r="C136" s="25">
        <v>2</v>
      </c>
      <c r="D136" s="36">
        <f>D124*(1+Mastersheet!$C$3)</f>
        <v>16610.806448693351</v>
      </c>
      <c r="E136" s="36">
        <f t="shared" si="14"/>
        <v>-996.64838692160106</v>
      </c>
      <c r="F136" s="37">
        <v>0</v>
      </c>
      <c r="G136" s="41">
        <f t="shared" si="12"/>
        <v>-4817.1338701210716</v>
      </c>
      <c r="H136" s="25">
        <v>0</v>
      </c>
      <c r="I136" s="25">
        <v>0</v>
      </c>
      <c r="J136" s="25">
        <v>0</v>
      </c>
      <c r="K136" s="25">
        <v>0</v>
      </c>
      <c r="L136" s="36">
        <v>0</v>
      </c>
      <c r="M136" s="36">
        <f>Mastersheet!$C$34</f>
        <v>-1824.6070659266443</v>
      </c>
      <c r="N136" s="38">
        <v>0</v>
      </c>
      <c r="O136" s="37">
        <f>O124*(1+Mastersheet!$C$39)</f>
        <v>-692.11693536222288</v>
      </c>
      <c r="P136" s="38">
        <f>Mastersheet!$C$41</f>
        <v>-1500</v>
      </c>
      <c r="Q136" s="38">
        <v>0</v>
      </c>
      <c r="R136" s="36">
        <f t="shared" si="13"/>
        <v>6780.3001903618115</v>
      </c>
      <c r="S136" s="36">
        <f t="shared" si="15"/>
        <v>579840.53099754639</v>
      </c>
    </row>
    <row r="137" spans="1:19">
      <c r="A137" s="25">
        <v>135</v>
      </c>
      <c r="B137" s="25">
        <v>36</v>
      </c>
      <c r="C137" s="25">
        <v>3</v>
      </c>
      <c r="D137" s="36">
        <f>D125*(1+Mastersheet!$C$3)</f>
        <v>16610.806448693351</v>
      </c>
      <c r="E137" s="36">
        <f t="shared" si="14"/>
        <v>-996.64838692160106</v>
      </c>
      <c r="F137" s="37">
        <v>0</v>
      </c>
      <c r="G137" s="41">
        <f t="shared" si="12"/>
        <v>-4817.1338701210716</v>
      </c>
      <c r="H137" s="25">
        <v>0</v>
      </c>
      <c r="I137" s="25">
        <v>0</v>
      </c>
      <c r="J137" s="25">
        <v>0</v>
      </c>
      <c r="K137" s="25">
        <v>0</v>
      </c>
      <c r="L137" s="36">
        <v>0</v>
      </c>
      <c r="M137" s="36">
        <f>Mastersheet!$C$34</f>
        <v>-1824.6070659266443</v>
      </c>
      <c r="N137" s="38">
        <v>0</v>
      </c>
      <c r="O137" s="37">
        <f>O125*(1+Mastersheet!$C$39)</f>
        <v>-692.11693536222288</v>
      </c>
      <c r="P137" s="38">
        <f>Mastersheet!$C$41</f>
        <v>-1500</v>
      </c>
      <c r="Q137" s="38">
        <v>0</v>
      </c>
      <c r="R137" s="36">
        <f t="shared" si="13"/>
        <v>6780.3001903618115</v>
      </c>
      <c r="S137" s="36">
        <f t="shared" si="15"/>
        <v>587587.23207290412</v>
      </c>
    </row>
    <row r="138" spans="1:19">
      <c r="A138" s="25">
        <v>136</v>
      </c>
      <c r="B138" s="25">
        <v>36</v>
      </c>
      <c r="C138" s="25">
        <v>4</v>
      </c>
      <c r="D138" s="36">
        <f>D126*(1+Mastersheet!$C$3)</f>
        <v>16610.806448693351</v>
      </c>
      <c r="E138" s="36">
        <f t="shared" si="14"/>
        <v>-996.64838692160106</v>
      </c>
      <c r="F138" s="37">
        <v>0</v>
      </c>
      <c r="G138" s="41">
        <f t="shared" si="12"/>
        <v>-4817.1338701210716</v>
      </c>
      <c r="H138" s="25">
        <v>0</v>
      </c>
      <c r="I138" s="25">
        <v>0</v>
      </c>
      <c r="J138" s="25">
        <v>0</v>
      </c>
      <c r="K138" s="25">
        <v>0</v>
      </c>
      <c r="L138" s="36">
        <v>0</v>
      </c>
      <c r="M138" s="36">
        <f>Mastersheet!$C$34</f>
        <v>-1824.6070659266443</v>
      </c>
      <c r="N138" s="38">
        <v>0</v>
      </c>
      <c r="O138" s="37">
        <f>O126*(1+Mastersheet!$C$39)</f>
        <v>-692.11693536222288</v>
      </c>
      <c r="P138" s="38">
        <f>Mastersheet!$C$41</f>
        <v>-1500</v>
      </c>
      <c r="Q138" s="38">
        <v>0</v>
      </c>
      <c r="R138" s="36">
        <f t="shared" si="13"/>
        <v>6780.3001903618115</v>
      </c>
      <c r="S138" s="36">
        <f t="shared" si="15"/>
        <v>595346.84431672073</v>
      </c>
    </row>
    <row r="139" spans="1:19">
      <c r="A139" s="25">
        <v>137</v>
      </c>
      <c r="B139" s="25">
        <v>36</v>
      </c>
      <c r="C139" s="25">
        <v>5</v>
      </c>
      <c r="D139" s="36">
        <f>D127*(1+Mastersheet!$C$3)</f>
        <v>16610.806448693351</v>
      </c>
      <c r="E139" s="36">
        <f t="shared" si="14"/>
        <v>-996.64838692160106</v>
      </c>
      <c r="F139" s="37">
        <v>0</v>
      </c>
      <c r="G139" s="41">
        <f t="shared" si="12"/>
        <v>-4817.1338701210716</v>
      </c>
      <c r="H139" s="25">
        <v>0</v>
      </c>
      <c r="I139" s="25">
        <v>0</v>
      </c>
      <c r="J139" s="25">
        <v>0</v>
      </c>
      <c r="K139" s="25">
        <v>0</v>
      </c>
      <c r="L139" s="36">
        <v>0</v>
      </c>
      <c r="M139" s="36">
        <f>Mastersheet!$C$34</f>
        <v>-1824.6070659266443</v>
      </c>
      <c r="N139" s="38">
        <v>0</v>
      </c>
      <c r="O139" s="37">
        <f>O127*(1+Mastersheet!$C$39)</f>
        <v>-692.11693536222288</v>
      </c>
      <c r="P139" s="38">
        <f>Mastersheet!$C$41</f>
        <v>-1500</v>
      </c>
      <c r="Q139" s="38">
        <v>0</v>
      </c>
      <c r="R139" s="36">
        <f t="shared" si="13"/>
        <v>6780.3001903618115</v>
      </c>
      <c r="S139" s="36">
        <f t="shared" si="15"/>
        <v>603119.38924761047</v>
      </c>
    </row>
    <row r="140" spans="1:19">
      <c r="A140" s="25">
        <v>138</v>
      </c>
      <c r="B140" s="25">
        <v>36</v>
      </c>
      <c r="C140" s="25">
        <v>6</v>
      </c>
      <c r="D140" s="36">
        <f>D128*(1+Mastersheet!$C$3)</f>
        <v>16610.806448693351</v>
      </c>
      <c r="E140" s="36">
        <f t="shared" si="14"/>
        <v>-996.64838692160106</v>
      </c>
      <c r="F140" s="37">
        <v>0</v>
      </c>
      <c r="G140" s="41">
        <f t="shared" si="12"/>
        <v>-4817.1338701210716</v>
      </c>
      <c r="H140" s="25">
        <v>0</v>
      </c>
      <c r="I140" s="25">
        <v>0</v>
      </c>
      <c r="J140" s="25">
        <v>0</v>
      </c>
      <c r="K140" s="25">
        <v>0</v>
      </c>
      <c r="L140" s="36">
        <v>0</v>
      </c>
      <c r="M140" s="36">
        <f>Mastersheet!$C$34</f>
        <v>-1824.6070659266443</v>
      </c>
      <c r="N140" s="38">
        <v>0</v>
      </c>
      <c r="O140" s="37">
        <f>O128*(1+Mastersheet!$C$39)</f>
        <v>-692.11693536222288</v>
      </c>
      <c r="P140" s="38">
        <f>Mastersheet!$C$41</f>
        <v>-1500</v>
      </c>
      <c r="Q140" s="38">
        <v>0</v>
      </c>
      <c r="R140" s="36">
        <f t="shared" si="13"/>
        <v>6780.3001903618115</v>
      </c>
      <c r="S140" s="36">
        <f t="shared" si="15"/>
        <v>610904.88842005166</v>
      </c>
    </row>
    <row r="141" spans="1:19">
      <c r="A141" s="25">
        <v>139</v>
      </c>
      <c r="B141" s="25">
        <v>36</v>
      </c>
      <c r="C141" s="25">
        <v>7</v>
      </c>
      <c r="D141" s="36">
        <f>D129*(1+Mastersheet!$C$3)</f>
        <v>16610.806448693351</v>
      </c>
      <c r="E141" s="36">
        <f t="shared" si="14"/>
        <v>-996.64838692160106</v>
      </c>
      <c r="F141" s="37">
        <v>0</v>
      </c>
      <c r="G141" s="41">
        <f t="shared" si="12"/>
        <v>-4817.1338701210716</v>
      </c>
      <c r="H141" s="25">
        <v>0</v>
      </c>
      <c r="I141" s="25">
        <v>0</v>
      </c>
      <c r="J141" s="25">
        <v>0</v>
      </c>
      <c r="K141" s="25">
        <v>0</v>
      </c>
      <c r="L141" s="36">
        <v>0</v>
      </c>
      <c r="M141" s="36">
        <f>Mastersheet!$C$34</f>
        <v>-1824.6070659266443</v>
      </c>
      <c r="N141" s="38">
        <v>0</v>
      </c>
      <c r="O141" s="37">
        <f>O129*(1+Mastersheet!$C$39)</f>
        <v>-692.11693536222288</v>
      </c>
      <c r="P141" s="38">
        <f>Mastersheet!$C$41</f>
        <v>-1500</v>
      </c>
      <c r="Q141" s="38">
        <v>0</v>
      </c>
      <c r="R141" s="36">
        <f t="shared" si="13"/>
        <v>6780.3001903618115</v>
      </c>
      <c r="S141" s="36">
        <f t="shared" si="15"/>
        <v>618703.3634244469</v>
      </c>
    </row>
    <row r="142" spans="1:19">
      <c r="A142" s="25">
        <v>140</v>
      </c>
      <c r="B142" s="25">
        <v>36</v>
      </c>
      <c r="C142" s="25">
        <v>8</v>
      </c>
      <c r="D142" s="36">
        <f>D130*(1+Mastersheet!$C$3)</f>
        <v>16610.806448693351</v>
      </c>
      <c r="E142" s="36">
        <f t="shared" si="14"/>
        <v>-996.64838692160106</v>
      </c>
      <c r="F142" s="37">
        <v>0</v>
      </c>
      <c r="G142" s="41">
        <f t="shared" si="12"/>
        <v>-4817.1338701210716</v>
      </c>
      <c r="H142" s="25">
        <v>0</v>
      </c>
      <c r="I142" s="25">
        <v>0</v>
      </c>
      <c r="J142" s="25">
        <v>0</v>
      </c>
      <c r="K142" s="25">
        <v>0</v>
      </c>
      <c r="L142" s="36">
        <v>0</v>
      </c>
      <c r="M142" s="36">
        <f>Mastersheet!$C$34</f>
        <v>-1824.6070659266443</v>
      </c>
      <c r="N142" s="38">
        <v>0</v>
      </c>
      <c r="O142" s="37">
        <f>O130*(1+Mastersheet!$C$39)</f>
        <v>-692.11693536222288</v>
      </c>
      <c r="P142" s="38">
        <f>Mastersheet!$C$41</f>
        <v>-1500</v>
      </c>
      <c r="Q142" s="38">
        <v>0</v>
      </c>
      <c r="R142" s="36">
        <f t="shared" si="13"/>
        <v>6780.3001903618115</v>
      </c>
      <c r="S142" s="36">
        <f t="shared" si="15"/>
        <v>626514.83588718285</v>
      </c>
    </row>
    <row r="143" spans="1:19">
      <c r="A143" s="25">
        <v>141</v>
      </c>
      <c r="B143" s="25">
        <v>36</v>
      </c>
      <c r="C143" s="25">
        <v>9</v>
      </c>
      <c r="D143" s="36">
        <f>D131*(1+Mastersheet!$C$3)</f>
        <v>16610.806448693351</v>
      </c>
      <c r="E143" s="36">
        <f t="shared" si="14"/>
        <v>-996.64838692160106</v>
      </c>
      <c r="F143" s="37">
        <v>0</v>
      </c>
      <c r="G143" s="41">
        <f t="shared" si="12"/>
        <v>-4817.1338701210716</v>
      </c>
      <c r="H143" s="25">
        <v>0</v>
      </c>
      <c r="I143" s="25">
        <v>0</v>
      </c>
      <c r="J143" s="25">
        <v>0</v>
      </c>
      <c r="K143" s="25">
        <v>0</v>
      </c>
      <c r="L143" s="36">
        <v>0</v>
      </c>
      <c r="M143" s="36">
        <f>Mastersheet!$C$34</f>
        <v>-1824.6070659266443</v>
      </c>
      <c r="N143" s="38">
        <v>0</v>
      </c>
      <c r="O143" s="37">
        <f>O131*(1+Mastersheet!$C$39)</f>
        <v>-692.11693536222288</v>
      </c>
      <c r="P143" s="38">
        <f>Mastersheet!$C$41</f>
        <v>-1500</v>
      </c>
      <c r="Q143" s="38">
        <v>0</v>
      </c>
      <c r="R143" s="36">
        <f t="shared" si="13"/>
        <v>6780.3001903618115</v>
      </c>
      <c r="S143" s="36">
        <f t="shared" si="15"/>
        <v>634339.32747069001</v>
      </c>
    </row>
    <row r="144" spans="1:19">
      <c r="A144" s="25">
        <v>142</v>
      </c>
      <c r="B144" s="25">
        <v>36</v>
      </c>
      <c r="C144" s="25">
        <v>10</v>
      </c>
      <c r="D144" s="36">
        <f>D132*(1+Mastersheet!$C$3)</f>
        <v>16610.806448693351</v>
      </c>
      <c r="E144" s="36">
        <f t="shared" si="14"/>
        <v>-996.64838692160106</v>
      </c>
      <c r="F144" s="37">
        <v>0</v>
      </c>
      <c r="G144" s="41">
        <f t="shared" si="12"/>
        <v>-4817.1338701210716</v>
      </c>
      <c r="H144" s="25">
        <v>0</v>
      </c>
      <c r="I144" s="25">
        <v>0</v>
      </c>
      <c r="J144" s="25">
        <v>0</v>
      </c>
      <c r="K144" s="25">
        <v>0</v>
      </c>
      <c r="L144" s="36">
        <v>0</v>
      </c>
      <c r="M144" s="36">
        <f>Mastersheet!$C$34</f>
        <v>-1824.6070659266443</v>
      </c>
      <c r="N144" s="38">
        <v>0</v>
      </c>
      <c r="O144" s="37">
        <f>O132*(1+Mastersheet!$C$39)</f>
        <v>-692.11693536222288</v>
      </c>
      <c r="P144" s="38">
        <f>Mastersheet!$C$41</f>
        <v>-1500</v>
      </c>
      <c r="Q144" s="38">
        <v>0</v>
      </c>
      <c r="R144" s="36">
        <f t="shared" si="13"/>
        <v>6780.3001903618115</v>
      </c>
      <c r="S144" s="36">
        <f t="shared" si="15"/>
        <v>642176.85987350298</v>
      </c>
    </row>
    <row r="145" spans="1:19">
      <c r="A145" s="25">
        <v>143</v>
      </c>
      <c r="B145" s="25">
        <v>36</v>
      </c>
      <c r="C145" s="25">
        <v>11</v>
      </c>
      <c r="D145" s="36">
        <f>D133*(1+Mastersheet!$C$3)</f>
        <v>16610.806448693351</v>
      </c>
      <c r="E145" s="36">
        <f t="shared" si="14"/>
        <v>-996.64838692160106</v>
      </c>
      <c r="F145" s="37">
        <v>0</v>
      </c>
      <c r="G145" s="41">
        <f t="shared" si="12"/>
        <v>-4817.1338701210716</v>
      </c>
      <c r="H145" s="25">
        <v>0</v>
      </c>
      <c r="I145" s="25">
        <v>0</v>
      </c>
      <c r="J145" s="25">
        <v>0</v>
      </c>
      <c r="K145" s="25">
        <v>0</v>
      </c>
      <c r="L145" s="36">
        <v>0</v>
      </c>
      <c r="M145" s="36">
        <f>Mastersheet!$C$34</f>
        <v>-1824.6070659266443</v>
      </c>
      <c r="N145" s="38">
        <v>0</v>
      </c>
      <c r="O145" s="37">
        <f>O133*(1+Mastersheet!$C$39)</f>
        <v>-692.11693536222288</v>
      </c>
      <c r="P145" s="38">
        <f>Mastersheet!$C$41</f>
        <v>-1500</v>
      </c>
      <c r="Q145" s="38">
        <v>0</v>
      </c>
      <c r="R145" s="36">
        <f t="shared" si="13"/>
        <v>6780.3001903618115</v>
      </c>
      <c r="S145" s="36">
        <f t="shared" si="15"/>
        <v>650027.45483032067</v>
      </c>
    </row>
    <row r="146" spans="1:19">
      <c r="A146" s="25">
        <v>144</v>
      </c>
      <c r="B146" s="25">
        <v>36</v>
      </c>
      <c r="C146" s="25">
        <v>0</v>
      </c>
      <c r="D146" s="36">
        <f>D134*(1+Mastersheet!$C$3)</f>
        <v>16610.806448693351</v>
      </c>
      <c r="E146" s="36">
        <f t="shared" si="14"/>
        <v>-996.64838692160106</v>
      </c>
      <c r="F146" s="37">
        <v>0</v>
      </c>
      <c r="G146" s="41">
        <f t="shared" si="12"/>
        <v>-4817.1338701210716</v>
      </c>
      <c r="H146" s="25">
        <v>0</v>
      </c>
      <c r="I146" s="25">
        <v>0</v>
      </c>
      <c r="J146" s="25">
        <v>0</v>
      </c>
      <c r="K146" s="25">
        <v>0</v>
      </c>
      <c r="L146" s="36">
        <v>0</v>
      </c>
      <c r="M146" s="36">
        <f>Mastersheet!$C$34</f>
        <v>-1824.6070659266443</v>
      </c>
      <c r="N146" s="38">
        <v>0</v>
      </c>
      <c r="O146" s="37">
        <f>O134*(1+Mastersheet!$C$39)</f>
        <v>-692.11693536222288</v>
      </c>
      <c r="P146" s="38">
        <f>Mastersheet!$C$41</f>
        <v>-1500</v>
      </c>
      <c r="Q146" s="38">
        <v>0</v>
      </c>
      <c r="R146" s="36">
        <f t="shared" si="13"/>
        <v>6780.3001903618115</v>
      </c>
      <c r="S146" s="36">
        <f t="shared" si="15"/>
        <v>657891.13411206636</v>
      </c>
    </row>
    <row r="147" spans="1:19">
      <c r="A147" s="25">
        <v>145</v>
      </c>
      <c r="B147" s="25">
        <v>36</v>
      </c>
      <c r="C147" s="25">
        <v>1</v>
      </c>
      <c r="D147" s="36">
        <f>D135*(1+Mastersheet!$C$3)</f>
        <v>17109.130642154152</v>
      </c>
      <c r="E147" s="36">
        <f t="shared" si="14"/>
        <v>-1026.547838529249</v>
      </c>
      <c r="F147" s="37">
        <v>0</v>
      </c>
      <c r="G147" s="41">
        <f t="shared" si="12"/>
        <v>-4961.6478862247041</v>
      </c>
      <c r="H147" s="25">
        <v>0</v>
      </c>
      <c r="I147" s="25">
        <v>0</v>
      </c>
      <c r="J147" s="25">
        <v>0</v>
      </c>
      <c r="K147" s="25">
        <v>0</v>
      </c>
      <c r="L147" s="36">
        <v>0</v>
      </c>
      <c r="M147" s="36">
        <f>Mastersheet!$C$34</f>
        <v>-1824.6070659266443</v>
      </c>
      <c r="N147" s="38">
        <v>0</v>
      </c>
      <c r="O147" s="37">
        <f>O135*(1+Mastersheet!$C$39)</f>
        <v>-712.88044342308956</v>
      </c>
      <c r="P147" s="38">
        <f>Mastersheet!$C$41</f>
        <v>-1500</v>
      </c>
      <c r="Q147" s="38">
        <v>0</v>
      </c>
      <c r="R147" s="36">
        <f t="shared" si="13"/>
        <v>7083.447408050466</v>
      </c>
      <c r="S147" s="36">
        <f t="shared" si="15"/>
        <v>666071.06674363685</v>
      </c>
    </row>
    <row r="148" spans="1:19">
      <c r="A148" s="25">
        <v>146</v>
      </c>
      <c r="B148" s="25">
        <v>37</v>
      </c>
      <c r="C148" s="25">
        <v>2</v>
      </c>
      <c r="D148" s="36">
        <f>D136*(1+Mastersheet!$C$3)</f>
        <v>17109.130642154152</v>
      </c>
      <c r="E148" s="36">
        <f t="shared" si="14"/>
        <v>-1026.547838529249</v>
      </c>
      <c r="F148" s="37">
        <v>0</v>
      </c>
      <c r="G148" s="41">
        <f t="shared" si="12"/>
        <v>-4961.6478862247041</v>
      </c>
      <c r="H148" s="25">
        <v>0</v>
      </c>
      <c r="I148" s="25">
        <v>0</v>
      </c>
      <c r="J148" s="25">
        <v>0</v>
      </c>
      <c r="K148" s="25">
        <v>0</v>
      </c>
      <c r="L148" s="36">
        <v>0</v>
      </c>
      <c r="M148" s="36">
        <f>Mastersheet!$C$34</f>
        <v>-1824.6070659266443</v>
      </c>
      <c r="N148" s="38">
        <v>0</v>
      </c>
      <c r="O148" s="37">
        <f>O136*(1+Mastersheet!$C$39)</f>
        <v>-712.88044342308956</v>
      </c>
      <c r="P148" s="38">
        <f>Mastersheet!$C$41</f>
        <v>-1500</v>
      </c>
      <c r="Q148" s="38">
        <v>0</v>
      </c>
      <c r="R148" s="36">
        <f t="shared" si="13"/>
        <v>7083.447408050466</v>
      </c>
      <c r="S148" s="36">
        <f t="shared" si="15"/>
        <v>674264.63259626005</v>
      </c>
    </row>
    <row r="149" spans="1:19">
      <c r="A149" s="25">
        <v>147</v>
      </c>
      <c r="B149" s="25">
        <v>37</v>
      </c>
      <c r="C149" s="25">
        <v>3</v>
      </c>
      <c r="D149" s="36">
        <f>D137*(1+Mastersheet!$C$3)</f>
        <v>17109.130642154152</v>
      </c>
      <c r="E149" s="36">
        <f t="shared" si="14"/>
        <v>-1026.547838529249</v>
      </c>
      <c r="F149" s="37">
        <v>0</v>
      </c>
      <c r="G149" s="41">
        <f t="shared" si="12"/>
        <v>-4961.6478862247041</v>
      </c>
      <c r="H149" s="25">
        <v>0</v>
      </c>
      <c r="I149" s="25">
        <v>0</v>
      </c>
      <c r="J149" s="25">
        <v>0</v>
      </c>
      <c r="K149" s="25">
        <v>0</v>
      </c>
      <c r="L149" s="36">
        <v>0</v>
      </c>
      <c r="M149" s="36">
        <f>Mastersheet!$C$34</f>
        <v>-1824.6070659266443</v>
      </c>
      <c r="N149" s="38">
        <v>0</v>
      </c>
      <c r="O149" s="37">
        <f>O137*(1+Mastersheet!$C$39)</f>
        <v>-712.88044342308956</v>
      </c>
      <c r="P149" s="38">
        <f>Mastersheet!$C$41</f>
        <v>-1500</v>
      </c>
      <c r="Q149" s="38">
        <v>0</v>
      </c>
      <c r="R149" s="36">
        <f t="shared" si="13"/>
        <v>7083.447408050466</v>
      </c>
      <c r="S149" s="36">
        <f t="shared" si="15"/>
        <v>682471.8543919709</v>
      </c>
    </row>
    <row r="150" spans="1:19">
      <c r="A150" s="25">
        <v>148</v>
      </c>
      <c r="B150" s="25">
        <v>37</v>
      </c>
      <c r="C150" s="25">
        <v>4</v>
      </c>
      <c r="D150" s="36">
        <f>D138*(1+Mastersheet!$C$3)</f>
        <v>17109.130642154152</v>
      </c>
      <c r="E150" s="36">
        <f t="shared" si="14"/>
        <v>-1026.547838529249</v>
      </c>
      <c r="F150" s="37">
        <v>0</v>
      </c>
      <c r="G150" s="41">
        <f t="shared" si="12"/>
        <v>-4961.6478862247041</v>
      </c>
      <c r="H150" s="25">
        <v>0</v>
      </c>
      <c r="I150" s="25">
        <v>0</v>
      </c>
      <c r="J150" s="25">
        <v>0</v>
      </c>
      <c r="K150" s="25">
        <v>0</v>
      </c>
      <c r="L150" s="36">
        <v>0</v>
      </c>
      <c r="M150" s="36">
        <f>Mastersheet!$C$34</f>
        <v>-1824.6070659266443</v>
      </c>
      <c r="N150" s="38">
        <v>0</v>
      </c>
      <c r="O150" s="37">
        <f>O138*(1+Mastersheet!$C$39)</f>
        <v>-712.88044342308956</v>
      </c>
      <c r="P150" s="38">
        <f>Mastersheet!$C$41</f>
        <v>-1500</v>
      </c>
      <c r="Q150" s="38">
        <v>0</v>
      </c>
      <c r="R150" s="36">
        <f t="shared" si="13"/>
        <v>7083.447408050466</v>
      </c>
      <c r="S150" s="36">
        <f t="shared" si="15"/>
        <v>690692.75489067461</v>
      </c>
    </row>
    <row r="151" spans="1:19">
      <c r="A151" s="25">
        <v>149</v>
      </c>
      <c r="B151" s="25">
        <v>37</v>
      </c>
      <c r="C151" s="25">
        <v>5</v>
      </c>
      <c r="D151" s="36">
        <f>D139*(1+Mastersheet!$C$3)</f>
        <v>17109.130642154152</v>
      </c>
      <c r="E151" s="36">
        <f t="shared" si="14"/>
        <v>-1026.547838529249</v>
      </c>
      <c r="F151" s="37">
        <v>0</v>
      </c>
      <c r="G151" s="41">
        <f t="shared" si="12"/>
        <v>-4961.6478862247041</v>
      </c>
      <c r="H151" s="25">
        <v>0</v>
      </c>
      <c r="I151" s="25">
        <v>0</v>
      </c>
      <c r="J151" s="25">
        <v>0</v>
      </c>
      <c r="K151" s="25">
        <v>0</v>
      </c>
      <c r="L151" s="36">
        <v>0</v>
      </c>
      <c r="M151" s="36">
        <f>Mastersheet!$C$34</f>
        <v>-1824.6070659266443</v>
      </c>
      <c r="N151" s="38">
        <v>0</v>
      </c>
      <c r="O151" s="37">
        <f>O139*(1+Mastersheet!$C$39)</f>
        <v>-712.88044342308956</v>
      </c>
      <c r="P151" s="38">
        <f>Mastersheet!$C$41</f>
        <v>-1500</v>
      </c>
      <c r="Q151" s="38">
        <v>0</v>
      </c>
      <c r="R151" s="36">
        <f t="shared" si="13"/>
        <v>7083.447408050466</v>
      </c>
      <c r="S151" s="36">
        <f t="shared" si="15"/>
        <v>698927.35689020948</v>
      </c>
    </row>
    <row r="152" spans="1:19">
      <c r="A152" s="25">
        <v>150</v>
      </c>
      <c r="B152" s="25">
        <v>37</v>
      </c>
      <c r="C152" s="25">
        <v>6</v>
      </c>
      <c r="D152" s="36">
        <f>D140*(1+Mastersheet!$C$3)</f>
        <v>17109.130642154152</v>
      </c>
      <c r="E152" s="36">
        <f t="shared" si="14"/>
        <v>-1026.547838529249</v>
      </c>
      <c r="F152" s="37">
        <v>0</v>
      </c>
      <c r="G152" s="41">
        <f t="shared" si="12"/>
        <v>-4961.6478862247041</v>
      </c>
      <c r="H152" s="25">
        <v>0</v>
      </c>
      <c r="I152" s="25">
        <v>0</v>
      </c>
      <c r="J152" s="25">
        <v>0</v>
      </c>
      <c r="K152" s="25">
        <v>0</v>
      </c>
      <c r="L152" s="36">
        <v>0</v>
      </c>
      <c r="M152" s="36">
        <f>Mastersheet!$C$34</f>
        <v>-1824.6070659266443</v>
      </c>
      <c r="N152" s="38">
        <v>0</v>
      </c>
      <c r="O152" s="37">
        <f>O140*(1+Mastersheet!$C$39)</f>
        <v>-712.88044342308956</v>
      </c>
      <c r="P152" s="38">
        <f>Mastersheet!$C$41</f>
        <v>-1500</v>
      </c>
      <c r="Q152" s="38">
        <v>0</v>
      </c>
      <c r="R152" s="36">
        <f t="shared" si="13"/>
        <v>7083.447408050466</v>
      </c>
      <c r="S152" s="36">
        <f t="shared" si="15"/>
        <v>707175.6832264103</v>
      </c>
    </row>
    <row r="153" spans="1:19">
      <c r="A153" s="25">
        <v>151</v>
      </c>
      <c r="B153" s="25">
        <v>37</v>
      </c>
      <c r="C153" s="25">
        <v>7</v>
      </c>
      <c r="D153" s="36">
        <f>D141*(1+Mastersheet!$C$3)</f>
        <v>17109.130642154152</v>
      </c>
      <c r="E153" s="36">
        <f t="shared" si="14"/>
        <v>-1026.547838529249</v>
      </c>
      <c r="F153" s="37">
        <v>0</v>
      </c>
      <c r="G153" s="41">
        <f t="shared" si="12"/>
        <v>-4961.6478862247041</v>
      </c>
      <c r="H153" s="25">
        <v>0</v>
      </c>
      <c r="I153" s="25">
        <v>0</v>
      </c>
      <c r="J153" s="25">
        <v>0</v>
      </c>
      <c r="K153" s="25">
        <v>0</v>
      </c>
      <c r="L153" s="36">
        <v>0</v>
      </c>
      <c r="M153" s="36">
        <f>Mastersheet!$C$34</f>
        <v>-1824.6070659266443</v>
      </c>
      <c r="N153" s="38">
        <v>0</v>
      </c>
      <c r="O153" s="37">
        <f>O141*(1+Mastersheet!$C$39)</f>
        <v>-712.88044342308956</v>
      </c>
      <c r="P153" s="38">
        <f>Mastersheet!$C$41</f>
        <v>-1500</v>
      </c>
      <c r="Q153" s="38">
        <v>0</v>
      </c>
      <c r="R153" s="36">
        <f t="shared" si="13"/>
        <v>7083.447408050466</v>
      </c>
      <c r="S153" s="36">
        <f t="shared" si="15"/>
        <v>715437.75677317148</v>
      </c>
    </row>
    <row r="154" spans="1:19">
      <c r="A154" s="25">
        <v>152</v>
      </c>
      <c r="B154" s="25">
        <v>37</v>
      </c>
      <c r="C154" s="25">
        <v>8</v>
      </c>
      <c r="D154" s="36">
        <f>D142*(1+Mastersheet!$C$3)</f>
        <v>17109.130642154152</v>
      </c>
      <c r="E154" s="36">
        <f t="shared" si="14"/>
        <v>-1026.547838529249</v>
      </c>
      <c r="F154" s="37">
        <v>0</v>
      </c>
      <c r="G154" s="41">
        <f t="shared" si="12"/>
        <v>-4961.6478862247041</v>
      </c>
      <c r="H154" s="25">
        <v>0</v>
      </c>
      <c r="I154" s="25">
        <v>0</v>
      </c>
      <c r="J154" s="25">
        <v>0</v>
      </c>
      <c r="K154" s="25">
        <v>0</v>
      </c>
      <c r="L154" s="36">
        <v>0</v>
      </c>
      <c r="M154" s="36">
        <f>Mastersheet!$C$34</f>
        <v>-1824.6070659266443</v>
      </c>
      <c r="N154" s="38">
        <v>0</v>
      </c>
      <c r="O154" s="37">
        <f>O142*(1+Mastersheet!$C$39)</f>
        <v>-712.88044342308956</v>
      </c>
      <c r="P154" s="38">
        <f>Mastersheet!$C$41</f>
        <v>-1500</v>
      </c>
      <c r="Q154" s="38">
        <v>0</v>
      </c>
      <c r="R154" s="36">
        <f t="shared" si="13"/>
        <v>7083.447408050466</v>
      </c>
      <c r="S154" s="36">
        <f t="shared" si="15"/>
        <v>723713.60044251056</v>
      </c>
    </row>
    <row r="155" spans="1:19">
      <c r="A155" s="25">
        <v>153</v>
      </c>
      <c r="B155" s="25">
        <v>37</v>
      </c>
      <c r="C155" s="25">
        <v>9</v>
      </c>
      <c r="D155" s="36">
        <f>D143*(1+Mastersheet!$C$3)</f>
        <v>17109.130642154152</v>
      </c>
      <c r="E155" s="36">
        <f t="shared" si="14"/>
        <v>-1026.547838529249</v>
      </c>
      <c r="F155" s="37">
        <v>0</v>
      </c>
      <c r="G155" s="41">
        <f t="shared" si="12"/>
        <v>-4961.6478862247041</v>
      </c>
      <c r="H155" s="25">
        <v>0</v>
      </c>
      <c r="I155" s="25">
        <v>0</v>
      </c>
      <c r="J155" s="25">
        <v>0</v>
      </c>
      <c r="K155" s="25">
        <v>0</v>
      </c>
      <c r="L155" s="36">
        <v>0</v>
      </c>
      <c r="M155" s="36">
        <f>Mastersheet!$C$34</f>
        <v>-1824.6070659266443</v>
      </c>
      <c r="N155" s="38">
        <v>0</v>
      </c>
      <c r="O155" s="37">
        <f>O143*(1+Mastersheet!$C$39)</f>
        <v>-712.88044342308956</v>
      </c>
      <c r="P155" s="38">
        <f>Mastersheet!$C$41</f>
        <v>-1500</v>
      </c>
      <c r="Q155" s="38">
        <v>0</v>
      </c>
      <c r="R155" s="36">
        <f t="shared" si="13"/>
        <v>7083.447408050466</v>
      </c>
      <c r="S155" s="36">
        <f t="shared" si="15"/>
        <v>732003.23718463187</v>
      </c>
    </row>
    <row r="156" spans="1:19">
      <c r="A156" s="25">
        <v>154</v>
      </c>
      <c r="B156" s="25">
        <v>37</v>
      </c>
      <c r="C156" s="25">
        <v>10</v>
      </c>
      <c r="D156" s="36">
        <f>D144*(1+Mastersheet!$C$3)</f>
        <v>17109.130642154152</v>
      </c>
      <c r="E156" s="36">
        <f t="shared" si="14"/>
        <v>-1026.547838529249</v>
      </c>
      <c r="F156" s="37">
        <v>0</v>
      </c>
      <c r="G156" s="41">
        <f t="shared" si="12"/>
        <v>-4961.6478862247041</v>
      </c>
      <c r="H156" s="25">
        <v>0</v>
      </c>
      <c r="I156" s="25">
        <v>0</v>
      </c>
      <c r="J156" s="25">
        <v>0</v>
      </c>
      <c r="K156" s="25">
        <v>0</v>
      </c>
      <c r="L156" s="36">
        <v>0</v>
      </c>
      <c r="M156" s="36">
        <f>Mastersheet!$C$34</f>
        <v>-1824.6070659266443</v>
      </c>
      <c r="N156" s="38">
        <v>0</v>
      </c>
      <c r="O156" s="37">
        <f>O144*(1+Mastersheet!$C$39)</f>
        <v>-712.88044342308956</v>
      </c>
      <c r="P156" s="38">
        <f>Mastersheet!$C$41</f>
        <v>-1500</v>
      </c>
      <c r="Q156" s="38">
        <v>0</v>
      </c>
      <c r="R156" s="36">
        <f t="shared" si="13"/>
        <v>7083.447408050466</v>
      </c>
      <c r="S156" s="36">
        <f t="shared" si="15"/>
        <v>740306.68998799007</v>
      </c>
    </row>
    <row r="157" spans="1:19">
      <c r="A157" s="25">
        <v>155</v>
      </c>
      <c r="B157" s="25">
        <v>37</v>
      </c>
      <c r="C157" s="25">
        <v>11</v>
      </c>
      <c r="D157" s="36">
        <f>D145*(1+Mastersheet!$C$3)</f>
        <v>17109.130642154152</v>
      </c>
      <c r="E157" s="36">
        <f t="shared" si="14"/>
        <v>-1026.547838529249</v>
      </c>
      <c r="F157" s="37">
        <v>0</v>
      </c>
      <c r="G157" s="41">
        <f t="shared" si="12"/>
        <v>-4961.6478862247041</v>
      </c>
      <c r="H157" s="25">
        <v>0</v>
      </c>
      <c r="I157" s="25">
        <v>0</v>
      </c>
      <c r="J157" s="25">
        <v>0</v>
      </c>
      <c r="K157" s="25">
        <v>0</v>
      </c>
      <c r="L157" s="36">
        <v>0</v>
      </c>
      <c r="M157" s="36">
        <f>Mastersheet!$C$34</f>
        <v>-1824.6070659266443</v>
      </c>
      <c r="N157" s="38">
        <v>0</v>
      </c>
      <c r="O157" s="37">
        <f>O145*(1+Mastersheet!$C$39)</f>
        <v>-712.88044342308956</v>
      </c>
      <c r="P157" s="38">
        <f>Mastersheet!$C$41</f>
        <v>-1500</v>
      </c>
      <c r="Q157" s="38">
        <v>0</v>
      </c>
      <c r="R157" s="36">
        <f t="shared" si="13"/>
        <v>7083.447408050466</v>
      </c>
      <c r="S157" s="36">
        <f t="shared" si="15"/>
        <v>748623.98187935387</v>
      </c>
    </row>
    <row r="158" spans="1:19">
      <c r="A158" s="25">
        <v>156</v>
      </c>
      <c r="B158" s="25">
        <v>37</v>
      </c>
      <c r="C158" s="25">
        <v>0</v>
      </c>
      <c r="D158" s="36">
        <f>D146*(1+Mastersheet!$C$3)</f>
        <v>17109.130642154152</v>
      </c>
      <c r="E158" s="36">
        <f t="shared" si="14"/>
        <v>-1026.547838529249</v>
      </c>
      <c r="F158" s="37">
        <v>0</v>
      </c>
      <c r="G158" s="41">
        <f t="shared" si="12"/>
        <v>-4961.6478862247041</v>
      </c>
      <c r="H158" s="25">
        <v>0</v>
      </c>
      <c r="I158" s="25">
        <v>0</v>
      </c>
      <c r="J158" s="25">
        <v>0</v>
      </c>
      <c r="K158" s="25">
        <v>0</v>
      </c>
      <c r="L158" s="36">
        <v>0</v>
      </c>
      <c r="M158" s="36">
        <f>Mastersheet!$C$34</f>
        <v>-1824.6070659266443</v>
      </c>
      <c r="N158" s="38">
        <v>0</v>
      </c>
      <c r="O158" s="37">
        <f>O146*(1+Mastersheet!$C$39)</f>
        <v>-712.88044342308956</v>
      </c>
      <c r="P158" s="38">
        <f>Mastersheet!$C$41</f>
        <v>-1500</v>
      </c>
      <c r="Q158" s="38">
        <v>0</v>
      </c>
      <c r="R158" s="36">
        <f t="shared" si="13"/>
        <v>7083.447408050466</v>
      </c>
      <c r="S158" s="36">
        <f t="shared" si="15"/>
        <v>756955.13592386991</v>
      </c>
    </row>
    <row r="159" spans="1:19">
      <c r="A159" s="25">
        <v>157</v>
      </c>
      <c r="B159" s="25">
        <v>37</v>
      </c>
      <c r="C159" s="25">
        <v>1</v>
      </c>
      <c r="D159" s="36">
        <f>D147*(1+Mastersheet!$C$3)</f>
        <v>17622.404561418778</v>
      </c>
      <c r="E159" s="36">
        <f t="shared" si="14"/>
        <v>-1057.3442736851266</v>
      </c>
      <c r="F159" s="37">
        <v>0</v>
      </c>
      <c r="G159" s="41">
        <f t="shared" si="12"/>
        <v>-5110.497322811445</v>
      </c>
      <c r="H159" s="25">
        <v>0</v>
      </c>
      <c r="I159" s="25">
        <v>0</v>
      </c>
      <c r="J159" s="25">
        <v>0</v>
      </c>
      <c r="K159" s="25">
        <v>0</v>
      </c>
      <c r="L159" s="36">
        <v>0</v>
      </c>
      <c r="M159" s="36">
        <f>Mastersheet!$C$34</f>
        <v>-1824.6070659266443</v>
      </c>
      <c r="N159" s="38">
        <v>0</v>
      </c>
      <c r="O159" s="37">
        <f>O147*(1+Mastersheet!$C$39)</f>
        <v>-734.2668567257823</v>
      </c>
      <c r="P159" s="38">
        <f>Mastersheet!$C$41</f>
        <v>-1500</v>
      </c>
      <c r="Q159" s="38">
        <v>0</v>
      </c>
      <c r="R159" s="36">
        <f t="shared" si="13"/>
        <v>7395.6890422697779</v>
      </c>
      <c r="S159" s="36">
        <f t="shared" si="15"/>
        <v>765612.41685934621</v>
      </c>
    </row>
    <row r="160" spans="1:19">
      <c r="A160" s="25">
        <v>158</v>
      </c>
      <c r="B160" s="25">
        <v>38</v>
      </c>
      <c r="C160" s="25">
        <v>2</v>
      </c>
      <c r="D160" s="36">
        <f>D148*(1+Mastersheet!$C$3)</f>
        <v>17622.404561418778</v>
      </c>
      <c r="E160" s="36">
        <f t="shared" si="14"/>
        <v>-1057.3442736851266</v>
      </c>
      <c r="F160" s="37">
        <v>0</v>
      </c>
      <c r="G160" s="41">
        <f t="shared" si="12"/>
        <v>-5110.497322811445</v>
      </c>
      <c r="H160" s="25">
        <v>0</v>
      </c>
      <c r="I160" s="25">
        <v>0</v>
      </c>
      <c r="J160" s="25">
        <v>0</v>
      </c>
      <c r="K160" s="25">
        <v>0</v>
      </c>
      <c r="L160" s="36">
        <v>0</v>
      </c>
      <c r="M160" s="36">
        <f>Mastersheet!$C$34</f>
        <v>-1824.6070659266443</v>
      </c>
      <c r="N160" s="38">
        <v>0</v>
      </c>
      <c r="O160" s="37">
        <f>O148*(1+Mastersheet!$C$39)</f>
        <v>-734.2668567257823</v>
      </c>
      <c r="P160" s="38">
        <f>Mastersheet!$C$41</f>
        <v>-1500</v>
      </c>
      <c r="Q160" s="38">
        <v>0</v>
      </c>
      <c r="R160" s="36">
        <f t="shared" si="13"/>
        <v>7395.6890422697779</v>
      </c>
      <c r="S160" s="36">
        <f t="shared" si="15"/>
        <v>774284.12659638165</v>
      </c>
    </row>
    <row r="161" spans="1:19">
      <c r="A161" s="25">
        <v>159</v>
      </c>
      <c r="B161" s="25">
        <v>38</v>
      </c>
      <c r="C161" s="25">
        <v>3</v>
      </c>
      <c r="D161" s="36">
        <f>D149*(1+Mastersheet!$C$3)</f>
        <v>17622.404561418778</v>
      </c>
      <c r="E161" s="36">
        <f t="shared" si="14"/>
        <v>-1057.3442736851266</v>
      </c>
      <c r="F161" s="37">
        <v>0</v>
      </c>
      <c r="G161" s="41">
        <f t="shared" si="12"/>
        <v>-5110.497322811445</v>
      </c>
      <c r="H161" s="25">
        <v>0</v>
      </c>
      <c r="I161" s="25">
        <v>0</v>
      </c>
      <c r="J161" s="25">
        <v>0</v>
      </c>
      <c r="K161" s="25">
        <v>0</v>
      </c>
      <c r="L161" s="36">
        <v>0</v>
      </c>
      <c r="M161" s="36">
        <f>Mastersheet!$C$34</f>
        <v>-1824.6070659266443</v>
      </c>
      <c r="N161" s="38">
        <v>0</v>
      </c>
      <c r="O161" s="37">
        <f>O149*(1+Mastersheet!$C$39)</f>
        <v>-734.2668567257823</v>
      </c>
      <c r="P161" s="38">
        <f>Mastersheet!$C$41</f>
        <v>-1500</v>
      </c>
      <c r="Q161" s="38">
        <v>0</v>
      </c>
      <c r="R161" s="36">
        <f t="shared" si="13"/>
        <v>7395.6890422697779</v>
      </c>
      <c r="S161" s="36">
        <f t="shared" si="15"/>
        <v>782970.2891829788</v>
      </c>
    </row>
    <row r="162" spans="1:19">
      <c r="A162" s="25">
        <v>160</v>
      </c>
      <c r="B162" s="25">
        <v>38</v>
      </c>
      <c r="C162" s="25">
        <v>4</v>
      </c>
      <c r="D162" s="36">
        <f>D150*(1+Mastersheet!$C$3)</f>
        <v>17622.404561418778</v>
      </c>
      <c r="E162" s="36">
        <f t="shared" si="14"/>
        <v>-1057.3442736851266</v>
      </c>
      <c r="F162" s="37">
        <v>0</v>
      </c>
      <c r="G162" s="41">
        <f t="shared" si="12"/>
        <v>-5110.497322811445</v>
      </c>
      <c r="H162" s="25">
        <v>0</v>
      </c>
      <c r="I162" s="25">
        <v>0</v>
      </c>
      <c r="J162" s="25">
        <v>0</v>
      </c>
      <c r="K162" s="25">
        <v>0</v>
      </c>
      <c r="L162" s="36">
        <v>0</v>
      </c>
      <c r="M162" s="36">
        <f>Mastersheet!$C$34</f>
        <v>-1824.6070659266443</v>
      </c>
      <c r="N162" s="38">
        <v>0</v>
      </c>
      <c r="O162" s="37">
        <f>O150*(1+Mastersheet!$C$39)</f>
        <v>-734.2668567257823</v>
      </c>
      <c r="P162" s="38">
        <f>Mastersheet!$C$41</f>
        <v>-1500</v>
      </c>
      <c r="Q162" s="38">
        <v>0</v>
      </c>
      <c r="R162" s="36">
        <f t="shared" si="13"/>
        <v>7395.6890422697779</v>
      </c>
      <c r="S162" s="36">
        <f t="shared" si="15"/>
        <v>791670.92870722024</v>
      </c>
    </row>
    <row r="163" spans="1:19">
      <c r="A163" s="25">
        <v>161</v>
      </c>
      <c r="B163" s="25">
        <v>38</v>
      </c>
      <c r="C163" s="25">
        <v>5</v>
      </c>
      <c r="D163" s="36">
        <f>D151*(1+Mastersheet!$C$3)</f>
        <v>17622.404561418778</v>
      </c>
      <c r="E163" s="36">
        <f t="shared" si="14"/>
        <v>-1057.3442736851266</v>
      </c>
      <c r="F163" s="37">
        <v>0</v>
      </c>
      <c r="G163" s="41">
        <f t="shared" si="12"/>
        <v>-5110.497322811445</v>
      </c>
      <c r="H163" s="25">
        <v>0</v>
      </c>
      <c r="I163" s="25">
        <v>0</v>
      </c>
      <c r="J163" s="25">
        <v>0</v>
      </c>
      <c r="K163" s="25">
        <v>0</v>
      </c>
      <c r="L163" s="36">
        <v>0</v>
      </c>
      <c r="M163" s="36">
        <f>Mastersheet!$C$34</f>
        <v>-1824.6070659266443</v>
      </c>
      <c r="N163" s="38">
        <v>0</v>
      </c>
      <c r="O163" s="37">
        <f>O151*(1+Mastersheet!$C$39)</f>
        <v>-734.2668567257823</v>
      </c>
      <c r="P163" s="38">
        <f>Mastersheet!$C$41</f>
        <v>-1500</v>
      </c>
      <c r="Q163" s="38">
        <v>0</v>
      </c>
      <c r="R163" s="36">
        <f t="shared" si="13"/>
        <v>7395.6890422697779</v>
      </c>
      <c r="S163" s="36">
        <f t="shared" si="15"/>
        <v>800386.06929733546</v>
      </c>
    </row>
    <row r="164" spans="1:19">
      <c r="A164" s="25">
        <v>162</v>
      </c>
      <c r="B164" s="25">
        <v>38</v>
      </c>
      <c r="C164" s="25">
        <v>6</v>
      </c>
      <c r="D164" s="36">
        <f>D152*(1+Mastersheet!$C$3)</f>
        <v>17622.404561418778</v>
      </c>
      <c r="E164" s="36">
        <f t="shared" si="14"/>
        <v>-1057.3442736851266</v>
      </c>
      <c r="F164" s="37">
        <v>0</v>
      </c>
      <c r="G164" s="41">
        <f t="shared" si="12"/>
        <v>-5110.497322811445</v>
      </c>
      <c r="H164" s="25">
        <v>0</v>
      </c>
      <c r="I164" s="25">
        <v>0</v>
      </c>
      <c r="J164" s="25">
        <v>0</v>
      </c>
      <c r="K164" s="25">
        <v>0</v>
      </c>
      <c r="L164" s="36">
        <v>0</v>
      </c>
      <c r="M164" s="36">
        <f>Mastersheet!$C$34</f>
        <v>-1824.6070659266443</v>
      </c>
      <c r="N164" s="38">
        <v>0</v>
      </c>
      <c r="O164" s="37">
        <f>O152*(1+Mastersheet!$C$39)</f>
        <v>-734.2668567257823</v>
      </c>
      <c r="P164" s="38">
        <f>Mastersheet!$C$41</f>
        <v>-1500</v>
      </c>
      <c r="Q164" s="38">
        <v>0</v>
      </c>
      <c r="R164" s="36">
        <f t="shared" si="13"/>
        <v>7395.6890422697779</v>
      </c>
      <c r="S164" s="36">
        <f t="shared" si="15"/>
        <v>809115.7351217675</v>
      </c>
    </row>
    <row r="165" spans="1:19">
      <c r="A165" s="25">
        <v>163</v>
      </c>
      <c r="B165" s="25">
        <v>38</v>
      </c>
      <c r="C165" s="25">
        <v>7</v>
      </c>
      <c r="D165" s="36">
        <f>D153*(1+Mastersheet!$C$3)</f>
        <v>17622.404561418778</v>
      </c>
      <c r="E165" s="36">
        <f t="shared" si="14"/>
        <v>-1057.3442736851266</v>
      </c>
      <c r="F165" s="37">
        <v>0</v>
      </c>
      <c r="G165" s="41">
        <f t="shared" si="12"/>
        <v>-5110.497322811445</v>
      </c>
      <c r="H165" s="25">
        <v>0</v>
      </c>
      <c r="I165" s="25">
        <v>0</v>
      </c>
      <c r="J165" s="25">
        <v>0</v>
      </c>
      <c r="K165" s="25">
        <v>0</v>
      </c>
      <c r="L165" s="36">
        <v>0</v>
      </c>
      <c r="M165" s="36">
        <f>Mastersheet!$C$34</f>
        <v>-1824.6070659266443</v>
      </c>
      <c r="N165" s="38">
        <v>0</v>
      </c>
      <c r="O165" s="37">
        <f>O153*(1+Mastersheet!$C$39)</f>
        <v>-734.2668567257823</v>
      </c>
      <c r="P165" s="38">
        <f>Mastersheet!$C$41</f>
        <v>-1500</v>
      </c>
      <c r="Q165" s="38">
        <v>0</v>
      </c>
      <c r="R165" s="36">
        <f t="shared" si="13"/>
        <v>7395.6890422697779</v>
      </c>
      <c r="S165" s="36">
        <f t="shared" si="15"/>
        <v>817859.95038924029</v>
      </c>
    </row>
    <row r="166" spans="1:19">
      <c r="A166" s="25">
        <v>164</v>
      </c>
      <c r="B166" s="25">
        <v>38</v>
      </c>
      <c r="C166" s="25">
        <v>8</v>
      </c>
      <c r="D166" s="36">
        <f>D154*(1+Mastersheet!$C$3)</f>
        <v>17622.404561418778</v>
      </c>
      <c r="E166" s="36">
        <f t="shared" si="14"/>
        <v>-1057.3442736851266</v>
      </c>
      <c r="F166" s="37">
        <v>0</v>
      </c>
      <c r="G166" s="41">
        <f t="shared" si="12"/>
        <v>-5110.497322811445</v>
      </c>
      <c r="H166" s="25">
        <v>0</v>
      </c>
      <c r="I166" s="25">
        <v>0</v>
      </c>
      <c r="J166" s="25">
        <v>0</v>
      </c>
      <c r="K166" s="25">
        <v>0</v>
      </c>
      <c r="L166" s="36">
        <v>0</v>
      </c>
      <c r="M166" s="36">
        <f>Mastersheet!$C$34</f>
        <v>-1824.6070659266443</v>
      </c>
      <c r="N166" s="38">
        <v>0</v>
      </c>
      <c r="O166" s="37">
        <f>O154*(1+Mastersheet!$C$39)</f>
        <v>-734.2668567257823</v>
      </c>
      <c r="P166" s="38">
        <f>Mastersheet!$C$41</f>
        <v>-1500</v>
      </c>
      <c r="Q166" s="38">
        <v>0</v>
      </c>
      <c r="R166" s="36">
        <f t="shared" si="13"/>
        <v>7395.6890422697779</v>
      </c>
      <c r="S166" s="36">
        <f t="shared" si="15"/>
        <v>826618.73934882553</v>
      </c>
    </row>
    <row r="167" spans="1:19">
      <c r="A167" s="25">
        <v>165</v>
      </c>
      <c r="B167" s="25">
        <v>38</v>
      </c>
      <c r="C167" s="25">
        <v>9</v>
      </c>
      <c r="D167" s="36">
        <f>D155*(1+Mastersheet!$C$3)</f>
        <v>17622.404561418778</v>
      </c>
      <c r="E167" s="36">
        <f t="shared" si="14"/>
        <v>-1057.3442736851266</v>
      </c>
      <c r="F167" s="37">
        <v>0</v>
      </c>
      <c r="G167" s="41">
        <f t="shared" si="12"/>
        <v>-5110.497322811445</v>
      </c>
      <c r="H167" s="25">
        <v>0</v>
      </c>
      <c r="I167" s="25">
        <v>0</v>
      </c>
      <c r="J167" s="25">
        <v>0</v>
      </c>
      <c r="K167" s="25">
        <v>0</v>
      </c>
      <c r="L167" s="36">
        <v>0</v>
      </c>
      <c r="M167" s="36">
        <f>Mastersheet!$C$34</f>
        <v>-1824.6070659266443</v>
      </c>
      <c r="N167" s="38">
        <v>0</v>
      </c>
      <c r="O167" s="37">
        <f>O155*(1+Mastersheet!$C$39)</f>
        <v>-734.2668567257823</v>
      </c>
      <c r="P167" s="38">
        <f>Mastersheet!$C$41</f>
        <v>-1500</v>
      </c>
      <c r="Q167" s="38">
        <v>0</v>
      </c>
      <c r="R167" s="36">
        <f t="shared" si="13"/>
        <v>7395.6890422697779</v>
      </c>
      <c r="S167" s="36">
        <f t="shared" si="15"/>
        <v>835392.12629001006</v>
      </c>
    </row>
    <row r="168" spans="1:19">
      <c r="A168" s="25">
        <v>166</v>
      </c>
      <c r="B168" s="25">
        <v>38</v>
      </c>
      <c r="C168" s="25">
        <v>10</v>
      </c>
      <c r="D168" s="36">
        <f>D156*(1+Mastersheet!$C$3)</f>
        <v>17622.404561418778</v>
      </c>
      <c r="E168" s="36">
        <f t="shared" si="14"/>
        <v>-1057.3442736851266</v>
      </c>
      <c r="F168" s="37">
        <v>0</v>
      </c>
      <c r="G168" s="41">
        <f t="shared" si="12"/>
        <v>-5110.497322811445</v>
      </c>
      <c r="H168" s="25">
        <v>0</v>
      </c>
      <c r="I168" s="25">
        <v>0</v>
      </c>
      <c r="J168" s="25">
        <v>0</v>
      </c>
      <c r="K168" s="25">
        <v>0</v>
      </c>
      <c r="L168" s="36">
        <v>0</v>
      </c>
      <c r="M168" s="36">
        <f>Mastersheet!$C$34</f>
        <v>-1824.6070659266443</v>
      </c>
      <c r="N168" s="38">
        <v>0</v>
      </c>
      <c r="O168" s="37">
        <f>O156*(1+Mastersheet!$C$39)</f>
        <v>-734.2668567257823</v>
      </c>
      <c r="P168" s="38">
        <f>Mastersheet!$C$41</f>
        <v>-1500</v>
      </c>
      <c r="Q168" s="38">
        <v>0</v>
      </c>
      <c r="R168" s="36">
        <f t="shared" si="13"/>
        <v>7395.6890422697779</v>
      </c>
      <c r="S168" s="36">
        <f t="shared" si="15"/>
        <v>844180.13554276328</v>
      </c>
    </row>
    <row r="169" spans="1:19">
      <c r="A169" s="25">
        <v>167</v>
      </c>
      <c r="B169" s="25">
        <v>38</v>
      </c>
      <c r="C169" s="25">
        <v>11</v>
      </c>
      <c r="D169" s="36">
        <f>D157*(1+Mastersheet!$C$3)</f>
        <v>17622.404561418778</v>
      </c>
      <c r="E169" s="36">
        <f t="shared" si="14"/>
        <v>-1057.3442736851266</v>
      </c>
      <c r="F169" s="37">
        <v>0</v>
      </c>
      <c r="G169" s="41">
        <f t="shared" si="12"/>
        <v>-5110.497322811445</v>
      </c>
      <c r="H169" s="25">
        <v>0</v>
      </c>
      <c r="I169" s="25">
        <v>0</v>
      </c>
      <c r="J169" s="25">
        <v>0</v>
      </c>
      <c r="K169" s="25">
        <v>0</v>
      </c>
      <c r="L169" s="36">
        <v>0</v>
      </c>
      <c r="M169" s="36">
        <f>Mastersheet!$C$34</f>
        <v>-1824.6070659266443</v>
      </c>
      <c r="N169" s="38">
        <v>0</v>
      </c>
      <c r="O169" s="37">
        <f>O157*(1+Mastersheet!$C$39)</f>
        <v>-734.2668567257823</v>
      </c>
      <c r="P169" s="38">
        <f>Mastersheet!$C$41</f>
        <v>-1500</v>
      </c>
      <c r="Q169" s="38">
        <v>0</v>
      </c>
      <c r="R169" s="36">
        <f t="shared" si="13"/>
        <v>7395.6890422697779</v>
      </c>
      <c r="S169" s="36">
        <f t="shared" si="15"/>
        <v>852982.79147760442</v>
      </c>
    </row>
    <row r="170" spans="1:19">
      <c r="A170" s="25">
        <v>168</v>
      </c>
      <c r="B170" s="25">
        <v>38</v>
      </c>
      <c r="C170" s="25">
        <v>0</v>
      </c>
      <c r="D170" s="36">
        <f>D158*(1+Mastersheet!$C$3)</f>
        <v>17622.404561418778</v>
      </c>
      <c r="E170" s="36">
        <f t="shared" si="14"/>
        <v>-1057.3442736851266</v>
      </c>
      <c r="F170" s="37">
        <v>0</v>
      </c>
      <c r="G170" s="41">
        <f t="shared" si="12"/>
        <v>-5110.497322811445</v>
      </c>
      <c r="H170" s="25">
        <v>0</v>
      </c>
      <c r="I170" s="25">
        <v>0</v>
      </c>
      <c r="J170" s="25">
        <v>0</v>
      </c>
      <c r="K170" s="25">
        <v>0</v>
      </c>
      <c r="L170" s="36">
        <v>0</v>
      </c>
      <c r="M170" s="36">
        <f>Mastersheet!$C$34</f>
        <v>-1824.6070659266443</v>
      </c>
      <c r="N170" s="38">
        <v>0</v>
      </c>
      <c r="O170" s="37">
        <f>O158*(1+Mastersheet!$C$39)</f>
        <v>-734.2668567257823</v>
      </c>
      <c r="P170" s="38">
        <f>Mastersheet!$C$41</f>
        <v>-1500</v>
      </c>
      <c r="Q170" s="38">
        <v>0</v>
      </c>
      <c r="R170" s="36">
        <f t="shared" si="13"/>
        <v>7395.6890422697779</v>
      </c>
      <c r="S170" s="36">
        <f t="shared" si="15"/>
        <v>861800.11850567034</v>
      </c>
    </row>
    <row r="171" spans="1:19">
      <c r="A171" s="25">
        <v>169</v>
      </c>
      <c r="B171" s="25">
        <v>38</v>
      </c>
      <c r="C171" s="25">
        <v>1</v>
      </c>
      <c r="D171" s="36">
        <f>D159*(1+Mastersheet!$C$3)</f>
        <v>18151.076698261342</v>
      </c>
      <c r="E171" s="36">
        <f t="shared" si="14"/>
        <v>-1089.0646018956804</v>
      </c>
      <c r="F171" s="37">
        <v>0</v>
      </c>
      <c r="G171" s="41">
        <f t="shared" si="12"/>
        <v>-5263.8122424957892</v>
      </c>
      <c r="H171" s="25">
        <v>0</v>
      </c>
      <c r="I171" s="25">
        <v>0</v>
      </c>
      <c r="J171" s="25">
        <v>0</v>
      </c>
      <c r="K171" s="25">
        <v>0</v>
      </c>
      <c r="L171" s="36">
        <v>0</v>
      </c>
      <c r="M171" s="36">
        <f>Mastersheet!$C$34</f>
        <v>-1824.6070659266443</v>
      </c>
      <c r="N171" s="38">
        <v>0</v>
      </c>
      <c r="O171" s="37">
        <f>O159*(1+Mastersheet!$C$39)</f>
        <v>-756.29486242755581</v>
      </c>
      <c r="P171" s="38">
        <f>Mastersheet!$C$41</f>
        <v>-1500</v>
      </c>
      <c r="Q171" s="38">
        <v>0</v>
      </c>
      <c r="R171" s="36">
        <f t="shared" si="13"/>
        <v>7717.2979255156733</v>
      </c>
      <c r="S171" s="36">
        <f t="shared" si="15"/>
        <v>870953.74996202881</v>
      </c>
    </row>
    <row r="172" spans="1:19">
      <c r="A172" s="25">
        <v>170</v>
      </c>
      <c r="B172" s="25">
        <v>39</v>
      </c>
      <c r="C172" s="25">
        <v>2</v>
      </c>
      <c r="D172" s="36">
        <f>D160*(1+Mastersheet!$C$3)</f>
        <v>18151.076698261342</v>
      </c>
      <c r="E172" s="36">
        <f t="shared" si="14"/>
        <v>-1089.0646018956804</v>
      </c>
      <c r="F172" s="37">
        <v>0</v>
      </c>
      <c r="G172" s="41">
        <f t="shared" si="12"/>
        <v>-5263.8122424957892</v>
      </c>
      <c r="H172" s="25">
        <v>0</v>
      </c>
      <c r="I172" s="25">
        <v>0</v>
      </c>
      <c r="J172" s="25">
        <v>0</v>
      </c>
      <c r="K172" s="25">
        <v>0</v>
      </c>
      <c r="L172" s="36">
        <v>0</v>
      </c>
      <c r="M172" s="36">
        <f>Mastersheet!$C$34</f>
        <v>-1824.6070659266443</v>
      </c>
      <c r="N172" s="38">
        <v>0</v>
      </c>
      <c r="O172" s="37">
        <f>O160*(1+Mastersheet!$C$39)</f>
        <v>-756.29486242755581</v>
      </c>
      <c r="P172" s="38">
        <f>Mastersheet!$C$41</f>
        <v>-1500</v>
      </c>
      <c r="Q172" s="38">
        <v>0</v>
      </c>
      <c r="R172" s="36">
        <f t="shared" si="13"/>
        <v>7717.2979255156733</v>
      </c>
      <c r="S172" s="36">
        <f t="shared" si="15"/>
        <v>880122.63747081463</v>
      </c>
    </row>
    <row r="173" spans="1:19">
      <c r="A173" s="25">
        <v>171</v>
      </c>
      <c r="B173" s="25">
        <v>39</v>
      </c>
      <c r="C173" s="25">
        <v>3</v>
      </c>
      <c r="D173" s="36">
        <f>D161*(1+Mastersheet!$C$3)</f>
        <v>18151.076698261342</v>
      </c>
      <c r="E173" s="36">
        <f t="shared" si="14"/>
        <v>-1089.0646018956804</v>
      </c>
      <c r="F173" s="37">
        <v>0</v>
      </c>
      <c r="G173" s="41">
        <f t="shared" si="12"/>
        <v>-5263.8122424957892</v>
      </c>
      <c r="H173" s="25">
        <v>0</v>
      </c>
      <c r="I173" s="25">
        <v>0</v>
      </c>
      <c r="J173" s="25">
        <v>0</v>
      </c>
      <c r="K173" s="25">
        <v>0</v>
      </c>
      <c r="L173" s="36">
        <v>0</v>
      </c>
      <c r="M173" s="36">
        <f>Mastersheet!$C$34</f>
        <v>-1824.6070659266443</v>
      </c>
      <c r="N173" s="38">
        <v>0</v>
      </c>
      <c r="O173" s="37">
        <f>O161*(1+Mastersheet!$C$39)</f>
        <v>-756.29486242755581</v>
      </c>
      <c r="P173" s="38">
        <f>Mastersheet!$C$41</f>
        <v>-1500</v>
      </c>
      <c r="Q173" s="38">
        <v>0</v>
      </c>
      <c r="R173" s="36">
        <f t="shared" si="13"/>
        <v>7717.2979255156733</v>
      </c>
      <c r="S173" s="36">
        <f t="shared" si="15"/>
        <v>889306.80645878171</v>
      </c>
    </row>
    <row r="174" spans="1:19">
      <c r="A174" s="25">
        <v>172</v>
      </c>
      <c r="B174" s="25">
        <v>39</v>
      </c>
      <c r="C174" s="25">
        <v>4</v>
      </c>
      <c r="D174" s="36">
        <f>D162*(1+Mastersheet!$C$3)</f>
        <v>18151.076698261342</v>
      </c>
      <c r="E174" s="36">
        <f t="shared" si="14"/>
        <v>-1089.0646018956804</v>
      </c>
      <c r="F174" s="37">
        <v>0</v>
      </c>
      <c r="G174" s="41">
        <f t="shared" si="12"/>
        <v>-5263.8122424957892</v>
      </c>
      <c r="H174" s="25">
        <v>0</v>
      </c>
      <c r="I174" s="25">
        <v>0</v>
      </c>
      <c r="J174" s="25">
        <v>0</v>
      </c>
      <c r="K174" s="25">
        <v>0</v>
      </c>
      <c r="L174" s="36">
        <v>0</v>
      </c>
      <c r="M174" s="36">
        <f>Mastersheet!$C$34</f>
        <v>-1824.6070659266443</v>
      </c>
      <c r="N174" s="38">
        <v>0</v>
      </c>
      <c r="O174" s="37">
        <f>O162*(1+Mastersheet!$C$39)</f>
        <v>-756.29486242755581</v>
      </c>
      <c r="P174" s="38">
        <f>Mastersheet!$C$41</f>
        <v>-1500</v>
      </c>
      <c r="Q174" s="38">
        <v>0</v>
      </c>
      <c r="R174" s="36">
        <f t="shared" si="13"/>
        <v>7717.2979255156733</v>
      </c>
      <c r="S174" s="36">
        <f t="shared" si="15"/>
        <v>898506.28239506204</v>
      </c>
    </row>
    <row r="175" spans="1:19">
      <c r="A175" s="25">
        <v>173</v>
      </c>
      <c r="B175" s="25">
        <v>39</v>
      </c>
      <c r="C175" s="25">
        <v>5</v>
      </c>
      <c r="D175" s="36">
        <f>D163*(1+Mastersheet!$C$3)</f>
        <v>18151.076698261342</v>
      </c>
      <c r="E175" s="36">
        <f t="shared" si="14"/>
        <v>-1089.0646018956804</v>
      </c>
      <c r="F175" s="37">
        <v>0</v>
      </c>
      <c r="G175" s="41">
        <f t="shared" si="12"/>
        <v>-5263.8122424957892</v>
      </c>
      <c r="H175" s="25">
        <v>0</v>
      </c>
      <c r="I175" s="25">
        <v>0</v>
      </c>
      <c r="J175" s="25">
        <v>0</v>
      </c>
      <c r="K175" s="25">
        <v>0</v>
      </c>
      <c r="L175" s="36">
        <v>0</v>
      </c>
      <c r="M175" s="36">
        <f>Mastersheet!$C$34</f>
        <v>-1824.6070659266443</v>
      </c>
      <c r="N175" s="38">
        <v>0</v>
      </c>
      <c r="O175" s="37">
        <f>O163*(1+Mastersheet!$C$39)</f>
        <v>-756.29486242755581</v>
      </c>
      <c r="P175" s="38">
        <f>Mastersheet!$C$41</f>
        <v>-1500</v>
      </c>
      <c r="Q175" s="38">
        <v>0</v>
      </c>
      <c r="R175" s="36">
        <f t="shared" si="13"/>
        <v>7717.2979255156733</v>
      </c>
      <c r="S175" s="36">
        <f t="shared" si="15"/>
        <v>907721.09079123614</v>
      </c>
    </row>
    <row r="176" spans="1:19">
      <c r="A176" s="25">
        <v>174</v>
      </c>
      <c r="B176" s="25">
        <v>39</v>
      </c>
      <c r="C176" s="25">
        <v>6</v>
      </c>
      <c r="D176" s="36">
        <f>D164*(1+Mastersheet!$C$3)</f>
        <v>18151.076698261342</v>
      </c>
      <c r="E176" s="36">
        <f t="shared" si="14"/>
        <v>-1089.0646018956804</v>
      </c>
      <c r="F176" s="37">
        <v>0</v>
      </c>
      <c r="G176" s="41">
        <f t="shared" si="12"/>
        <v>-5263.8122424957892</v>
      </c>
      <c r="H176" s="25">
        <v>0</v>
      </c>
      <c r="I176" s="25">
        <v>0</v>
      </c>
      <c r="J176" s="25">
        <v>0</v>
      </c>
      <c r="K176" s="25">
        <v>0</v>
      </c>
      <c r="L176" s="36">
        <v>0</v>
      </c>
      <c r="M176" s="36">
        <f>Mastersheet!$C$34</f>
        <v>-1824.6070659266443</v>
      </c>
      <c r="N176" s="38">
        <v>0</v>
      </c>
      <c r="O176" s="37">
        <f>O164*(1+Mastersheet!$C$39)</f>
        <v>-756.29486242755581</v>
      </c>
      <c r="P176" s="38">
        <f>Mastersheet!$C$41</f>
        <v>-1500</v>
      </c>
      <c r="Q176" s="38">
        <v>0</v>
      </c>
      <c r="R176" s="36">
        <f t="shared" si="13"/>
        <v>7717.2979255156733</v>
      </c>
      <c r="S176" s="36">
        <f t="shared" si="15"/>
        <v>916951.25720140396</v>
      </c>
    </row>
    <row r="177" spans="1:19">
      <c r="A177" s="25">
        <v>175</v>
      </c>
      <c r="B177" s="25">
        <v>39</v>
      </c>
      <c r="C177" s="25">
        <v>7</v>
      </c>
      <c r="D177" s="36">
        <f>D165*(1+Mastersheet!$C$3)</f>
        <v>18151.076698261342</v>
      </c>
      <c r="E177" s="36">
        <f t="shared" si="14"/>
        <v>-1089.0646018956804</v>
      </c>
      <c r="F177" s="37">
        <v>0</v>
      </c>
      <c r="G177" s="41">
        <f t="shared" si="12"/>
        <v>-5263.8122424957892</v>
      </c>
      <c r="H177" s="25">
        <v>0</v>
      </c>
      <c r="I177" s="25">
        <v>0</v>
      </c>
      <c r="J177" s="25">
        <v>0</v>
      </c>
      <c r="K177" s="25">
        <v>0</v>
      </c>
      <c r="L177" s="36">
        <v>0</v>
      </c>
      <c r="M177" s="36">
        <f>Mastersheet!$C$34</f>
        <v>-1824.6070659266443</v>
      </c>
      <c r="N177" s="38">
        <v>0</v>
      </c>
      <c r="O177" s="37">
        <f>O165*(1+Mastersheet!$C$39)</f>
        <v>-756.29486242755581</v>
      </c>
      <c r="P177" s="38">
        <f>Mastersheet!$C$41</f>
        <v>-1500</v>
      </c>
      <c r="Q177" s="38">
        <v>0</v>
      </c>
      <c r="R177" s="36">
        <f t="shared" si="13"/>
        <v>7717.2979255156733</v>
      </c>
      <c r="S177" s="36">
        <f t="shared" si="15"/>
        <v>926196.80722225539</v>
      </c>
    </row>
    <row r="178" spans="1:19">
      <c r="A178" s="25">
        <v>176</v>
      </c>
      <c r="B178" s="25">
        <v>39</v>
      </c>
      <c r="C178" s="25">
        <v>8</v>
      </c>
      <c r="D178" s="36">
        <f>D166*(1+Mastersheet!$C$3)</f>
        <v>18151.076698261342</v>
      </c>
      <c r="E178" s="36">
        <f t="shared" si="14"/>
        <v>-1089.0646018956804</v>
      </c>
      <c r="F178" s="37">
        <v>0</v>
      </c>
      <c r="G178" s="41">
        <f t="shared" si="12"/>
        <v>-5263.8122424957892</v>
      </c>
      <c r="H178" s="25">
        <v>0</v>
      </c>
      <c r="I178" s="25">
        <v>0</v>
      </c>
      <c r="J178" s="25">
        <v>0</v>
      </c>
      <c r="K178" s="25">
        <v>0</v>
      </c>
      <c r="L178" s="36">
        <v>0</v>
      </c>
      <c r="M178" s="36">
        <f>Mastersheet!$C$34</f>
        <v>-1824.6070659266443</v>
      </c>
      <c r="N178" s="38">
        <v>0</v>
      </c>
      <c r="O178" s="37">
        <f>O166*(1+Mastersheet!$C$39)</f>
        <v>-756.29486242755581</v>
      </c>
      <c r="P178" s="38">
        <f>Mastersheet!$C$41</f>
        <v>-1500</v>
      </c>
      <c r="Q178" s="38">
        <v>0</v>
      </c>
      <c r="R178" s="36">
        <f t="shared" si="13"/>
        <v>7717.2979255156733</v>
      </c>
      <c r="S178" s="36">
        <f t="shared" si="15"/>
        <v>935457.76649314153</v>
      </c>
    </row>
    <row r="179" spans="1:19">
      <c r="A179" s="25">
        <v>177</v>
      </c>
      <c r="B179" s="25">
        <v>39</v>
      </c>
      <c r="C179" s="25">
        <v>9</v>
      </c>
      <c r="D179" s="36">
        <f>D167*(1+Mastersheet!$C$3)</f>
        <v>18151.076698261342</v>
      </c>
      <c r="E179" s="36">
        <f t="shared" si="14"/>
        <v>-1089.0646018956804</v>
      </c>
      <c r="F179" s="37">
        <v>0</v>
      </c>
      <c r="G179" s="41">
        <f t="shared" si="12"/>
        <v>-5263.8122424957892</v>
      </c>
      <c r="H179" s="25">
        <v>0</v>
      </c>
      <c r="I179" s="25">
        <v>0</v>
      </c>
      <c r="J179" s="25">
        <v>0</v>
      </c>
      <c r="K179" s="25">
        <v>0</v>
      </c>
      <c r="L179" s="36">
        <v>0</v>
      </c>
      <c r="M179" s="36">
        <f>Mastersheet!$C$34</f>
        <v>-1824.6070659266443</v>
      </c>
      <c r="N179" s="38">
        <v>0</v>
      </c>
      <c r="O179" s="37">
        <f>O167*(1+Mastersheet!$C$39)</f>
        <v>-756.29486242755581</v>
      </c>
      <c r="P179" s="38">
        <f>Mastersheet!$C$41</f>
        <v>-1500</v>
      </c>
      <c r="Q179" s="38">
        <v>0</v>
      </c>
      <c r="R179" s="36">
        <f t="shared" si="13"/>
        <v>7717.2979255156733</v>
      </c>
      <c r="S179" s="36">
        <f t="shared" si="15"/>
        <v>944734.16069614585</v>
      </c>
    </row>
    <row r="180" spans="1:19">
      <c r="A180" s="25">
        <v>178</v>
      </c>
      <c r="B180" s="25">
        <v>39</v>
      </c>
      <c r="C180" s="25">
        <v>10</v>
      </c>
      <c r="D180" s="36">
        <f>D168*(1+Mastersheet!$C$3)</f>
        <v>18151.076698261342</v>
      </c>
      <c r="E180" s="36">
        <f t="shared" si="14"/>
        <v>-1089.0646018956804</v>
      </c>
      <c r="F180" s="37">
        <v>0</v>
      </c>
      <c r="G180" s="41">
        <f t="shared" si="12"/>
        <v>-5263.8122424957892</v>
      </c>
      <c r="H180" s="25">
        <v>0</v>
      </c>
      <c r="I180" s="25">
        <v>0</v>
      </c>
      <c r="J180" s="25">
        <v>0</v>
      </c>
      <c r="K180" s="25">
        <v>0</v>
      </c>
      <c r="L180" s="36">
        <v>0</v>
      </c>
      <c r="M180" s="36">
        <f>Mastersheet!$C$34</f>
        <v>-1824.6070659266443</v>
      </c>
      <c r="N180" s="38">
        <v>0</v>
      </c>
      <c r="O180" s="37">
        <f>O168*(1+Mastersheet!$C$39)</f>
        <v>-756.29486242755581</v>
      </c>
      <c r="P180" s="38">
        <f>Mastersheet!$C$41</f>
        <v>-1500</v>
      </c>
      <c r="Q180" s="38">
        <v>0</v>
      </c>
      <c r="R180" s="36">
        <f t="shared" si="13"/>
        <v>7717.2979255156733</v>
      </c>
      <c r="S180" s="36">
        <f t="shared" si="15"/>
        <v>954026.01555615512</v>
      </c>
    </row>
    <row r="181" spans="1:19">
      <c r="A181" s="25">
        <v>179</v>
      </c>
      <c r="B181" s="25">
        <v>39</v>
      </c>
      <c r="C181" s="25">
        <v>11</v>
      </c>
      <c r="D181" s="36">
        <f>D169*(1+Mastersheet!$C$3)</f>
        <v>18151.076698261342</v>
      </c>
      <c r="E181" s="36">
        <f t="shared" si="14"/>
        <v>-1089.0646018956804</v>
      </c>
      <c r="F181" s="37">
        <v>0</v>
      </c>
      <c r="G181" s="41">
        <f t="shared" si="12"/>
        <v>-5263.8122424957892</v>
      </c>
      <c r="H181" s="25">
        <v>0</v>
      </c>
      <c r="I181" s="25">
        <v>0</v>
      </c>
      <c r="J181" s="25">
        <v>0</v>
      </c>
      <c r="K181" s="25">
        <v>0</v>
      </c>
      <c r="L181" s="36">
        <v>0</v>
      </c>
      <c r="M181" s="36">
        <f>Mastersheet!$C$34</f>
        <v>-1824.6070659266443</v>
      </c>
      <c r="N181" s="38">
        <v>0</v>
      </c>
      <c r="O181" s="37">
        <f>O169*(1+Mastersheet!$C$39)</f>
        <v>-756.29486242755581</v>
      </c>
      <c r="P181" s="38">
        <f>Mastersheet!$C$41</f>
        <v>-1500</v>
      </c>
      <c r="Q181" s="38">
        <v>0</v>
      </c>
      <c r="R181" s="36">
        <f t="shared" si="13"/>
        <v>7717.2979255156733</v>
      </c>
      <c r="S181" s="36">
        <f t="shared" si="15"/>
        <v>963333.35684093111</v>
      </c>
    </row>
    <row r="182" spans="1:19">
      <c r="A182" s="25">
        <v>180</v>
      </c>
      <c r="B182" s="25">
        <v>39</v>
      </c>
      <c r="C182" s="25">
        <v>0</v>
      </c>
      <c r="D182" s="36">
        <f>D170*(1+Mastersheet!$C$3)</f>
        <v>18151.076698261342</v>
      </c>
      <c r="E182" s="36">
        <f t="shared" si="14"/>
        <v>-1089.0646018956804</v>
      </c>
      <c r="F182" s="37">
        <v>0</v>
      </c>
      <c r="G182" s="41">
        <f t="shared" si="12"/>
        <v>-5263.8122424957892</v>
      </c>
      <c r="H182" s="25">
        <v>0</v>
      </c>
      <c r="I182" s="25">
        <v>0</v>
      </c>
      <c r="J182" s="25">
        <v>0</v>
      </c>
      <c r="K182" s="25">
        <v>0</v>
      </c>
      <c r="L182" s="36">
        <v>0</v>
      </c>
      <c r="M182" s="36">
        <f>Mastersheet!$C$34</f>
        <v>-1824.6070659266443</v>
      </c>
      <c r="N182" s="38">
        <v>0</v>
      </c>
      <c r="O182" s="37">
        <f>O170*(1+Mastersheet!$C$39)</f>
        <v>-756.29486242755581</v>
      </c>
      <c r="P182" s="38">
        <f>Mastersheet!$C$41</f>
        <v>-1500</v>
      </c>
      <c r="Q182" s="38">
        <v>0</v>
      </c>
      <c r="R182" s="36">
        <f t="shared" si="13"/>
        <v>7717.2979255156733</v>
      </c>
      <c r="S182" s="36">
        <f t="shared" si="15"/>
        <v>972656.21036118176</v>
      </c>
    </row>
    <row r="183" spans="1:19">
      <c r="A183" s="25">
        <v>181</v>
      </c>
      <c r="B183" s="25">
        <v>39</v>
      </c>
      <c r="C183" s="25">
        <v>1</v>
      </c>
      <c r="D183" s="36">
        <f>D171*(1+Mastersheet!$C$3)</f>
        <v>18695.608999209184</v>
      </c>
      <c r="E183" s="36">
        <f t="shared" si="14"/>
        <v>-1121.7365399525511</v>
      </c>
      <c r="F183" s="37">
        <v>0</v>
      </c>
      <c r="G183" s="41">
        <f t="shared" si="12"/>
        <v>-5421.7266097706633</v>
      </c>
      <c r="H183" s="25">
        <v>0</v>
      </c>
      <c r="I183" s="38">
        <v>-60000</v>
      </c>
      <c r="J183" s="25">
        <v>0</v>
      </c>
      <c r="K183" s="38">
        <v>24000</v>
      </c>
      <c r="L183" s="36">
        <v>0</v>
      </c>
      <c r="M183" s="36">
        <f>Mastersheet!$C$34</f>
        <v>-1824.6070659266443</v>
      </c>
      <c r="N183" s="38">
        <v>0</v>
      </c>
      <c r="O183" s="37">
        <f>O171*(1+Mastersheet!$C$39)</f>
        <v>-778.98370830038255</v>
      </c>
      <c r="P183" s="38">
        <f>Mastersheet!$C$41</f>
        <v>-1500</v>
      </c>
      <c r="Q183" s="38">
        <v>0</v>
      </c>
      <c r="R183" s="36">
        <f t="shared" si="13"/>
        <v>-27951.444924741059</v>
      </c>
      <c r="S183" s="36">
        <f t="shared" si="15"/>
        <v>946325.85912037606</v>
      </c>
    </row>
    <row r="184" spans="1:19">
      <c r="A184" s="25">
        <v>182</v>
      </c>
      <c r="B184" s="25">
        <v>40</v>
      </c>
      <c r="C184" s="25">
        <v>2</v>
      </c>
      <c r="D184" s="36">
        <f>D172*(1+Mastersheet!$C$3)</f>
        <v>18695.608999209184</v>
      </c>
      <c r="E184" s="36">
        <f t="shared" si="14"/>
        <v>-1121.7365399525511</v>
      </c>
      <c r="F184" s="37">
        <v>0</v>
      </c>
      <c r="G184" s="41">
        <f t="shared" si="12"/>
        <v>-5421.7266097706633</v>
      </c>
      <c r="H184" s="25">
        <v>0</v>
      </c>
      <c r="I184" s="25">
        <v>0</v>
      </c>
      <c r="J184" s="25">
        <v>0</v>
      </c>
      <c r="K184" s="25">
        <v>0</v>
      </c>
      <c r="L184" s="36">
        <v>0</v>
      </c>
      <c r="M184" s="36">
        <f>Mastersheet!$C$34</f>
        <v>-1824.6070659266443</v>
      </c>
      <c r="N184" s="38">
        <v>0</v>
      </c>
      <c r="O184" s="37">
        <f>O172*(1+Mastersheet!$C$39)</f>
        <v>-778.98370830038255</v>
      </c>
      <c r="P184" s="38">
        <f>Mastersheet!$C$41</f>
        <v>-1500</v>
      </c>
      <c r="Q184" s="38">
        <v>0</v>
      </c>
      <c r="R184" s="36">
        <f t="shared" si="13"/>
        <v>8048.5550752589425</v>
      </c>
      <c r="S184" s="36">
        <f t="shared" si="15"/>
        <v>955951.62396083563</v>
      </c>
    </row>
    <row r="185" spans="1:19">
      <c r="A185" s="25">
        <v>183</v>
      </c>
      <c r="B185" s="25">
        <v>40</v>
      </c>
      <c r="C185" s="25">
        <v>3</v>
      </c>
      <c r="D185" s="36">
        <f>D173*(1+Mastersheet!$C$3)</f>
        <v>18695.608999209184</v>
      </c>
      <c r="E185" s="36">
        <f t="shared" si="14"/>
        <v>-1121.7365399525511</v>
      </c>
      <c r="F185" s="37">
        <v>0</v>
      </c>
      <c r="G185" s="41">
        <f t="shared" si="12"/>
        <v>-5421.7266097706633</v>
      </c>
      <c r="H185" s="25">
        <v>0</v>
      </c>
      <c r="I185" s="25">
        <v>0</v>
      </c>
      <c r="J185" s="25">
        <v>0</v>
      </c>
      <c r="K185" s="25">
        <v>0</v>
      </c>
      <c r="L185" s="36">
        <v>0</v>
      </c>
      <c r="M185" s="36">
        <f>Mastersheet!$C$34</f>
        <v>-1824.6070659266443</v>
      </c>
      <c r="N185" s="38">
        <v>0</v>
      </c>
      <c r="O185" s="37">
        <f>O173*(1+Mastersheet!$C$39)</f>
        <v>-778.98370830038255</v>
      </c>
      <c r="P185" s="38">
        <f>Mastersheet!$C$41</f>
        <v>-1500</v>
      </c>
      <c r="Q185" s="38">
        <v>0</v>
      </c>
      <c r="R185" s="36">
        <f t="shared" si="13"/>
        <v>8048.5550752589425</v>
      </c>
      <c r="S185" s="36">
        <f t="shared" si="15"/>
        <v>965593.43174269598</v>
      </c>
    </row>
    <row r="186" spans="1:19">
      <c r="A186" s="25">
        <v>184</v>
      </c>
      <c r="B186" s="25">
        <v>40</v>
      </c>
      <c r="C186" s="25">
        <v>4</v>
      </c>
      <c r="D186" s="36">
        <f>D174*(1+Mastersheet!$C$3)</f>
        <v>18695.608999209184</v>
      </c>
      <c r="E186" s="36">
        <f t="shared" si="14"/>
        <v>-1121.7365399525511</v>
      </c>
      <c r="F186" s="37">
        <v>0</v>
      </c>
      <c r="G186" s="41">
        <f t="shared" si="12"/>
        <v>-5421.7266097706633</v>
      </c>
      <c r="H186" s="25">
        <v>0</v>
      </c>
      <c r="I186" s="25">
        <v>0</v>
      </c>
      <c r="J186" s="25">
        <v>0</v>
      </c>
      <c r="K186" s="25">
        <v>0</v>
      </c>
      <c r="L186" s="36">
        <v>0</v>
      </c>
      <c r="M186" s="36">
        <f>Mastersheet!$C$34</f>
        <v>-1824.6070659266443</v>
      </c>
      <c r="N186" s="38">
        <v>0</v>
      </c>
      <c r="O186" s="37">
        <f>O174*(1+Mastersheet!$C$39)</f>
        <v>-778.98370830038255</v>
      </c>
      <c r="P186" s="38">
        <f>Mastersheet!$C$41</f>
        <v>-1500</v>
      </c>
      <c r="Q186" s="38">
        <v>0</v>
      </c>
      <c r="R186" s="36">
        <f t="shared" si="13"/>
        <v>8048.5550752589425</v>
      </c>
      <c r="S186" s="36">
        <f t="shared" si="15"/>
        <v>975251.30920419283</v>
      </c>
    </row>
    <row r="187" spans="1:19">
      <c r="A187" s="25">
        <v>185</v>
      </c>
      <c r="B187" s="25">
        <v>40</v>
      </c>
      <c r="C187" s="25">
        <v>5</v>
      </c>
      <c r="D187" s="36">
        <f>D175*(1+Mastersheet!$C$3)</f>
        <v>18695.608999209184</v>
      </c>
      <c r="E187" s="36">
        <f t="shared" si="14"/>
        <v>-1121.7365399525511</v>
      </c>
      <c r="F187" s="37">
        <v>0</v>
      </c>
      <c r="G187" s="41">
        <f t="shared" si="12"/>
        <v>-5421.7266097706633</v>
      </c>
      <c r="H187" s="25">
        <v>0</v>
      </c>
      <c r="I187" s="25">
        <v>0</v>
      </c>
      <c r="J187" s="25">
        <v>0</v>
      </c>
      <c r="K187" s="25">
        <v>0</v>
      </c>
      <c r="L187" s="36">
        <v>0</v>
      </c>
      <c r="M187" s="36">
        <f>Mastersheet!$C$34</f>
        <v>-1824.6070659266443</v>
      </c>
      <c r="N187" s="38">
        <v>0</v>
      </c>
      <c r="O187" s="37">
        <f>O175*(1+Mastersheet!$C$39)</f>
        <v>-778.98370830038255</v>
      </c>
      <c r="P187" s="38">
        <f>Mastersheet!$C$41</f>
        <v>-1500</v>
      </c>
      <c r="Q187" s="38">
        <v>0</v>
      </c>
      <c r="R187" s="36">
        <f t="shared" si="13"/>
        <v>8048.5550752589425</v>
      </c>
      <c r="S187" s="36">
        <f t="shared" si="15"/>
        <v>984925.28312812548</v>
      </c>
    </row>
    <row r="188" spans="1:19">
      <c r="A188" s="25">
        <v>186</v>
      </c>
      <c r="B188" s="25">
        <v>40</v>
      </c>
      <c r="C188" s="25">
        <v>6</v>
      </c>
      <c r="D188" s="36">
        <f>D176*(1+Mastersheet!$C$3)</f>
        <v>18695.608999209184</v>
      </c>
      <c r="E188" s="36">
        <f t="shared" si="14"/>
        <v>-1121.7365399525511</v>
      </c>
      <c r="F188" s="37">
        <v>0</v>
      </c>
      <c r="G188" s="41">
        <f t="shared" si="12"/>
        <v>-5421.7266097706633</v>
      </c>
      <c r="H188" s="25">
        <v>0</v>
      </c>
      <c r="I188" s="25">
        <v>0</v>
      </c>
      <c r="J188" s="25">
        <v>0</v>
      </c>
      <c r="K188" s="25">
        <v>0</v>
      </c>
      <c r="L188" s="36">
        <v>0</v>
      </c>
      <c r="M188" s="36">
        <f>Mastersheet!$C$34</f>
        <v>-1824.6070659266443</v>
      </c>
      <c r="N188" s="38">
        <v>0</v>
      </c>
      <c r="O188" s="37">
        <f>O176*(1+Mastersheet!$C$39)</f>
        <v>-778.98370830038255</v>
      </c>
      <c r="P188" s="38">
        <f>Mastersheet!$C$41</f>
        <v>-1500</v>
      </c>
      <c r="Q188" s="38">
        <v>0</v>
      </c>
      <c r="R188" s="36">
        <f t="shared" si="13"/>
        <v>8048.5550752589425</v>
      </c>
      <c r="S188" s="36">
        <f t="shared" si="15"/>
        <v>994615.38034193136</v>
      </c>
    </row>
    <row r="189" spans="1:19">
      <c r="A189" s="25">
        <v>187</v>
      </c>
      <c r="B189" s="25">
        <v>40</v>
      </c>
      <c r="C189" s="25">
        <v>7</v>
      </c>
      <c r="D189" s="36">
        <f>D177*(1+Mastersheet!$C$3)</f>
        <v>18695.608999209184</v>
      </c>
      <c r="E189" s="36">
        <f t="shared" si="14"/>
        <v>-1121.7365399525511</v>
      </c>
      <c r="F189" s="37">
        <v>0</v>
      </c>
      <c r="G189" s="41">
        <f t="shared" si="12"/>
        <v>-5421.7266097706633</v>
      </c>
      <c r="H189" s="25">
        <v>0</v>
      </c>
      <c r="I189" s="25">
        <v>0</v>
      </c>
      <c r="J189" s="25">
        <v>0</v>
      </c>
      <c r="K189" s="25">
        <v>0</v>
      </c>
      <c r="L189" s="36">
        <v>0</v>
      </c>
      <c r="M189" s="36">
        <f>Mastersheet!$C$34</f>
        <v>-1824.6070659266443</v>
      </c>
      <c r="N189" s="38">
        <v>0</v>
      </c>
      <c r="O189" s="37">
        <f>O177*(1+Mastersheet!$C$39)</f>
        <v>-778.98370830038255</v>
      </c>
      <c r="P189" s="38">
        <f>Mastersheet!$C$41</f>
        <v>-1500</v>
      </c>
      <c r="Q189" s="38">
        <v>0</v>
      </c>
      <c r="R189" s="36">
        <f t="shared" si="13"/>
        <v>8048.5550752589425</v>
      </c>
      <c r="S189" s="36">
        <f t="shared" si="15"/>
        <v>1004321.6277177603</v>
      </c>
    </row>
    <row r="190" spans="1:19">
      <c r="A190" s="25">
        <v>188</v>
      </c>
      <c r="B190" s="25">
        <v>40</v>
      </c>
      <c r="C190" s="25">
        <v>8</v>
      </c>
      <c r="D190" s="36">
        <f>D178*(1+Mastersheet!$C$3)</f>
        <v>18695.608999209184</v>
      </c>
      <c r="E190" s="36">
        <f t="shared" si="14"/>
        <v>-1121.7365399525511</v>
      </c>
      <c r="F190" s="37">
        <v>0</v>
      </c>
      <c r="G190" s="41">
        <f t="shared" si="12"/>
        <v>-5421.7266097706633</v>
      </c>
      <c r="H190" s="25">
        <v>0</v>
      </c>
      <c r="I190" s="25">
        <v>0</v>
      </c>
      <c r="J190" s="25">
        <v>0</v>
      </c>
      <c r="K190" s="25">
        <v>0</v>
      </c>
      <c r="L190" s="36">
        <v>0</v>
      </c>
      <c r="M190" s="36">
        <f>Mastersheet!$C$34</f>
        <v>-1824.6070659266443</v>
      </c>
      <c r="N190" s="38">
        <v>0</v>
      </c>
      <c r="O190" s="37">
        <f>O178*(1+Mastersheet!$C$39)</f>
        <v>-778.98370830038255</v>
      </c>
      <c r="P190" s="38">
        <f>Mastersheet!$C$41</f>
        <v>-1500</v>
      </c>
      <c r="Q190" s="38">
        <v>0</v>
      </c>
      <c r="R190" s="36">
        <f t="shared" si="13"/>
        <v>8048.5550752589425</v>
      </c>
      <c r="S190" s="36">
        <f t="shared" si="15"/>
        <v>1014044.0521725488</v>
      </c>
    </row>
    <row r="191" spans="1:19">
      <c r="A191" s="25">
        <v>189</v>
      </c>
      <c r="B191" s="25">
        <v>40</v>
      </c>
      <c r="C191" s="25">
        <v>9</v>
      </c>
      <c r="D191" s="36">
        <f>D179*(1+Mastersheet!$C$3)</f>
        <v>18695.608999209184</v>
      </c>
      <c r="E191" s="36">
        <f t="shared" si="14"/>
        <v>-1121.7365399525511</v>
      </c>
      <c r="F191" s="37">
        <v>0</v>
      </c>
      <c r="G191" s="41">
        <f t="shared" si="12"/>
        <v>-5421.7266097706633</v>
      </c>
      <c r="H191" s="25">
        <v>0</v>
      </c>
      <c r="I191" s="25">
        <v>0</v>
      </c>
      <c r="J191" s="25">
        <v>0</v>
      </c>
      <c r="K191" s="25">
        <v>0</v>
      </c>
      <c r="L191" s="36">
        <v>0</v>
      </c>
      <c r="M191" s="36">
        <f>Mastersheet!$C$34</f>
        <v>-1824.6070659266443</v>
      </c>
      <c r="N191" s="38">
        <v>0</v>
      </c>
      <c r="O191" s="37">
        <f>O179*(1+Mastersheet!$C$39)</f>
        <v>-778.98370830038255</v>
      </c>
      <c r="P191" s="38">
        <f>Mastersheet!$C$41</f>
        <v>-1500</v>
      </c>
      <c r="Q191" s="38">
        <v>0</v>
      </c>
      <c r="R191" s="36">
        <f t="shared" si="13"/>
        <v>8048.5550752589425</v>
      </c>
      <c r="S191" s="36">
        <f t="shared" si="15"/>
        <v>1023782.6806680954</v>
      </c>
    </row>
    <row r="192" spans="1:19">
      <c r="A192" s="25">
        <v>190</v>
      </c>
      <c r="B192" s="25">
        <v>40</v>
      </c>
      <c r="C192" s="25">
        <v>10</v>
      </c>
      <c r="D192" s="36">
        <f>D180*(1+Mastersheet!$C$3)</f>
        <v>18695.608999209184</v>
      </c>
      <c r="E192" s="36">
        <f t="shared" si="14"/>
        <v>-1121.7365399525511</v>
      </c>
      <c r="F192" s="37">
        <v>0</v>
      </c>
      <c r="G192" s="41">
        <f t="shared" si="12"/>
        <v>-5421.7266097706633</v>
      </c>
      <c r="H192" s="25">
        <v>0</v>
      </c>
      <c r="I192" s="25">
        <v>0</v>
      </c>
      <c r="J192" s="25">
        <v>0</v>
      </c>
      <c r="K192" s="25">
        <v>0</v>
      </c>
      <c r="L192" s="36">
        <v>0</v>
      </c>
      <c r="M192" s="36">
        <f>Mastersheet!$C$34</f>
        <v>-1824.6070659266443</v>
      </c>
      <c r="N192" s="38">
        <v>0</v>
      </c>
      <c r="O192" s="37">
        <f>O180*(1+Mastersheet!$C$39)</f>
        <v>-778.98370830038255</v>
      </c>
      <c r="P192" s="38">
        <f>Mastersheet!$C$41</f>
        <v>-1500</v>
      </c>
      <c r="Q192" s="38">
        <v>0</v>
      </c>
      <c r="R192" s="36">
        <f t="shared" si="13"/>
        <v>8048.5550752589425</v>
      </c>
      <c r="S192" s="36">
        <f t="shared" si="15"/>
        <v>1033537.5402111345</v>
      </c>
    </row>
    <row r="193" spans="1:19">
      <c r="A193" s="25">
        <v>191</v>
      </c>
      <c r="B193" s="25">
        <v>40</v>
      </c>
      <c r="C193" s="25">
        <v>11</v>
      </c>
      <c r="D193" s="36">
        <f>D181*(1+Mastersheet!$C$3)</f>
        <v>18695.608999209184</v>
      </c>
      <c r="E193" s="36">
        <f t="shared" si="14"/>
        <v>-1121.7365399525511</v>
      </c>
      <c r="F193" s="37">
        <v>0</v>
      </c>
      <c r="G193" s="41">
        <f t="shared" si="12"/>
        <v>-5421.7266097706633</v>
      </c>
      <c r="H193" s="25">
        <v>0</v>
      </c>
      <c r="I193" s="25">
        <v>0</v>
      </c>
      <c r="J193" s="25">
        <v>0</v>
      </c>
      <c r="K193" s="25">
        <v>0</v>
      </c>
      <c r="L193" s="36">
        <v>0</v>
      </c>
      <c r="M193" s="36">
        <f>Mastersheet!$C$34</f>
        <v>-1824.6070659266443</v>
      </c>
      <c r="N193" s="38">
        <v>0</v>
      </c>
      <c r="O193" s="37">
        <f>O181*(1+Mastersheet!$C$39)</f>
        <v>-778.98370830038255</v>
      </c>
      <c r="P193" s="38">
        <f>Mastersheet!$C$41</f>
        <v>-1500</v>
      </c>
      <c r="Q193" s="38">
        <v>0</v>
      </c>
      <c r="R193" s="36">
        <f t="shared" si="13"/>
        <v>8048.5550752589425</v>
      </c>
      <c r="S193" s="36">
        <f t="shared" si="15"/>
        <v>1043308.657853412</v>
      </c>
    </row>
    <row r="194" spans="1:19">
      <c r="A194" s="25">
        <v>192</v>
      </c>
      <c r="B194" s="25">
        <v>40</v>
      </c>
      <c r="C194" s="25">
        <v>0</v>
      </c>
      <c r="D194" s="36">
        <f>D182*(1+Mastersheet!$C$3)</f>
        <v>18695.608999209184</v>
      </c>
      <c r="E194" s="36">
        <f t="shared" si="14"/>
        <v>-1121.7365399525511</v>
      </c>
      <c r="F194" s="37">
        <v>0</v>
      </c>
      <c r="G194" s="41">
        <f t="shared" ref="G194:G257" si="16">-0.29*($D194)</f>
        <v>-5421.7266097706633</v>
      </c>
      <c r="H194" s="25">
        <v>0</v>
      </c>
      <c r="I194" s="25">
        <v>0</v>
      </c>
      <c r="J194" s="25">
        <v>0</v>
      </c>
      <c r="K194" s="25">
        <v>0</v>
      </c>
      <c r="L194" s="36">
        <v>0</v>
      </c>
      <c r="M194" s="36">
        <f>Mastersheet!$C$34</f>
        <v>-1824.6070659266443</v>
      </c>
      <c r="N194" s="38">
        <v>0</v>
      </c>
      <c r="O194" s="37">
        <f>O182*(1+Mastersheet!$C$39)</f>
        <v>-778.98370830038255</v>
      </c>
      <c r="P194" s="38">
        <f>Mastersheet!$C$41</f>
        <v>-1500</v>
      </c>
      <c r="Q194" s="38">
        <v>0</v>
      </c>
      <c r="R194" s="36">
        <f t="shared" si="13"/>
        <v>8048.5550752589425</v>
      </c>
      <c r="S194" s="36">
        <f t="shared" si="15"/>
        <v>1053096.0606917599</v>
      </c>
    </row>
    <row r="195" spans="1:19">
      <c r="A195" s="25">
        <v>193</v>
      </c>
      <c r="B195" s="25">
        <v>40</v>
      </c>
      <c r="C195" s="25">
        <v>1</v>
      </c>
      <c r="D195" s="36">
        <f>D183*(1+Mastersheet!$C$3)</f>
        <v>19256.47726918546</v>
      </c>
      <c r="E195" s="36">
        <f t="shared" si="14"/>
        <v>-1155.3886361511275</v>
      </c>
      <c r="F195" s="37">
        <v>0</v>
      </c>
      <c r="G195" s="41">
        <f t="shared" si="16"/>
        <v>-5584.3784080637824</v>
      </c>
      <c r="H195" s="25">
        <v>0</v>
      </c>
      <c r="I195" s="25">
        <v>0</v>
      </c>
      <c r="J195" s="25">
        <v>0</v>
      </c>
      <c r="K195" s="25">
        <v>0</v>
      </c>
      <c r="L195" s="36">
        <v>0</v>
      </c>
      <c r="M195" s="36">
        <f>Mastersheet!$C$34</f>
        <v>-1824.6070659266443</v>
      </c>
      <c r="N195" s="38">
        <v>0</v>
      </c>
      <c r="O195" s="37">
        <f>O183*(1+Mastersheet!$C$39)</f>
        <v>-802.353219549394</v>
      </c>
      <c r="P195" s="38">
        <f>Mastersheet!$C$41</f>
        <v>-1500</v>
      </c>
      <c r="Q195" s="38">
        <v>0</v>
      </c>
      <c r="R195" s="36">
        <f t="shared" ref="R195:R258" si="17">SUM(D195,E195,F195,G195,H195,I195,J195,K195,L195,M195,N195,O195,P195,Q195)</f>
        <v>8389.7499394945116</v>
      </c>
      <c r="S195" s="36">
        <f t="shared" si="15"/>
        <v>1063240.9707324074</v>
      </c>
    </row>
    <row r="196" spans="1:19">
      <c r="A196" s="25">
        <v>194</v>
      </c>
      <c r="B196" s="25">
        <v>41</v>
      </c>
      <c r="C196" s="25">
        <v>2</v>
      </c>
      <c r="D196" s="36">
        <f>D184*(1+Mastersheet!$C$3)</f>
        <v>19256.47726918546</v>
      </c>
      <c r="E196" s="36">
        <f t="shared" ref="E196:E259" si="18">-0.06*D196</f>
        <v>-1155.3886361511275</v>
      </c>
      <c r="F196" s="37">
        <v>0</v>
      </c>
      <c r="G196" s="41">
        <f t="shared" si="16"/>
        <v>-5584.3784080637824</v>
      </c>
      <c r="H196" s="25">
        <v>0</v>
      </c>
      <c r="I196" s="25">
        <v>0</v>
      </c>
      <c r="J196" s="25">
        <v>0</v>
      </c>
      <c r="K196" s="25">
        <v>0</v>
      </c>
      <c r="L196" s="36">
        <v>0</v>
      </c>
      <c r="M196" s="36">
        <f>Mastersheet!$C$34</f>
        <v>-1824.6070659266443</v>
      </c>
      <c r="N196" s="38">
        <v>0</v>
      </c>
      <c r="O196" s="37">
        <f>O184*(1+Mastersheet!$C$39)</f>
        <v>-802.353219549394</v>
      </c>
      <c r="P196" s="38">
        <f>Mastersheet!$C$41</f>
        <v>-1500</v>
      </c>
      <c r="Q196" s="38">
        <v>0</v>
      </c>
      <c r="R196" s="36">
        <f t="shared" si="17"/>
        <v>8389.7499394945116</v>
      </c>
      <c r="S196" s="36">
        <f t="shared" ref="S196:S259" si="19">R196+(S195*(1+($W$7/12)))</f>
        <v>1073402.7889564559</v>
      </c>
    </row>
    <row r="197" spans="1:19">
      <c r="A197" s="25">
        <v>195</v>
      </c>
      <c r="B197" s="25">
        <v>41</v>
      </c>
      <c r="C197" s="25">
        <v>3</v>
      </c>
      <c r="D197" s="36">
        <f>D185*(1+Mastersheet!$C$3)</f>
        <v>19256.47726918546</v>
      </c>
      <c r="E197" s="36">
        <f t="shared" si="18"/>
        <v>-1155.3886361511275</v>
      </c>
      <c r="F197" s="37">
        <v>0</v>
      </c>
      <c r="G197" s="41">
        <f t="shared" si="16"/>
        <v>-5584.3784080637824</v>
      </c>
      <c r="H197" s="25">
        <v>0</v>
      </c>
      <c r="I197" s="25">
        <v>0</v>
      </c>
      <c r="J197" s="25">
        <v>0</v>
      </c>
      <c r="K197" s="25">
        <v>0</v>
      </c>
      <c r="L197" s="36">
        <v>0</v>
      </c>
      <c r="M197" s="36">
        <f>Mastersheet!$C$34</f>
        <v>-1824.6070659266443</v>
      </c>
      <c r="N197" s="38">
        <v>0</v>
      </c>
      <c r="O197" s="37">
        <f>O185*(1+Mastersheet!$C$39)</f>
        <v>-802.353219549394</v>
      </c>
      <c r="P197" s="38">
        <f>Mastersheet!$C$41</f>
        <v>-1500</v>
      </c>
      <c r="Q197" s="38">
        <v>0</v>
      </c>
      <c r="R197" s="36">
        <f t="shared" si="17"/>
        <v>8389.7499394945116</v>
      </c>
      <c r="S197" s="36">
        <f t="shared" si="19"/>
        <v>1083581.5435442112</v>
      </c>
    </row>
    <row r="198" spans="1:19">
      <c r="A198" s="25">
        <v>196</v>
      </c>
      <c r="B198" s="25">
        <v>41</v>
      </c>
      <c r="C198" s="25">
        <v>4</v>
      </c>
      <c r="D198" s="36">
        <f>D186*(1+Mastersheet!$C$3)</f>
        <v>19256.47726918546</v>
      </c>
      <c r="E198" s="36">
        <f t="shared" si="18"/>
        <v>-1155.3886361511275</v>
      </c>
      <c r="F198" s="37">
        <v>0</v>
      </c>
      <c r="G198" s="41">
        <f t="shared" si="16"/>
        <v>-5584.3784080637824</v>
      </c>
      <c r="H198" s="25">
        <v>0</v>
      </c>
      <c r="I198" s="25">
        <v>0</v>
      </c>
      <c r="J198" s="25">
        <v>0</v>
      </c>
      <c r="K198" s="25">
        <v>0</v>
      </c>
      <c r="L198" s="36">
        <v>0</v>
      </c>
      <c r="M198" s="36">
        <f>Mastersheet!$C$34</f>
        <v>-1824.6070659266443</v>
      </c>
      <c r="N198" s="38">
        <v>0</v>
      </c>
      <c r="O198" s="37">
        <f>O186*(1+Mastersheet!$C$39)</f>
        <v>-802.353219549394</v>
      </c>
      <c r="P198" s="38">
        <f>Mastersheet!$C$41</f>
        <v>-1500</v>
      </c>
      <c r="Q198" s="38">
        <v>0</v>
      </c>
      <c r="R198" s="36">
        <f t="shared" si="17"/>
        <v>8389.7499394945116</v>
      </c>
      <c r="S198" s="36">
        <f t="shared" si="19"/>
        <v>1093777.262722946</v>
      </c>
    </row>
    <row r="199" spans="1:19">
      <c r="A199" s="25">
        <v>197</v>
      </c>
      <c r="B199" s="25">
        <v>41</v>
      </c>
      <c r="C199" s="25">
        <v>5</v>
      </c>
      <c r="D199" s="36">
        <f>D187*(1+Mastersheet!$C$3)</f>
        <v>19256.47726918546</v>
      </c>
      <c r="E199" s="36">
        <f t="shared" si="18"/>
        <v>-1155.3886361511275</v>
      </c>
      <c r="F199" s="37">
        <v>0</v>
      </c>
      <c r="G199" s="41">
        <f t="shared" si="16"/>
        <v>-5584.3784080637824</v>
      </c>
      <c r="H199" s="25">
        <v>0</v>
      </c>
      <c r="I199" s="25">
        <v>0</v>
      </c>
      <c r="J199" s="25">
        <v>0</v>
      </c>
      <c r="K199" s="25">
        <v>0</v>
      </c>
      <c r="L199" s="36">
        <v>0</v>
      </c>
      <c r="M199" s="36">
        <f>Mastersheet!$C$34</f>
        <v>-1824.6070659266443</v>
      </c>
      <c r="N199" s="38">
        <v>0</v>
      </c>
      <c r="O199" s="37">
        <f>O187*(1+Mastersheet!$C$39)</f>
        <v>-802.353219549394</v>
      </c>
      <c r="P199" s="38">
        <f>Mastersheet!$C$41</f>
        <v>-1500</v>
      </c>
      <c r="Q199" s="38">
        <v>0</v>
      </c>
      <c r="R199" s="36">
        <f t="shared" si="17"/>
        <v>8389.7499394945116</v>
      </c>
      <c r="S199" s="36">
        <f t="shared" si="19"/>
        <v>1103989.9747669788</v>
      </c>
    </row>
    <row r="200" spans="1:19">
      <c r="A200" s="25">
        <v>198</v>
      </c>
      <c r="B200" s="25">
        <v>41</v>
      </c>
      <c r="C200" s="25">
        <v>6</v>
      </c>
      <c r="D200" s="36">
        <f>D188*(1+Mastersheet!$C$3)</f>
        <v>19256.47726918546</v>
      </c>
      <c r="E200" s="36">
        <f t="shared" si="18"/>
        <v>-1155.3886361511275</v>
      </c>
      <c r="F200" s="37">
        <v>0</v>
      </c>
      <c r="G200" s="41">
        <f t="shared" si="16"/>
        <v>-5584.3784080637824</v>
      </c>
      <c r="H200" s="25">
        <v>0</v>
      </c>
      <c r="I200" s="25">
        <v>0</v>
      </c>
      <c r="J200" s="25">
        <v>0</v>
      </c>
      <c r="K200" s="25">
        <v>0</v>
      </c>
      <c r="L200" s="36">
        <v>0</v>
      </c>
      <c r="M200" s="36">
        <f>Mastersheet!$C$34</f>
        <v>-1824.6070659266443</v>
      </c>
      <c r="N200" s="38">
        <v>0</v>
      </c>
      <c r="O200" s="37">
        <f>O188*(1+Mastersheet!$C$39)</f>
        <v>-802.353219549394</v>
      </c>
      <c r="P200" s="38">
        <f>Mastersheet!$C$41</f>
        <v>-1500</v>
      </c>
      <c r="Q200" s="38">
        <v>0</v>
      </c>
      <c r="R200" s="36">
        <f t="shared" si="17"/>
        <v>8389.7499394945116</v>
      </c>
      <c r="S200" s="36">
        <f t="shared" si="19"/>
        <v>1114219.7079977517</v>
      </c>
    </row>
    <row r="201" spans="1:19">
      <c r="A201" s="25">
        <v>199</v>
      </c>
      <c r="B201" s="25">
        <v>41</v>
      </c>
      <c r="C201" s="25">
        <v>7</v>
      </c>
      <c r="D201" s="36">
        <f>D189*(1+Mastersheet!$C$3)</f>
        <v>19256.47726918546</v>
      </c>
      <c r="E201" s="36">
        <f t="shared" si="18"/>
        <v>-1155.3886361511275</v>
      </c>
      <c r="F201" s="37">
        <v>0</v>
      </c>
      <c r="G201" s="41">
        <f t="shared" si="16"/>
        <v>-5584.3784080637824</v>
      </c>
      <c r="H201" s="25">
        <v>0</v>
      </c>
      <c r="I201" s="25">
        <v>0</v>
      </c>
      <c r="J201" s="25">
        <v>0</v>
      </c>
      <c r="K201" s="25">
        <v>0</v>
      </c>
      <c r="L201" s="36">
        <v>0</v>
      </c>
      <c r="M201" s="36">
        <f>Mastersheet!$C$34</f>
        <v>-1824.6070659266443</v>
      </c>
      <c r="N201" s="38">
        <v>0</v>
      </c>
      <c r="O201" s="37">
        <f>O189*(1+Mastersheet!$C$39)</f>
        <v>-802.353219549394</v>
      </c>
      <c r="P201" s="38">
        <f>Mastersheet!$C$41</f>
        <v>-1500</v>
      </c>
      <c r="Q201" s="38">
        <v>0</v>
      </c>
      <c r="R201" s="36">
        <f t="shared" si="17"/>
        <v>8389.7499394945116</v>
      </c>
      <c r="S201" s="36">
        <f t="shared" si="19"/>
        <v>1124466.4907839091</v>
      </c>
    </row>
    <row r="202" spans="1:19">
      <c r="A202" s="25">
        <v>200</v>
      </c>
      <c r="B202" s="25">
        <v>41</v>
      </c>
      <c r="C202" s="25">
        <v>8</v>
      </c>
      <c r="D202" s="36">
        <f>D190*(1+Mastersheet!$C$3)</f>
        <v>19256.47726918546</v>
      </c>
      <c r="E202" s="36">
        <f t="shared" si="18"/>
        <v>-1155.3886361511275</v>
      </c>
      <c r="F202" s="37">
        <v>0</v>
      </c>
      <c r="G202" s="41">
        <f t="shared" si="16"/>
        <v>-5584.3784080637824</v>
      </c>
      <c r="H202" s="25">
        <v>0</v>
      </c>
      <c r="I202" s="25">
        <v>0</v>
      </c>
      <c r="J202" s="25">
        <v>0</v>
      </c>
      <c r="K202" s="25">
        <v>0</v>
      </c>
      <c r="L202" s="36">
        <v>0</v>
      </c>
      <c r="M202" s="36">
        <f>Mastersheet!$C$34</f>
        <v>-1824.6070659266443</v>
      </c>
      <c r="N202" s="38">
        <v>0</v>
      </c>
      <c r="O202" s="37">
        <f>O190*(1+Mastersheet!$C$39)</f>
        <v>-802.353219549394</v>
      </c>
      <c r="P202" s="38">
        <f>Mastersheet!$C$41</f>
        <v>-1500</v>
      </c>
      <c r="Q202" s="38">
        <v>0</v>
      </c>
      <c r="R202" s="36">
        <f t="shared" si="17"/>
        <v>8389.7499394945116</v>
      </c>
      <c r="S202" s="36">
        <f t="shared" si="19"/>
        <v>1134730.3515413769</v>
      </c>
    </row>
    <row r="203" spans="1:19">
      <c r="A203" s="25">
        <v>201</v>
      </c>
      <c r="B203" s="25">
        <v>41</v>
      </c>
      <c r="C203" s="25">
        <v>9</v>
      </c>
      <c r="D203" s="36">
        <f>D191*(1+Mastersheet!$C$3)</f>
        <v>19256.47726918546</v>
      </c>
      <c r="E203" s="36">
        <f t="shared" si="18"/>
        <v>-1155.3886361511275</v>
      </c>
      <c r="F203" s="37">
        <v>0</v>
      </c>
      <c r="G203" s="41">
        <f t="shared" si="16"/>
        <v>-5584.3784080637824</v>
      </c>
      <c r="H203" s="25">
        <v>0</v>
      </c>
      <c r="I203" s="25">
        <v>0</v>
      </c>
      <c r="J203" s="25">
        <v>0</v>
      </c>
      <c r="K203" s="25">
        <v>0</v>
      </c>
      <c r="L203" s="36">
        <v>0</v>
      </c>
      <c r="M203" s="36">
        <f>Mastersheet!$C$34</f>
        <v>-1824.6070659266443</v>
      </c>
      <c r="N203" s="38">
        <v>0</v>
      </c>
      <c r="O203" s="37">
        <f>O191*(1+Mastersheet!$C$39)</f>
        <v>-802.353219549394</v>
      </c>
      <c r="P203" s="38">
        <f>Mastersheet!$C$41</f>
        <v>-1500</v>
      </c>
      <c r="Q203" s="38">
        <v>0</v>
      </c>
      <c r="R203" s="36">
        <f t="shared" si="17"/>
        <v>8389.7499394945116</v>
      </c>
      <c r="S203" s="36">
        <f t="shared" si="19"/>
        <v>1145011.3187334405</v>
      </c>
    </row>
    <row r="204" spans="1:19">
      <c r="A204" s="25">
        <v>202</v>
      </c>
      <c r="B204" s="25">
        <v>41</v>
      </c>
      <c r="C204" s="25">
        <v>10</v>
      </c>
      <c r="D204" s="36">
        <f>D192*(1+Mastersheet!$C$3)</f>
        <v>19256.47726918546</v>
      </c>
      <c r="E204" s="36">
        <f t="shared" si="18"/>
        <v>-1155.3886361511275</v>
      </c>
      <c r="F204" s="37">
        <v>0</v>
      </c>
      <c r="G204" s="41">
        <f t="shared" si="16"/>
        <v>-5584.3784080637824</v>
      </c>
      <c r="H204" s="25">
        <v>0</v>
      </c>
      <c r="I204" s="25">
        <v>0</v>
      </c>
      <c r="J204" s="25">
        <v>0</v>
      </c>
      <c r="K204" s="25">
        <v>0</v>
      </c>
      <c r="L204" s="36">
        <v>0</v>
      </c>
      <c r="M204" s="36">
        <f>Mastersheet!$C$34</f>
        <v>-1824.6070659266443</v>
      </c>
      <c r="N204" s="38">
        <v>0</v>
      </c>
      <c r="O204" s="37">
        <f>O192*(1+Mastersheet!$C$39)</f>
        <v>-802.353219549394</v>
      </c>
      <c r="P204" s="38">
        <f>Mastersheet!$C$41</f>
        <v>-1500</v>
      </c>
      <c r="Q204" s="38">
        <v>0</v>
      </c>
      <c r="R204" s="36">
        <f t="shared" si="17"/>
        <v>8389.7499394945116</v>
      </c>
      <c r="S204" s="36">
        <f t="shared" si="19"/>
        <v>1155309.420870824</v>
      </c>
    </row>
    <row r="205" spans="1:19">
      <c r="A205" s="25">
        <v>203</v>
      </c>
      <c r="B205" s="25">
        <v>41</v>
      </c>
      <c r="C205" s="25">
        <v>11</v>
      </c>
      <c r="D205" s="36">
        <f>D193*(1+Mastersheet!$C$3)</f>
        <v>19256.47726918546</v>
      </c>
      <c r="E205" s="36">
        <f t="shared" si="18"/>
        <v>-1155.3886361511275</v>
      </c>
      <c r="F205" s="37">
        <v>0</v>
      </c>
      <c r="G205" s="41">
        <f t="shared" si="16"/>
        <v>-5584.3784080637824</v>
      </c>
      <c r="H205" s="25">
        <v>0</v>
      </c>
      <c r="I205" s="25">
        <v>0</v>
      </c>
      <c r="J205" s="25">
        <v>0</v>
      </c>
      <c r="K205" s="25">
        <v>0</v>
      </c>
      <c r="L205" s="36">
        <v>0</v>
      </c>
      <c r="M205" s="36">
        <f>Mastersheet!$C$34</f>
        <v>-1824.6070659266443</v>
      </c>
      <c r="N205" s="38">
        <v>0</v>
      </c>
      <c r="O205" s="37">
        <f>O193*(1+Mastersheet!$C$39)</f>
        <v>-802.353219549394</v>
      </c>
      <c r="P205" s="38">
        <f>Mastersheet!$C$41</f>
        <v>-1500</v>
      </c>
      <c r="Q205" s="38">
        <v>0</v>
      </c>
      <c r="R205" s="36">
        <f t="shared" si="17"/>
        <v>8389.7499394945116</v>
      </c>
      <c r="S205" s="36">
        <f t="shared" si="19"/>
        <v>1165624.6865117699</v>
      </c>
    </row>
    <row r="206" spans="1:19">
      <c r="A206" s="25">
        <v>204</v>
      </c>
      <c r="B206" s="25">
        <v>41</v>
      </c>
      <c r="C206" s="25">
        <v>0</v>
      </c>
      <c r="D206" s="36">
        <f>D194*(1+Mastersheet!$C$3)</f>
        <v>19256.47726918546</v>
      </c>
      <c r="E206" s="36">
        <f t="shared" si="18"/>
        <v>-1155.3886361511275</v>
      </c>
      <c r="F206" s="37">
        <v>0</v>
      </c>
      <c r="G206" s="41">
        <f t="shared" si="16"/>
        <v>-5584.3784080637824</v>
      </c>
      <c r="H206" s="25">
        <v>0</v>
      </c>
      <c r="I206" s="25">
        <v>0</v>
      </c>
      <c r="J206" s="25">
        <v>0</v>
      </c>
      <c r="K206" s="25">
        <v>0</v>
      </c>
      <c r="L206" s="36">
        <v>0</v>
      </c>
      <c r="M206" s="36">
        <f>Mastersheet!$C$34</f>
        <v>-1824.6070659266443</v>
      </c>
      <c r="N206" s="38">
        <v>0</v>
      </c>
      <c r="O206" s="37">
        <f>O194*(1+Mastersheet!$C$39)</f>
        <v>-802.353219549394</v>
      </c>
      <c r="P206" s="38">
        <f>Mastersheet!$C$41</f>
        <v>-1500</v>
      </c>
      <c r="Q206" s="38">
        <v>0</v>
      </c>
      <c r="R206" s="36">
        <f t="shared" si="17"/>
        <v>8389.7499394945116</v>
      </c>
      <c r="S206" s="36">
        <f t="shared" si="19"/>
        <v>1175957.1442621173</v>
      </c>
    </row>
    <row r="207" spans="1:19">
      <c r="A207" s="25">
        <v>205</v>
      </c>
      <c r="B207" s="25">
        <v>41</v>
      </c>
      <c r="C207" s="25">
        <v>1</v>
      </c>
      <c r="D207" s="36">
        <f>D195*(1+Mastersheet!$C$3)</f>
        <v>19834.171587261026</v>
      </c>
      <c r="E207" s="36">
        <f t="shared" si="18"/>
        <v>-1190.0502952356615</v>
      </c>
      <c r="F207" s="37">
        <v>0</v>
      </c>
      <c r="G207" s="41">
        <f t="shared" si="16"/>
        <v>-5751.9097603056971</v>
      </c>
      <c r="H207" s="25">
        <v>0</v>
      </c>
      <c r="I207" s="25">
        <v>0</v>
      </c>
      <c r="J207" s="25">
        <v>0</v>
      </c>
      <c r="K207" s="25">
        <v>0</v>
      </c>
      <c r="L207" s="36">
        <v>0</v>
      </c>
      <c r="M207" s="36">
        <f>Mastersheet!$C$34</f>
        <v>-1824.6070659266443</v>
      </c>
      <c r="N207" s="38">
        <v>0</v>
      </c>
      <c r="O207" s="37">
        <f>O195*(1+Mastersheet!$C$39)</f>
        <v>-826.42381613587588</v>
      </c>
      <c r="P207" s="38">
        <f>Mastersheet!$C$41</f>
        <v>-1500</v>
      </c>
      <c r="Q207" s="38">
        <v>0</v>
      </c>
      <c r="R207" s="36">
        <f t="shared" si="17"/>
        <v>8741.1806496571462</v>
      </c>
      <c r="S207" s="36">
        <f t="shared" si="19"/>
        <v>1186658.2534855446</v>
      </c>
    </row>
    <row r="208" spans="1:19">
      <c r="A208" s="25">
        <v>206</v>
      </c>
      <c r="B208" s="25">
        <v>42</v>
      </c>
      <c r="C208" s="25">
        <v>2</v>
      </c>
      <c r="D208" s="36">
        <f>D196*(1+Mastersheet!$C$3)</f>
        <v>19834.171587261026</v>
      </c>
      <c r="E208" s="36">
        <f t="shared" si="18"/>
        <v>-1190.0502952356615</v>
      </c>
      <c r="F208" s="37">
        <v>0</v>
      </c>
      <c r="G208" s="41">
        <f t="shared" si="16"/>
        <v>-5751.9097603056971</v>
      </c>
      <c r="H208" s="25">
        <v>0</v>
      </c>
      <c r="I208" s="25">
        <v>0</v>
      </c>
      <c r="J208" s="25">
        <v>0</v>
      </c>
      <c r="K208" s="25">
        <v>0</v>
      </c>
      <c r="L208" s="36">
        <v>0</v>
      </c>
      <c r="M208" s="36">
        <f>Mastersheet!$C$34</f>
        <v>-1824.6070659266443</v>
      </c>
      <c r="N208" s="38">
        <v>0</v>
      </c>
      <c r="O208" s="37">
        <f>O196*(1+Mastersheet!$C$39)</f>
        <v>-826.42381613587588</v>
      </c>
      <c r="P208" s="38">
        <f>Mastersheet!$C$41</f>
        <v>-1500</v>
      </c>
      <c r="Q208" s="38">
        <v>0</v>
      </c>
      <c r="R208" s="36">
        <f t="shared" si="17"/>
        <v>8741.1806496571462</v>
      </c>
      <c r="S208" s="36">
        <f t="shared" si="19"/>
        <v>1197377.1978910109</v>
      </c>
    </row>
    <row r="209" spans="1:19">
      <c r="A209" s="25">
        <v>207</v>
      </c>
      <c r="B209" s="25">
        <v>42</v>
      </c>
      <c r="C209" s="25">
        <v>3</v>
      </c>
      <c r="D209" s="36">
        <f>D197*(1+Mastersheet!$C$3)</f>
        <v>19834.171587261026</v>
      </c>
      <c r="E209" s="36">
        <f t="shared" si="18"/>
        <v>-1190.0502952356615</v>
      </c>
      <c r="F209" s="37">
        <v>0</v>
      </c>
      <c r="G209" s="41">
        <f t="shared" si="16"/>
        <v>-5751.9097603056971</v>
      </c>
      <c r="H209" s="25">
        <v>0</v>
      </c>
      <c r="I209" s="25">
        <v>0</v>
      </c>
      <c r="J209" s="25">
        <v>0</v>
      </c>
      <c r="K209" s="25">
        <v>0</v>
      </c>
      <c r="L209" s="36">
        <v>0</v>
      </c>
      <c r="M209" s="36">
        <f>Mastersheet!$C$34</f>
        <v>-1824.6070659266443</v>
      </c>
      <c r="N209" s="38">
        <v>0</v>
      </c>
      <c r="O209" s="37">
        <f>O197*(1+Mastersheet!$C$39)</f>
        <v>-826.42381613587588</v>
      </c>
      <c r="P209" s="38">
        <f>Mastersheet!$C$41</f>
        <v>-1500</v>
      </c>
      <c r="Q209" s="38">
        <v>0</v>
      </c>
      <c r="R209" s="36">
        <f t="shared" si="17"/>
        <v>8741.1806496571462</v>
      </c>
      <c r="S209" s="36">
        <f t="shared" si="19"/>
        <v>1208114.0072038197</v>
      </c>
    </row>
    <row r="210" spans="1:19">
      <c r="A210" s="25">
        <v>208</v>
      </c>
      <c r="B210" s="25">
        <v>42</v>
      </c>
      <c r="C210" s="25">
        <v>4</v>
      </c>
      <c r="D210" s="36">
        <f>D198*(1+Mastersheet!$C$3)</f>
        <v>19834.171587261026</v>
      </c>
      <c r="E210" s="36">
        <f t="shared" si="18"/>
        <v>-1190.0502952356615</v>
      </c>
      <c r="F210" s="37">
        <v>0</v>
      </c>
      <c r="G210" s="41">
        <f t="shared" si="16"/>
        <v>-5751.9097603056971</v>
      </c>
      <c r="H210" s="25">
        <v>0</v>
      </c>
      <c r="I210" s="25">
        <v>0</v>
      </c>
      <c r="J210" s="25">
        <v>0</v>
      </c>
      <c r="K210" s="25">
        <v>0</v>
      </c>
      <c r="L210" s="36">
        <v>0</v>
      </c>
      <c r="M210" s="36">
        <f>Mastersheet!$C$34</f>
        <v>-1824.6070659266443</v>
      </c>
      <c r="N210" s="38">
        <v>0</v>
      </c>
      <c r="O210" s="37">
        <f>O198*(1+Mastersheet!$C$39)</f>
        <v>-826.42381613587588</v>
      </c>
      <c r="P210" s="38">
        <f>Mastersheet!$C$41</f>
        <v>-1500</v>
      </c>
      <c r="Q210" s="38">
        <v>0</v>
      </c>
      <c r="R210" s="36">
        <f t="shared" si="17"/>
        <v>8741.1806496571462</v>
      </c>
      <c r="S210" s="36">
        <f t="shared" si="19"/>
        <v>1218868.7111988165</v>
      </c>
    </row>
    <row r="211" spans="1:19">
      <c r="A211" s="25">
        <v>209</v>
      </c>
      <c r="B211" s="25">
        <v>42</v>
      </c>
      <c r="C211" s="25">
        <v>5</v>
      </c>
      <c r="D211" s="36">
        <f>D199*(1+Mastersheet!$C$3)</f>
        <v>19834.171587261026</v>
      </c>
      <c r="E211" s="36">
        <f t="shared" si="18"/>
        <v>-1190.0502952356615</v>
      </c>
      <c r="F211" s="37">
        <v>0</v>
      </c>
      <c r="G211" s="41">
        <f t="shared" si="16"/>
        <v>-5751.9097603056971</v>
      </c>
      <c r="H211" s="25">
        <v>0</v>
      </c>
      <c r="I211" s="25">
        <v>0</v>
      </c>
      <c r="J211" s="25">
        <v>0</v>
      </c>
      <c r="K211" s="25">
        <v>0</v>
      </c>
      <c r="L211" s="36">
        <v>0</v>
      </c>
      <c r="M211" s="36">
        <f>Mastersheet!$C$34</f>
        <v>-1824.6070659266443</v>
      </c>
      <c r="N211" s="38">
        <v>0</v>
      </c>
      <c r="O211" s="37">
        <f>O199*(1+Mastersheet!$C$39)</f>
        <v>-826.42381613587588</v>
      </c>
      <c r="P211" s="38">
        <f>Mastersheet!$C$41</f>
        <v>-1500</v>
      </c>
      <c r="Q211" s="38">
        <v>0</v>
      </c>
      <c r="R211" s="36">
        <f t="shared" si="17"/>
        <v>8741.1806496571462</v>
      </c>
      <c r="S211" s="36">
        <f t="shared" si="19"/>
        <v>1229641.3397004716</v>
      </c>
    </row>
    <row r="212" spans="1:19">
      <c r="A212" s="25">
        <v>210</v>
      </c>
      <c r="B212" s="25">
        <v>42</v>
      </c>
      <c r="C212" s="25">
        <v>6</v>
      </c>
      <c r="D212" s="36">
        <f>D200*(1+Mastersheet!$C$3)</f>
        <v>19834.171587261026</v>
      </c>
      <c r="E212" s="36">
        <f t="shared" si="18"/>
        <v>-1190.0502952356615</v>
      </c>
      <c r="F212" s="37">
        <v>0</v>
      </c>
      <c r="G212" s="41">
        <f t="shared" si="16"/>
        <v>-5751.9097603056971</v>
      </c>
      <c r="H212" s="25">
        <v>0</v>
      </c>
      <c r="I212" s="25">
        <v>0</v>
      </c>
      <c r="J212" s="25">
        <v>0</v>
      </c>
      <c r="K212" s="25">
        <v>0</v>
      </c>
      <c r="L212" s="36">
        <v>0</v>
      </c>
      <c r="M212" s="36">
        <f>Mastersheet!$C$34</f>
        <v>-1824.6070659266443</v>
      </c>
      <c r="N212" s="38">
        <v>0</v>
      </c>
      <c r="O212" s="37">
        <f>O200*(1+Mastersheet!$C$39)</f>
        <v>-826.42381613587588</v>
      </c>
      <c r="P212" s="38">
        <f>Mastersheet!$C$41</f>
        <v>-1500</v>
      </c>
      <c r="Q212" s="38">
        <v>0</v>
      </c>
      <c r="R212" s="36">
        <f t="shared" si="17"/>
        <v>8741.1806496571462</v>
      </c>
      <c r="S212" s="36">
        <f t="shared" si="19"/>
        <v>1240431.9225829628</v>
      </c>
    </row>
    <row r="213" spans="1:19">
      <c r="A213" s="25">
        <v>211</v>
      </c>
      <c r="B213" s="25">
        <v>42</v>
      </c>
      <c r="C213" s="25">
        <v>7</v>
      </c>
      <c r="D213" s="36">
        <f>D201*(1+Mastersheet!$C$3)</f>
        <v>19834.171587261026</v>
      </c>
      <c r="E213" s="36">
        <f t="shared" si="18"/>
        <v>-1190.0502952356615</v>
      </c>
      <c r="F213" s="37">
        <v>0</v>
      </c>
      <c r="G213" s="41">
        <f t="shared" si="16"/>
        <v>-5751.9097603056971</v>
      </c>
      <c r="H213" s="25">
        <v>0</v>
      </c>
      <c r="I213" s="25">
        <v>0</v>
      </c>
      <c r="J213" s="25">
        <v>0</v>
      </c>
      <c r="K213" s="25">
        <v>0</v>
      </c>
      <c r="L213" s="36">
        <v>0</v>
      </c>
      <c r="M213" s="36">
        <f>Mastersheet!$C$34</f>
        <v>-1824.6070659266443</v>
      </c>
      <c r="N213" s="38">
        <v>0</v>
      </c>
      <c r="O213" s="37">
        <f>O201*(1+Mastersheet!$C$39)</f>
        <v>-826.42381613587588</v>
      </c>
      <c r="P213" s="38">
        <f>Mastersheet!$C$41</f>
        <v>-1500</v>
      </c>
      <c r="Q213" s="38">
        <v>0</v>
      </c>
      <c r="R213" s="36">
        <f t="shared" si="17"/>
        <v>8741.1806496571462</v>
      </c>
      <c r="S213" s="36">
        <f t="shared" si="19"/>
        <v>1251240.4897702581</v>
      </c>
    </row>
    <row r="214" spans="1:19">
      <c r="A214" s="25">
        <v>212</v>
      </c>
      <c r="B214" s="25">
        <v>42</v>
      </c>
      <c r="C214" s="25">
        <v>8</v>
      </c>
      <c r="D214" s="36">
        <f>D202*(1+Mastersheet!$C$3)</f>
        <v>19834.171587261026</v>
      </c>
      <c r="E214" s="36">
        <f t="shared" si="18"/>
        <v>-1190.0502952356615</v>
      </c>
      <c r="F214" s="37">
        <v>0</v>
      </c>
      <c r="G214" s="41">
        <f t="shared" si="16"/>
        <v>-5751.9097603056971</v>
      </c>
      <c r="H214" s="25">
        <v>0</v>
      </c>
      <c r="I214" s="25">
        <v>0</v>
      </c>
      <c r="J214" s="25">
        <v>0</v>
      </c>
      <c r="K214" s="25">
        <v>0</v>
      </c>
      <c r="L214" s="36">
        <v>0</v>
      </c>
      <c r="M214" s="36">
        <f>Mastersheet!$C$34</f>
        <v>-1824.6070659266443</v>
      </c>
      <c r="N214" s="38">
        <v>0</v>
      </c>
      <c r="O214" s="37">
        <f>O202*(1+Mastersheet!$C$39)</f>
        <v>-826.42381613587588</v>
      </c>
      <c r="P214" s="38">
        <f>Mastersheet!$C$41</f>
        <v>-1500</v>
      </c>
      <c r="Q214" s="38">
        <v>0</v>
      </c>
      <c r="R214" s="36">
        <f t="shared" si="17"/>
        <v>8741.1806496571462</v>
      </c>
      <c r="S214" s="36">
        <f t="shared" si="19"/>
        <v>1262067.071236199</v>
      </c>
    </row>
    <row r="215" spans="1:19">
      <c r="A215" s="25">
        <v>213</v>
      </c>
      <c r="B215" s="25">
        <v>42</v>
      </c>
      <c r="C215" s="25">
        <v>9</v>
      </c>
      <c r="D215" s="36">
        <f>D203*(1+Mastersheet!$C$3)</f>
        <v>19834.171587261026</v>
      </c>
      <c r="E215" s="36">
        <f t="shared" si="18"/>
        <v>-1190.0502952356615</v>
      </c>
      <c r="F215" s="37">
        <v>0</v>
      </c>
      <c r="G215" s="41">
        <f t="shared" si="16"/>
        <v>-5751.9097603056971</v>
      </c>
      <c r="H215" s="25">
        <v>0</v>
      </c>
      <c r="I215" s="25">
        <v>0</v>
      </c>
      <c r="J215" s="25">
        <v>0</v>
      </c>
      <c r="K215" s="25">
        <v>0</v>
      </c>
      <c r="L215" s="36">
        <v>0</v>
      </c>
      <c r="M215" s="36">
        <f>Mastersheet!$C$34</f>
        <v>-1824.6070659266443</v>
      </c>
      <c r="N215" s="38">
        <v>0</v>
      </c>
      <c r="O215" s="37">
        <f>O203*(1+Mastersheet!$C$39)</f>
        <v>-826.42381613587588</v>
      </c>
      <c r="P215" s="38">
        <f>Mastersheet!$C$41</f>
        <v>-1500</v>
      </c>
      <c r="Q215" s="38">
        <v>0</v>
      </c>
      <c r="R215" s="36">
        <f t="shared" si="17"/>
        <v>8741.1806496571462</v>
      </c>
      <c r="S215" s="36">
        <f t="shared" si="19"/>
        <v>1272911.6970045832</v>
      </c>
    </row>
    <row r="216" spans="1:19">
      <c r="A216" s="25">
        <v>214</v>
      </c>
      <c r="B216" s="25">
        <v>42</v>
      </c>
      <c r="C216" s="25">
        <v>10</v>
      </c>
      <c r="D216" s="36">
        <f>D204*(1+Mastersheet!$C$3)</f>
        <v>19834.171587261026</v>
      </c>
      <c r="E216" s="36">
        <f t="shared" si="18"/>
        <v>-1190.0502952356615</v>
      </c>
      <c r="F216" s="37">
        <v>0</v>
      </c>
      <c r="G216" s="41">
        <f t="shared" si="16"/>
        <v>-5751.9097603056971</v>
      </c>
      <c r="H216" s="25">
        <v>0</v>
      </c>
      <c r="I216" s="25">
        <v>0</v>
      </c>
      <c r="J216" s="25">
        <v>0</v>
      </c>
      <c r="K216" s="25">
        <v>0</v>
      </c>
      <c r="L216" s="36">
        <v>0</v>
      </c>
      <c r="M216" s="36">
        <f>Mastersheet!$C$34</f>
        <v>-1824.6070659266443</v>
      </c>
      <c r="N216" s="38">
        <v>0</v>
      </c>
      <c r="O216" s="37">
        <f>O204*(1+Mastersheet!$C$39)</f>
        <v>-826.42381613587588</v>
      </c>
      <c r="P216" s="38">
        <f>Mastersheet!$C$41</f>
        <v>-1500</v>
      </c>
      <c r="Q216" s="38">
        <v>0</v>
      </c>
      <c r="R216" s="36">
        <f t="shared" si="17"/>
        <v>8741.1806496571462</v>
      </c>
      <c r="S216" s="36">
        <f t="shared" si="19"/>
        <v>1283774.3971492478</v>
      </c>
    </row>
    <row r="217" spans="1:19">
      <c r="A217" s="25">
        <v>215</v>
      </c>
      <c r="B217" s="25">
        <v>42</v>
      </c>
      <c r="C217" s="25">
        <v>11</v>
      </c>
      <c r="D217" s="36">
        <f>D205*(1+Mastersheet!$C$3)</f>
        <v>19834.171587261026</v>
      </c>
      <c r="E217" s="36">
        <f t="shared" si="18"/>
        <v>-1190.0502952356615</v>
      </c>
      <c r="F217" s="37">
        <v>0</v>
      </c>
      <c r="G217" s="41">
        <f t="shared" si="16"/>
        <v>-5751.9097603056971</v>
      </c>
      <c r="H217" s="25">
        <v>0</v>
      </c>
      <c r="I217" s="25">
        <v>0</v>
      </c>
      <c r="J217" s="25">
        <v>0</v>
      </c>
      <c r="K217" s="25">
        <v>0</v>
      </c>
      <c r="L217" s="36">
        <v>0</v>
      </c>
      <c r="M217" s="36">
        <f>Mastersheet!$C$34</f>
        <v>-1824.6070659266443</v>
      </c>
      <c r="N217" s="38">
        <v>0</v>
      </c>
      <c r="O217" s="37">
        <f>O205*(1+Mastersheet!$C$39)</f>
        <v>-826.42381613587588</v>
      </c>
      <c r="P217" s="38">
        <f>Mastersheet!$C$41</f>
        <v>-1500</v>
      </c>
      <c r="Q217" s="38">
        <v>0</v>
      </c>
      <c r="R217" s="36">
        <f t="shared" si="17"/>
        <v>8741.1806496571462</v>
      </c>
      <c r="S217" s="36">
        <f t="shared" si="19"/>
        <v>1294655.2017941535</v>
      </c>
    </row>
    <row r="218" spans="1:19">
      <c r="A218" s="25">
        <v>216</v>
      </c>
      <c r="B218" s="25">
        <v>42</v>
      </c>
      <c r="C218" s="25">
        <v>0</v>
      </c>
      <c r="D218" s="36">
        <f>D206*(1+Mastersheet!$C$3)</f>
        <v>19834.171587261026</v>
      </c>
      <c r="E218" s="36">
        <f t="shared" si="18"/>
        <v>-1190.0502952356615</v>
      </c>
      <c r="F218" s="37">
        <v>0</v>
      </c>
      <c r="G218" s="41">
        <f t="shared" si="16"/>
        <v>-5751.9097603056971</v>
      </c>
      <c r="H218" s="25">
        <v>0</v>
      </c>
      <c r="I218" s="25">
        <v>0</v>
      </c>
      <c r="J218" s="25">
        <v>0</v>
      </c>
      <c r="K218" s="25">
        <v>0</v>
      </c>
      <c r="L218" s="36">
        <v>0</v>
      </c>
      <c r="M218" s="36">
        <f>Mastersheet!$C$34</f>
        <v>-1824.6070659266443</v>
      </c>
      <c r="N218" s="38">
        <v>0</v>
      </c>
      <c r="O218" s="37">
        <f>O206*(1+Mastersheet!$C$39)</f>
        <v>-826.42381613587588</v>
      </c>
      <c r="P218" s="38">
        <f>Mastersheet!$C$41</f>
        <v>-1500</v>
      </c>
      <c r="Q218" s="38">
        <v>0</v>
      </c>
      <c r="R218" s="36">
        <f t="shared" si="17"/>
        <v>8741.1806496571462</v>
      </c>
      <c r="S218" s="36">
        <f t="shared" si="19"/>
        <v>1305554.1411134675</v>
      </c>
    </row>
    <row r="219" spans="1:19">
      <c r="A219" s="25">
        <v>217</v>
      </c>
      <c r="B219" s="25">
        <v>42</v>
      </c>
      <c r="C219" s="25">
        <v>1</v>
      </c>
      <c r="D219" s="36">
        <f>D207*(1+Mastersheet!$C$3)</f>
        <v>20429.196734878857</v>
      </c>
      <c r="E219" s="36">
        <f t="shared" si="18"/>
        <v>-1225.7518040927314</v>
      </c>
      <c r="F219" s="37">
        <v>0</v>
      </c>
      <c r="G219" s="41">
        <f t="shared" si="16"/>
        <v>-5924.4670531148677</v>
      </c>
      <c r="H219" s="25">
        <v>0</v>
      </c>
      <c r="I219" s="25">
        <v>0</v>
      </c>
      <c r="J219" s="25">
        <v>0</v>
      </c>
      <c r="K219" s="25">
        <v>0</v>
      </c>
      <c r="L219" s="36">
        <v>0</v>
      </c>
      <c r="M219" s="36">
        <f>Mastersheet!$C$34</f>
        <v>-1824.6070659266443</v>
      </c>
      <c r="N219" s="38">
        <v>0</v>
      </c>
      <c r="O219" s="37">
        <f>O207*(1+Mastersheet!$C$39)</f>
        <v>-851.21653061995221</v>
      </c>
      <c r="P219" s="38">
        <f>Mastersheet!$C$41</f>
        <v>-1500</v>
      </c>
      <c r="Q219" s="38">
        <v>0</v>
      </c>
      <c r="R219" s="36">
        <f t="shared" si="17"/>
        <v>9103.1542811246618</v>
      </c>
      <c r="S219" s="36">
        <f t="shared" si="19"/>
        <v>1316833.2189631148</v>
      </c>
    </row>
    <row r="220" spans="1:19">
      <c r="A220" s="25">
        <v>218</v>
      </c>
      <c r="B220" s="25">
        <v>43</v>
      </c>
      <c r="C220" s="25">
        <v>2</v>
      </c>
      <c r="D220" s="36">
        <f>D208*(1+Mastersheet!$C$3)</f>
        <v>20429.196734878857</v>
      </c>
      <c r="E220" s="36">
        <f t="shared" si="18"/>
        <v>-1225.7518040927314</v>
      </c>
      <c r="F220" s="37">
        <v>0</v>
      </c>
      <c r="G220" s="41">
        <f t="shared" si="16"/>
        <v>-5924.4670531148677</v>
      </c>
      <c r="H220" s="25">
        <v>0</v>
      </c>
      <c r="I220" s="25">
        <v>0</v>
      </c>
      <c r="J220" s="25">
        <v>0</v>
      </c>
      <c r="K220" s="25">
        <v>0</v>
      </c>
      <c r="L220" s="36">
        <v>0</v>
      </c>
      <c r="M220" s="36">
        <f>Mastersheet!$C$34</f>
        <v>-1824.6070659266443</v>
      </c>
      <c r="N220" s="38">
        <v>0</v>
      </c>
      <c r="O220" s="37">
        <f>O208*(1+Mastersheet!$C$39)</f>
        <v>-851.21653061995221</v>
      </c>
      <c r="P220" s="38">
        <f>Mastersheet!$C$41</f>
        <v>-1500</v>
      </c>
      <c r="Q220" s="38">
        <v>0</v>
      </c>
      <c r="R220" s="36">
        <f t="shared" si="17"/>
        <v>9103.1542811246618</v>
      </c>
      <c r="S220" s="36">
        <f t="shared" si="19"/>
        <v>1328131.0952758447</v>
      </c>
    </row>
    <row r="221" spans="1:19">
      <c r="A221" s="25">
        <v>219</v>
      </c>
      <c r="B221" s="25">
        <v>43</v>
      </c>
      <c r="C221" s="25">
        <v>3</v>
      </c>
      <c r="D221" s="36">
        <f>D209*(1+Mastersheet!$C$3)</f>
        <v>20429.196734878857</v>
      </c>
      <c r="E221" s="36">
        <f t="shared" si="18"/>
        <v>-1225.7518040927314</v>
      </c>
      <c r="F221" s="37">
        <v>0</v>
      </c>
      <c r="G221" s="41">
        <f t="shared" si="16"/>
        <v>-5924.4670531148677</v>
      </c>
      <c r="H221" s="25">
        <v>0</v>
      </c>
      <c r="I221" s="25">
        <v>0</v>
      </c>
      <c r="J221" s="25">
        <v>0</v>
      </c>
      <c r="K221" s="25">
        <v>0</v>
      </c>
      <c r="L221" s="36">
        <v>0</v>
      </c>
      <c r="M221" s="36">
        <f>Mastersheet!$C$34</f>
        <v>-1824.6070659266443</v>
      </c>
      <c r="N221" s="38">
        <v>0</v>
      </c>
      <c r="O221" s="37">
        <f>O209*(1+Mastersheet!$C$39)</f>
        <v>-851.21653061995221</v>
      </c>
      <c r="P221" s="38">
        <f>Mastersheet!$C$41</f>
        <v>-1500</v>
      </c>
      <c r="Q221" s="38">
        <v>0</v>
      </c>
      <c r="R221" s="36">
        <f t="shared" si="17"/>
        <v>9103.1542811246618</v>
      </c>
      <c r="S221" s="36">
        <f t="shared" si="19"/>
        <v>1339447.8013824292</v>
      </c>
    </row>
    <row r="222" spans="1:19">
      <c r="A222" s="25">
        <v>220</v>
      </c>
      <c r="B222" s="25">
        <v>43</v>
      </c>
      <c r="C222" s="25">
        <v>4</v>
      </c>
      <c r="D222" s="36">
        <f>D210*(1+Mastersheet!$C$3)</f>
        <v>20429.196734878857</v>
      </c>
      <c r="E222" s="36">
        <f t="shared" si="18"/>
        <v>-1225.7518040927314</v>
      </c>
      <c r="F222" s="37">
        <v>0</v>
      </c>
      <c r="G222" s="41">
        <f t="shared" si="16"/>
        <v>-5924.4670531148677</v>
      </c>
      <c r="H222" s="25">
        <v>0</v>
      </c>
      <c r="I222" s="25">
        <v>0</v>
      </c>
      <c r="J222" s="25">
        <v>0</v>
      </c>
      <c r="K222" s="25">
        <v>0</v>
      </c>
      <c r="L222" s="36">
        <v>0</v>
      </c>
      <c r="M222" s="36">
        <f>Mastersheet!$C$34</f>
        <v>-1824.6070659266443</v>
      </c>
      <c r="N222" s="38">
        <v>0</v>
      </c>
      <c r="O222" s="37">
        <f>O210*(1+Mastersheet!$C$39)</f>
        <v>-851.21653061995221</v>
      </c>
      <c r="P222" s="38">
        <f>Mastersheet!$C$41</f>
        <v>-1500</v>
      </c>
      <c r="Q222" s="38">
        <v>0</v>
      </c>
      <c r="R222" s="36">
        <f t="shared" si="17"/>
        <v>9103.1542811246618</v>
      </c>
      <c r="S222" s="36">
        <f t="shared" si="19"/>
        <v>1350783.3686658579</v>
      </c>
    </row>
    <row r="223" spans="1:19">
      <c r="A223" s="25">
        <v>221</v>
      </c>
      <c r="B223" s="25">
        <v>43</v>
      </c>
      <c r="C223" s="25">
        <v>5</v>
      </c>
      <c r="D223" s="36">
        <f>D211*(1+Mastersheet!$C$3)</f>
        <v>20429.196734878857</v>
      </c>
      <c r="E223" s="36">
        <f t="shared" si="18"/>
        <v>-1225.7518040927314</v>
      </c>
      <c r="F223" s="37">
        <v>0</v>
      </c>
      <c r="G223" s="41">
        <f t="shared" si="16"/>
        <v>-5924.4670531148677</v>
      </c>
      <c r="H223" s="25">
        <v>0</v>
      </c>
      <c r="I223" s="25">
        <v>0</v>
      </c>
      <c r="J223" s="25">
        <v>0</v>
      </c>
      <c r="K223" s="25">
        <v>0</v>
      </c>
      <c r="L223" s="36">
        <v>0</v>
      </c>
      <c r="M223" s="36">
        <f>Mastersheet!$C$34</f>
        <v>-1824.6070659266443</v>
      </c>
      <c r="N223" s="38">
        <v>0</v>
      </c>
      <c r="O223" s="37">
        <f>O211*(1+Mastersheet!$C$39)</f>
        <v>-851.21653061995221</v>
      </c>
      <c r="P223" s="38">
        <f>Mastersheet!$C$41</f>
        <v>-1500</v>
      </c>
      <c r="Q223" s="38">
        <v>0</v>
      </c>
      <c r="R223" s="36">
        <f t="shared" si="17"/>
        <v>9103.1542811246618</v>
      </c>
      <c r="S223" s="36">
        <f t="shared" si="19"/>
        <v>1362137.8285614259</v>
      </c>
    </row>
    <row r="224" spans="1:19">
      <c r="A224" s="25">
        <v>222</v>
      </c>
      <c r="B224" s="25">
        <v>43</v>
      </c>
      <c r="C224" s="25">
        <v>6</v>
      </c>
      <c r="D224" s="36">
        <f>D212*(1+Mastersheet!$C$3)</f>
        <v>20429.196734878857</v>
      </c>
      <c r="E224" s="36">
        <f t="shared" si="18"/>
        <v>-1225.7518040927314</v>
      </c>
      <c r="F224" s="37">
        <v>0</v>
      </c>
      <c r="G224" s="41">
        <f t="shared" si="16"/>
        <v>-5924.4670531148677</v>
      </c>
      <c r="H224" s="25">
        <v>0</v>
      </c>
      <c r="I224" s="25">
        <v>0</v>
      </c>
      <c r="J224" s="25">
        <v>0</v>
      </c>
      <c r="K224" s="25">
        <v>0</v>
      </c>
      <c r="L224" s="36">
        <v>0</v>
      </c>
      <c r="M224" s="36">
        <f>Mastersheet!$C$34</f>
        <v>-1824.6070659266443</v>
      </c>
      <c r="N224" s="38">
        <v>0</v>
      </c>
      <c r="O224" s="37">
        <f>O212*(1+Mastersheet!$C$39)</f>
        <v>-851.21653061995221</v>
      </c>
      <c r="P224" s="38">
        <f>Mastersheet!$C$41</f>
        <v>-1500</v>
      </c>
      <c r="Q224" s="38">
        <v>0</v>
      </c>
      <c r="R224" s="36">
        <f t="shared" si="17"/>
        <v>9103.1542811246618</v>
      </c>
      <c r="S224" s="36">
        <f t="shared" si="19"/>
        <v>1373511.2125568197</v>
      </c>
    </row>
    <row r="225" spans="1:19">
      <c r="A225" s="25">
        <v>223</v>
      </c>
      <c r="B225" s="25">
        <v>43</v>
      </c>
      <c r="C225" s="25">
        <v>7</v>
      </c>
      <c r="D225" s="36">
        <f>D213*(1+Mastersheet!$C$3)</f>
        <v>20429.196734878857</v>
      </c>
      <c r="E225" s="36">
        <f t="shared" si="18"/>
        <v>-1225.7518040927314</v>
      </c>
      <c r="F225" s="37">
        <v>0</v>
      </c>
      <c r="G225" s="41">
        <f t="shared" si="16"/>
        <v>-5924.4670531148677</v>
      </c>
      <c r="H225" s="25">
        <v>0</v>
      </c>
      <c r="I225" s="25">
        <v>0</v>
      </c>
      <c r="J225" s="25">
        <v>0</v>
      </c>
      <c r="K225" s="25">
        <v>0</v>
      </c>
      <c r="L225" s="36">
        <v>0</v>
      </c>
      <c r="M225" s="36">
        <f>Mastersheet!$C$34</f>
        <v>-1824.6070659266443</v>
      </c>
      <c r="N225" s="38">
        <v>0</v>
      </c>
      <c r="O225" s="37">
        <f>O213*(1+Mastersheet!$C$39)</f>
        <v>-851.21653061995221</v>
      </c>
      <c r="P225" s="38">
        <f>Mastersheet!$C$41</f>
        <v>-1500</v>
      </c>
      <c r="Q225" s="38">
        <v>0</v>
      </c>
      <c r="R225" s="36">
        <f t="shared" si="17"/>
        <v>9103.1542811246618</v>
      </c>
      <c r="S225" s="36">
        <f t="shared" si="19"/>
        <v>1384903.5521922058</v>
      </c>
    </row>
    <row r="226" spans="1:19">
      <c r="A226" s="25">
        <v>224</v>
      </c>
      <c r="B226" s="25">
        <v>43</v>
      </c>
      <c r="C226" s="25">
        <v>8</v>
      </c>
      <c r="D226" s="36">
        <f>D214*(1+Mastersheet!$C$3)</f>
        <v>20429.196734878857</v>
      </c>
      <c r="E226" s="36">
        <f t="shared" si="18"/>
        <v>-1225.7518040927314</v>
      </c>
      <c r="F226" s="37">
        <v>0</v>
      </c>
      <c r="G226" s="41">
        <f t="shared" si="16"/>
        <v>-5924.4670531148677</v>
      </c>
      <c r="H226" s="25">
        <v>0</v>
      </c>
      <c r="I226" s="25">
        <v>0</v>
      </c>
      <c r="J226" s="25">
        <v>0</v>
      </c>
      <c r="K226" s="25">
        <v>0</v>
      </c>
      <c r="L226" s="36">
        <v>0</v>
      </c>
      <c r="M226" s="36">
        <f>Mastersheet!$C$34</f>
        <v>-1824.6070659266443</v>
      </c>
      <c r="N226" s="38">
        <v>0</v>
      </c>
      <c r="O226" s="37">
        <f>O214*(1+Mastersheet!$C$39)</f>
        <v>-851.21653061995221</v>
      </c>
      <c r="P226" s="38">
        <f>Mastersheet!$C$41</f>
        <v>-1500</v>
      </c>
      <c r="Q226" s="38">
        <v>0</v>
      </c>
      <c r="R226" s="36">
        <f t="shared" si="17"/>
        <v>9103.1542811246618</v>
      </c>
      <c r="S226" s="36">
        <f t="shared" si="19"/>
        <v>1396314.8790603175</v>
      </c>
    </row>
    <row r="227" spans="1:19">
      <c r="A227" s="25">
        <v>225</v>
      </c>
      <c r="B227" s="25">
        <v>43</v>
      </c>
      <c r="C227" s="25">
        <v>9</v>
      </c>
      <c r="D227" s="36">
        <f>D215*(1+Mastersheet!$C$3)</f>
        <v>20429.196734878857</v>
      </c>
      <c r="E227" s="36">
        <f t="shared" si="18"/>
        <v>-1225.7518040927314</v>
      </c>
      <c r="F227" s="37">
        <v>0</v>
      </c>
      <c r="G227" s="41">
        <f t="shared" si="16"/>
        <v>-5924.4670531148677</v>
      </c>
      <c r="H227" s="25">
        <v>0</v>
      </c>
      <c r="I227" s="25">
        <v>0</v>
      </c>
      <c r="J227" s="25">
        <v>0</v>
      </c>
      <c r="K227" s="25">
        <v>0</v>
      </c>
      <c r="L227" s="36">
        <v>0</v>
      </c>
      <c r="M227" s="36">
        <f>Mastersheet!$C$34</f>
        <v>-1824.6070659266443</v>
      </c>
      <c r="N227" s="38">
        <v>0</v>
      </c>
      <c r="O227" s="37">
        <f>O215*(1+Mastersheet!$C$39)</f>
        <v>-851.21653061995221</v>
      </c>
      <c r="P227" s="38">
        <f>Mastersheet!$C$41</f>
        <v>-1500</v>
      </c>
      <c r="Q227" s="38">
        <v>0</v>
      </c>
      <c r="R227" s="36">
        <f t="shared" si="17"/>
        <v>9103.1542811246618</v>
      </c>
      <c r="S227" s="36">
        <f t="shared" si="19"/>
        <v>1407745.2248065427</v>
      </c>
    </row>
    <row r="228" spans="1:19">
      <c r="A228" s="25">
        <v>226</v>
      </c>
      <c r="B228" s="25">
        <v>43</v>
      </c>
      <c r="C228" s="25">
        <v>10</v>
      </c>
      <c r="D228" s="36">
        <f>D216*(1+Mastersheet!$C$3)</f>
        <v>20429.196734878857</v>
      </c>
      <c r="E228" s="36">
        <f t="shared" si="18"/>
        <v>-1225.7518040927314</v>
      </c>
      <c r="F228" s="37">
        <v>0</v>
      </c>
      <c r="G228" s="41">
        <f t="shared" si="16"/>
        <v>-5924.4670531148677</v>
      </c>
      <c r="H228" s="25">
        <v>0</v>
      </c>
      <c r="I228" s="25">
        <v>0</v>
      </c>
      <c r="J228" s="25">
        <v>0</v>
      </c>
      <c r="K228" s="25">
        <v>0</v>
      </c>
      <c r="L228" s="36">
        <v>0</v>
      </c>
      <c r="M228" s="36">
        <f>Mastersheet!$C$34</f>
        <v>-1824.6070659266443</v>
      </c>
      <c r="N228" s="38">
        <v>0</v>
      </c>
      <c r="O228" s="37">
        <f>O216*(1+Mastersheet!$C$39)</f>
        <v>-851.21653061995221</v>
      </c>
      <c r="P228" s="38">
        <f>Mastersheet!$C$41</f>
        <v>-1500</v>
      </c>
      <c r="Q228" s="38">
        <v>0</v>
      </c>
      <c r="R228" s="36">
        <f t="shared" si="17"/>
        <v>9103.1542811246618</v>
      </c>
      <c r="S228" s="36">
        <f t="shared" si="19"/>
        <v>1419194.6211290117</v>
      </c>
    </row>
    <row r="229" spans="1:19">
      <c r="A229" s="25">
        <v>227</v>
      </c>
      <c r="B229" s="25">
        <v>43</v>
      </c>
      <c r="C229" s="25">
        <v>11</v>
      </c>
      <c r="D229" s="36">
        <f>D217*(1+Mastersheet!$C$3)</f>
        <v>20429.196734878857</v>
      </c>
      <c r="E229" s="36">
        <f t="shared" si="18"/>
        <v>-1225.7518040927314</v>
      </c>
      <c r="F229" s="37">
        <v>0</v>
      </c>
      <c r="G229" s="41">
        <f t="shared" si="16"/>
        <v>-5924.4670531148677</v>
      </c>
      <c r="H229" s="25">
        <v>0</v>
      </c>
      <c r="I229" s="25">
        <v>0</v>
      </c>
      <c r="J229" s="25">
        <v>0</v>
      </c>
      <c r="K229" s="25">
        <v>0</v>
      </c>
      <c r="L229" s="36">
        <v>0</v>
      </c>
      <c r="M229" s="36">
        <f>Mastersheet!$C$34</f>
        <v>-1824.6070659266443</v>
      </c>
      <c r="N229" s="38">
        <v>0</v>
      </c>
      <c r="O229" s="37">
        <f>O217*(1+Mastersheet!$C$39)</f>
        <v>-851.21653061995221</v>
      </c>
      <c r="P229" s="38">
        <f>Mastersheet!$C$41</f>
        <v>-1500</v>
      </c>
      <c r="Q229" s="38">
        <v>0</v>
      </c>
      <c r="R229" s="36">
        <f t="shared" si="17"/>
        <v>9103.1542811246618</v>
      </c>
      <c r="S229" s="36">
        <f t="shared" si="19"/>
        <v>1430663.0997786848</v>
      </c>
    </row>
    <row r="230" spans="1:19">
      <c r="A230" s="25">
        <v>228</v>
      </c>
      <c r="B230" s="25">
        <v>43</v>
      </c>
      <c r="C230" s="25">
        <v>0</v>
      </c>
      <c r="D230" s="36">
        <f>D218*(1+Mastersheet!$C$3)</f>
        <v>20429.196734878857</v>
      </c>
      <c r="E230" s="36">
        <f t="shared" si="18"/>
        <v>-1225.7518040927314</v>
      </c>
      <c r="F230" s="37">
        <v>0</v>
      </c>
      <c r="G230" s="41">
        <f t="shared" si="16"/>
        <v>-5924.4670531148677</v>
      </c>
      <c r="H230" s="25">
        <v>0</v>
      </c>
      <c r="I230" s="25">
        <v>0</v>
      </c>
      <c r="J230" s="25">
        <v>0</v>
      </c>
      <c r="K230" s="25">
        <v>0</v>
      </c>
      <c r="L230" s="36">
        <v>0</v>
      </c>
      <c r="M230" s="36">
        <f>Mastersheet!$C$34</f>
        <v>-1824.6070659266443</v>
      </c>
      <c r="N230" s="38">
        <v>0</v>
      </c>
      <c r="O230" s="37">
        <f>O218*(1+Mastersheet!$C$39)</f>
        <v>-851.21653061995221</v>
      </c>
      <c r="P230" s="38">
        <f>Mastersheet!$C$41</f>
        <v>-1500</v>
      </c>
      <c r="Q230" s="38">
        <v>0</v>
      </c>
      <c r="R230" s="36">
        <f t="shared" si="17"/>
        <v>9103.1542811246618</v>
      </c>
      <c r="S230" s="36">
        <f t="shared" si="19"/>
        <v>1442150.6925594406</v>
      </c>
    </row>
    <row r="231" spans="1:19">
      <c r="A231" s="25">
        <v>229</v>
      </c>
      <c r="B231" s="25">
        <v>43</v>
      </c>
      <c r="C231" s="25">
        <v>1</v>
      </c>
      <c r="D231" s="36">
        <f>D219*(1+Mastersheet!$C$3)</f>
        <v>21042.072636925222</v>
      </c>
      <c r="E231" s="36">
        <f t="shared" si="18"/>
        <v>-1262.5243582155133</v>
      </c>
      <c r="F231" s="37">
        <v>0</v>
      </c>
      <c r="G231" s="41">
        <f t="shared" si="16"/>
        <v>-6102.2010647083143</v>
      </c>
      <c r="H231" s="25">
        <v>0</v>
      </c>
      <c r="I231" s="25">
        <v>0</v>
      </c>
      <c r="J231" s="25">
        <v>0</v>
      </c>
      <c r="K231" s="25">
        <v>0</v>
      </c>
      <c r="L231" s="36">
        <v>0</v>
      </c>
      <c r="M231" s="36">
        <f>Mastersheet!$C$34</f>
        <v>-1824.6070659266443</v>
      </c>
      <c r="N231" s="38">
        <v>0</v>
      </c>
      <c r="O231" s="37">
        <f>O219*(1+Mastersheet!$C$39)</f>
        <v>-876.75302653855078</v>
      </c>
      <c r="P231" s="38">
        <f>Mastersheet!$C$41</f>
        <v>-1500</v>
      </c>
      <c r="Q231" s="38">
        <v>0</v>
      </c>
      <c r="R231" s="36">
        <f t="shared" si="17"/>
        <v>9475.9871215362</v>
      </c>
      <c r="S231" s="36">
        <f t="shared" si="19"/>
        <v>1454030.2641685759</v>
      </c>
    </row>
    <row r="232" spans="1:19">
      <c r="A232" s="25">
        <v>230</v>
      </c>
      <c r="B232" s="25">
        <v>44</v>
      </c>
      <c r="C232" s="25">
        <v>2</v>
      </c>
      <c r="D232" s="36">
        <f>D220*(1+Mastersheet!$C$3)</f>
        <v>21042.072636925222</v>
      </c>
      <c r="E232" s="36">
        <f t="shared" si="18"/>
        <v>-1262.5243582155133</v>
      </c>
      <c r="F232" s="37">
        <v>0</v>
      </c>
      <c r="G232" s="41">
        <f t="shared" si="16"/>
        <v>-6102.2010647083143</v>
      </c>
      <c r="H232" s="25">
        <v>0</v>
      </c>
      <c r="I232" s="25">
        <v>0</v>
      </c>
      <c r="J232" s="25">
        <v>0</v>
      </c>
      <c r="K232" s="25">
        <v>0</v>
      </c>
      <c r="L232" s="36">
        <v>0</v>
      </c>
      <c r="M232" s="36">
        <f>Mastersheet!$C$34</f>
        <v>-1824.6070659266443</v>
      </c>
      <c r="N232" s="38">
        <v>0</v>
      </c>
      <c r="O232" s="37">
        <f>O220*(1+Mastersheet!$C$39)</f>
        <v>-876.75302653855078</v>
      </c>
      <c r="P232" s="38">
        <f>Mastersheet!$C$41</f>
        <v>-1500</v>
      </c>
      <c r="Q232" s="38">
        <v>0</v>
      </c>
      <c r="R232" s="36">
        <f t="shared" si="17"/>
        <v>9475.9871215362</v>
      </c>
      <c r="S232" s="36">
        <f t="shared" si="19"/>
        <v>1465929.6350637265</v>
      </c>
    </row>
    <row r="233" spans="1:19">
      <c r="A233" s="25">
        <v>231</v>
      </c>
      <c r="B233" s="25">
        <v>44</v>
      </c>
      <c r="C233" s="25">
        <v>3</v>
      </c>
      <c r="D233" s="36">
        <f>D221*(1+Mastersheet!$C$3)</f>
        <v>21042.072636925222</v>
      </c>
      <c r="E233" s="36">
        <f t="shared" si="18"/>
        <v>-1262.5243582155133</v>
      </c>
      <c r="F233" s="37">
        <v>0</v>
      </c>
      <c r="G233" s="41">
        <f t="shared" si="16"/>
        <v>-6102.2010647083143</v>
      </c>
      <c r="H233" s="25">
        <v>0</v>
      </c>
      <c r="I233" s="25">
        <v>0</v>
      </c>
      <c r="J233" s="25">
        <v>0</v>
      </c>
      <c r="K233" s="25">
        <v>0</v>
      </c>
      <c r="L233" s="36">
        <v>0</v>
      </c>
      <c r="M233" s="36">
        <f>Mastersheet!$C$34</f>
        <v>-1824.6070659266443</v>
      </c>
      <c r="N233" s="38">
        <v>0</v>
      </c>
      <c r="O233" s="37">
        <f>O221*(1+Mastersheet!$C$39)</f>
        <v>-876.75302653855078</v>
      </c>
      <c r="P233" s="38">
        <f>Mastersheet!$C$41</f>
        <v>-1500</v>
      </c>
      <c r="Q233" s="38">
        <v>0</v>
      </c>
      <c r="R233" s="36">
        <f t="shared" si="17"/>
        <v>9475.9871215362</v>
      </c>
      <c r="S233" s="36">
        <f t="shared" si="19"/>
        <v>1477848.8382437022</v>
      </c>
    </row>
    <row r="234" spans="1:19">
      <c r="A234" s="25">
        <v>232</v>
      </c>
      <c r="B234" s="25">
        <v>44</v>
      </c>
      <c r="C234" s="25">
        <v>4</v>
      </c>
      <c r="D234" s="36">
        <f>D222*(1+Mastersheet!$C$3)</f>
        <v>21042.072636925222</v>
      </c>
      <c r="E234" s="36">
        <f t="shared" si="18"/>
        <v>-1262.5243582155133</v>
      </c>
      <c r="F234" s="37">
        <v>0</v>
      </c>
      <c r="G234" s="41">
        <f t="shared" si="16"/>
        <v>-6102.2010647083143</v>
      </c>
      <c r="H234" s="25">
        <v>0</v>
      </c>
      <c r="I234" s="25">
        <v>0</v>
      </c>
      <c r="J234" s="25">
        <v>0</v>
      </c>
      <c r="K234" s="25">
        <v>0</v>
      </c>
      <c r="L234" s="36">
        <v>0</v>
      </c>
      <c r="M234" s="36">
        <f>Mastersheet!$C$34</f>
        <v>-1824.6070659266443</v>
      </c>
      <c r="N234" s="38">
        <v>0</v>
      </c>
      <c r="O234" s="37">
        <f>O222*(1+Mastersheet!$C$39)</f>
        <v>-876.75302653855078</v>
      </c>
      <c r="P234" s="38">
        <f>Mastersheet!$C$41</f>
        <v>-1500</v>
      </c>
      <c r="Q234" s="38">
        <v>0</v>
      </c>
      <c r="R234" s="36">
        <f t="shared" si="17"/>
        <v>9475.9871215362</v>
      </c>
      <c r="S234" s="36">
        <f t="shared" si="19"/>
        <v>1489787.9067623112</v>
      </c>
    </row>
    <row r="235" spans="1:19">
      <c r="A235" s="25">
        <v>233</v>
      </c>
      <c r="B235" s="25">
        <v>44</v>
      </c>
      <c r="C235" s="25">
        <v>5</v>
      </c>
      <c r="D235" s="36">
        <f>D223*(1+Mastersheet!$C$3)</f>
        <v>21042.072636925222</v>
      </c>
      <c r="E235" s="36">
        <f t="shared" si="18"/>
        <v>-1262.5243582155133</v>
      </c>
      <c r="F235" s="37">
        <v>0</v>
      </c>
      <c r="G235" s="41">
        <f t="shared" si="16"/>
        <v>-6102.2010647083143</v>
      </c>
      <c r="H235" s="25">
        <v>0</v>
      </c>
      <c r="I235" s="25">
        <v>0</v>
      </c>
      <c r="J235" s="25">
        <v>0</v>
      </c>
      <c r="K235" s="25">
        <v>0</v>
      </c>
      <c r="L235" s="36">
        <v>0</v>
      </c>
      <c r="M235" s="36">
        <f>Mastersheet!$C$34</f>
        <v>-1824.6070659266443</v>
      </c>
      <c r="N235" s="38">
        <v>0</v>
      </c>
      <c r="O235" s="37">
        <f>O223*(1+Mastersheet!$C$39)</f>
        <v>-876.75302653855078</v>
      </c>
      <c r="P235" s="38">
        <f>Mastersheet!$C$41</f>
        <v>-1500</v>
      </c>
      <c r="Q235" s="38">
        <v>0</v>
      </c>
      <c r="R235" s="36">
        <f t="shared" si="17"/>
        <v>9475.9871215362</v>
      </c>
      <c r="S235" s="36">
        <f t="shared" si="19"/>
        <v>1501746.8737284513</v>
      </c>
    </row>
    <row r="236" spans="1:19">
      <c r="A236" s="25">
        <v>234</v>
      </c>
      <c r="B236" s="25">
        <v>44</v>
      </c>
      <c r="C236" s="25">
        <v>6</v>
      </c>
      <c r="D236" s="36">
        <f>D224*(1+Mastersheet!$C$3)</f>
        <v>21042.072636925222</v>
      </c>
      <c r="E236" s="36">
        <f t="shared" si="18"/>
        <v>-1262.5243582155133</v>
      </c>
      <c r="F236" s="37">
        <v>0</v>
      </c>
      <c r="G236" s="41">
        <f t="shared" si="16"/>
        <v>-6102.2010647083143</v>
      </c>
      <c r="H236" s="25">
        <v>0</v>
      </c>
      <c r="I236" s="25">
        <v>0</v>
      </c>
      <c r="J236" s="25">
        <v>0</v>
      </c>
      <c r="K236" s="25">
        <v>0</v>
      </c>
      <c r="L236" s="36">
        <v>0</v>
      </c>
      <c r="M236" s="36">
        <f>Mastersheet!$C$34</f>
        <v>-1824.6070659266443</v>
      </c>
      <c r="N236" s="38">
        <v>0</v>
      </c>
      <c r="O236" s="37">
        <f>O224*(1+Mastersheet!$C$39)</f>
        <v>-876.75302653855078</v>
      </c>
      <c r="P236" s="38">
        <f>Mastersheet!$C$41</f>
        <v>-1500</v>
      </c>
      <c r="Q236" s="38">
        <v>0</v>
      </c>
      <c r="R236" s="36">
        <f t="shared" si="17"/>
        <v>9475.9871215362</v>
      </c>
      <c r="S236" s="36">
        <f t="shared" si="19"/>
        <v>1513725.7723062015</v>
      </c>
    </row>
    <row r="237" spans="1:19">
      <c r="A237" s="25">
        <v>235</v>
      </c>
      <c r="B237" s="25">
        <v>44</v>
      </c>
      <c r="C237" s="25">
        <v>7</v>
      </c>
      <c r="D237" s="36">
        <f>D225*(1+Mastersheet!$C$3)</f>
        <v>21042.072636925222</v>
      </c>
      <c r="E237" s="36">
        <f t="shared" si="18"/>
        <v>-1262.5243582155133</v>
      </c>
      <c r="F237" s="37">
        <v>0</v>
      </c>
      <c r="G237" s="41">
        <f t="shared" si="16"/>
        <v>-6102.2010647083143</v>
      </c>
      <c r="H237" s="25">
        <v>0</v>
      </c>
      <c r="I237" s="25">
        <v>0</v>
      </c>
      <c r="J237" s="25">
        <v>0</v>
      </c>
      <c r="K237" s="25">
        <v>0</v>
      </c>
      <c r="L237" s="36">
        <v>0</v>
      </c>
      <c r="M237" s="36">
        <f>Mastersheet!$C$34</f>
        <v>-1824.6070659266443</v>
      </c>
      <c r="N237" s="38">
        <v>0</v>
      </c>
      <c r="O237" s="37">
        <f>O225*(1+Mastersheet!$C$39)</f>
        <v>-876.75302653855078</v>
      </c>
      <c r="P237" s="38">
        <f>Mastersheet!$C$41</f>
        <v>-1500</v>
      </c>
      <c r="Q237" s="38">
        <v>0</v>
      </c>
      <c r="R237" s="36">
        <f t="shared" si="17"/>
        <v>9475.9871215362</v>
      </c>
      <c r="S237" s="36">
        <f t="shared" si="19"/>
        <v>1525724.6357149146</v>
      </c>
    </row>
    <row r="238" spans="1:19">
      <c r="A238" s="25">
        <v>236</v>
      </c>
      <c r="B238" s="25">
        <v>44</v>
      </c>
      <c r="C238" s="25">
        <v>8</v>
      </c>
      <c r="D238" s="36">
        <f>D226*(1+Mastersheet!$C$3)</f>
        <v>21042.072636925222</v>
      </c>
      <c r="E238" s="36">
        <f t="shared" si="18"/>
        <v>-1262.5243582155133</v>
      </c>
      <c r="F238" s="37">
        <v>0</v>
      </c>
      <c r="G238" s="41">
        <f t="shared" si="16"/>
        <v>-6102.2010647083143</v>
      </c>
      <c r="H238" s="25">
        <v>0</v>
      </c>
      <c r="I238" s="25">
        <v>0</v>
      </c>
      <c r="J238" s="25">
        <v>0</v>
      </c>
      <c r="K238" s="25">
        <v>0</v>
      </c>
      <c r="L238" s="36">
        <v>0</v>
      </c>
      <c r="M238" s="36">
        <f>Mastersheet!$C$34</f>
        <v>-1824.6070659266443</v>
      </c>
      <c r="N238" s="38">
        <v>0</v>
      </c>
      <c r="O238" s="37">
        <f>O226*(1+Mastersheet!$C$39)</f>
        <v>-876.75302653855078</v>
      </c>
      <c r="P238" s="38">
        <f>Mastersheet!$C$41</f>
        <v>-1500</v>
      </c>
      <c r="Q238" s="38">
        <v>0</v>
      </c>
      <c r="R238" s="36">
        <f t="shared" si="17"/>
        <v>9475.9871215362</v>
      </c>
      <c r="S238" s="36">
        <f t="shared" si="19"/>
        <v>1537743.4972293091</v>
      </c>
    </row>
    <row r="239" spans="1:19">
      <c r="A239" s="25">
        <v>237</v>
      </c>
      <c r="B239" s="25">
        <v>44</v>
      </c>
      <c r="C239" s="25">
        <v>9</v>
      </c>
      <c r="D239" s="36">
        <f>D227*(1+Mastersheet!$C$3)</f>
        <v>21042.072636925222</v>
      </c>
      <c r="E239" s="36">
        <f t="shared" si="18"/>
        <v>-1262.5243582155133</v>
      </c>
      <c r="F239" s="37">
        <v>0</v>
      </c>
      <c r="G239" s="41">
        <f t="shared" si="16"/>
        <v>-6102.2010647083143</v>
      </c>
      <c r="H239" s="25">
        <v>0</v>
      </c>
      <c r="I239" s="25">
        <v>0</v>
      </c>
      <c r="J239" s="25">
        <v>0</v>
      </c>
      <c r="K239" s="25">
        <v>0</v>
      </c>
      <c r="L239" s="36">
        <v>0</v>
      </c>
      <c r="M239" s="36">
        <f>Mastersheet!$C$34</f>
        <v>-1824.6070659266443</v>
      </c>
      <c r="N239" s="38">
        <v>0</v>
      </c>
      <c r="O239" s="37">
        <f>O227*(1+Mastersheet!$C$39)</f>
        <v>-876.75302653855078</v>
      </c>
      <c r="P239" s="38">
        <f>Mastersheet!$C$41</f>
        <v>-1500</v>
      </c>
      <c r="Q239" s="38">
        <v>0</v>
      </c>
      <c r="R239" s="36">
        <f t="shared" si="17"/>
        <v>9475.9871215362</v>
      </c>
      <c r="S239" s="36">
        <f t="shared" si="19"/>
        <v>1549782.3901795608</v>
      </c>
    </row>
    <row r="240" spans="1:19">
      <c r="A240" s="25">
        <v>238</v>
      </c>
      <c r="B240" s="25">
        <v>44</v>
      </c>
      <c r="C240" s="25">
        <v>10</v>
      </c>
      <c r="D240" s="36">
        <f>D228*(1+Mastersheet!$C$3)</f>
        <v>21042.072636925222</v>
      </c>
      <c r="E240" s="36">
        <f t="shared" si="18"/>
        <v>-1262.5243582155133</v>
      </c>
      <c r="F240" s="37">
        <v>0</v>
      </c>
      <c r="G240" s="41">
        <f t="shared" si="16"/>
        <v>-6102.2010647083143</v>
      </c>
      <c r="H240" s="25">
        <v>0</v>
      </c>
      <c r="I240" s="25">
        <v>0</v>
      </c>
      <c r="J240" s="25">
        <v>0</v>
      </c>
      <c r="K240" s="25">
        <v>0</v>
      </c>
      <c r="L240" s="36">
        <v>0</v>
      </c>
      <c r="M240" s="36">
        <f>Mastersheet!$C$34</f>
        <v>-1824.6070659266443</v>
      </c>
      <c r="N240" s="38">
        <v>0</v>
      </c>
      <c r="O240" s="37">
        <f>O228*(1+Mastersheet!$C$39)</f>
        <v>-876.75302653855078</v>
      </c>
      <c r="P240" s="38">
        <f>Mastersheet!$C$41</f>
        <v>-1500</v>
      </c>
      <c r="Q240" s="38">
        <v>0</v>
      </c>
      <c r="R240" s="36">
        <f t="shared" si="17"/>
        <v>9475.9871215362</v>
      </c>
      <c r="S240" s="36">
        <f t="shared" si="19"/>
        <v>1561841.3479513961</v>
      </c>
    </row>
    <row r="241" spans="1:19">
      <c r="A241" s="25">
        <v>239</v>
      </c>
      <c r="B241" s="25">
        <v>44</v>
      </c>
      <c r="C241" s="25">
        <v>11</v>
      </c>
      <c r="D241" s="36">
        <f>D229*(1+Mastersheet!$C$3)</f>
        <v>21042.072636925222</v>
      </c>
      <c r="E241" s="36">
        <f t="shared" si="18"/>
        <v>-1262.5243582155133</v>
      </c>
      <c r="F241" s="37">
        <v>0</v>
      </c>
      <c r="G241" s="41">
        <f t="shared" si="16"/>
        <v>-6102.2010647083143</v>
      </c>
      <c r="H241" s="25">
        <v>0</v>
      </c>
      <c r="I241" s="25">
        <v>0</v>
      </c>
      <c r="J241" s="25">
        <v>0</v>
      </c>
      <c r="K241" s="25">
        <v>0</v>
      </c>
      <c r="L241" s="36">
        <v>0</v>
      </c>
      <c r="M241" s="36">
        <f>Mastersheet!$C$34</f>
        <v>-1824.6070659266443</v>
      </c>
      <c r="N241" s="38">
        <v>0</v>
      </c>
      <c r="O241" s="37">
        <f>O229*(1+Mastersheet!$C$39)</f>
        <v>-876.75302653855078</v>
      </c>
      <c r="P241" s="38">
        <f>Mastersheet!$C$41</f>
        <v>-1500</v>
      </c>
      <c r="Q241" s="38">
        <v>0</v>
      </c>
      <c r="R241" s="36">
        <f t="shared" si="17"/>
        <v>9475.9871215362</v>
      </c>
      <c r="S241" s="36">
        <f t="shared" si="19"/>
        <v>1573920.4039861846</v>
      </c>
    </row>
    <row r="242" spans="1:19">
      <c r="A242" s="25">
        <v>240</v>
      </c>
      <c r="B242" s="25">
        <v>44</v>
      </c>
      <c r="C242" s="25">
        <v>0</v>
      </c>
      <c r="D242" s="36">
        <f>D230*(1+Mastersheet!$C$3)</f>
        <v>21042.072636925222</v>
      </c>
      <c r="E242" s="36">
        <f t="shared" si="18"/>
        <v>-1262.5243582155133</v>
      </c>
      <c r="F242" s="37">
        <v>0</v>
      </c>
      <c r="G242" s="41">
        <f t="shared" si="16"/>
        <v>-6102.2010647083143</v>
      </c>
      <c r="H242" s="25">
        <v>0</v>
      </c>
      <c r="I242" s="25">
        <v>0</v>
      </c>
      <c r="J242" s="25">
        <v>0</v>
      </c>
      <c r="K242" s="25">
        <v>0</v>
      </c>
      <c r="L242" s="36">
        <v>0</v>
      </c>
      <c r="M242" s="36">
        <f>Mastersheet!$C$34</f>
        <v>-1824.6070659266443</v>
      </c>
      <c r="N242" s="38">
        <v>0</v>
      </c>
      <c r="O242" s="37">
        <f>O230*(1+Mastersheet!$C$39)</f>
        <v>-876.75302653855078</v>
      </c>
      <c r="P242" s="38">
        <f>Mastersheet!$C$41</f>
        <v>-1500</v>
      </c>
      <c r="Q242" s="38">
        <v>0</v>
      </c>
      <c r="R242" s="36">
        <f t="shared" si="17"/>
        <v>9475.9871215362</v>
      </c>
      <c r="S242" s="36">
        <f t="shared" si="19"/>
        <v>1586019.5917810311</v>
      </c>
    </row>
    <row r="243" spans="1:19">
      <c r="A243" s="25">
        <v>241</v>
      </c>
      <c r="B243" s="25">
        <v>44</v>
      </c>
      <c r="C243" s="25">
        <v>1</v>
      </c>
      <c r="D243" s="36">
        <f>D231*(1+Mastersheet!$C$3)</f>
        <v>21673.334816032981</v>
      </c>
      <c r="E243" s="36">
        <f t="shared" si="18"/>
        <v>-1300.4000889619788</v>
      </c>
      <c r="F243" s="37">
        <v>0</v>
      </c>
      <c r="G243" s="41">
        <f t="shared" si="16"/>
        <v>-6285.2670966495643</v>
      </c>
      <c r="H243" s="25">
        <v>0</v>
      </c>
      <c r="I243" s="38">
        <v>-70000</v>
      </c>
      <c r="J243" s="25">
        <v>0</v>
      </c>
      <c r="K243" s="38">
        <v>26000</v>
      </c>
      <c r="L243" s="36">
        <v>0</v>
      </c>
      <c r="M243" s="36">
        <f>Mastersheet!$C$34</f>
        <v>-1824.6070659266443</v>
      </c>
      <c r="N243" s="38">
        <v>0</v>
      </c>
      <c r="O243" s="37">
        <f>O231*(1+Mastersheet!$C$39)</f>
        <v>-903.05561733470734</v>
      </c>
      <c r="P243" s="38">
        <f>Mastersheet!$C$41</f>
        <v>-1500</v>
      </c>
      <c r="Q243" s="38">
        <v>0</v>
      </c>
      <c r="R243" s="36">
        <f t="shared" si="17"/>
        <v>-34139.99505283992</v>
      </c>
      <c r="S243" s="36">
        <f t="shared" si="19"/>
        <v>1554522.962714493</v>
      </c>
    </row>
    <row r="244" spans="1:19">
      <c r="A244" s="25">
        <v>242</v>
      </c>
      <c r="B244" s="25">
        <v>45</v>
      </c>
      <c r="C244" s="25">
        <v>2</v>
      </c>
      <c r="D244" s="36">
        <f>D232*(1+Mastersheet!$C$3)</f>
        <v>21673.334816032981</v>
      </c>
      <c r="E244" s="36">
        <f t="shared" si="18"/>
        <v>-1300.4000889619788</v>
      </c>
      <c r="F244" s="37">
        <v>0</v>
      </c>
      <c r="G244" s="41">
        <f t="shared" si="16"/>
        <v>-6285.2670966495643</v>
      </c>
      <c r="H244" s="25">
        <v>0</v>
      </c>
      <c r="I244" s="25">
        <v>0</v>
      </c>
      <c r="J244" s="25">
        <v>0</v>
      </c>
      <c r="K244" s="25">
        <v>0</v>
      </c>
      <c r="L244" s="36">
        <v>0</v>
      </c>
      <c r="M244" s="36">
        <f>Mastersheet!$C$34</f>
        <v>-1824.6070659266443</v>
      </c>
      <c r="N244" s="38">
        <v>0</v>
      </c>
      <c r="O244" s="37">
        <f>O232*(1+Mastersheet!$C$39)</f>
        <v>-903.05561733470734</v>
      </c>
      <c r="P244" s="38">
        <f>Mastersheet!$C$41</f>
        <v>-1500</v>
      </c>
      <c r="Q244" s="38">
        <v>0</v>
      </c>
      <c r="R244" s="36">
        <f t="shared" si="17"/>
        <v>9860.0049471600869</v>
      </c>
      <c r="S244" s="36">
        <f t="shared" si="19"/>
        <v>1566973.8392661775</v>
      </c>
    </row>
    <row r="245" spans="1:19">
      <c r="A245" s="25">
        <v>243</v>
      </c>
      <c r="B245" s="25">
        <v>45</v>
      </c>
      <c r="C245" s="25">
        <v>3</v>
      </c>
      <c r="D245" s="36">
        <f>D233*(1+Mastersheet!$C$3)</f>
        <v>21673.334816032981</v>
      </c>
      <c r="E245" s="36">
        <f t="shared" si="18"/>
        <v>-1300.4000889619788</v>
      </c>
      <c r="F245" s="37">
        <v>0</v>
      </c>
      <c r="G245" s="41">
        <f t="shared" si="16"/>
        <v>-6285.2670966495643</v>
      </c>
      <c r="H245" s="25">
        <v>0</v>
      </c>
      <c r="I245" s="25">
        <v>0</v>
      </c>
      <c r="J245" s="25">
        <v>0</v>
      </c>
      <c r="K245" s="25">
        <v>0</v>
      </c>
      <c r="L245" s="36">
        <v>0</v>
      </c>
      <c r="M245" s="36">
        <f>Mastersheet!$C$34</f>
        <v>-1824.6070659266443</v>
      </c>
      <c r="N245" s="38">
        <v>0</v>
      </c>
      <c r="O245" s="37">
        <f>O233*(1+Mastersheet!$C$39)</f>
        <v>-903.05561733470734</v>
      </c>
      <c r="P245" s="38">
        <f>Mastersheet!$C$41</f>
        <v>-1500</v>
      </c>
      <c r="Q245" s="38">
        <v>0</v>
      </c>
      <c r="R245" s="36">
        <f t="shared" si="17"/>
        <v>9860.0049471600869</v>
      </c>
      <c r="S245" s="36">
        <f t="shared" si="19"/>
        <v>1579445.4672787813</v>
      </c>
    </row>
    <row r="246" spans="1:19">
      <c r="A246" s="25">
        <v>244</v>
      </c>
      <c r="B246" s="25">
        <v>45</v>
      </c>
      <c r="C246" s="25">
        <v>4</v>
      </c>
      <c r="D246" s="36">
        <f>D234*(1+Mastersheet!$C$3)</f>
        <v>21673.334816032981</v>
      </c>
      <c r="E246" s="36">
        <f t="shared" si="18"/>
        <v>-1300.4000889619788</v>
      </c>
      <c r="F246" s="37">
        <v>0</v>
      </c>
      <c r="G246" s="41">
        <f t="shared" si="16"/>
        <v>-6285.2670966495643</v>
      </c>
      <c r="H246" s="25">
        <v>0</v>
      </c>
      <c r="I246" s="25">
        <v>0</v>
      </c>
      <c r="J246" s="25">
        <v>0</v>
      </c>
      <c r="K246" s="25">
        <v>0</v>
      </c>
      <c r="L246" s="36">
        <v>0</v>
      </c>
      <c r="M246" s="36">
        <f>Mastersheet!$C$34</f>
        <v>-1824.6070659266443</v>
      </c>
      <c r="N246" s="38">
        <v>0</v>
      </c>
      <c r="O246" s="37">
        <f>O234*(1+Mastersheet!$C$39)</f>
        <v>-903.05561733470734</v>
      </c>
      <c r="P246" s="38">
        <f>Mastersheet!$C$41</f>
        <v>-1500</v>
      </c>
      <c r="Q246" s="38">
        <v>0</v>
      </c>
      <c r="R246" s="36">
        <f t="shared" si="17"/>
        <v>9860.0049471600869</v>
      </c>
      <c r="S246" s="36">
        <f t="shared" si="19"/>
        <v>1591937.8813380729</v>
      </c>
    </row>
    <row r="247" spans="1:19">
      <c r="A247" s="25">
        <v>245</v>
      </c>
      <c r="B247" s="25">
        <v>45</v>
      </c>
      <c r="C247" s="25">
        <v>5</v>
      </c>
      <c r="D247" s="36">
        <f>D235*(1+Mastersheet!$C$3)</f>
        <v>21673.334816032981</v>
      </c>
      <c r="E247" s="36">
        <f t="shared" si="18"/>
        <v>-1300.4000889619788</v>
      </c>
      <c r="F247" s="37">
        <v>0</v>
      </c>
      <c r="G247" s="41">
        <f t="shared" si="16"/>
        <v>-6285.2670966495643</v>
      </c>
      <c r="H247" s="25">
        <v>0</v>
      </c>
      <c r="I247" s="25">
        <v>0</v>
      </c>
      <c r="J247" s="25">
        <v>0</v>
      </c>
      <c r="K247" s="25">
        <v>0</v>
      </c>
      <c r="L247" s="36">
        <v>0</v>
      </c>
      <c r="M247" s="36">
        <f>Mastersheet!$C$34</f>
        <v>-1824.6070659266443</v>
      </c>
      <c r="N247" s="38">
        <v>0</v>
      </c>
      <c r="O247" s="37">
        <f>O235*(1+Mastersheet!$C$39)</f>
        <v>-903.05561733470734</v>
      </c>
      <c r="P247" s="38">
        <f>Mastersheet!$C$41</f>
        <v>-1500</v>
      </c>
      <c r="Q247" s="38">
        <v>0</v>
      </c>
      <c r="R247" s="36">
        <f t="shared" si="17"/>
        <v>9860.0049471600869</v>
      </c>
      <c r="S247" s="36">
        <f t="shared" si="19"/>
        <v>1604451.1160874632</v>
      </c>
    </row>
    <row r="248" spans="1:19">
      <c r="A248" s="25">
        <v>246</v>
      </c>
      <c r="B248" s="25">
        <v>45</v>
      </c>
      <c r="C248" s="25">
        <v>6</v>
      </c>
      <c r="D248" s="36">
        <f>D236*(1+Mastersheet!$C$3)</f>
        <v>21673.334816032981</v>
      </c>
      <c r="E248" s="36">
        <f t="shared" si="18"/>
        <v>-1300.4000889619788</v>
      </c>
      <c r="F248" s="37">
        <v>0</v>
      </c>
      <c r="G248" s="41">
        <f t="shared" si="16"/>
        <v>-6285.2670966495643</v>
      </c>
      <c r="H248" s="25">
        <v>0</v>
      </c>
      <c r="I248" s="25">
        <v>0</v>
      </c>
      <c r="J248" s="25">
        <v>0</v>
      </c>
      <c r="K248" s="25">
        <v>0</v>
      </c>
      <c r="L248" s="36">
        <v>0</v>
      </c>
      <c r="M248" s="36">
        <f>Mastersheet!$C$34</f>
        <v>-1824.6070659266443</v>
      </c>
      <c r="N248" s="38">
        <v>0</v>
      </c>
      <c r="O248" s="37">
        <f>O236*(1+Mastersheet!$C$39)</f>
        <v>-903.05561733470734</v>
      </c>
      <c r="P248" s="38">
        <f>Mastersheet!$C$41</f>
        <v>-1500</v>
      </c>
      <c r="Q248" s="38">
        <v>0</v>
      </c>
      <c r="R248" s="36">
        <f t="shared" si="17"/>
        <v>9860.0049471600869</v>
      </c>
      <c r="S248" s="36">
        <f t="shared" si="19"/>
        <v>1616985.2062281026</v>
      </c>
    </row>
    <row r="249" spans="1:19">
      <c r="A249" s="25">
        <v>247</v>
      </c>
      <c r="B249" s="25">
        <v>45</v>
      </c>
      <c r="C249" s="25">
        <v>7</v>
      </c>
      <c r="D249" s="36">
        <f>D237*(1+Mastersheet!$C$3)</f>
        <v>21673.334816032981</v>
      </c>
      <c r="E249" s="36">
        <f t="shared" si="18"/>
        <v>-1300.4000889619788</v>
      </c>
      <c r="F249" s="37">
        <v>0</v>
      </c>
      <c r="G249" s="41">
        <f t="shared" si="16"/>
        <v>-6285.2670966495643</v>
      </c>
      <c r="H249" s="25">
        <v>0</v>
      </c>
      <c r="I249" s="25">
        <v>0</v>
      </c>
      <c r="J249" s="25">
        <v>0</v>
      </c>
      <c r="K249" s="25">
        <v>0</v>
      </c>
      <c r="L249" s="36">
        <v>0</v>
      </c>
      <c r="M249" s="36">
        <f>Mastersheet!$C$34</f>
        <v>-1824.6070659266443</v>
      </c>
      <c r="N249" s="38">
        <v>0</v>
      </c>
      <c r="O249" s="37">
        <f>O237*(1+Mastersheet!$C$39)</f>
        <v>-903.05561733470734</v>
      </c>
      <c r="P249" s="38">
        <f>Mastersheet!$C$41</f>
        <v>-1500</v>
      </c>
      <c r="Q249" s="38">
        <v>0</v>
      </c>
      <c r="R249" s="36">
        <f t="shared" si="17"/>
        <v>9860.0049471600869</v>
      </c>
      <c r="S249" s="36">
        <f t="shared" si="19"/>
        <v>1629540.1865189762</v>
      </c>
    </row>
    <row r="250" spans="1:19">
      <c r="A250" s="25">
        <v>248</v>
      </c>
      <c r="B250" s="25">
        <v>45</v>
      </c>
      <c r="C250" s="25">
        <v>8</v>
      </c>
      <c r="D250" s="36">
        <f>D238*(1+Mastersheet!$C$3)</f>
        <v>21673.334816032981</v>
      </c>
      <c r="E250" s="36">
        <f t="shared" si="18"/>
        <v>-1300.4000889619788</v>
      </c>
      <c r="F250" s="37">
        <v>0</v>
      </c>
      <c r="G250" s="41">
        <f t="shared" si="16"/>
        <v>-6285.2670966495643</v>
      </c>
      <c r="H250" s="25">
        <v>0</v>
      </c>
      <c r="I250" s="25">
        <v>0</v>
      </c>
      <c r="J250" s="25">
        <v>0</v>
      </c>
      <c r="K250" s="25">
        <v>0</v>
      </c>
      <c r="L250" s="36">
        <v>0</v>
      </c>
      <c r="M250" s="36">
        <f>Mastersheet!$C$34</f>
        <v>-1824.6070659266443</v>
      </c>
      <c r="N250" s="38">
        <v>0</v>
      </c>
      <c r="O250" s="37">
        <f>O238*(1+Mastersheet!$C$39)</f>
        <v>-903.05561733470734</v>
      </c>
      <c r="P250" s="38">
        <f>Mastersheet!$C$41</f>
        <v>-1500</v>
      </c>
      <c r="Q250" s="38">
        <v>0</v>
      </c>
      <c r="R250" s="36">
        <f t="shared" si="17"/>
        <v>9860.0049471600869</v>
      </c>
      <c r="S250" s="36">
        <f t="shared" si="19"/>
        <v>1642116.0917770015</v>
      </c>
    </row>
    <row r="251" spans="1:19">
      <c r="A251" s="25">
        <v>249</v>
      </c>
      <c r="B251" s="25">
        <v>45</v>
      </c>
      <c r="C251" s="25">
        <v>9</v>
      </c>
      <c r="D251" s="36">
        <f>D239*(1+Mastersheet!$C$3)</f>
        <v>21673.334816032981</v>
      </c>
      <c r="E251" s="36">
        <f t="shared" si="18"/>
        <v>-1300.4000889619788</v>
      </c>
      <c r="F251" s="37">
        <v>0</v>
      </c>
      <c r="G251" s="41">
        <f t="shared" si="16"/>
        <v>-6285.2670966495643</v>
      </c>
      <c r="H251" s="25">
        <v>0</v>
      </c>
      <c r="I251" s="25">
        <v>0</v>
      </c>
      <c r="J251" s="25">
        <v>0</v>
      </c>
      <c r="K251" s="25">
        <v>0</v>
      </c>
      <c r="L251" s="36">
        <v>0</v>
      </c>
      <c r="M251" s="36">
        <f>Mastersheet!$C$34</f>
        <v>-1824.6070659266443</v>
      </c>
      <c r="N251" s="38">
        <v>0</v>
      </c>
      <c r="O251" s="37">
        <f>O239*(1+Mastersheet!$C$39)</f>
        <v>-903.05561733470734</v>
      </c>
      <c r="P251" s="38">
        <f>Mastersheet!$C$41</f>
        <v>-1500</v>
      </c>
      <c r="Q251" s="38">
        <v>0</v>
      </c>
      <c r="R251" s="36">
        <f t="shared" si="17"/>
        <v>9860.0049471600869</v>
      </c>
      <c r="S251" s="36">
        <f t="shared" si="19"/>
        <v>1654712.9568771233</v>
      </c>
    </row>
    <row r="252" spans="1:19">
      <c r="A252" s="25">
        <v>250</v>
      </c>
      <c r="B252" s="25">
        <v>45</v>
      </c>
      <c r="C252" s="25">
        <v>10</v>
      </c>
      <c r="D252" s="36">
        <f>D240*(1+Mastersheet!$C$3)</f>
        <v>21673.334816032981</v>
      </c>
      <c r="E252" s="36">
        <f t="shared" si="18"/>
        <v>-1300.4000889619788</v>
      </c>
      <c r="F252" s="37">
        <v>0</v>
      </c>
      <c r="G252" s="41">
        <f t="shared" si="16"/>
        <v>-6285.2670966495643</v>
      </c>
      <c r="H252" s="25">
        <v>0</v>
      </c>
      <c r="I252" s="25">
        <v>0</v>
      </c>
      <c r="J252" s="25">
        <v>0</v>
      </c>
      <c r="K252" s="25">
        <v>0</v>
      </c>
      <c r="L252" s="36">
        <v>0</v>
      </c>
      <c r="M252" s="36">
        <f>Mastersheet!$C$34</f>
        <v>-1824.6070659266443</v>
      </c>
      <c r="N252" s="38">
        <v>0</v>
      </c>
      <c r="O252" s="37">
        <f>O240*(1+Mastersheet!$C$39)</f>
        <v>-903.05561733470734</v>
      </c>
      <c r="P252" s="38">
        <f>Mastersheet!$C$41</f>
        <v>-1500</v>
      </c>
      <c r="Q252" s="38">
        <v>0</v>
      </c>
      <c r="R252" s="36">
        <f t="shared" si="17"/>
        <v>9860.0049471600869</v>
      </c>
      <c r="S252" s="36">
        <f t="shared" si="19"/>
        <v>1667330.8167524121</v>
      </c>
    </row>
    <row r="253" spans="1:19">
      <c r="A253" s="25">
        <v>251</v>
      </c>
      <c r="B253" s="25">
        <v>45</v>
      </c>
      <c r="C253" s="25">
        <v>11</v>
      </c>
      <c r="D253" s="36">
        <f>D241*(1+Mastersheet!$C$3)</f>
        <v>21673.334816032981</v>
      </c>
      <c r="E253" s="36">
        <f t="shared" si="18"/>
        <v>-1300.4000889619788</v>
      </c>
      <c r="F253" s="37">
        <v>0</v>
      </c>
      <c r="G253" s="41">
        <f t="shared" si="16"/>
        <v>-6285.2670966495643</v>
      </c>
      <c r="H253" s="25">
        <v>0</v>
      </c>
      <c r="I253" s="25">
        <v>0</v>
      </c>
      <c r="J253" s="25">
        <v>0</v>
      </c>
      <c r="K253" s="25">
        <v>0</v>
      </c>
      <c r="L253" s="36">
        <v>0</v>
      </c>
      <c r="M253" s="36">
        <f>Mastersheet!$C$34</f>
        <v>-1824.6070659266443</v>
      </c>
      <c r="N253" s="38">
        <v>0</v>
      </c>
      <c r="O253" s="37">
        <f>O241*(1+Mastersheet!$C$39)</f>
        <v>-903.05561733470734</v>
      </c>
      <c r="P253" s="38">
        <f>Mastersheet!$C$41</f>
        <v>-1500</v>
      </c>
      <c r="Q253" s="38">
        <v>0</v>
      </c>
      <c r="R253" s="36">
        <f t="shared" si="17"/>
        <v>9860.0049471600869</v>
      </c>
      <c r="S253" s="36">
        <f t="shared" si="19"/>
        <v>1679969.7063941597</v>
      </c>
    </row>
    <row r="254" spans="1:19">
      <c r="A254" s="25">
        <v>252</v>
      </c>
      <c r="B254" s="25">
        <v>45</v>
      </c>
      <c r="C254" s="25">
        <v>0</v>
      </c>
      <c r="D254" s="36">
        <f>D242*(1+Mastersheet!$C$3)</f>
        <v>21673.334816032981</v>
      </c>
      <c r="E254" s="36">
        <f t="shared" si="18"/>
        <v>-1300.4000889619788</v>
      </c>
      <c r="F254" s="37">
        <v>0</v>
      </c>
      <c r="G254" s="41">
        <f t="shared" si="16"/>
        <v>-6285.2670966495643</v>
      </c>
      <c r="H254" s="25">
        <v>0</v>
      </c>
      <c r="I254" s="25">
        <v>0</v>
      </c>
      <c r="J254" s="25">
        <v>0</v>
      </c>
      <c r="K254" s="25">
        <v>0</v>
      </c>
      <c r="L254" s="36">
        <v>0</v>
      </c>
      <c r="M254" s="36">
        <f>Mastersheet!$C$34</f>
        <v>-1824.6070659266443</v>
      </c>
      <c r="N254" s="38">
        <v>0</v>
      </c>
      <c r="O254" s="37">
        <f>O242*(1+Mastersheet!$C$39)</f>
        <v>-903.05561733470734</v>
      </c>
      <c r="P254" s="38">
        <f>Mastersheet!$C$41</f>
        <v>-1500</v>
      </c>
      <c r="Q254" s="38">
        <v>0</v>
      </c>
      <c r="R254" s="36">
        <f t="shared" si="17"/>
        <v>9860.0049471600869</v>
      </c>
      <c r="S254" s="36">
        <f t="shared" si="19"/>
        <v>1692629.6608519768</v>
      </c>
    </row>
    <row r="255" spans="1:19">
      <c r="A255" s="25">
        <v>253</v>
      </c>
      <c r="B255" s="25">
        <v>45</v>
      </c>
      <c r="C255" s="25">
        <v>1</v>
      </c>
      <c r="D255" s="36">
        <f>D243*(1+Mastersheet!$C$3)</f>
        <v>22323.53486051397</v>
      </c>
      <c r="E255" s="36">
        <f t="shared" si="18"/>
        <v>-1339.4120916308382</v>
      </c>
      <c r="F255" s="37">
        <v>0</v>
      </c>
      <c r="G255" s="41">
        <f t="shared" si="16"/>
        <v>-6473.8251095490505</v>
      </c>
      <c r="H255" s="25">
        <v>0</v>
      </c>
      <c r="I255" s="25">
        <v>0</v>
      </c>
      <c r="J255" s="25">
        <v>0</v>
      </c>
      <c r="K255" s="25">
        <v>0</v>
      </c>
      <c r="L255" s="36">
        <v>0</v>
      </c>
      <c r="M255" s="36">
        <f>Mastersheet!$C$34</f>
        <v>-1824.6070659266443</v>
      </c>
      <c r="N255" s="38">
        <v>0</v>
      </c>
      <c r="O255" s="37">
        <f>O243*(1+Mastersheet!$C$39)</f>
        <v>-930.14728585474859</v>
      </c>
      <c r="P255" s="38">
        <f>Mastersheet!$C$41</f>
        <v>-1500</v>
      </c>
      <c r="Q255" s="38">
        <v>0</v>
      </c>
      <c r="R255" s="36">
        <f t="shared" si="17"/>
        <v>10255.543307552689</v>
      </c>
      <c r="S255" s="36">
        <f t="shared" si="19"/>
        <v>1705706.2535942828</v>
      </c>
    </row>
    <row r="256" spans="1:19">
      <c r="A256" s="25">
        <v>254</v>
      </c>
      <c r="B256" s="25">
        <v>46</v>
      </c>
      <c r="C256" s="25">
        <v>2</v>
      </c>
      <c r="D256" s="36">
        <f>D244*(1+Mastersheet!$C$3)</f>
        <v>22323.53486051397</v>
      </c>
      <c r="E256" s="36">
        <f t="shared" si="18"/>
        <v>-1339.4120916308382</v>
      </c>
      <c r="F256" s="37">
        <v>0</v>
      </c>
      <c r="G256" s="41">
        <f t="shared" si="16"/>
        <v>-6473.8251095490505</v>
      </c>
      <c r="H256" s="25">
        <v>0</v>
      </c>
      <c r="I256" s="25">
        <v>0</v>
      </c>
      <c r="J256" s="25">
        <v>0</v>
      </c>
      <c r="K256" s="25">
        <v>0</v>
      </c>
      <c r="L256" s="36">
        <v>0</v>
      </c>
      <c r="M256" s="36">
        <f>Mastersheet!$C$34</f>
        <v>-1824.6070659266443</v>
      </c>
      <c r="N256" s="38">
        <v>0</v>
      </c>
      <c r="O256" s="37">
        <f>O244*(1+Mastersheet!$C$39)</f>
        <v>-930.14728585474859</v>
      </c>
      <c r="P256" s="38">
        <f>Mastersheet!$C$41</f>
        <v>-1500</v>
      </c>
      <c r="Q256" s="38">
        <v>0</v>
      </c>
      <c r="R256" s="36">
        <f t="shared" si="17"/>
        <v>10255.543307552689</v>
      </c>
      <c r="S256" s="36">
        <f t="shared" si="19"/>
        <v>1718804.6406578259</v>
      </c>
    </row>
    <row r="257" spans="1:19">
      <c r="A257" s="25">
        <v>255</v>
      </c>
      <c r="B257" s="25">
        <v>46</v>
      </c>
      <c r="C257" s="25">
        <v>3</v>
      </c>
      <c r="D257" s="36">
        <f>D245*(1+Mastersheet!$C$3)</f>
        <v>22323.53486051397</v>
      </c>
      <c r="E257" s="36">
        <f t="shared" si="18"/>
        <v>-1339.4120916308382</v>
      </c>
      <c r="F257" s="37">
        <v>0</v>
      </c>
      <c r="G257" s="41">
        <f t="shared" si="16"/>
        <v>-6473.8251095490505</v>
      </c>
      <c r="H257" s="25">
        <v>0</v>
      </c>
      <c r="I257" s="25">
        <v>0</v>
      </c>
      <c r="J257" s="25">
        <v>0</v>
      </c>
      <c r="K257" s="25">
        <v>0</v>
      </c>
      <c r="L257" s="36">
        <v>0</v>
      </c>
      <c r="M257" s="36">
        <f>Mastersheet!$C$34</f>
        <v>-1824.6070659266443</v>
      </c>
      <c r="N257" s="38">
        <v>0</v>
      </c>
      <c r="O257" s="37">
        <f>O245*(1+Mastersheet!$C$39)</f>
        <v>-930.14728585474859</v>
      </c>
      <c r="P257" s="38">
        <f>Mastersheet!$C$41</f>
        <v>-1500</v>
      </c>
      <c r="Q257" s="38">
        <v>0</v>
      </c>
      <c r="R257" s="36">
        <f t="shared" si="17"/>
        <v>10255.543307552689</v>
      </c>
      <c r="S257" s="36">
        <f t="shared" si="19"/>
        <v>1731924.858366475</v>
      </c>
    </row>
    <row r="258" spans="1:19">
      <c r="A258" s="25">
        <v>256</v>
      </c>
      <c r="B258" s="25">
        <v>46</v>
      </c>
      <c r="C258" s="25">
        <v>4</v>
      </c>
      <c r="D258" s="36">
        <f>D246*(1+Mastersheet!$C$3)</f>
        <v>22323.53486051397</v>
      </c>
      <c r="E258" s="36">
        <f t="shared" si="18"/>
        <v>-1339.4120916308382</v>
      </c>
      <c r="F258" s="37">
        <v>0</v>
      </c>
      <c r="G258" s="41">
        <f t="shared" ref="G258:G321" si="20">-0.29*($D258)</f>
        <v>-6473.8251095490505</v>
      </c>
      <c r="H258" s="25">
        <v>0</v>
      </c>
      <c r="I258" s="25">
        <v>0</v>
      </c>
      <c r="J258" s="25">
        <v>0</v>
      </c>
      <c r="K258" s="25">
        <v>0</v>
      </c>
      <c r="L258" s="36">
        <v>0</v>
      </c>
      <c r="M258" s="36">
        <f>Mastersheet!$C$34</f>
        <v>-1824.6070659266443</v>
      </c>
      <c r="N258" s="38">
        <v>0</v>
      </c>
      <c r="O258" s="37">
        <f>O246*(1+Mastersheet!$C$39)</f>
        <v>-930.14728585474859</v>
      </c>
      <c r="P258" s="38">
        <f>Mastersheet!$C$41</f>
        <v>-1500</v>
      </c>
      <c r="Q258" s="38">
        <v>0</v>
      </c>
      <c r="R258" s="36">
        <f t="shared" si="17"/>
        <v>10255.543307552689</v>
      </c>
      <c r="S258" s="36">
        <f t="shared" si="19"/>
        <v>1745066.9431046385</v>
      </c>
    </row>
    <row r="259" spans="1:19">
      <c r="A259" s="25">
        <v>257</v>
      </c>
      <c r="B259" s="25">
        <v>46</v>
      </c>
      <c r="C259" s="25">
        <v>5</v>
      </c>
      <c r="D259" s="36">
        <f>D247*(1+Mastersheet!$C$3)</f>
        <v>22323.53486051397</v>
      </c>
      <c r="E259" s="36">
        <f t="shared" si="18"/>
        <v>-1339.4120916308382</v>
      </c>
      <c r="F259" s="37">
        <v>0</v>
      </c>
      <c r="G259" s="41">
        <f t="shared" si="20"/>
        <v>-6473.8251095490505</v>
      </c>
      <c r="H259" s="25">
        <v>0</v>
      </c>
      <c r="I259" s="25">
        <v>0</v>
      </c>
      <c r="J259" s="25">
        <v>0</v>
      </c>
      <c r="K259" s="25">
        <v>0</v>
      </c>
      <c r="L259" s="36">
        <v>0</v>
      </c>
      <c r="M259" s="36">
        <f>Mastersheet!$C$34</f>
        <v>-1824.6070659266443</v>
      </c>
      <c r="N259" s="38">
        <v>0</v>
      </c>
      <c r="O259" s="37">
        <f>O247*(1+Mastersheet!$C$39)</f>
        <v>-930.14728585474859</v>
      </c>
      <c r="P259" s="38">
        <f>Mastersheet!$C$41</f>
        <v>-1500</v>
      </c>
      <c r="Q259" s="38">
        <v>0</v>
      </c>
      <c r="R259" s="36">
        <f t="shared" ref="R259:R322" si="21">SUM(D259,E259,F259,G259,H259,I259,J259,K259,L259,M259,N259,O259,P259,Q259)</f>
        <v>10255.543307552689</v>
      </c>
      <c r="S259" s="36">
        <f t="shared" si="19"/>
        <v>1758230.9313173655</v>
      </c>
    </row>
    <row r="260" spans="1:19">
      <c r="A260" s="25">
        <v>258</v>
      </c>
      <c r="B260" s="25">
        <v>46</v>
      </c>
      <c r="C260" s="25">
        <v>6</v>
      </c>
      <c r="D260" s="36">
        <f>D248*(1+Mastersheet!$C$3)</f>
        <v>22323.53486051397</v>
      </c>
      <c r="E260" s="36">
        <f t="shared" ref="E260:E323" si="22">-0.06*D260</f>
        <v>-1339.4120916308382</v>
      </c>
      <c r="F260" s="37">
        <v>0</v>
      </c>
      <c r="G260" s="41">
        <f t="shared" si="20"/>
        <v>-6473.8251095490505</v>
      </c>
      <c r="H260" s="25">
        <v>0</v>
      </c>
      <c r="I260" s="25">
        <v>0</v>
      </c>
      <c r="J260" s="25">
        <v>0</v>
      </c>
      <c r="K260" s="25">
        <v>0</v>
      </c>
      <c r="L260" s="36">
        <v>0</v>
      </c>
      <c r="M260" s="36">
        <f>Mastersheet!$C$34</f>
        <v>-1824.6070659266443</v>
      </c>
      <c r="N260" s="38">
        <v>0</v>
      </c>
      <c r="O260" s="37">
        <f>O248*(1+Mastersheet!$C$39)</f>
        <v>-930.14728585474859</v>
      </c>
      <c r="P260" s="38">
        <f>Mastersheet!$C$41</f>
        <v>-1500</v>
      </c>
      <c r="Q260" s="38">
        <v>0</v>
      </c>
      <c r="R260" s="36">
        <f t="shared" si="21"/>
        <v>10255.543307552689</v>
      </c>
      <c r="S260" s="36">
        <f t="shared" ref="S260:S323" si="23">R260+(S259*(1+($W$7/12)))</f>
        <v>1771416.8595104471</v>
      </c>
    </row>
    <row r="261" spans="1:19">
      <c r="A261" s="25">
        <v>259</v>
      </c>
      <c r="B261" s="25">
        <v>46</v>
      </c>
      <c r="C261" s="25">
        <v>7</v>
      </c>
      <c r="D261" s="36">
        <f>D249*(1+Mastersheet!$C$3)</f>
        <v>22323.53486051397</v>
      </c>
      <c r="E261" s="36">
        <f t="shared" si="22"/>
        <v>-1339.4120916308382</v>
      </c>
      <c r="F261" s="37">
        <v>0</v>
      </c>
      <c r="G261" s="41">
        <f t="shared" si="20"/>
        <v>-6473.8251095490505</v>
      </c>
      <c r="H261" s="25">
        <v>0</v>
      </c>
      <c r="I261" s="25">
        <v>0</v>
      </c>
      <c r="J261" s="25">
        <v>0</v>
      </c>
      <c r="K261" s="25">
        <v>0</v>
      </c>
      <c r="L261" s="36">
        <v>0</v>
      </c>
      <c r="M261" s="36">
        <f>Mastersheet!$C$34</f>
        <v>-1824.6070659266443</v>
      </c>
      <c r="N261" s="38">
        <v>0</v>
      </c>
      <c r="O261" s="37">
        <f>O249*(1+Mastersheet!$C$39)</f>
        <v>-930.14728585474859</v>
      </c>
      <c r="P261" s="38">
        <f>Mastersheet!$C$41</f>
        <v>-1500</v>
      </c>
      <c r="Q261" s="38">
        <v>0</v>
      </c>
      <c r="R261" s="36">
        <f t="shared" si="21"/>
        <v>10255.543307552689</v>
      </c>
      <c r="S261" s="36">
        <f t="shared" si="23"/>
        <v>1784624.7642505171</v>
      </c>
    </row>
    <row r="262" spans="1:19">
      <c r="A262" s="25">
        <v>260</v>
      </c>
      <c r="B262" s="25">
        <v>46</v>
      </c>
      <c r="C262" s="25">
        <v>8</v>
      </c>
      <c r="D262" s="36">
        <f>D250*(1+Mastersheet!$C$3)</f>
        <v>22323.53486051397</v>
      </c>
      <c r="E262" s="36">
        <f t="shared" si="22"/>
        <v>-1339.4120916308382</v>
      </c>
      <c r="F262" s="37">
        <v>0</v>
      </c>
      <c r="G262" s="41">
        <f t="shared" si="20"/>
        <v>-6473.8251095490505</v>
      </c>
      <c r="H262" s="25">
        <v>0</v>
      </c>
      <c r="I262" s="25">
        <v>0</v>
      </c>
      <c r="J262" s="25">
        <v>0</v>
      </c>
      <c r="K262" s="25">
        <v>0</v>
      </c>
      <c r="L262" s="36">
        <v>0</v>
      </c>
      <c r="M262" s="36">
        <f>Mastersheet!$C$34</f>
        <v>-1824.6070659266443</v>
      </c>
      <c r="N262" s="38">
        <v>0</v>
      </c>
      <c r="O262" s="37">
        <f>O250*(1+Mastersheet!$C$39)</f>
        <v>-930.14728585474859</v>
      </c>
      <c r="P262" s="38">
        <f>Mastersheet!$C$41</f>
        <v>-1500</v>
      </c>
      <c r="Q262" s="38">
        <v>0</v>
      </c>
      <c r="R262" s="36">
        <f t="shared" si="21"/>
        <v>10255.543307552689</v>
      </c>
      <c r="S262" s="36">
        <f t="shared" si="23"/>
        <v>1797854.682165154</v>
      </c>
    </row>
    <row r="263" spans="1:19">
      <c r="A263" s="25">
        <v>261</v>
      </c>
      <c r="B263" s="25">
        <v>46</v>
      </c>
      <c r="C263" s="25">
        <v>9</v>
      </c>
      <c r="D263" s="36">
        <f>D251*(1+Mastersheet!$C$3)</f>
        <v>22323.53486051397</v>
      </c>
      <c r="E263" s="36">
        <f t="shared" si="22"/>
        <v>-1339.4120916308382</v>
      </c>
      <c r="F263" s="37">
        <v>0</v>
      </c>
      <c r="G263" s="41">
        <f t="shared" si="20"/>
        <v>-6473.8251095490505</v>
      </c>
      <c r="H263" s="25">
        <v>0</v>
      </c>
      <c r="I263" s="25">
        <v>0</v>
      </c>
      <c r="J263" s="25">
        <v>0</v>
      </c>
      <c r="K263" s="25">
        <v>0</v>
      </c>
      <c r="L263" s="36">
        <v>0</v>
      </c>
      <c r="M263" s="36">
        <f>Mastersheet!$C$34</f>
        <v>-1824.6070659266443</v>
      </c>
      <c r="N263" s="38">
        <v>0</v>
      </c>
      <c r="O263" s="37">
        <f>O251*(1+Mastersheet!$C$39)</f>
        <v>-930.14728585474859</v>
      </c>
      <c r="P263" s="38">
        <f>Mastersheet!$C$41</f>
        <v>-1500</v>
      </c>
      <c r="Q263" s="38">
        <v>0</v>
      </c>
      <c r="R263" s="36">
        <f t="shared" si="21"/>
        <v>10255.543307552689</v>
      </c>
      <c r="S263" s="36">
        <f t="shared" si="23"/>
        <v>1811106.649942982</v>
      </c>
    </row>
    <row r="264" spans="1:19">
      <c r="A264" s="25">
        <v>262</v>
      </c>
      <c r="B264" s="25">
        <v>46</v>
      </c>
      <c r="C264" s="25">
        <v>10</v>
      </c>
      <c r="D264" s="36">
        <f>D252*(1+Mastersheet!$C$3)</f>
        <v>22323.53486051397</v>
      </c>
      <c r="E264" s="36">
        <f t="shared" si="22"/>
        <v>-1339.4120916308382</v>
      </c>
      <c r="F264" s="37">
        <v>0</v>
      </c>
      <c r="G264" s="41">
        <f t="shared" si="20"/>
        <v>-6473.8251095490505</v>
      </c>
      <c r="H264" s="25">
        <v>0</v>
      </c>
      <c r="I264" s="25">
        <v>0</v>
      </c>
      <c r="J264" s="25">
        <v>0</v>
      </c>
      <c r="K264" s="25">
        <v>0</v>
      </c>
      <c r="L264" s="36">
        <v>0</v>
      </c>
      <c r="M264" s="36">
        <f>Mastersheet!$C$34</f>
        <v>-1824.6070659266443</v>
      </c>
      <c r="N264" s="38">
        <v>0</v>
      </c>
      <c r="O264" s="37">
        <f>O252*(1+Mastersheet!$C$39)</f>
        <v>-930.14728585474859</v>
      </c>
      <c r="P264" s="38">
        <f>Mastersheet!$C$41</f>
        <v>-1500</v>
      </c>
      <c r="Q264" s="38">
        <v>0</v>
      </c>
      <c r="R264" s="36">
        <f t="shared" si="21"/>
        <v>10255.543307552689</v>
      </c>
      <c r="S264" s="36">
        <f t="shared" si="23"/>
        <v>1824380.7043337729</v>
      </c>
    </row>
    <row r="265" spans="1:19">
      <c r="A265" s="25">
        <v>263</v>
      </c>
      <c r="B265" s="25">
        <v>46</v>
      </c>
      <c r="C265" s="25">
        <v>11</v>
      </c>
      <c r="D265" s="36">
        <f>D253*(1+Mastersheet!$C$3)</f>
        <v>22323.53486051397</v>
      </c>
      <c r="E265" s="36">
        <f t="shared" si="22"/>
        <v>-1339.4120916308382</v>
      </c>
      <c r="F265" s="37">
        <v>0</v>
      </c>
      <c r="G265" s="41">
        <f t="shared" si="20"/>
        <v>-6473.8251095490505</v>
      </c>
      <c r="H265" s="25">
        <v>0</v>
      </c>
      <c r="I265" s="25">
        <v>0</v>
      </c>
      <c r="J265" s="25">
        <v>0</v>
      </c>
      <c r="K265" s="25">
        <v>0</v>
      </c>
      <c r="L265" s="36">
        <v>0</v>
      </c>
      <c r="M265" s="36">
        <f>Mastersheet!$C$34</f>
        <v>-1824.6070659266443</v>
      </c>
      <c r="N265" s="38">
        <v>0</v>
      </c>
      <c r="O265" s="37">
        <f>O253*(1+Mastersheet!$C$39)</f>
        <v>-930.14728585474859</v>
      </c>
      <c r="P265" s="38">
        <f>Mastersheet!$C$41</f>
        <v>-1500</v>
      </c>
      <c r="Q265" s="38">
        <v>0</v>
      </c>
      <c r="R265" s="36">
        <f t="shared" si="21"/>
        <v>10255.543307552689</v>
      </c>
      <c r="S265" s="36">
        <f t="shared" si="23"/>
        <v>1837676.8821485485</v>
      </c>
    </row>
    <row r="266" spans="1:19">
      <c r="A266" s="25">
        <v>264</v>
      </c>
      <c r="B266" s="25">
        <v>46</v>
      </c>
      <c r="C266" s="25">
        <v>0</v>
      </c>
      <c r="D266" s="36">
        <f>D254*(1+Mastersheet!$C$3)</f>
        <v>22323.53486051397</v>
      </c>
      <c r="E266" s="36">
        <f t="shared" si="22"/>
        <v>-1339.4120916308382</v>
      </c>
      <c r="F266" s="37">
        <v>0</v>
      </c>
      <c r="G266" s="41">
        <f t="shared" si="20"/>
        <v>-6473.8251095490505</v>
      </c>
      <c r="H266" s="25">
        <v>0</v>
      </c>
      <c r="I266" s="25">
        <v>0</v>
      </c>
      <c r="J266" s="25">
        <v>0</v>
      </c>
      <c r="K266" s="25">
        <v>0</v>
      </c>
      <c r="L266" s="36">
        <v>0</v>
      </c>
      <c r="M266" s="36">
        <f>Mastersheet!$C$34</f>
        <v>-1824.6070659266443</v>
      </c>
      <c r="N266" s="38">
        <v>0</v>
      </c>
      <c r="O266" s="37">
        <f>O254*(1+Mastersheet!$C$39)</f>
        <v>-930.14728585474859</v>
      </c>
      <c r="P266" s="38">
        <f>Mastersheet!$C$41</f>
        <v>-1500</v>
      </c>
      <c r="Q266" s="38">
        <v>0</v>
      </c>
      <c r="R266" s="36">
        <f t="shared" si="21"/>
        <v>10255.543307552689</v>
      </c>
      <c r="S266" s="36">
        <f t="shared" si="23"/>
        <v>1850995.220259682</v>
      </c>
    </row>
    <row r="267" spans="1:19">
      <c r="A267" s="25">
        <v>265</v>
      </c>
      <c r="B267" s="25">
        <v>46</v>
      </c>
      <c r="C267" s="25">
        <v>1</v>
      </c>
      <c r="D267" s="36">
        <f>D255*(1+Mastersheet!$C$3)</f>
        <v>22993.240906329389</v>
      </c>
      <c r="E267" s="36">
        <f t="shared" si="22"/>
        <v>-1379.5944543797632</v>
      </c>
      <c r="F267" s="37">
        <v>0</v>
      </c>
      <c r="G267" s="41">
        <f t="shared" si="20"/>
        <v>-6668.0398628355224</v>
      </c>
      <c r="H267" s="25">
        <v>0</v>
      </c>
      <c r="I267" s="25">
        <v>0</v>
      </c>
      <c r="J267" s="25">
        <v>0</v>
      </c>
      <c r="K267" s="25">
        <v>0</v>
      </c>
      <c r="L267" s="36">
        <v>0</v>
      </c>
      <c r="M267" s="36">
        <f>Mastersheet!$C$34</f>
        <v>-1824.6070659266443</v>
      </c>
      <c r="N267" s="38">
        <v>0</v>
      </c>
      <c r="O267" s="37">
        <f>O255*(1+Mastersheet!$C$39)</f>
        <v>-958.05170443039106</v>
      </c>
      <c r="P267" s="38">
        <f>Mastersheet!$C$41</f>
        <v>-1500</v>
      </c>
      <c r="Q267" s="38">
        <v>0</v>
      </c>
      <c r="R267" s="36">
        <f t="shared" si="21"/>
        <v>10662.947818757069</v>
      </c>
      <c r="S267" s="36">
        <f t="shared" si="23"/>
        <v>1864743.1601122052</v>
      </c>
    </row>
    <row r="268" spans="1:19">
      <c r="A268" s="25">
        <v>266</v>
      </c>
      <c r="B268" s="25">
        <v>47</v>
      </c>
      <c r="C268" s="25">
        <v>2</v>
      </c>
      <c r="D268" s="36">
        <f>D256*(1+Mastersheet!$C$3)</f>
        <v>22993.240906329389</v>
      </c>
      <c r="E268" s="36">
        <f t="shared" si="22"/>
        <v>-1379.5944543797632</v>
      </c>
      <c r="F268" s="37">
        <v>0</v>
      </c>
      <c r="G268" s="41">
        <f t="shared" si="20"/>
        <v>-6668.0398628355224</v>
      </c>
      <c r="H268" s="25">
        <v>0</v>
      </c>
      <c r="I268" s="25">
        <v>0</v>
      </c>
      <c r="J268" s="25">
        <v>0</v>
      </c>
      <c r="K268" s="25">
        <v>0</v>
      </c>
      <c r="L268" s="36">
        <v>0</v>
      </c>
      <c r="M268" s="36">
        <f>Mastersheet!$C$34</f>
        <v>-1824.6070659266443</v>
      </c>
      <c r="N268" s="38">
        <v>0</v>
      </c>
      <c r="O268" s="37">
        <f>O256*(1+Mastersheet!$C$39)</f>
        <v>-958.05170443039106</v>
      </c>
      <c r="P268" s="38">
        <f>Mastersheet!$C$41</f>
        <v>-1500</v>
      </c>
      <c r="Q268" s="38">
        <v>0</v>
      </c>
      <c r="R268" s="36">
        <f t="shared" si="21"/>
        <v>10662.947818757069</v>
      </c>
      <c r="S268" s="36">
        <f t="shared" si="23"/>
        <v>1878514.013197816</v>
      </c>
    </row>
    <row r="269" spans="1:19">
      <c r="A269" s="25">
        <v>267</v>
      </c>
      <c r="B269" s="25">
        <v>47</v>
      </c>
      <c r="C269" s="25">
        <v>3</v>
      </c>
      <c r="D269" s="36">
        <f>D257*(1+Mastersheet!$C$3)</f>
        <v>22993.240906329389</v>
      </c>
      <c r="E269" s="36">
        <f t="shared" si="22"/>
        <v>-1379.5944543797632</v>
      </c>
      <c r="F269" s="37">
        <v>0</v>
      </c>
      <c r="G269" s="41">
        <f t="shared" si="20"/>
        <v>-6668.0398628355224</v>
      </c>
      <c r="H269" s="25">
        <v>0</v>
      </c>
      <c r="I269" s="25">
        <v>0</v>
      </c>
      <c r="J269" s="25">
        <v>0</v>
      </c>
      <c r="K269" s="25">
        <v>0</v>
      </c>
      <c r="L269" s="36">
        <v>0</v>
      </c>
      <c r="M269" s="36">
        <f>Mastersheet!$C$34</f>
        <v>-1824.6070659266443</v>
      </c>
      <c r="N269" s="38">
        <v>0</v>
      </c>
      <c r="O269" s="37">
        <f>O257*(1+Mastersheet!$C$39)</f>
        <v>-958.05170443039106</v>
      </c>
      <c r="P269" s="38">
        <f>Mastersheet!$C$41</f>
        <v>-1500</v>
      </c>
      <c r="Q269" s="38">
        <v>0</v>
      </c>
      <c r="R269" s="36">
        <f t="shared" si="21"/>
        <v>10662.947818757069</v>
      </c>
      <c r="S269" s="36">
        <f t="shared" si="23"/>
        <v>1892307.8177052361</v>
      </c>
    </row>
    <row r="270" spans="1:19">
      <c r="A270" s="25">
        <v>268</v>
      </c>
      <c r="B270" s="25">
        <v>47</v>
      </c>
      <c r="C270" s="25">
        <v>4</v>
      </c>
      <c r="D270" s="36">
        <f>D258*(1+Mastersheet!$C$3)</f>
        <v>22993.240906329389</v>
      </c>
      <c r="E270" s="36">
        <f t="shared" si="22"/>
        <v>-1379.5944543797632</v>
      </c>
      <c r="F270" s="37">
        <v>0</v>
      </c>
      <c r="G270" s="41">
        <f t="shared" si="20"/>
        <v>-6668.0398628355224</v>
      </c>
      <c r="H270" s="25">
        <v>0</v>
      </c>
      <c r="I270" s="25">
        <v>0</v>
      </c>
      <c r="J270" s="25">
        <v>0</v>
      </c>
      <c r="K270" s="25">
        <v>0</v>
      </c>
      <c r="L270" s="36">
        <v>0</v>
      </c>
      <c r="M270" s="36">
        <f>Mastersheet!$C$34</f>
        <v>-1824.6070659266443</v>
      </c>
      <c r="N270" s="38">
        <v>0</v>
      </c>
      <c r="O270" s="37">
        <f>O258*(1+Mastersheet!$C$39)</f>
        <v>-958.05170443039106</v>
      </c>
      <c r="P270" s="38">
        <f>Mastersheet!$C$41</f>
        <v>-1500</v>
      </c>
      <c r="Q270" s="38">
        <v>0</v>
      </c>
      <c r="R270" s="36">
        <f t="shared" si="21"/>
        <v>10662.947818757069</v>
      </c>
      <c r="S270" s="36">
        <f t="shared" si="23"/>
        <v>1906124.6118868354</v>
      </c>
    </row>
    <row r="271" spans="1:19">
      <c r="A271" s="25">
        <v>269</v>
      </c>
      <c r="B271" s="25">
        <v>47</v>
      </c>
      <c r="C271" s="25">
        <v>5</v>
      </c>
      <c r="D271" s="36">
        <f>D259*(1+Mastersheet!$C$3)</f>
        <v>22993.240906329389</v>
      </c>
      <c r="E271" s="36">
        <f t="shared" si="22"/>
        <v>-1379.5944543797632</v>
      </c>
      <c r="F271" s="37">
        <v>0</v>
      </c>
      <c r="G271" s="41">
        <f t="shared" si="20"/>
        <v>-6668.0398628355224</v>
      </c>
      <c r="H271" s="25">
        <v>0</v>
      </c>
      <c r="I271" s="25">
        <v>0</v>
      </c>
      <c r="J271" s="25">
        <v>0</v>
      </c>
      <c r="K271" s="25">
        <v>0</v>
      </c>
      <c r="L271" s="36">
        <v>0</v>
      </c>
      <c r="M271" s="36">
        <f>Mastersheet!$C$34</f>
        <v>-1824.6070659266443</v>
      </c>
      <c r="N271" s="38">
        <v>0</v>
      </c>
      <c r="O271" s="37">
        <f>O259*(1+Mastersheet!$C$39)</f>
        <v>-958.05170443039106</v>
      </c>
      <c r="P271" s="38">
        <f>Mastersheet!$C$41</f>
        <v>-1500</v>
      </c>
      <c r="Q271" s="38">
        <v>0</v>
      </c>
      <c r="R271" s="36">
        <f t="shared" si="21"/>
        <v>10662.947818757069</v>
      </c>
      <c r="S271" s="36">
        <f t="shared" si="23"/>
        <v>1919964.4340587372</v>
      </c>
    </row>
    <row r="272" spans="1:19">
      <c r="A272" s="25">
        <v>270</v>
      </c>
      <c r="B272" s="25">
        <v>47</v>
      </c>
      <c r="C272" s="25">
        <v>6</v>
      </c>
      <c r="D272" s="36">
        <f>D260*(1+Mastersheet!$C$3)</f>
        <v>22993.240906329389</v>
      </c>
      <c r="E272" s="36">
        <f t="shared" si="22"/>
        <v>-1379.5944543797632</v>
      </c>
      <c r="F272" s="37">
        <v>0</v>
      </c>
      <c r="G272" s="41">
        <f t="shared" si="20"/>
        <v>-6668.0398628355224</v>
      </c>
      <c r="H272" s="25">
        <v>0</v>
      </c>
      <c r="I272" s="25">
        <v>0</v>
      </c>
      <c r="J272" s="25">
        <v>0</v>
      </c>
      <c r="K272" s="25">
        <v>0</v>
      </c>
      <c r="L272" s="36">
        <v>0</v>
      </c>
      <c r="M272" s="36">
        <f>Mastersheet!$C$34</f>
        <v>-1824.6070659266443</v>
      </c>
      <c r="N272" s="38">
        <v>0</v>
      </c>
      <c r="O272" s="37">
        <f>O260*(1+Mastersheet!$C$39)</f>
        <v>-958.05170443039106</v>
      </c>
      <c r="P272" s="38">
        <f>Mastersheet!$C$41</f>
        <v>-1500</v>
      </c>
      <c r="Q272" s="38">
        <v>0</v>
      </c>
      <c r="R272" s="36">
        <f t="shared" si="21"/>
        <v>10662.947818757069</v>
      </c>
      <c r="S272" s="36">
        <f t="shared" si="23"/>
        <v>1933827.3226009256</v>
      </c>
    </row>
    <row r="273" spans="1:19">
      <c r="A273" s="25">
        <v>271</v>
      </c>
      <c r="B273" s="25">
        <v>47</v>
      </c>
      <c r="C273" s="25">
        <v>7</v>
      </c>
      <c r="D273" s="36">
        <f>D261*(1+Mastersheet!$C$3)</f>
        <v>22993.240906329389</v>
      </c>
      <c r="E273" s="36">
        <f t="shared" si="22"/>
        <v>-1379.5944543797632</v>
      </c>
      <c r="F273" s="37">
        <v>0</v>
      </c>
      <c r="G273" s="41">
        <f t="shared" si="20"/>
        <v>-6668.0398628355224</v>
      </c>
      <c r="H273" s="25">
        <v>0</v>
      </c>
      <c r="I273" s="25">
        <v>0</v>
      </c>
      <c r="J273" s="25">
        <v>0</v>
      </c>
      <c r="K273" s="25">
        <v>0</v>
      </c>
      <c r="L273" s="36">
        <v>0</v>
      </c>
      <c r="M273" s="36">
        <f>Mastersheet!$C$34</f>
        <v>-1824.6070659266443</v>
      </c>
      <c r="N273" s="38">
        <v>0</v>
      </c>
      <c r="O273" s="37">
        <f>O261*(1+Mastersheet!$C$39)</f>
        <v>-958.05170443039106</v>
      </c>
      <c r="P273" s="38">
        <f>Mastersheet!$C$41</f>
        <v>-1500</v>
      </c>
      <c r="Q273" s="38">
        <v>0</v>
      </c>
      <c r="R273" s="36">
        <f t="shared" si="21"/>
        <v>10662.947818757069</v>
      </c>
      <c r="S273" s="36">
        <f t="shared" si="23"/>
        <v>1947713.3159573509</v>
      </c>
    </row>
    <row r="274" spans="1:19">
      <c r="A274" s="25">
        <v>272</v>
      </c>
      <c r="B274" s="25">
        <v>47</v>
      </c>
      <c r="C274" s="25">
        <v>8</v>
      </c>
      <c r="D274" s="36">
        <f>D262*(1+Mastersheet!$C$3)</f>
        <v>22993.240906329389</v>
      </c>
      <c r="E274" s="36">
        <f t="shared" si="22"/>
        <v>-1379.5944543797632</v>
      </c>
      <c r="F274" s="37">
        <v>0</v>
      </c>
      <c r="G274" s="41">
        <f t="shared" si="20"/>
        <v>-6668.0398628355224</v>
      </c>
      <c r="H274" s="25">
        <v>0</v>
      </c>
      <c r="I274" s="25">
        <v>0</v>
      </c>
      <c r="J274" s="25">
        <v>0</v>
      </c>
      <c r="K274" s="25">
        <v>0</v>
      </c>
      <c r="L274" s="36">
        <v>0</v>
      </c>
      <c r="M274" s="36">
        <f>Mastersheet!$C$34</f>
        <v>-1824.6070659266443</v>
      </c>
      <c r="N274" s="38">
        <v>0</v>
      </c>
      <c r="O274" s="37">
        <f>O262*(1+Mastersheet!$C$39)</f>
        <v>-958.05170443039106</v>
      </c>
      <c r="P274" s="38">
        <f>Mastersheet!$C$41</f>
        <v>-1500</v>
      </c>
      <c r="Q274" s="38">
        <v>0</v>
      </c>
      <c r="R274" s="36">
        <f t="shared" si="21"/>
        <v>10662.947818757069</v>
      </c>
      <c r="S274" s="36">
        <f t="shared" si="23"/>
        <v>1961622.452636037</v>
      </c>
    </row>
    <row r="275" spans="1:19">
      <c r="A275" s="25">
        <v>273</v>
      </c>
      <c r="B275" s="25">
        <v>47</v>
      </c>
      <c r="C275" s="25">
        <v>9</v>
      </c>
      <c r="D275" s="36">
        <f>D263*(1+Mastersheet!$C$3)</f>
        <v>22993.240906329389</v>
      </c>
      <c r="E275" s="36">
        <f t="shared" si="22"/>
        <v>-1379.5944543797632</v>
      </c>
      <c r="F275" s="37">
        <v>0</v>
      </c>
      <c r="G275" s="41">
        <f t="shared" si="20"/>
        <v>-6668.0398628355224</v>
      </c>
      <c r="H275" s="25">
        <v>0</v>
      </c>
      <c r="I275" s="25">
        <v>0</v>
      </c>
      <c r="J275" s="25">
        <v>0</v>
      </c>
      <c r="K275" s="25">
        <v>0</v>
      </c>
      <c r="L275" s="36">
        <v>0</v>
      </c>
      <c r="M275" s="36">
        <f>Mastersheet!$C$34</f>
        <v>-1824.6070659266443</v>
      </c>
      <c r="N275" s="38">
        <v>0</v>
      </c>
      <c r="O275" s="37">
        <f>O263*(1+Mastersheet!$C$39)</f>
        <v>-958.05170443039106</v>
      </c>
      <c r="P275" s="38">
        <f>Mastersheet!$C$41</f>
        <v>-1500</v>
      </c>
      <c r="Q275" s="38">
        <v>0</v>
      </c>
      <c r="R275" s="36">
        <f t="shared" si="21"/>
        <v>10662.947818757069</v>
      </c>
      <c r="S275" s="36">
        <f t="shared" si="23"/>
        <v>1975554.7712091876</v>
      </c>
    </row>
    <row r="276" spans="1:19">
      <c r="A276" s="25">
        <v>274</v>
      </c>
      <c r="B276" s="25">
        <v>47</v>
      </c>
      <c r="C276" s="25">
        <v>10</v>
      </c>
      <c r="D276" s="36">
        <f>D264*(1+Mastersheet!$C$3)</f>
        <v>22993.240906329389</v>
      </c>
      <c r="E276" s="36">
        <f t="shared" si="22"/>
        <v>-1379.5944543797632</v>
      </c>
      <c r="F276" s="37">
        <v>0</v>
      </c>
      <c r="G276" s="41">
        <f t="shared" si="20"/>
        <v>-6668.0398628355224</v>
      </c>
      <c r="H276" s="25">
        <v>0</v>
      </c>
      <c r="I276" s="25">
        <v>0</v>
      </c>
      <c r="J276" s="25">
        <v>0</v>
      </c>
      <c r="K276" s="25">
        <v>0</v>
      </c>
      <c r="L276" s="36">
        <v>0</v>
      </c>
      <c r="M276" s="36">
        <f>Mastersheet!$C$34</f>
        <v>-1824.6070659266443</v>
      </c>
      <c r="N276" s="38">
        <v>0</v>
      </c>
      <c r="O276" s="37">
        <f>O264*(1+Mastersheet!$C$39)</f>
        <v>-958.05170443039106</v>
      </c>
      <c r="P276" s="38">
        <f>Mastersheet!$C$41</f>
        <v>-1500</v>
      </c>
      <c r="Q276" s="38">
        <v>0</v>
      </c>
      <c r="R276" s="36">
        <f t="shared" si="21"/>
        <v>10662.947818757069</v>
      </c>
      <c r="S276" s="36">
        <f t="shared" si="23"/>
        <v>1989510.3103132932</v>
      </c>
    </row>
    <row r="277" spans="1:19">
      <c r="A277" s="25">
        <v>275</v>
      </c>
      <c r="B277" s="25">
        <v>47</v>
      </c>
      <c r="C277" s="25">
        <v>11</v>
      </c>
      <c r="D277" s="36">
        <f>D265*(1+Mastersheet!$C$3)</f>
        <v>22993.240906329389</v>
      </c>
      <c r="E277" s="36">
        <f t="shared" si="22"/>
        <v>-1379.5944543797632</v>
      </c>
      <c r="F277" s="37">
        <v>0</v>
      </c>
      <c r="G277" s="41">
        <f t="shared" si="20"/>
        <v>-6668.0398628355224</v>
      </c>
      <c r="H277" s="25">
        <v>0</v>
      </c>
      <c r="I277" s="25">
        <v>0</v>
      </c>
      <c r="J277" s="25">
        <v>0</v>
      </c>
      <c r="K277" s="25">
        <v>0</v>
      </c>
      <c r="L277" s="36">
        <v>0</v>
      </c>
      <c r="M277" s="36">
        <f>Mastersheet!$C$34</f>
        <v>-1824.6070659266443</v>
      </c>
      <c r="N277" s="38">
        <v>0</v>
      </c>
      <c r="O277" s="37">
        <f>O265*(1+Mastersheet!$C$39)</f>
        <v>-958.05170443039106</v>
      </c>
      <c r="P277" s="38">
        <f>Mastersheet!$C$41</f>
        <v>-1500</v>
      </c>
      <c r="Q277" s="38">
        <v>0</v>
      </c>
      <c r="R277" s="36">
        <f t="shared" si="21"/>
        <v>10662.947818757069</v>
      </c>
      <c r="S277" s="36">
        <f t="shared" si="23"/>
        <v>2003489.1086492392</v>
      </c>
    </row>
    <row r="278" spans="1:19">
      <c r="A278" s="25">
        <v>276</v>
      </c>
      <c r="B278" s="25">
        <v>47</v>
      </c>
      <c r="C278" s="25">
        <v>0</v>
      </c>
      <c r="D278" s="36">
        <f>D266*(1+Mastersheet!$C$3)</f>
        <v>22993.240906329389</v>
      </c>
      <c r="E278" s="36">
        <f t="shared" si="22"/>
        <v>-1379.5944543797632</v>
      </c>
      <c r="F278" s="37">
        <v>0</v>
      </c>
      <c r="G278" s="41">
        <f t="shared" si="20"/>
        <v>-6668.0398628355224</v>
      </c>
      <c r="H278" s="25">
        <v>0</v>
      </c>
      <c r="I278" s="25">
        <v>0</v>
      </c>
      <c r="J278" s="25">
        <v>0</v>
      </c>
      <c r="K278" s="25">
        <v>0</v>
      </c>
      <c r="L278" s="36">
        <v>0</v>
      </c>
      <c r="M278" s="36">
        <f>Mastersheet!$C$34</f>
        <v>-1824.6070659266443</v>
      </c>
      <c r="N278" s="38">
        <v>0</v>
      </c>
      <c r="O278" s="37">
        <f>O266*(1+Mastersheet!$C$39)</f>
        <v>-958.05170443039106</v>
      </c>
      <c r="P278" s="38">
        <f>Mastersheet!$C$41</f>
        <v>-1500</v>
      </c>
      <c r="Q278" s="38">
        <v>0</v>
      </c>
      <c r="R278" s="36">
        <f t="shared" si="21"/>
        <v>10662.947818757069</v>
      </c>
      <c r="S278" s="36">
        <f t="shared" si="23"/>
        <v>2017491.2049824116</v>
      </c>
    </row>
    <row r="279" spans="1:19">
      <c r="A279" s="25">
        <v>277</v>
      </c>
      <c r="B279" s="25">
        <v>47</v>
      </c>
      <c r="C279" s="25">
        <v>1</v>
      </c>
      <c r="D279" s="36">
        <f>D267*(1+Mastersheet!$C$3)</f>
        <v>23683.038133519272</v>
      </c>
      <c r="E279" s="36">
        <f t="shared" si="22"/>
        <v>-1420.9822880111562</v>
      </c>
      <c r="F279" s="37">
        <v>0</v>
      </c>
      <c r="G279" s="41">
        <f t="shared" si="20"/>
        <v>-6868.0810587205888</v>
      </c>
      <c r="H279" s="25">
        <v>0</v>
      </c>
      <c r="I279" s="25">
        <v>0</v>
      </c>
      <c r="J279" s="25">
        <v>0</v>
      </c>
      <c r="K279" s="25">
        <v>0</v>
      </c>
      <c r="L279" s="36">
        <v>0</v>
      </c>
      <c r="M279" s="36">
        <f>Mastersheet!$C$34</f>
        <v>-1824.6070659266443</v>
      </c>
      <c r="N279" s="38">
        <v>0</v>
      </c>
      <c r="O279" s="37">
        <f>O267*(1+Mastersheet!$C$39)</f>
        <v>-986.79325556330286</v>
      </c>
      <c r="P279" s="38">
        <f>Mastersheet!$C$41</f>
        <v>-1500</v>
      </c>
      <c r="Q279" s="38">
        <v>0</v>
      </c>
      <c r="R279" s="36">
        <f t="shared" si="21"/>
        <v>11082.574465297579</v>
      </c>
      <c r="S279" s="36">
        <f t="shared" si="23"/>
        <v>2031936.2647893466</v>
      </c>
    </row>
    <row r="280" spans="1:19">
      <c r="A280" s="25">
        <v>278</v>
      </c>
      <c r="B280" s="25">
        <v>48</v>
      </c>
      <c r="C280" s="25">
        <v>2</v>
      </c>
      <c r="D280" s="36">
        <f>D268*(1+Mastersheet!$C$3)</f>
        <v>23683.038133519272</v>
      </c>
      <c r="E280" s="36">
        <f t="shared" si="22"/>
        <v>-1420.9822880111562</v>
      </c>
      <c r="F280" s="37">
        <v>0</v>
      </c>
      <c r="G280" s="41">
        <f t="shared" si="20"/>
        <v>-6868.0810587205888</v>
      </c>
      <c r="H280" s="25">
        <v>0</v>
      </c>
      <c r="I280" s="25">
        <v>0</v>
      </c>
      <c r="J280" s="25">
        <v>0</v>
      </c>
      <c r="K280" s="25">
        <v>0</v>
      </c>
      <c r="L280" s="36">
        <v>0</v>
      </c>
      <c r="M280" s="36">
        <f>Mastersheet!$C$34</f>
        <v>-1824.6070659266443</v>
      </c>
      <c r="N280" s="38">
        <v>0</v>
      </c>
      <c r="O280" s="37">
        <f>O268*(1+Mastersheet!$C$39)</f>
        <v>-986.79325556330286</v>
      </c>
      <c r="P280" s="38">
        <f>Mastersheet!$C$41</f>
        <v>-1500</v>
      </c>
      <c r="Q280" s="38">
        <v>0</v>
      </c>
      <c r="R280" s="36">
        <f t="shared" si="21"/>
        <v>11082.574465297579</v>
      </c>
      <c r="S280" s="36">
        <f t="shared" si="23"/>
        <v>2046405.3996959599</v>
      </c>
    </row>
    <row r="281" spans="1:19">
      <c r="A281" s="25">
        <v>279</v>
      </c>
      <c r="B281" s="25">
        <v>48</v>
      </c>
      <c r="C281" s="25">
        <v>3</v>
      </c>
      <c r="D281" s="36">
        <f>D269*(1+Mastersheet!$C$3)</f>
        <v>23683.038133519272</v>
      </c>
      <c r="E281" s="36">
        <f t="shared" si="22"/>
        <v>-1420.9822880111562</v>
      </c>
      <c r="F281" s="37">
        <v>0</v>
      </c>
      <c r="G281" s="41">
        <f t="shared" si="20"/>
        <v>-6868.0810587205888</v>
      </c>
      <c r="H281" s="25">
        <v>0</v>
      </c>
      <c r="I281" s="25">
        <v>0</v>
      </c>
      <c r="J281" s="25">
        <v>0</v>
      </c>
      <c r="K281" s="25">
        <v>0</v>
      </c>
      <c r="L281" s="36">
        <v>0</v>
      </c>
      <c r="M281" s="36">
        <f>Mastersheet!$C$34</f>
        <v>-1824.6070659266443</v>
      </c>
      <c r="N281" s="38">
        <v>0</v>
      </c>
      <c r="O281" s="37">
        <f>O269*(1+Mastersheet!$C$39)</f>
        <v>-986.79325556330286</v>
      </c>
      <c r="P281" s="38">
        <f>Mastersheet!$C$41</f>
        <v>-1500</v>
      </c>
      <c r="Q281" s="38">
        <v>0</v>
      </c>
      <c r="R281" s="36">
        <f t="shared" si="21"/>
        <v>11082.574465297579</v>
      </c>
      <c r="S281" s="36">
        <f t="shared" si="23"/>
        <v>2060898.6498274175</v>
      </c>
    </row>
    <row r="282" spans="1:19">
      <c r="A282" s="25">
        <v>280</v>
      </c>
      <c r="B282" s="25">
        <v>48</v>
      </c>
      <c r="C282" s="25">
        <v>4</v>
      </c>
      <c r="D282" s="36">
        <f>D270*(1+Mastersheet!$C$3)</f>
        <v>23683.038133519272</v>
      </c>
      <c r="E282" s="36">
        <f t="shared" si="22"/>
        <v>-1420.9822880111562</v>
      </c>
      <c r="F282" s="37">
        <v>0</v>
      </c>
      <c r="G282" s="41">
        <f t="shared" si="20"/>
        <v>-6868.0810587205888</v>
      </c>
      <c r="H282" s="25">
        <v>0</v>
      </c>
      <c r="I282" s="25">
        <v>0</v>
      </c>
      <c r="J282" s="25">
        <v>0</v>
      </c>
      <c r="K282" s="25">
        <v>0</v>
      </c>
      <c r="L282" s="36">
        <v>0</v>
      </c>
      <c r="M282" s="36">
        <f>Mastersheet!$C$34</f>
        <v>-1824.6070659266443</v>
      </c>
      <c r="N282" s="38">
        <v>0</v>
      </c>
      <c r="O282" s="37">
        <f>O270*(1+Mastersheet!$C$39)</f>
        <v>-986.79325556330286</v>
      </c>
      <c r="P282" s="38">
        <f>Mastersheet!$C$41</f>
        <v>-1500</v>
      </c>
      <c r="Q282" s="38">
        <v>0</v>
      </c>
      <c r="R282" s="36">
        <f t="shared" si="21"/>
        <v>11082.574465297579</v>
      </c>
      <c r="S282" s="36">
        <f t="shared" si="23"/>
        <v>2075416.0553757609</v>
      </c>
    </row>
    <row r="283" spans="1:19">
      <c r="A283" s="25">
        <v>281</v>
      </c>
      <c r="B283" s="25">
        <v>48</v>
      </c>
      <c r="C283" s="25">
        <v>5</v>
      </c>
      <c r="D283" s="36">
        <f>D271*(1+Mastersheet!$C$3)</f>
        <v>23683.038133519272</v>
      </c>
      <c r="E283" s="36">
        <f t="shared" si="22"/>
        <v>-1420.9822880111562</v>
      </c>
      <c r="F283" s="37">
        <v>0</v>
      </c>
      <c r="G283" s="41">
        <f t="shared" si="20"/>
        <v>-6868.0810587205888</v>
      </c>
      <c r="H283" s="25">
        <v>0</v>
      </c>
      <c r="I283" s="25">
        <v>0</v>
      </c>
      <c r="J283" s="25">
        <v>0</v>
      </c>
      <c r="K283" s="25">
        <v>0</v>
      </c>
      <c r="L283" s="36">
        <v>0</v>
      </c>
      <c r="M283" s="36">
        <f>Mastersheet!$C$34</f>
        <v>-1824.6070659266443</v>
      </c>
      <c r="N283" s="38">
        <v>0</v>
      </c>
      <c r="O283" s="37">
        <f>O271*(1+Mastersheet!$C$39)</f>
        <v>-986.79325556330286</v>
      </c>
      <c r="P283" s="38">
        <f>Mastersheet!$C$41</f>
        <v>-1500</v>
      </c>
      <c r="Q283" s="38">
        <v>0</v>
      </c>
      <c r="R283" s="36">
        <f t="shared" si="21"/>
        <v>11082.574465297579</v>
      </c>
      <c r="S283" s="36">
        <f t="shared" si="23"/>
        <v>2089957.6566000183</v>
      </c>
    </row>
    <row r="284" spans="1:19">
      <c r="A284" s="25">
        <v>282</v>
      </c>
      <c r="B284" s="25">
        <v>48</v>
      </c>
      <c r="C284" s="25">
        <v>6</v>
      </c>
      <c r="D284" s="36">
        <f>D272*(1+Mastersheet!$C$3)</f>
        <v>23683.038133519272</v>
      </c>
      <c r="E284" s="36">
        <f t="shared" si="22"/>
        <v>-1420.9822880111562</v>
      </c>
      <c r="F284" s="37">
        <v>0</v>
      </c>
      <c r="G284" s="41">
        <f t="shared" si="20"/>
        <v>-6868.0810587205888</v>
      </c>
      <c r="H284" s="25">
        <v>0</v>
      </c>
      <c r="I284" s="25">
        <v>0</v>
      </c>
      <c r="J284" s="25">
        <v>0</v>
      </c>
      <c r="K284" s="25">
        <v>0</v>
      </c>
      <c r="L284" s="36">
        <v>0</v>
      </c>
      <c r="M284" s="36">
        <f>Mastersheet!$C$34</f>
        <v>-1824.6070659266443</v>
      </c>
      <c r="N284" s="38">
        <v>0</v>
      </c>
      <c r="O284" s="37">
        <f>O272*(1+Mastersheet!$C$39)</f>
        <v>-986.79325556330286</v>
      </c>
      <c r="P284" s="38">
        <f>Mastersheet!$C$41</f>
        <v>-1500</v>
      </c>
      <c r="Q284" s="38">
        <v>0</v>
      </c>
      <c r="R284" s="36">
        <f t="shared" si="21"/>
        <v>11082.574465297579</v>
      </c>
      <c r="S284" s="36">
        <f t="shared" si="23"/>
        <v>2104523.4938263157</v>
      </c>
    </row>
    <row r="285" spans="1:19">
      <c r="A285" s="25">
        <v>283</v>
      </c>
      <c r="B285" s="25">
        <v>48</v>
      </c>
      <c r="C285" s="25">
        <v>7</v>
      </c>
      <c r="D285" s="36">
        <f>D273*(1+Mastersheet!$C$3)</f>
        <v>23683.038133519272</v>
      </c>
      <c r="E285" s="36">
        <f t="shared" si="22"/>
        <v>-1420.9822880111562</v>
      </c>
      <c r="F285" s="37">
        <v>0</v>
      </c>
      <c r="G285" s="41">
        <f t="shared" si="20"/>
        <v>-6868.0810587205888</v>
      </c>
      <c r="H285" s="25">
        <v>0</v>
      </c>
      <c r="I285" s="25">
        <v>0</v>
      </c>
      <c r="J285" s="25">
        <v>0</v>
      </c>
      <c r="K285" s="25">
        <v>0</v>
      </c>
      <c r="L285" s="36">
        <v>0</v>
      </c>
      <c r="M285" s="36">
        <f>Mastersheet!$C$34</f>
        <v>-1824.6070659266443</v>
      </c>
      <c r="N285" s="38">
        <v>0</v>
      </c>
      <c r="O285" s="37">
        <f>O273*(1+Mastersheet!$C$39)</f>
        <v>-986.79325556330286</v>
      </c>
      <c r="P285" s="38">
        <f>Mastersheet!$C$41</f>
        <v>-1500</v>
      </c>
      <c r="Q285" s="38">
        <v>0</v>
      </c>
      <c r="R285" s="36">
        <f t="shared" si="21"/>
        <v>11082.574465297579</v>
      </c>
      <c r="S285" s="36">
        <f t="shared" si="23"/>
        <v>2119113.6074479907</v>
      </c>
    </row>
    <row r="286" spans="1:19">
      <c r="A286" s="25">
        <v>284</v>
      </c>
      <c r="B286" s="25">
        <v>48</v>
      </c>
      <c r="C286" s="25">
        <v>8</v>
      </c>
      <c r="D286" s="36">
        <f>D274*(1+Mastersheet!$C$3)</f>
        <v>23683.038133519272</v>
      </c>
      <c r="E286" s="36">
        <f t="shared" si="22"/>
        <v>-1420.9822880111562</v>
      </c>
      <c r="F286" s="37">
        <v>0</v>
      </c>
      <c r="G286" s="41">
        <f t="shared" si="20"/>
        <v>-6868.0810587205888</v>
      </c>
      <c r="H286" s="25">
        <v>0</v>
      </c>
      <c r="I286" s="25">
        <v>0</v>
      </c>
      <c r="J286" s="25">
        <v>0</v>
      </c>
      <c r="K286" s="25">
        <v>0</v>
      </c>
      <c r="L286" s="36">
        <v>0</v>
      </c>
      <c r="M286" s="36">
        <f>Mastersheet!$C$34</f>
        <v>-1824.6070659266443</v>
      </c>
      <c r="N286" s="38">
        <v>0</v>
      </c>
      <c r="O286" s="37">
        <f>O274*(1+Mastersheet!$C$39)</f>
        <v>-986.79325556330286</v>
      </c>
      <c r="P286" s="38">
        <f>Mastersheet!$C$41</f>
        <v>-1500</v>
      </c>
      <c r="Q286" s="38">
        <v>0</v>
      </c>
      <c r="R286" s="36">
        <f t="shared" si="21"/>
        <v>11082.574465297579</v>
      </c>
      <c r="S286" s="36">
        <f t="shared" si="23"/>
        <v>2133728.0379257016</v>
      </c>
    </row>
    <row r="287" spans="1:19">
      <c r="A287" s="25">
        <v>285</v>
      </c>
      <c r="B287" s="25">
        <v>48</v>
      </c>
      <c r="C287" s="25">
        <v>9</v>
      </c>
      <c r="D287" s="36">
        <f>D275*(1+Mastersheet!$C$3)</f>
        <v>23683.038133519272</v>
      </c>
      <c r="E287" s="36">
        <f t="shared" si="22"/>
        <v>-1420.9822880111562</v>
      </c>
      <c r="F287" s="37">
        <v>0</v>
      </c>
      <c r="G287" s="41">
        <f t="shared" si="20"/>
        <v>-6868.0810587205888</v>
      </c>
      <c r="H287" s="25">
        <v>0</v>
      </c>
      <c r="I287" s="25">
        <v>0</v>
      </c>
      <c r="J287" s="25">
        <v>0</v>
      </c>
      <c r="K287" s="25">
        <v>0</v>
      </c>
      <c r="L287" s="36">
        <v>0</v>
      </c>
      <c r="M287" s="36">
        <f>Mastersheet!$C$34</f>
        <v>-1824.6070659266443</v>
      </c>
      <c r="N287" s="38">
        <v>0</v>
      </c>
      <c r="O287" s="37">
        <f>O275*(1+Mastersheet!$C$39)</f>
        <v>-986.79325556330286</v>
      </c>
      <c r="P287" s="38">
        <f>Mastersheet!$C$41</f>
        <v>-1500</v>
      </c>
      <c r="Q287" s="38">
        <v>0</v>
      </c>
      <c r="R287" s="36">
        <f t="shared" si="21"/>
        <v>11082.574465297579</v>
      </c>
      <c r="S287" s="36">
        <f t="shared" si="23"/>
        <v>2148366.8257875419</v>
      </c>
    </row>
    <row r="288" spans="1:19">
      <c r="A288" s="25">
        <v>286</v>
      </c>
      <c r="B288" s="25">
        <v>48</v>
      </c>
      <c r="C288" s="25">
        <v>10</v>
      </c>
      <c r="D288" s="36">
        <f>D276*(1+Mastersheet!$C$3)</f>
        <v>23683.038133519272</v>
      </c>
      <c r="E288" s="36">
        <f t="shared" si="22"/>
        <v>-1420.9822880111562</v>
      </c>
      <c r="F288" s="37">
        <v>0</v>
      </c>
      <c r="G288" s="41">
        <f t="shared" si="20"/>
        <v>-6868.0810587205888</v>
      </c>
      <c r="H288" s="25">
        <v>0</v>
      </c>
      <c r="I288" s="25">
        <v>0</v>
      </c>
      <c r="J288" s="25">
        <v>0</v>
      </c>
      <c r="K288" s="25">
        <v>0</v>
      </c>
      <c r="L288" s="36">
        <v>0</v>
      </c>
      <c r="M288" s="36">
        <f>Mastersheet!$C$34</f>
        <v>-1824.6070659266443</v>
      </c>
      <c r="N288" s="38">
        <v>0</v>
      </c>
      <c r="O288" s="37">
        <f>O276*(1+Mastersheet!$C$39)</f>
        <v>-986.79325556330286</v>
      </c>
      <c r="P288" s="38">
        <f>Mastersheet!$C$41</f>
        <v>-1500</v>
      </c>
      <c r="Q288" s="38">
        <v>0</v>
      </c>
      <c r="R288" s="36">
        <f t="shared" si="21"/>
        <v>11082.574465297579</v>
      </c>
      <c r="S288" s="36">
        <f t="shared" si="23"/>
        <v>2163030.0116291521</v>
      </c>
    </row>
    <row r="289" spans="1:19">
      <c r="A289" s="25">
        <v>287</v>
      </c>
      <c r="B289" s="25">
        <v>48</v>
      </c>
      <c r="C289" s="25">
        <v>11</v>
      </c>
      <c r="D289" s="36">
        <f>D277*(1+Mastersheet!$C$3)</f>
        <v>23683.038133519272</v>
      </c>
      <c r="E289" s="36">
        <f t="shared" si="22"/>
        <v>-1420.9822880111562</v>
      </c>
      <c r="F289" s="37">
        <v>0</v>
      </c>
      <c r="G289" s="41">
        <f t="shared" si="20"/>
        <v>-6868.0810587205888</v>
      </c>
      <c r="H289" s="25">
        <v>0</v>
      </c>
      <c r="I289" s="25">
        <v>0</v>
      </c>
      <c r="J289" s="25">
        <v>0</v>
      </c>
      <c r="K289" s="25">
        <v>0</v>
      </c>
      <c r="L289" s="36">
        <v>0</v>
      </c>
      <c r="M289" s="36">
        <f>Mastersheet!$C$34</f>
        <v>-1824.6070659266443</v>
      </c>
      <c r="N289" s="38">
        <v>0</v>
      </c>
      <c r="O289" s="37">
        <f>O277*(1+Mastersheet!$C$39)</f>
        <v>-986.79325556330286</v>
      </c>
      <c r="P289" s="38">
        <f>Mastersheet!$C$41</f>
        <v>-1500</v>
      </c>
      <c r="Q289" s="38">
        <v>0</v>
      </c>
      <c r="R289" s="36">
        <f t="shared" si="21"/>
        <v>11082.574465297579</v>
      </c>
      <c r="S289" s="36">
        <f t="shared" si="23"/>
        <v>2177717.6361138318</v>
      </c>
    </row>
    <row r="290" spans="1:19">
      <c r="A290" s="25">
        <v>288</v>
      </c>
      <c r="B290" s="25">
        <v>48</v>
      </c>
      <c r="C290" s="25">
        <v>0</v>
      </c>
      <c r="D290" s="36">
        <f>D278*(1+Mastersheet!$C$3)</f>
        <v>23683.038133519272</v>
      </c>
      <c r="E290" s="36">
        <f t="shared" si="22"/>
        <v>-1420.9822880111562</v>
      </c>
      <c r="F290" s="37">
        <v>0</v>
      </c>
      <c r="G290" s="41">
        <f t="shared" si="20"/>
        <v>-6868.0810587205888</v>
      </c>
      <c r="H290" s="25">
        <v>0</v>
      </c>
      <c r="I290" s="25">
        <v>0</v>
      </c>
      <c r="J290" s="25">
        <v>0</v>
      </c>
      <c r="K290" s="25">
        <v>0</v>
      </c>
      <c r="L290" s="36">
        <v>0</v>
      </c>
      <c r="M290" s="36">
        <f>Mastersheet!$C$34</f>
        <v>-1824.6070659266443</v>
      </c>
      <c r="N290" s="38">
        <v>0</v>
      </c>
      <c r="O290" s="37">
        <f>O278*(1+Mastersheet!$C$39)</f>
        <v>-986.79325556330286</v>
      </c>
      <c r="P290" s="38">
        <f>Mastersheet!$C$41</f>
        <v>-1500</v>
      </c>
      <c r="Q290" s="38">
        <v>0</v>
      </c>
      <c r="R290" s="36">
        <f t="shared" si="21"/>
        <v>11082.574465297579</v>
      </c>
      <c r="S290" s="36">
        <f t="shared" si="23"/>
        <v>2192429.7399726524</v>
      </c>
    </row>
    <row r="291" spans="1:19">
      <c r="A291" s="25">
        <v>289</v>
      </c>
      <c r="B291" s="25">
        <v>48</v>
      </c>
      <c r="C291" s="25">
        <v>1</v>
      </c>
      <c r="D291" s="36">
        <f>D279*(1+Mastersheet!$C$3)</f>
        <v>24393.529277524853</v>
      </c>
      <c r="E291" s="36">
        <f t="shared" si="22"/>
        <v>-1463.6117566514911</v>
      </c>
      <c r="F291" s="37">
        <v>0</v>
      </c>
      <c r="G291" s="41">
        <f t="shared" si="20"/>
        <v>-7074.1234904822068</v>
      </c>
      <c r="H291" s="25">
        <v>0</v>
      </c>
      <c r="I291" s="25">
        <v>0</v>
      </c>
      <c r="J291" s="25">
        <v>0</v>
      </c>
      <c r="K291" s="25">
        <v>0</v>
      </c>
      <c r="L291" s="36">
        <v>0</v>
      </c>
      <c r="M291" s="36">
        <f>Mastersheet!$C$34</f>
        <v>-1824.6070659266443</v>
      </c>
      <c r="N291" s="38">
        <v>0</v>
      </c>
      <c r="O291" s="37">
        <f>O279*(1+Mastersheet!$C$39)</f>
        <v>-1016.397053230202</v>
      </c>
      <c r="P291" s="38">
        <f>Mastersheet!$C$41</f>
        <v>-1500</v>
      </c>
      <c r="Q291" s="38">
        <v>0</v>
      </c>
      <c r="R291" s="36">
        <f t="shared" si="21"/>
        <v>11514.789911234308</v>
      </c>
      <c r="S291" s="36">
        <f t="shared" si="23"/>
        <v>2207598.5794505076</v>
      </c>
    </row>
    <row r="292" spans="1:19">
      <c r="A292" s="25">
        <v>290</v>
      </c>
      <c r="B292" s="25">
        <v>49</v>
      </c>
      <c r="C292" s="25">
        <v>2</v>
      </c>
      <c r="D292" s="36">
        <f>D280*(1+Mastersheet!$C$3)</f>
        <v>24393.529277524853</v>
      </c>
      <c r="E292" s="36">
        <f t="shared" si="22"/>
        <v>-1463.6117566514911</v>
      </c>
      <c r="F292" s="37">
        <v>0</v>
      </c>
      <c r="G292" s="41">
        <f t="shared" si="20"/>
        <v>-7074.1234904822068</v>
      </c>
      <c r="H292" s="25">
        <v>0</v>
      </c>
      <c r="I292" s="25">
        <v>0</v>
      </c>
      <c r="J292" s="25">
        <v>0</v>
      </c>
      <c r="K292" s="25">
        <v>0</v>
      </c>
      <c r="L292" s="36">
        <v>0</v>
      </c>
      <c r="M292" s="36">
        <f>Mastersheet!$C$34</f>
        <v>-1824.6070659266443</v>
      </c>
      <c r="N292" s="38">
        <v>0</v>
      </c>
      <c r="O292" s="37">
        <f>O280*(1+Mastersheet!$C$39)</f>
        <v>-1016.397053230202</v>
      </c>
      <c r="P292" s="38">
        <f>Mastersheet!$C$41</f>
        <v>-1500</v>
      </c>
      <c r="Q292" s="38">
        <v>0</v>
      </c>
      <c r="R292" s="36">
        <f t="shared" si="21"/>
        <v>11514.789911234308</v>
      </c>
      <c r="S292" s="36">
        <f t="shared" si="23"/>
        <v>2222792.7003274928</v>
      </c>
    </row>
    <row r="293" spans="1:19">
      <c r="A293" s="25">
        <v>291</v>
      </c>
      <c r="B293" s="25">
        <v>49</v>
      </c>
      <c r="C293" s="25">
        <v>3</v>
      </c>
      <c r="D293" s="36">
        <f>D281*(1+Mastersheet!$C$3)</f>
        <v>24393.529277524853</v>
      </c>
      <c r="E293" s="36">
        <f t="shared" si="22"/>
        <v>-1463.6117566514911</v>
      </c>
      <c r="F293" s="37">
        <v>0</v>
      </c>
      <c r="G293" s="41">
        <f t="shared" si="20"/>
        <v>-7074.1234904822068</v>
      </c>
      <c r="H293" s="25">
        <v>0</v>
      </c>
      <c r="I293" s="25">
        <v>0</v>
      </c>
      <c r="J293" s="25">
        <v>0</v>
      </c>
      <c r="K293" s="25">
        <v>0</v>
      </c>
      <c r="L293" s="36">
        <v>0</v>
      </c>
      <c r="M293" s="36">
        <f>Mastersheet!$C$34</f>
        <v>-1824.6070659266443</v>
      </c>
      <c r="N293" s="38">
        <v>0</v>
      </c>
      <c r="O293" s="37">
        <f>O281*(1+Mastersheet!$C$39)</f>
        <v>-1016.397053230202</v>
      </c>
      <c r="P293" s="38">
        <f>Mastersheet!$C$41</f>
        <v>-1500</v>
      </c>
      <c r="Q293" s="38">
        <v>0</v>
      </c>
      <c r="R293" s="36">
        <f t="shared" si="21"/>
        <v>11514.789911234308</v>
      </c>
      <c r="S293" s="36">
        <f t="shared" si="23"/>
        <v>2238012.144739273</v>
      </c>
    </row>
    <row r="294" spans="1:19">
      <c r="A294" s="25">
        <v>292</v>
      </c>
      <c r="B294" s="25">
        <v>49</v>
      </c>
      <c r="C294" s="25">
        <v>4</v>
      </c>
      <c r="D294" s="36">
        <f>D282*(1+Mastersheet!$C$3)</f>
        <v>24393.529277524853</v>
      </c>
      <c r="E294" s="36">
        <f t="shared" si="22"/>
        <v>-1463.6117566514911</v>
      </c>
      <c r="F294" s="37">
        <v>0</v>
      </c>
      <c r="G294" s="41">
        <f t="shared" si="20"/>
        <v>-7074.1234904822068</v>
      </c>
      <c r="H294" s="25">
        <v>0</v>
      </c>
      <c r="I294" s="25">
        <v>0</v>
      </c>
      <c r="J294" s="25">
        <v>0</v>
      </c>
      <c r="K294" s="25">
        <v>0</v>
      </c>
      <c r="L294" s="36">
        <v>0</v>
      </c>
      <c r="M294" s="36">
        <f>Mastersheet!$C$34</f>
        <v>-1824.6070659266443</v>
      </c>
      <c r="N294" s="38">
        <v>0</v>
      </c>
      <c r="O294" s="37">
        <f>O282*(1+Mastersheet!$C$39)</f>
        <v>-1016.397053230202</v>
      </c>
      <c r="P294" s="38">
        <f>Mastersheet!$C$41</f>
        <v>-1500</v>
      </c>
      <c r="Q294" s="38">
        <v>0</v>
      </c>
      <c r="R294" s="36">
        <f t="shared" si="21"/>
        <v>11514.789911234308</v>
      </c>
      <c r="S294" s="36">
        <f t="shared" si="23"/>
        <v>2253256.9548917394</v>
      </c>
    </row>
    <row r="295" spans="1:19">
      <c r="A295" s="25">
        <v>293</v>
      </c>
      <c r="B295" s="25">
        <v>49</v>
      </c>
      <c r="C295" s="25">
        <v>5</v>
      </c>
      <c r="D295" s="36">
        <f>D283*(1+Mastersheet!$C$3)</f>
        <v>24393.529277524853</v>
      </c>
      <c r="E295" s="36">
        <f t="shared" si="22"/>
        <v>-1463.6117566514911</v>
      </c>
      <c r="F295" s="37">
        <v>0</v>
      </c>
      <c r="G295" s="41">
        <f t="shared" si="20"/>
        <v>-7074.1234904822068</v>
      </c>
      <c r="H295" s="25">
        <v>0</v>
      </c>
      <c r="I295" s="25">
        <v>0</v>
      </c>
      <c r="J295" s="25">
        <v>0</v>
      </c>
      <c r="K295" s="25">
        <v>0</v>
      </c>
      <c r="L295" s="36">
        <v>0</v>
      </c>
      <c r="M295" s="36">
        <f>Mastersheet!$C$34</f>
        <v>-1824.6070659266443</v>
      </c>
      <c r="N295" s="38">
        <v>0</v>
      </c>
      <c r="O295" s="37">
        <f>O283*(1+Mastersheet!$C$39)</f>
        <v>-1016.397053230202</v>
      </c>
      <c r="P295" s="38">
        <f>Mastersheet!$C$41</f>
        <v>-1500</v>
      </c>
      <c r="Q295" s="38">
        <v>0</v>
      </c>
      <c r="R295" s="36">
        <f t="shared" si="21"/>
        <v>11514.789911234308</v>
      </c>
      <c r="S295" s="36">
        <f t="shared" si="23"/>
        <v>2268527.1730611268</v>
      </c>
    </row>
    <row r="296" spans="1:19">
      <c r="A296" s="25">
        <v>294</v>
      </c>
      <c r="B296" s="25">
        <v>49</v>
      </c>
      <c r="C296" s="25">
        <v>6</v>
      </c>
      <c r="D296" s="36">
        <f>D284*(1+Mastersheet!$C$3)</f>
        <v>24393.529277524853</v>
      </c>
      <c r="E296" s="36">
        <f t="shared" si="22"/>
        <v>-1463.6117566514911</v>
      </c>
      <c r="F296" s="37">
        <v>0</v>
      </c>
      <c r="G296" s="41">
        <f t="shared" si="20"/>
        <v>-7074.1234904822068</v>
      </c>
      <c r="H296" s="25">
        <v>0</v>
      </c>
      <c r="I296" s="25">
        <v>0</v>
      </c>
      <c r="J296" s="25">
        <v>0</v>
      </c>
      <c r="K296" s="25">
        <v>0</v>
      </c>
      <c r="L296" s="36">
        <v>0</v>
      </c>
      <c r="M296" s="36">
        <f>Mastersheet!$C$34</f>
        <v>-1824.6070659266443</v>
      </c>
      <c r="N296" s="38">
        <v>0</v>
      </c>
      <c r="O296" s="37">
        <f>O284*(1+Mastersheet!$C$39)</f>
        <v>-1016.397053230202</v>
      </c>
      <c r="P296" s="38">
        <f>Mastersheet!$C$41</f>
        <v>-1500</v>
      </c>
      <c r="Q296" s="38">
        <v>0</v>
      </c>
      <c r="R296" s="36">
        <f t="shared" si="21"/>
        <v>11514.789911234308</v>
      </c>
      <c r="S296" s="36">
        <f t="shared" si="23"/>
        <v>2283822.8415941298</v>
      </c>
    </row>
    <row r="297" spans="1:19">
      <c r="A297" s="25">
        <v>295</v>
      </c>
      <c r="B297" s="25">
        <v>49</v>
      </c>
      <c r="C297" s="25">
        <v>7</v>
      </c>
      <c r="D297" s="36">
        <f>D285*(1+Mastersheet!$C$3)</f>
        <v>24393.529277524853</v>
      </c>
      <c r="E297" s="36">
        <f t="shared" si="22"/>
        <v>-1463.6117566514911</v>
      </c>
      <c r="F297" s="37">
        <v>0</v>
      </c>
      <c r="G297" s="41">
        <f t="shared" si="20"/>
        <v>-7074.1234904822068</v>
      </c>
      <c r="H297" s="25">
        <v>0</v>
      </c>
      <c r="I297" s="25">
        <v>0</v>
      </c>
      <c r="J297" s="25">
        <v>0</v>
      </c>
      <c r="K297" s="25">
        <v>0</v>
      </c>
      <c r="L297" s="36">
        <v>0</v>
      </c>
      <c r="M297" s="36">
        <f>Mastersheet!$C$34</f>
        <v>-1824.6070659266443</v>
      </c>
      <c r="N297" s="38">
        <v>0</v>
      </c>
      <c r="O297" s="37">
        <f>O285*(1+Mastersheet!$C$39)</f>
        <v>-1016.397053230202</v>
      </c>
      <c r="P297" s="38">
        <f>Mastersheet!$C$41</f>
        <v>-1500</v>
      </c>
      <c r="Q297" s="38">
        <v>0</v>
      </c>
      <c r="R297" s="36">
        <f t="shared" si="21"/>
        <v>11514.789911234308</v>
      </c>
      <c r="S297" s="36">
        <f t="shared" si="23"/>
        <v>2299144.0029080212</v>
      </c>
    </row>
    <row r="298" spans="1:19">
      <c r="A298" s="25">
        <v>296</v>
      </c>
      <c r="B298" s="25">
        <v>49</v>
      </c>
      <c r="C298" s="25">
        <v>8</v>
      </c>
      <c r="D298" s="36">
        <f>D286*(1+Mastersheet!$C$3)</f>
        <v>24393.529277524853</v>
      </c>
      <c r="E298" s="36">
        <f t="shared" si="22"/>
        <v>-1463.6117566514911</v>
      </c>
      <c r="F298" s="37">
        <v>0</v>
      </c>
      <c r="G298" s="41">
        <f t="shared" si="20"/>
        <v>-7074.1234904822068</v>
      </c>
      <c r="H298" s="25">
        <v>0</v>
      </c>
      <c r="I298" s="25">
        <v>0</v>
      </c>
      <c r="J298" s="25">
        <v>0</v>
      </c>
      <c r="K298" s="25">
        <v>0</v>
      </c>
      <c r="L298" s="36">
        <v>0</v>
      </c>
      <c r="M298" s="36">
        <f>Mastersheet!$C$34</f>
        <v>-1824.6070659266443</v>
      </c>
      <c r="N298" s="38">
        <v>0</v>
      </c>
      <c r="O298" s="37">
        <f>O286*(1+Mastersheet!$C$39)</f>
        <v>-1016.397053230202</v>
      </c>
      <c r="P298" s="38">
        <f>Mastersheet!$C$41</f>
        <v>-1500</v>
      </c>
      <c r="Q298" s="38">
        <v>0</v>
      </c>
      <c r="R298" s="36">
        <f t="shared" si="21"/>
        <v>11514.789911234308</v>
      </c>
      <c r="S298" s="36">
        <f t="shared" si="23"/>
        <v>2314490.6994907688</v>
      </c>
    </row>
    <row r="299" spans="1:19">
      <c r="A299" s="25">
        <v>297</v>
      </c>
      <c r="B299" s="25">
        <v>49</v>
      </c>
      <c r="C299" s="25">
        <v>9</v>
      </c>
      <c r="D299" s="36">
        <f>D287*(1+Mastersheet!$C$3)</f>
        <v>24393.529277524853</v>
      </c>
      <c r="E299" s="36">
        <f t="shared" si="22"/>
        <v>-1463.6117566514911</v>
      </c>
      <c r="F299" s="37">
        <v>0</v>
      </c>
      <c r="G299" s="41">
        <f t="shared" si="20"/>
        <v>-7074.1234904822068</v>
      </c>
      <c r="H299" s="25">
        <v>0</v>
      </c>
      <c r="I299" s="25">
        <v>0</v>
      </c>
      <c r="J299" s="25">
        <v>0</v>
      </c>
      <c r="K299" s="25">
        <v>0</v>
      </c>
      <c r="L299" s="36">
        <v>0</v>
      </c>
      <c r="M299" s="36">
        <f>Mastersheet!$C$34</f>
        <v>-1824.6070659266443</v>
      </c>
      <c r="N299" s="38">
        <v>0</v>
      </c>
      <c r="O299" s="37">
        <f>O287*(1+Mastersheet!$C$39)</f>
        <v>-1016.397053230202</v>
      </c>
      <c r="P299" s="38">
        <f>Mastersheet!$C$41</f>
        <v>-1500</v>
      </c>
      <c r="Q299" s="38">
        <v>0</v>
      </c>
      <c r="R299" s="36">
        <f t="shared" si="21"/>
        <v>11514.789911234308</v>
      </c>
      <c r="S299" s="36">
        <f t="shared" si="23"/>
        <v>2329862.9739011545</v>
      </c>
    </row>
    <row r="300" spans="1:19">
      <c r="A300" s="25">
        <v>298</v>
      </c>
      <c r="B300" s="25">
        <v>49</v>
      </c>
      <c r="C300" s="25">
        <v>10</v>
      </c>
      <c r="D300" s="36">
        <f>D288*(1+Mastersheet!$C$3)</f>
        <v>24393.529277524853</v>
      </c>
      <c r="E300" s="36">
        <f t="shared" si="22"/>
        <v>-1463.6117566514911</v>
      </c>
      <c r="F300" s="37">
        <v>0</v>
      </c>
      <c r="G300" s="41">
        <f t="shared" si="20"/>
        <v>-7074.1234904822068</v>
      </c>
      <c r="H300" s="25">
        <v>0</v>
      </c>
      <c r="I300" s="25">
        <v>0</v>
      </c>
      <c r="J300" s="25">
        <v>0</v>
      </c>
      <c r="K300" s="25">
        <v>0</v>
      </c>
      <c r="L300" s="36">
        <v>0</v>
      </c>
      <c r="M300" s="36">
        <f>Mastersheet!$C$34</f>
        <v>-1824.6070659266443</v>
      </c>
      <c r="N300" s="38">
        <v>0</v>
      </c>
      <c r="O300" s="37">
        <f>O288*(1+Mastersheet!$C$39)</f>
        <v>-1016.397053230202</v>
      </c>
      <c r="P300" s="38">
        <f>Mastersheet!$C$41</f>
        <v>-1500</v>
      </c>
      <c r="Q300" s="38">
        <v>0</v>
      </c>
      <c r="R300" s="36">
        <f t="shared" si="21"/>
        <v>11514.789911234308</v>
      </c>
      <c r="S300" s="36">
        <f t="shared" si="23"/>
        <v>2345260.8687688909</v>
      </c>
    </row>
    <row r="301" spans="1:19">
      <c r="A301" s="25">
        <v>299</v>
      </c>
      <c r="B301" s="25">
        <v>49</v>
      </c>
      <c r="C301" s="25">
        <v>11</v>
      </c>
      <c r="D301" s="36">
        <f>D289*(1+Mastersheet!$C$3)</f>
        <v>24393.529277524853</v>
      </c>
      <c r="E301" s="36">
        <f t="shared" si="22"/>
        <v>-1463.6117566514911</v>
      </c>
      <c r="F301" s="37">
        <v>0</v>
      </c>
      <c r="G301" s="41">
        <f t="shared" si="20"/>
        <v>-7074.1234904822068</v>
      </c>
      <c r="H301" s="25">
        <v>0</v>
      </c>
      <c r="I301" s="25">
        <v>0</v>
      </c>
      <c r="J301" s="25">
        <v>0</v>
      </c>
      <c r="K301" s="25">
        <v>0</v>
      </c>
      <c r="L301" s="36">
        <v>0</v>
      </c>
      <c r="M301" s="36">
        <f>Mastersheet!$C$34</f>
        <v>-1824.6070659266443</v>
      </c>
      <c r="N301" s="38">
        <v>0</v>
      </c>
      <c r="O301" s="37">
        <f>O289*(1+Mastersheet!$C$39)</f>
        <v>-1016.397053230202</v>
      </c>
      <c r="P301" s="38">
        <f>Mastersheet!$C$41</f>
        <v>-1500</v>
      </c>
      <c r="Q301" s="38">
        <v>0</v>
      </c>
      <c r="R301" s="36">
        <f t="shared" si="21"/>
        <v>11514.789911234308</v>
      </c>
      <c r="S301" s="36">
        <f t="shared" si="23"/>
        <v>2360684.4267947399</v>
      </c>
    </row>
    <row r="302" spans="1:19">
      <c r="A302" s="25">
        <v>300</v>
      </c>
      <c r="B302" s="25">
        <v>49</v>
      </c>
      <c r="C302" s="25">
        <v>0</v>
      </c>
      <c r="D302" s="36">
        <f>D290*(1+Mastersheet!$C$3)</f>
        <v>24393.529277524853</v>
      </c>
      <c r="E302" s="36">
        <f t="shared" si="22"/>
        <v>-1463.6117566514911</v>
      </c>
      <c r="F302" s="37">
        <v>0</v>
      </c>
      <c r="G302" s="41">
        <f t="shared" si="20"/>
        <v>-7074.1234904822068</v>
      </c>
      <c r="H302" s="25">
        <v>0</v>
      </c>
      <c r="I302" s="25">
        <v>0</v>
      </c>
      <c r="J302" s="25">
        <v>0</v>
      </c>
      <c r="K302" s="25">
        <v>0</v>
      </c>
      <c r="L302" s="36">
        <v>0</v>
      </c>
      <c r="M302" s="36">
        <f>Mastersheet!$C$34</f>
        <v>-1824.6070659266443</v>
      </c>
      <c r="N302" s="38">
        <v>0</v>
      </c>
      <c r="O302" s="37">
        <f>O290*(1+Mastersheet!$C$39)</f>
        <v>-1016.397053230202</v>
      </c>
      <c r="P302" s="38">
        <f>Mastersheet!$C$41</f>
        <v>-1500</v>
      </c>
      <c r="Q302" s="38">
        <v>0</v>
      </c>
      <c r="R302" s="36">
        <f t="shared" si="21"/>
        <v>11514.789911234308</v>
      </c>
      <c r="S302" s="36">
        <f t="shared" si="23"/>
        <v>2376133.690750632</v>
      </c>
    </row>
    <row r="303" spans="1:19">
      <c r="A303" s="25">
        <v>301</v>
      </c>
      <c r="B303" s="25">
        <v>49</v>
      </c>
      <c r="C303" s="25">
        <v>1</v>
      </c>
      <c r="D303" s="36">
        <f>D291*(1+Mastersheet!$C$3)</f>
        <v>25125.3351558506</v>
      </c>
      <c r="E303" s="36">
        <f t="shared" si="22"/>
        <v>-1507.5201093510359</v>
      </c>
      <c r="F303" s="37">
        <v>0</v>
      </c>
      <c r="G303" s="41">
        <f t="shared" si="20"/>
        <v>-7286.347195196674</v>
      </c>
      <c r="H303" s="25">
        <v>0</v>
      </c>
      <c r="I303" s="38">
        <v>-80000</v>
      </c>
      <c r="J303" s="25">
        <v>0</v>
      </c>
      <c r="K303" s="38">
        <v>30000</v>
      </c>
      <c r="L303" s="36">
        <v>0</v>
      </c>
      <c r="M303" s="36">
        <f>Mastersheet!$C$34</f>
        <v>-1824.6070659266443</v>
      </c>
      <c r="N303" s="38">
        <v>0</v>
      </c>
      <c r="O303" s="37">
        <f>O291*(1+Mastersheet!$C$39)</f>
        <v>-1046.8889648271081</v>
      </c>
      <c r="P303" s="38">
        <f>Mastersheet!$C$41</f>
        <v>-1500</v>
      </c>
      <c r="Q303" s="38">
        <v>0</v>
      </c>
      <c r="R303" s="36">
        <f t="shared" si="21"/>
        <v>-38040.028179450856</v>
      </c>
      <c r="S303" s="36">
        <f t="shared" si="23"/>
        <v>2342053.8853890989</v>
      </c>
    </row>
    <row r="304" spans="1:19">
      <c r="A304" s="25">
        <v>302</v>
      </c>
      <c r="B304" s="25">
        <v>50</v>
      </c>
      <c r="C304" s="25">
        <v>2</v>
      </c>
      <c r="D304" s="36">
        <f>D292*(1+Mastersheet!$C$3)</f>
        <v>25125.3351558506</v>
      </c>
      <c r="E304" s="36">
        <f t="shared" si="22"/>
        <v>-1507.5201093510359</v>
      </c>
      <c r="F304" s="37">
        <v>0</v>
      </c>
      <c r="G304" s="41">
        <f t="shared" si="20"/>
        <v>-7286.347195196674</v>
      </c>
      <c r="H304" s="25">
        <v>0</v>
      </c>
      <c r="I304" s="25">
        <v>0</v>
      </c>
      <c r="J304" s="25">
        <v>0</v>
      </c>
      <c r="K304" s="25">
        <v>0</v>
      </c>
      <c r="L304" s="36">
        <v>0</v>
      </c>
      <c r="M304" s="36">
        <f>Mastersheet!$C$34</f>
        <v>-1824.6070659266443</v>
      </c>
      <c r="N304" s="38">
        <v>0</v>
      </c>
      <c r="O304" s="37">
        <f>O292*(1+Mastersheet!$C$39)</f>
        <v>-1046.8889648271081</v>
      </c>
      <c r="P304" s="38">
        <f>Mastersheet!$C$41</f>
        <v>-1500</v>
      </c>
      <c r="Q304" s="38">
        <v>0</v>
      </c>
      <c r="R304" s="36">
        <f t="shared" si="21"/>
        <v>11959.971820549135</v>
      </c>
      <c r="S304" s="36">
        <f t="shared" si="23"/>
        <v>2357917.2803519634</v>
      </c>
    </row>
    <row r="305" spans="1:19">
      <c r="A305" s="25">
        <v>303</v>
      </c>
      <c r="B305" s="25">
        <v>50</v>
      </c>
      <c r="C305" s="25">
        <v>3</v>
      </c>
      <c r="D305" s="36">
        <f>D293*(1+Mastersheet!$C$3)</f>
        <v>25125.3351558506</v>
      </c>
      <c r="E305" s="36">
        <f t="shared" si="22"/>
        <v>-1507.5201093510359</v>
      </c>
      <c r="F305" s="37">
        <v>0</v>
      </c>
      <c r="G305" s="41">
        <f t="shared" si="20"/>
        <v>-7286.347195196674</v>
      </c>
      <c r="H305" s="25">
        <v>0</v>
      </c>
      <c r="I305" s="25">
        <v>0</v>
      </c>
      <c r="J305" s="25">
        <v>0</v>
      </c>
      <c r="K305" s="25">
        <v>0</v>
      </c>
      <c r="L305" s="36">
        <v>0</v>
      </c>
      <c r="M305" s="36">
        <f>Mastersheet!$C$34</f>
        <v>-1824.6070659266443</v>
      </c>
      <c r="N305" s="38">
        <v>0</v>
      </c>
      <c r="O305" s="37">
        <f>O293*(1+Mastersheet!$C$39)</f>
        <v>-1046.8889648271081</v>
      </c>
      <c r="P305" s="38">
        <f>Mastersheet!$C$41</f>
        <v>-1500</v>
      </c>
      <c r="Q305" s="38">
        <v>0</v>
      </c>
      <c r="R305" s="36">
        <f t="shared" si="21"/>
        <v>11959.971820549135</v>
      </c>
      <c r="S305" s="36">
        <f t="shared" si="23"/>
        <v>2373807.1143064327</v>
      </c>
    </row>
    <row r="306" spans="1:19">
      <c r="A306" s="25">
        <v>304</v>
      </c>
      <c r="B306" s="25">
        <v>50</v>
      </c>
      <c r="C306" s="25">
        <v>4</v>
      </c>
      <c r="D306" s="36">
        <f>D294*(1+Mastersheet!$C$3)</f>
        <v>25125.3351558506</v>
      </c>
      <c r="E306" s="36">
        <f t="shared" si="22"/>
        <v>-1507.5201093510359</v>
      </c>
      <c r="F306" s="37">
        <v>0</v>
      </c>
      <c r="G306" s="41">
        <f t="shared" si="20"/>
        <v>-7286.347195196674</v>
      </c>
      <c r="H306" s="25">
        <v>0</v>
      </c>
      <c r="I306" s="25">
        <v>0</v>
      </c>
      <c r="J306" s="25">
        <v>0</v>
      </c>
      <c r="K306" s="25">
        <v>0</v>
      </c>
      <c r="L306" s="36">
        <v>0</v>
      </c>
      <c r="M306" s="36">
        <f>Mastersheet!$C$34</f>
        <v>-1824.6070659266443</v>
      </c>
      <c r="N306" s="38">
        <v>0</v>
      </c>
      <c r="O306" s="37">
        <f>O294*(1+Mastersheet!$C$39)</f>
        <v>-1046.8889648271081</v>
      </c>
      <c r="P306" s="38">
        <f>Mastersheet!$C$41</f>
        <v>-1500</v>
      </c>
      <c r="Q306" s="38">
        <v>0</v>
      </c>
      <c r="R306" s="36">
        <f t="shared" si="21"/>
        <v>11959.971820549135</v>
      </c>
      <c r="S306" s="36">
        <f t="shared" si="23"/>
        <v>2389723.4313174924</v>
      </c>
    </row>
    <row r="307" spans="1:19">
      <c r="A307" s="25">
        <v>305</v>
      </c>
      <c r="B307" s="25">
        <v>50</v>
      </c>
      <c r="C307" s="25">
        <v>5</v>
      </c>
      <c r="D307" s="36">
        <f>D295*(1+Mastersheet!$C$3)</f>
        <v>25125.3351558506</v>
      </c>
      <c r="E307" s="36">
        <f t="shared" si="22"/>
        <v>-1507.5201093510359</v>
      </c>
      <c r="F307" s="37">
        <v>0</v>
      </c>
      <c r="G307" s="41">
        <f t="shared" si="20"/>
        <v>-7286.347195196674</v>
      </c>
      <c r="H307" s="25">
        <v>0</v>
      </c>
      <c r="I307" s="25">
        <v>0</v>
      </c>
      <c r="J307" s="25">
        <v>0</v>
      </c>
      <c r="K307" s="25">
        <v>0</v>
      </c>
      <c r="L307" s="36">
        <v>0</v>
      </c>
      <c r="M307" s="36">
        <f>Mastersheet!$C$34</f>
        <v>-1824.6070659266443</v>
      </c>
      <c r="N307" s="38">
        <v>0</v>
      </c>
      <c r="O307" s="37">
        <f>O295*(1+Mastersheet!$C$39)</f>
        <v>-1046.8889648271081</v>
      </c>
      <c r="P307" s="38">
        <f>Mastersheet!$C$41</f>
        <v>-1500</v>
      </c>
      <c r="Q307" s="38">
        <v>0</v>
      </c>
      <c r="R307" s="36">
        <f t="shared" si="21"/>
        <v>11959.971820549135</v>
      </c>
      <c r="S307" s="36">
        <f t="shared" si="23"/>
        <v>2405666.2755235708</v>
      </c>
    </row>
    <row r="308" spans="1:19">
      <c r="A308" s="25">
        <v>306</v>
      </c>
      <c r="B308" s="25">
        <v>50</v>
      </c>
      <c r="C308" s="25">
        <v>6</v>
      </c>
      <c r="D308" s="36">
        <f>D296*(1+Mastersheet!$C$3)</f>
        <v>25125.3351558506</v>
      </c>
      <c r="E308" s="36">
        <f t="shared" si="22"/>
        <v>-1507.5201093510359</v>
      </c>
      <c r="F308" s="37">
        <v>0</v>
      </c>
      <c r="G308" s="41">
        <f t="shared" si="20"/>
        <v>-7286.347195196674</v>
      </c>
      <c r="H308" s="25">
        <v>0</v>
      </c>
      <c r="I308" s="25">
        <v>0</v>
      </c>
      <c r="J308" s="25">
        <v>0</v>
      </c>
      <c r="K308" s="25">
        <v>0</v>
      </c>
      <c r="L308" s="36">
        <v>0</v>
      </c>
      <c r="M308" s="36">
        <f>Mastersheet!$C$34</f>
        <v>-1824.6070659266443</v>
      </c>
      <c r="N308" s="38">
        <v>0</v>
      </c>
      <c r="O308" s="37">
        <f>O296*(1+Mastersheet!$C$39)</f>
        <v>-1046.8889648271081</v>
      </c>
      <c r="P308" s="38">
        <f>Mastersheet!$C$41</f>
        <v>-1500</v>
      </c>
      <c r="Q308" s="38">
        <v>0</v>
      </c>
      <c r="R308" s="36">
        <f t="shared" si="21"/>
        <v>11959.971820549135</v>
      </c>
      <c r="S308" s="36">
        <f t="shared" si="23"/>
        <v>2421635.6911366591</v>
      </c>
    </row>
    <row r="309" spans="1:19">
      <c r="A309" s="25">
        <v>307</v>
      </c>
      <c r="B309" s="25">
        <v>50</v>
      </c>
      <c r="C309" s="25">
        <v>7</v>
      </c>
      <c r="D309" s="36">
        <f>D297*(1+Mastersheet!$C$3)</f>
        <v>25125.3351558506</v>
      </c>
      <c r="E309" s="36">
        <f t="shared" si="22"/>
        <v>-1507.5201093510359</v>
      </c>
      <c r="F309" s="37">
        <v>0</v>
      </c>
      <c r="G309" s="41">
        <f t="shared" si="20"/>
        <v>-7286.347195196674</v>
      </c>
      <c r="H309" s="25">
        <v>0</v>
      </c>
      <c r="I309" s="25">
        <v>0</v>
      </c>
      <c r="J309" s="25">
        <v>0</v>
      </c>
      <c r="K309" s="25">
        <v>0</v>
      </c>
      <c r="L309" s="36">
        <v>0</v>
      </c>
      <c r="M309" s="36">
        <f>Mastersheet!$C$34</f>
        <v>-1824.6070659266443</v>
      </c>
      <c r="N309" s="38">
        <v>0</v>
      </c>
      <c r="O309" s="37">
        <f>O297*(1+Mastersheet!$C$39)</f>
        <v>-1046.8889648271081</v>
      </c>
      <c r="P309" s="38">
        <f>Mastersheet!$C$41</f>
        <v>-1500</v>
      </c>
      <c r="Q309" s="38">
        <v>0</v>
      </c>
      <c r="R309" s="36">
        <f t="shared" si="21"/>
        <v>11959.971820549135</v>
      </c>
      <c r="S309" s="36">
        <f t="shared" si="23"/>
        <v>2437631.722442436</v>
      </c>
    </row>
    <row r="310" spans="1:19">
      <c r="A310" s="25">
        <v>308</v>
      </c>
      <c r="B310" s="25">
        <v>50</v>
      </c>
      <c r="C310" s="25">
        <v>8</v>
      </c>
      <c r="D310" s="36">
        <f>D298*(1+Mastersheet!$C$3)</f>
        <v>25125.3351558506</v>
      </c>
      <c r="E310" s="36">
        <f t="shared" si="22"/>
        <v>-1507.5201093510359</v>
      </c>
      <c r="F310" s="37">
        <v>0</v>
      </c>
      <c r="G310" s="41">
        <f t="shared" si="20"/>
        <v>-7286.347195196674</v>
      </c>
      <c r="H310" s="25">
        <v>0</v>
      </c>
      <c r="I310" s="25">
        <v>0</v>
      </c>
      <c r="J310" s="25">
        <v>0</v>
      </c>
      <c r="K310" s="25">
        <v>0</v>
      </c>
      <c r="L310" s="36">
        <v>0</v>
      </c>
      <c r="M310" s="36">
        <f>Mastersheet!$C$34</f>
        <v>-1824.6070659266443</v>
      </c>
      <c r="N310" s="38">
        <v>0</v>
      </c>
      <c r="O310" s="37">
        <f>O298*(1+Mastersheet!$C$39)</f>
        <v>-1046.8889648271081</v>
      </c>
      <c r="P310" s="38">
        <f>Mastersheet!$C$41</f>
        <v>-1500</v>
      </c>
      <c r="Q310" s="38">
        <v>0</v>
      </c>
      <c r="R310" s="36">
        <f t="shared" si="21"/>
        <v>11959.971820549135</v>
      </c>
      <c r="S310" s="36">
        <f t="shared" si="23"/>
        <v>2453654.4138003895</v>
      </c>
    </row>
    <row r="311" spans="1:19">
      <c r="A311" s="25">
        <v>309</v>
      </c>
      <c r="B311" s="25">
        <v>50</v>
      </c>
      <c r="C311" s="25">
        <v>9</v>
      </c>
      <c r="D311" s="36">
        <f>D299*(1+Mastersheet!$C$3)</f>
        <v>25125.3351558506</v>
      </c>
      <c r="E311" s="36">
        <f t="shared" si="22"/>
        <v>-1507.5201093510359</v>
      </c>
      <c r="F311" s="37">
        <v>0</v>
      </c>
      <c r="G311" s="41">
        <f t="shared" si="20"/>
        <v>-7286.347195196674</v>
      </c>
      <c r="H311" s="25">
        <v>0</v>
      </c>
      <c r="I311" s="25">
        <v>0</v>
      </c>
      <c r="J311" s="25">
        <v>0</v>
      </c>
      <c r="K311" s="25">
        <v>0</v>
      </c>
      <c r="L311" s="36">
        <v>0</v>
      </c>
      <c r="M311" s="36">
        <f>Mastersheet!$C$34</f>
        <v>-1824.6070659266443</v>
      </c>
      <c r="N311" s="38">
        <v>0</v>
      </c>
      <c r="O311" s="37">
        <f>O299*(1+Mastersheet!$C$39)</f>
        <v>-1046.8889648271081</v>
      </c>
      <c r="P311" s="38">
        <f>Mastersheet!$C$41</f>
        <v>-1500</v>
      </c>
      <c r="Q311" s="38">
        <v>0</v>
      </c>
      <c r="R311" s="36">
        <f t="shared" si="21"/>
        <v>11959.971820549135</v>
      </c>
      <c r="S311" s="36">
        <f t="shared" si="23"/>
        <v>2469703.8096439391</v>
      </c>
    </row>
    <row r="312" spans="1:19">
      <c r="A312" s="25">
        <v>310</v>
      </c>
      <c r="B312" s="25">
        <v>50</v>
      </c>
      <c r="C312" s="25">
        <v>10</v>
      </c>
      <c r="D312" s="36">
        <f>D300*(1+Mastersheet!$C$3)</f>
        <v>25125.3351558506</v>
      </c>
      <c r="E312" s="36">
        <f t="shared" si="22"/>
        <v>-1507.5201093510359</v>
      </c>
      <c r="F312" s="37">
        <v>0</v>
      </c>
      <c r="G312" s="41">
        <f t="shared" si="20"/>
        <v>-7286.347195196674</v>
      </c>
      <c r="H312" s="25">
        <v>0</v>
      </c>
      <c r="I312" s="25">
        <v>0</v>
      </c>
      <c r="J312" s="25">
        <v>0</v>
      </c>
      <c r="K312" s="25">
        <v>0</v>
      </c>
      <c r="L312" s="36">
        <v>0</v>
      </c>
      <c r="M312" s="36">
        <f>Mastersheet!$C$34</f>
        <v>-1824.6070659266443</v>
      </c>
      <c r="N312" s="38">
        <v>0</v>
      </c>
      <c r="O312" s="37">
        <f>O300*(1+Mastersheet!$C$39)</f>
        <v>-1046.8889648271081</v>
      </c>
      <c r="P312" s="38">
        <f>Mastersheet!$C$41</f>
        <v>-1500</v>
      </c>
      <c r="Q312" s="38">
        <v>0</v>
      </c>
      <c r="R312" s="36">
        <f t="shared" si="21"/>
        <v>11959.971820549135</v>
      </c>
      <c r="S312" s="36">
        <f t="shared" si="23"/>
        <v>2485779.9544805614</v>
      </c>
    </row>
    <row r="313" spans="1:19">
      <c r="A313" s="25">
        <v>311</v>
      </c>
      <c r="B313" s="25">
        <v>50</v>
      </c>
      <c r="C313" s="25">
        <v>11</v>
      </c>
      <c r="D313" s="36">
        <f>D301*(1+Mastersheet!$C$3)</f>
        <v>25125.3351558506</v>
      </c>
      <c r="E313" s="36">
        <f t="shared" si="22"/>
        <v>-1507.5201093510359</v>
      </c>
      <c r="F313" s="37">
        <v>0</v>
      </c>
      <c r="G313" s="41">
        <f t="shared" si="20"/>
        <v>-7286.347195196674</v>
      </c>
      <c r="H313" s="25">
        <v>0</v>
      </c>
      <c r="I313" s="25">
        <v>0</v>
      </c>
      <c r="J313" s="25">
        <v>0</v>
      </c>
      <c r="K313" s="25">
        <v>0</v>
      </c>
      <c r="L313" s="36">
        <v>0</v>
      </c>
      <c r="M313" s="36">
        <f>Mastersheet!$C$34</f>
        <v>-1824.6070659266443</v>
      </c>
      <c r="N313" s="38">
        <v>0</v>
      </c>
      <c r="O313" s="37">
        <f>O301*(1+Mastersheet!$C$39)</f>
        <v>-1046.8889648271081</v>
      </c>
      <c r="P313" s="38">
        <f>Mastersheet!$C$41</f>
        <v>-1500</v>
      </c>
      <c r="Q313" s="38">
        <v>0</v>
      </c>
      <c r="R313" s="36">
        <f t="shared" si="21"/>
        <v>11959.971820549135</v>
      </c>
      <c r="S313" s="36">
        <f t="shared" si="23"/>
        <v>2501882.8928919118</v>
      </c>
    </row>
    <row r="314" spans="1:19">
      <c r="A314" s="25">
        <v>312</v>
      </c>
      <c r="B314" s="25">
        <v>50</v>
      </c>
      <c r="C314" s="25">
        <v>0</v>
      </c>
      <c r="D314" s="36">
        <f>D302*(1+Mastersheet!$C$3)</f>
        <v>25125.3351558506</v>
      </c>
      <c r="E314" s="36">
        <f t="shared" si="22"/>
        <v>-1507.5201093510359</v>
      </c>
      <c r="F314" s="37">
        <v>0</v>
      </c>
      <c r="G314" s="41">
        <f t="shared" si="20"/>
        <v>-7286.347195196674</v>
      </c>
      <c r="H314" s="25">
        <v>0</v>
      </c>
      <c r="I314" s="25">
        <v>0</v>
      </c>
      <c r="J314" s="25">
        <v>0</v>
      </c>
      <c r="K314" s="25">
        <v>0</v>
      </c>
      <c r="L314" s="36">
        <v>0</v>
      </c>
      <c r="M314" s="36">
        <f>Mastersheet!$C$34</f>
        <v>-1824.6070659266443</v>
      </c>
      <c r="N314" s="38">
        <v>0</v>
      </c>
      <c r="O314" s="37">
        <f>O302*(1+Mastersheet!$C$39)</f>
        <v>-1046.8889648271081</v>
      </c>
      <c r="P314" s="38">
        <f>Mastersheet!$C$41</f>
        <v>-1500</v>
      </c>
      <c r="Q314" s="38">
        <v>0</v>
      </c>
      <c r="R314" s="36">
        <f t="shared" si="21"/>
        <v>11959.971820549135</v>
      </c>
      <c r="S314" s="36">
        <f t="shared" si="23"/>
        <v>2518012.6695339475</v>
      </c>
    </row>
    <row r="315" spans="1:19">
      <c r="A315" s="25">
        <v>313</v>
      </c>
      <c r="B315" s="25">
        <v>50</v>
      </c>
      <c r="C315" s="25">
        <v>1</v>
      </c>
      <c r="D315" s="36">
        <f>D303*(1+Mastersheet!$C$3)</f>
        <v>25879.09521052612</v>
      </c>
      <c r="E315" s="36">
        <f t="shared" si="22"/>
        <v>-1552.7457126315671</v>
      </c>
      <c r="F315" s="37">
        <v>0</v>
      </c>
      <c r="G315" s="41">
        <f t="shared" si="20"/>
        <v>-7504.9376110525745</v>
      </c>
      <c r="H315" s="25">
        <v>0</v>
      </c>
      <c r="I315" s="25">
        <v>0</v>
      </c>
      <c r="J315" s="25">
        <v>0</v>
      </c>
      <c r="K315" s="25">
        <v>0</v>
      </c>
      <c r="L315" s="36">
        <v>0</v>
      </c>
      <c r="M315" s="36">
        <f>Mastersheet!$C$34</f>
        <v>-1824.6070659266443</v>
      </c>
      <c r="N315" s="38">
        <v>0</v>
      </c>
      <c r="O315" s="37">
        <f>O303*(1+Mastersheet!$C$39)</f>
        <v>-1078.2956337719213</v>
      </c>
      <c r="P315" s="38">
        <f>Mastersheet!$C$41</f>
        <v>-1500</v>
      </c>
      <c r="Q315" s="38">
        <v>0</v>
      </c>
      <c r="R315" s="36">
        <f t="shared" si="21"/>
        <v>12418.509187143414</v>
      </c>
      <c r="S315" s="36">
        <f t="shared" si="23"/>
        <v>2534627.8665036475</v>
      </c>
    </row>
    <row r="316" spans="1:19">
      <c r="A316" s="25">
        <v>314</v>
      </c>
      <c r="B316" s="25">
        <v>51</v>
      </c>
      <c r="C316" s="25">
        <v>2</v>
      </c>
      <c r="D316" s="36">
        <f>D304*(1+Mastersheet!$C$3)</f>
        <v>25879.09521052612</v>
      </c>
      <c r="E316" s="36">
        <f t="shared" si="22"/>
        <v>-1552.7457126315671</v>
      </c>
      <c r="F316" s="37">
        <v>0</v>
      </c>
      <c r="G316" s="41">
        <f t="shared" si="20"/>
        <v>-7504.9376110525745</v>
      </c>
      <c r="H316" s="25">
        <v>0</v>
      </c>
      <c r="I316" s="25">
        <v>0</v>
      </c>
      <c r="J316" s="25">
        <v>0</v>
      </c>
      <c r="K316" s="25">
        <v>0</v>
      </c>
      <c r="L316" s="36">
        <v>0</v>
      </c>
      <c r="M316" s="36">
        <f>Mastersheet!$C$34</f>
        <v>-1824.6070659266443</v>
      </c>
      <c r="N316" s="38">
        <v>0</v>
      </c>
      <c r="O316" s="37">
        <f>O304*(1+Mastersheet!$C$39)</f>
        <v>-1078.2956337719213</v>
      </c>
      <c r="P316" s="38">
        <f>Mastersheet!$C$41</f>
        <v>-1500</v>
      </c>
      <c r="Q316" s="38">
        <v>0</v>
      </c>
      <c r="R316" s="36">
        <f t="shared" si="21"/>
        <v>12418.509187143414</v>
      </c>
      <c r="S316" s="36">
        <f t="shared" si="23"/>
        <v>2551270.7554682968</v>
      </c>
    </row>
    <row r="317" spans="1:19">
      <c r="A317" s="25">
        <v>315</v>
      </c>
      <c r="B317" s="25">
        <v>51</v>
      </c>
      <c r="C317" s="25">
        <v>3</v>
      </c>
      <c r="D317" s="36">
        <f>D305*(1+Mastersheet!$C$3)</f>
        <v>25879.09521052612</v>
      </c>
      <c r="E317" s="36">
        <f t="shared" si="22"/>
        <v>-1552.7457126315671</v>
      </c>
      <c r="F317" s="37">
        <v>0</v>
      </c>
      <c r="G317" s="41">
        <f t="shared" si="20"/>
        <v>-7504.9376110525745</v>
      </c>
      <c r="H317" s="25">
        <v>0</v>
      </c>
      <c r="I317" s="25">
        <v>0</v>
      </c>
      <c r="J317" s="25">
        <v>0</v>
      </c>
      <c r="K317" s="25">
        <v>0</v>
      </c>
      <c r="L317" s="36">
        <v>0</v>
      </c>
      <c r="M317" s="36">
        <f>Mastersheet!$C$34</f>
        <v>-1824.6070659266443</v>
      </c>
      <c r="N317" s="38">
        <v>0</v>
      </c>
      <c r="O317" s="37">
        <f>O305*(1+Mastersheet!$C$39)</f>
        <v>-1078.2956337719213</v>
      </c>
      <c r="P317" s="38">
        <f>Mastersheet!$C$41</f>
        <v>-1500</v>
      </c>
      <c r="Q317" s="38">
        <v>0</v>
      </c>
      <c r="R317" s="36">
        <f t="shared" si="21"/>
        <v>12418.509187143414</v>
      </c>
      <c r="S317" s="36">
        <f t="shared" si="23"/>
        <v>2567941.3825812209</v>
      </c>
    </row>
    <row r="318" spans="1:19">
      <c r="A318" s="25">
        <v>316</v>
      </c>
      <c r="B318" s="25">
        <v>51</v>
      </c>
      <c r="C318" s="25">
        <v>4</v>
      </c>
      <c r="D318" s="36">
        <f>D306*(1+Mastersheet!$C$3)</f>
        <v>25879.09521052612</v>
      </c>
      <c r="E318" s="36">
        <f t="shared" si="22"/>
        <v>-1552.7457126315671</v>
      </c>
      <c r="F318" s="37">
        <v>0</v>
      </c>
      <c r="G318" s="41">
        <f t="shared" si="20"/>
        <v>-7504.9376110525745</v>
      </c>
      <c r="H318" s="25">
        <v>0</v>
      </c>
      <c r="I318" s="25">
        <v>0</v>
      </c>
      <c r="J318" s="25">
        <v>0</v>
      </c>
      <c r="K318" s="25">
        <v>0</v>
      </c>
      <c r="L318" s="36">
        <v>0</v>
      </c>
      <c r="M318" s="36">
        <f>Mastersheet!$C$34</f>
        <v>-1824.6070659266443</v>
      </c>
      <c r="N318" s="38">
        <v>0</v>
      </c>
      <c r="O318" s="37">
        <f>O306*(1+Mastersheet!$C$39)</f>
        <v>-1078.2956337719213</v>
      </c>
      <c r="P318" s="38">
        <f>Mastersheet!$C$41</f>
        <v>-1500</v>
      </c>
      <c r="Q318" s="38">
        <v>0</v>
      </c>
      <c r="R318" s="36">
        <f t="shared" si="21"/>
        <v>12418.509187143414</v>
      </c>
      <c r="S318" s="36">
        <f t="shared" si="23"/>
        <v>2584639.7940726662</v>
      </c>
    </row>
    <row r="319" spans="1:19">
      <c r="A319" s="25">
        <v>317</v>
      </c>
      <c r="B319" s="25">
        <v>51</v>
      </c>
      <c r="C319" s="25">
        <v>5</v>
      </c>
      <c r="D319" s="36">
        <f>D307*(1+Mastersheet!$C$3)</f>
        <v>25879.09521052612</v>
      </c>
      <c r="E319" s="36">
        <f t="shared" si="22"/>
        <v>-1552.7457126315671</v>
      </c>
      <c r="F319" s="37">
        <v>0</v>
      </c>
      <c r="G319" s="41">
        <f t="shared" si="20"/>
        <v>-7504.9376110525745</v>
      </c>
      <c r="H319" s="25">
        <v>0</v>
      </c>
      <c r="I319" s="25">
        <v>0</v>
      </c>
      <c r="J319" s="25">
        <v>0</v>
      </c>
      <c r="K319" s="25">
        <v>0</v>
      </c>
      <c r="L319" s="36">
        <v>0</v>
      </c>
      <c r="M319" s="36">
        <f>Mastersheet!$C$34</f>
        <v>-1824.6070659266443</v>
      </c>
      <c r="N319" s="38">
        <v>0</v>
      </c>
      <c r="O319" s="37">
        <f>O307*(1+Mastersheet!$C$39)</f>
        <v>-1078.2956337719213</v>
      </c>
      <c r="P319" s="38">
        <f>Mastersheet!$C$41</f>
        <v>-1500</v>
      </c>
      <c r="Q319" s="38">
        <v>0</v>
      </c>
      <c r="R319" s="36">
        <f t="shared" si="21"/>
        <v>12418.509187143414</v>
      </c>
      <c r="S319" s="36">
        <f t="shared" si="23"/>
        <v>2601366.0362499305</v>
      </c>
    </row>
    <row r="320" spans="1:19">
      <c r="A320" s="25">
        <v>318</v>
      </c>
      <c r="B320" s="25">
        <v>51</v>
      </c>
      <c r="C320" s="25">
        <v>6</v>
      </c>
      <c r="D320" s="36">
        <f>D308*(1+Mastersheet!$C$3)</f>
        <v>25879.09521052612</v>
      </c>
      <c r="E320" s="36">
        <f t="shared" si="22"/>
        <v>-1552.7457126315671</v>
      </c>
      <c r="F320" s="37">
        <v>0</v>
      </c>
      <c r="G320" s="41">
        <f t="shared" si="20"/>
        <v>-7504.9376110525745</v>
      </c>
      <c r="H320" s="25">
        <v>0</v>
      </c>
      <c r="I320" s="25">
        <v>0</v>
      </c>
      <c r="J320" s="25">
        <v>0</v>
      </c>
      <c r="K320" s="25">
        <v>0</v>
      </c>
      <c r="L320" s="36">
        <v>0</v>
      </c>
      <c r="M320" s="36">
        <f>Mastersheet!$C$34</f>
        <v>-1824.6070659266443</v>
      </c>
      <c r="N320" s="38">
        <v>0</v>
      </c>
      <c r="O320" s="37">
        <f>O308*(1+Mastersheet!$C$39)</f>
        <v>-1078.2956337719213</v>
      </c>
      <c r="P320" s="38">
        <f>Mastersheet!$C$41</f>
        <v>-1500</v>
      </c>
      <c r="Q320" s="38">
        <v>0</v>
      </c>
      <c r="R320" s="36">
        <f t="shared" si="21"/>
        <v>12418.509187143414</v>
      </c>
      <c r="S320" s="36">
        <f t="shared" si="23"/>
        <v>2618120.1554974904</v>
      </c>
    </row>
    <row r="321" spans="1:19">
      <c r="A321" s="25">
        <v>319</v>
      </c>
      <c r="B321" s="25">
        <v>51</v>
      </c>
      <c r="C321" s="25">
        <v>7</v>
      </c>
      <c r="D321" s="36">
        <f>D309*(1+Mastersheet!$C$3)</f>
        <v>25879.09521052612</v>
      </c>
      <c r="E321" s="36">
        <f t="shared" si="22"/>
        <v>-1552.7457126315671</v>
      </c>
      <c r="F321" s="37">
        <v>0</v>
      </c>
      <c r="G321" s="41">
        <f t="shared" si="20"/>
        <v>-7504.9376110525745</v>
      </c>
      <c r="H321" s="25">
        <v>0</v>
      </c>
      <c r="I321" s="25">
        <v>0</v>
      </c>
      <c r="J321" s="25">
        <v>0</v>
      </c>
      <c r="K321" s="25">
        <v>0</v>
      </c>
      <c r="L321" s="36">
        <v>0</v>
      </c>
      <c r="M321" s="36">
        <f>Mastersheet!$C$34</f>
        <v>-1824.6070659266443</v>
      </c>
      <c r="N321" s="38">
        <v>0</v>
      </c>
      <c r="O321" s="37">
        <f>O309*(1+Mastersheet!$C$39)</f>
        <v>-1078.2956337719213</v>
      </c>
      <c r="P321" s="38">
        <f>Mastersheet!$C$41</f>
        <v>-1500</v>
      </c>
      <c r="Q321" s="38">
        <v>0</v>
      </c>
      <c r="R321" s="36">
        <f t="shared" si="21"/>
        <v>12418.509187143414</v>
      </c>
      <c r="S321" s="36">
        <f t="shared" si="23"/>
        <v>2634902.1982771298</v>
      </c>
    </row>
    <row r="322" spans="1:19">
      <c r="A322" s="25">
        <v>320</v>
      </c>
      <c r="B322" s="25">
        <v>51</v>
      </c>
      <c r="C322" s="25">
        <v>8</v>
      </c>
      <c r="D322" s="36">
        <f>D310*(1+Mastersheet!$C$3)</f>
        <v>25879.09521052612</v>
      </c>
      <c r="E322" s="36">
        <f t="shared" si="22"/>
        <v>-1552.7457126315671</v>
      </c>
      <c r="F322" s="37">
        <v>0</v>
      </c>
      <c r="G322" s="41">
        <f t="shared" ref="G322:G385" si="24">-0.29*($D322)</f>
        <v>-7504.9376110525745</v>
      </c>
      <c r="H322" s="25">
        <v>0</v>
      </c>
      <c r="I322" s="25">
        <v>0</v>
      </c>
      <c r="J322" s="25">
        <v>0</v>
      </c>
      <c r="K322" s="25">
        <v>0</v>
      </c>
      <c r="L322" s="36">
        <v>0</v>
      </c>
      <c r="M322" s="36">
        <f>Mastersheet!$C$34</f>
        <v>-1824.6070659266443</v>
      </c>
      <c r="N322" s="38">
        <v>0</v>
      </c>
      <c r="O322" s="37">
        <f>O310*(1+Mastersheet!$C$39)</f>
        <v>-1078.2956337719213</v>
      </c>
      <c r="P322" s="38">
        <f>Mastersheet!$C$41</f>
        <v>-1500</v>
      </c>
      <c r="Q322" s="38">
        <v>0</v>
      </c>
      <c r="R322" s="36">
        <f t="shared" si="21"/>
        <v>12418.509187143414</v>
      </c>
      <c r="S322" s="36">
        <f t="shared" si="23"/>
        <v>2651712.2111280686</v>
      </c>
    </row>
    <row r="323" spans="1:19">
      <c r="A323" s="25">
        <v>321</v>
      </c>
      <c r="B323" s="25">
        <v>51</v>
      </c>
      <c r="C323" s="25">
        <v>9</v>
      </c>
      <c r="D323" s="36">
        <f>D311*(1+Mastersheet!$C$3)</f>
        <v>25879.09521052612</v>
      </c>
      <c r="E323" s="36">
        <f t="shared" si="22"/>
        <v>-1552.7457126315671</v>
      </c>
      <c r="F323" s="37">
        <v>0</v>
      </c>
      <c r="G323" s="41">
        <f t="shared" si="24"/>
        <v>-7504.9376110525745</v>
      </c>
      <c r="H323" s="25">
        <v>0</v>
      </c>
      <c r="I323" s="25">
        <v>0</v>
      </c>
      <c r="J323" s="25">
        <v>0</v>
      </c>
      <c r="K323" s="25">
        <v>0</v>
      </c>
      <c r="L323" s="36">
        <v>0</v>
      </c>
      <c r="M323" s="36">
        <f>Mastersheet!$C$34</f>
        <v>-1824.6070659266443</v>
      </c>
      <c r="N323" s="38">
        <v>0</v>
      </c>
      <c r="O323" s="37">
        <f>O311*(1+Mastersheet!$C$39)</f>
        <v>-1078.2956337719213</v>
      </c>
      <c r="P323" s="38">
        <f>Mastersheet!$C$41</f>
        <v>-1500</v>
      </c>
      <c r="Q323" s="38">
        <v>0</v>
      </c>
      <c r="R323" s="36">
        <f t="shared" ref="R323:R386" si="25">SUM(D323,E323,F323,G323,H323,I323,J323,K323,L323,M323,N323,O323,P323,Q323)</f>
        <v>12418.509187143414</v>
      </c>
      <c r="S323" s="36">
        <f t="shared" si="23"/>
        <v>2668550.2406670921</v>
      </c>
    </row>
    <row r="324" spans="1:19">
      <c r="A324" s="25">
        <v>322</v>
      </c>
      <c r="B324" s="25">
        <v>51</v>
      </c>
      <c r="C324" s="25">
        <v>10</v>
      </c>
      <c r="D324" s="36">
        <f>D312*(1+Mastersheet!$C$3)</f>
        <v>25879.09521052612</v>
      </c>
      <c r="E324" s="36">
        <f t="shared" ref="E324:E387" si="26">-0.06*D324</f>
        <v>-1552.7457126315671</v>
      </c>
      <c r="F324" s="37">
        <v>0</v>
      </c>
      <c r="G324" s="41">
        <f t="shared" si="24"/>
        <v>-7504.9376110525745</v>
      </c>
      <c r="H324" s="25">
        <v>0</v>
      </c>
      <c r="I324" s="25">
        <v>0</v>
      </c>
      <c r="J324" s="25">
        <v>0</v>
      </c>
      <c r="K324" s="25">
        <v>0</v>
      </c>
      <c r="L324" s="36">
        <v>0</v>
      </c>
      <c r="M324" s="36">
        <f>Mastersheet!$C$34</f>
        <v>-1824.6070659266443</v>
      </c>
      <c r="N324" s="38">
        <v>0</v>
      </c>
      <c r="O324" s="37">
        <f>O312*(1+Mastersheet!$C$39)</f>
        <v>-1078.2956337719213</v>
      </c>
      <c r="P324" s="38">
        <f>Mastersheet!$C$41</f>
        <v>-1500</v>
      </c>
      <c r="Q324" s="38">
        <v>0</v>
      </c>
      <c r="R324" s="36">
        <f t="shared" si="25"/>
        <v>12418.509187143414</v>
      </c>
      <c r="S324" s="36">
        <f t="shared" ref="S324:S387" si="27">R324+(S323*(1+($W$7/12)))</f>
        <v>2685416.3335886807</v>
      </c>
    </row>
    <row r="325" spans="1:19">
      <c r="A325" s="25">
        <v>323</v>
      </c>
      <c r="B325" s="25">
        <v>51</v>
      </c>
      <c r="C325" s="25">
        <v>11</v>
      </c>
      <c r="D325" s="36">
        <f>D313*(1+Mastersheet!$C$3)</f>
        <v>25879.09521052612</v>
      </c>
      <c r="E325" s="36">
        <f t="shared" si="26"/>
        <v>-1552.7457126315671</v>
      </c>
      <c r="F325" s="37">
        <v>0</v>
      </c>
      <c r="G325" s="41">
        <f t="shared" si="24"/>
        <v>-7504.9376110525745</v>
      </c>
      <c r="H325" s="25">
        <v>0</v>
      </c>
      <c r="I325" s="25">
        <v>0</v>
      </c>
      <c r="J325" s="25">
        <v>0</v>
      </c>
      <c r="K325" s="25">
        <v>0</v>
      </c>
      <c r="L325" s="36">
        <v>0</v>
      </c>
      <c r="M325" s="36">
        <f>Mastersheet!$C$34</f>
        <v>-1824.6070659266443</v>
      </c>
      <c r="N325" s="38">
        <v>0</v>
      </c>
      <c r="O325" s="37">
        <f>O313*(1+Mastersheet!$C$39)</f>
        <v>-1078.2956337719213</v>
      </c>
      <c r="P325" s="38">
        <f>Mastersheet!$C$41</f>
        <v>-1500</v>
      </c>
      <c r="Q325" s="38">
        <v>0</v>
      </c>
      <c r="R325" s="36">
        <f t="shared" si="25"/>
        <v>12418.509187143414</v>
      </c>
      <c r="S325" s="36">
        <f t="shared" si="27"/>
        <v>2702310.5366651388</v>
      </c>
    </row>
    <row r="326" spans="1:19">
      <c r="A326" s="25">
        <v>324</v>
      </c>
      <c r="B326" s="25">
        <v>51</v>
      </c>
      <c r="C326" s="25">
        <v>0</v>
      </c>
      <c r="D326" s="36">
        <f>D314*(1+Mastersheet!$C$3)</f>
        <v>25879.09521052612</v>
      </c>
      <c r="E326" s="36">
        <f t="shared" si="26"/>
        <v>-1552.7457126315671</v>
      </c>
      <c r="F326" s="37">
        <v>0</v>
      </c>
      <c r="G326" s="41">
        <f t="shared" si="24"/>
        <v>-7504.9376110525745</v>
      </c>
      <c r="H326" s="25">
        <v>0</v>
      </c>
      <c r="I326" s="25">
        <v>0</v>
      </c>
      <c r="J326" s="25">
        <v>0</v>
      </c>
      <c r="K326" s="25">
        <v>0</v>
      </c>
      <c r="L326" s="36">
        <v>0</v>
      </c>
      <c r="M326" s="36">
        <f>Mastersheet!$C$34</f>
        <v>-1824.6070659266443</v>
      </c>
      <c r="N326" s="38">
        <v>0</v>
      </c>
      <c r="O326" s="37">
        <f>O314*(1+Mastersheet!$C$39)</f>
        <v>-1078.2956337719213</v>
      </c>
      <c r="P326" s="38">
        <f>Mastersheet!$C$41</f>
        <v>-1500</v>
      </c>
      <c r="Q326" s="38">
        <v>0</v>
      </c>
      <c r="R326" s="36">
        <f t="shared" si="25"/>
        <v>12418.509187143414</v>
      </c>
      <c r="S326" s="36">
        <f t="shared" si="27"/>
        <v>2719232.8967467239</v>
      </c>
    </row>
    <row r="327" spans="1:19">
      <c r="A327" s="25">
        <v>325</v>
      </c>
      <c r="B327" s="25">
        <v>51</v>
      </c>
      <c r="C327" s="25">
        <v>1</v>
      </c>
      <c r="D327" s="36">
        <f>D315*(1+Mastersheet!$C$3)</f>
        <v>26655.468066841906</v>
      </c>
      <c r="E327" s="36">
        <f t="shared" si="26"/>
        <v>-1599.3280840105142</v>
      </c>
      <c r="F327" s="37">
        <v>0</v>
      </c>
      <c r="G327" s="41">
        <f t="shared" si="24"/>
        <v>-7730.0857393841525</v>
      </c>
      <c r="H327" s="25">
        <v>0</v>
      </c>
      <c r="I327" s="25">
        <v>0</v>
      </c>
      <c r="J327" s="25">
        <v>0</v>
      </c>
      <c r="K327" s="25">
        <v>0</v>
      </c>
      <c r="L327" s="36">
        <v>0</v>
      </c>
      <c r="M327" s="36">
        <f>Mastersheet!$C$34</f>
        <v>-1824.6070659266443</v>
      </c>
      <c r="N327" s="38">
        <v>0</v>
      </c>
      <c r="O327" s="37">
        <f>O315*(1+Mastersheet!$C$39)</f>
        <v>-1110.6445027850789</v>
      </c>
      <c r="P327" s="38">
        <f>Mastersheet!$C$41</f>
        <v>-1500</v>
      </c>
      <c r="Q327" s="38">
        <v>0</v>
      </c>
      <c r="R327" s="36">
        <f t="shared" si="25"/>
        <v>12890.802674735514</v>
      </c>
      <c r="S327" s="36">
        <f t="shared" si="27"/>
        <v>2736655.7542493707</v>
      </c>
    </row>
    <row r="328" spans="1:19">
      <c r="A328" s="25">
        <v>326</v>
      </c>
      <c r="B328" s="25">
        <v>52</v>
      </c>
      <c r="C328" s="25">
        <v>2</v>
      </c>
      <c r="D328" s="36">
        <f>D316*(1+Mastersheet!$C$3)</f>
        <v>26655.468066841906</v>
      </c>
      <c r="E328" s="36">
        <f t="shared" si="26"/>
        <v>-1599.3280840105142</v>
      </c>
      <c r="F328" s="37">
        <v>0</v>
      </c>
      <c r="G328" s="41">
        <f t="shared" si="24"/>
        <v>-7730.0857393841525</v>
      </c>
      <c r="H328" s="25">
        <v>0</v>
      </c>
      <c r="I328" s="25">
        <v>0</v>
      </c>
      <c r="J328" s="25">
        <v>0</v>
      </c>
      <c r="K328" s="25">
        <v>0</v>
      </c>
      <c r="L328" s="36">
        <v>0</v>
      </c>
      <c r="M328" s="36">
        <f>Mastersheet!$C$34</f>
        <v>-1824.6070659266443</v>
      </c>
      <c r="N328" s="38">
        <v>0</v>
      </c>
      <c r="O328" s="37">
        <f>O316*(1+Mastersheet!$C$39)</f>
        <v>-1110.6445027850789</v>
      </c>
      <c r="P328" s="38">
        <f>Mastersheet!$C$41</f>
        <v>-1500</v>
      </c>
      <c r="Q328" s="38">
        <v>0</v>
      </c>
      <c r="R328" s="36">
        <f t="shared" si="25"/>
        <v>12890.802674735514</v>
      </c>
      <c r="S328" s="36">
        <f t="shared" si="27"/>
        <v>2754107.6498478553</v>
      </c>
    </row>
    <row r="329" spans="1:19">
      <c r="A329" s="25">
        <v>327</v>
      </c>
      <c r="B329" s="25">
        <v>52</v>
      </c>
      <c r="C329" s="25">
        <v>3</v>
      </c>
      <c r="D329" s="36">
        <f>D317*(1+Mastersheet!$C$3)</f>
        <v>26655.468066841906</v>
      </c>
      <c r="E329" s="36">
        <f t="shared" si="26"/>
        <v>-1599.3280840105142</v>
      </c>
      <c r="F329" s="37">
        <v>0</v>
      </c>
      <c r="G329" s="41">
        <f t="shared" si="24"/>
        <v>-7730.0857393841525</v>
      </c>
      <c r="H329" s="25">
        <v>0</v>
      </c>
      <c r="I329" s="25">
        <v>0</v>
      </c>
      <c r="J329" s="25">
        <v>0</v>
      </c>
      <c r="K329" s="25">
        <v>0</v>
      </c>
      <c r="L329" s="36">
        <v>0</v>
      </c>
      <c r="M329" s="36">
        <f>Mastersheet!$C$34</f>
        <v>-1824.6070659266443</v>
      </c>
      <c r="N329" s="38">
        <v>0</v>
      </c>
      <c r="O329" s="37">
        <f>O317*(1+Mastersheet!$C$39)</f>
        <v>-1110.6445027850789</v>
      </c>
      <c r="P329" s="38">
        <f>Mastersheet!$C$41</f>
        <v>-1500</v>
      </c>
      <c r="Q329" s="38">
        <v>0</v>
      </c>
      <c r="R329" s="36">
        <f t="shared" si="25"/>
        <v>12890.802674735514</v>
      </c>
      <c r="S329" s="36">
        <f t="shared" si="27"/>
        <v>2771588.6319390042</v>
      </c>
    </row>
    <row r="330" spans="1:19">
      <c r="A330" s="25">
        <v>328</v>
      </c>
      <c r="B330" s="25">
        <v>52</v>
      </c>
      <c r="C330" s="25">
        <v>4</v>
      </c>
      <c r="D330" s="36">
        <f>D318*(1+Mastersheet!$C$3)</f>
        <v>26655.468066841906</v>
      </c>
      <c r="E330" s="36">
        <f t="shared" si="26"/>
        <v>-1599.3280840105142</v>
      </c>
      <c r="F330" s="37">
        <v>0</v>
      </c>
      <c r="G330" s="41">
        <f t="shared" si="24"/>
        <v>-7730.0857393841525</v>
      </c>
      <c r="H330" s="25">
        <v>0</v>
      </c>
      <c r="I330" s="25">
        <v>0</v>
      </c>
      <c r="J330" s="25">
        <v>0</v>
      </c>
      <c r="K330" s="25">
        <v>0</v>
      </c>
      <c r="L330" s="36">
        <v>0</v>
      </c>
      <c r="M330" s="36">
        <f>Mastersheet!$C$34</f>
        <v>-1824.6070659266443</v>
      </c>
      <c r="N330" s="38">
        <v>0</v>
      </c>
      <c r="O330" s="37">
        <f>O318*(1+Mastersheet!$C$39)</f>
        <v>-1110.6445027850789</v>
      </c>
      <c r="P330" s="38">
        <f>Mastersheet!$C$41</f>
        <v>-1500</v>
      </c>
      <c r="Q330" s="38">
        <v>0</v>
      </c>
      <c r="R330" s="36">
        <f t="shared" si="25"/>
        <v>12890.802674735514</v>
      </c>
      <c r="S330" s="36">
        <f t="shared" si="27"/>
        <v>2789098.7490003048</v>
      </c>
    </row>
    <row r="331" spans="1:19">
      <c r="A331" s="25">
        <v>329</v>
      </c>
      <c r="B331" s="25">
        <v>52</v>
      </c>
      <c r="C331" s="25">
        <v>5</v>
      </c>
      <c r="D331" s="36">
        <f>D319*(1+Mastersheet!$C$3)</f>
        <v>26655.468066841906</v>
      </c>
      <c r="E331" s="36">
        <f t="shared" si="26"/>
        <v>-1599.3280840105142</v>
      </c>
      <c r="F331" s="37">
        <v>0</v>
      </c>
      <c r="G331" s="41">
        <f t="shared" si="24"/>
        <v>-7730.0857393841525</v>
      </c>
      <c r="H331" s="25">
        <v>0</v>
      </c>
      <c r="I331" s="25">
        <v>0</v>
      </c>
      <c r="J331" s="25">
        <v>0</v>
      </c>
      <c r="K331" s="25">
        <v>0</v>
      </c>
      <c r="L331" s="36">
        <v>0</v>
      </c>
      <c r="M331" s="36">
        <f>Mastersheet!$C$34</f>
        <v>-1824.6070659266443</v>
      </c>
      <c r="N331" s="38">
        <v>0</v>
      </c>
      <c r="O331" s="37">
        <f>O319*(1+Mastersheet!$C$39)</f>
        <v>-1110.6445027850789</v>
      </c>
      <c r="P331" s="38">
        <f>Mastersheet!$C$41</f>
        <v>-1500</v>
      </c>
      <c r="Q331" s="38">
        <v>0</v>
      </c>
      <c r="R331" s="36">
        <f t="shared" si="25"/>
        <v>12890.802674735514</v>
      </c>
      <c r="S331" s="36">
        <f t="shared" si="27"/>
        <v>2806638.0495900409</v>
      </c>
    </row>
    <row r="332" spans="1:19">
      <c r="A332" s="25">
        <v>330</v>
      </c>
      <c r="B332" s="25">
        <v>52</v>
      </c>
      <c r="C332" s="25">
        <v>6</v>
      </c>
      <c r="D332" s="36">
        <f>D320*(1+Mastersheet!$C$3)</f>
        <v>26655.468066841906</v>
      </c>
      <c r="E332" s="36">
        <f t="shared" si="26"/>
        <v>-1599.3280840105142</v>
      </c>
      <c r="F332" s="37">
        <v>0</v>
      </c>
      <c r="G332" s="41">
        <f t="shared" si="24"/>
        <v>-7730.0857393841525</v>
      </c>
      <c r="H332" s="25">
        <v>0</v>
      </c>
      <c r="I332" s="25">
        <v>0</v>
      </c>
      <c r="J332" s="25">
        <v>0</v>
      </c>
      <c r="K332" s="25">
        <v>0</v>
      </c>
      <c r="L332" s="36">
        <v>0</v>
      </c>
      <c r="M332" s="36">
        <f>Mastersheet!$C$34</f>
        <v>-1824.6070659266443</v>
      </c>
      <c r="N332" s="38">
        <v>0</v>
      </c>
      <c r="O332" s="37">
        <f>O320*(1+Mastersheet!$C$39)</f>
        <v>-1110.6445027850789</v>
      </c>
      <c r="P332" s="38">
        <f>Mastersheet!$C$41</f>
        <v>-1500</v>
      </c>
      <c r="Q332" s="38">
        <v>0</v>
      </c>
      <c r="R332" s="36">
        <f t="shared" si="25"/>
        <v>12890.802674735514</v>
      </c>
      <c r="S332" s="36">
        <f t="shared" si="27"/>
        <v>2824206.5823474266</v>
      </c>
    </row>
    <row r="333" spans="1:19">
      <c r="A333" s="25">
        <v>331</v>
      </c>
      <c r="B333" s="25">
        <v>52</v>
      </c>
      <c r="C333" s="25">
        <v>7</v>
      </c>
      <c r="D333" s="36">
        <f>D321*(1+Mastersheet!$C$3)</f>
        <v>26655.468066841906</v>
      </c>
      <c r="E333" s="36">
        <f t="shared" si="26"/>
        <v>-1599.3280840105142</v>
      </c>
      <c r="F333" s="37">
        <v>0</v>
      </c>
      <c r="G333" s="41">
        <f t="shared" si="24"/>
        <v>-7730.0857393841525</v>
      </c>
      <c r="H333" s="25">
        <v>0</v>
      </c>
      <c r="I333" s="25">
        <v>0</v>
      </c>
      <c r="J333" s="25">
        <v>0</v>
      </c>
      <c r="K333" s="25">
        <v>0</v>
      </c>
      <c r="L333" s="36">
        <v>0</v>
      </c>
      <c r="M333" s="36">
        <f>Mastersheet!$C$34</f>
        <v>-1824.6070659266443</v>
      </c>
      <c r="N333" s="38">
        <v>0</v>
      </c>
      <c r="O333" s="37">
        <f>O321*(1+Mastersheet!$C$39)</f>
        <v>-1110.6445027850789</v>
      </c>
      <c r="P333" s="38">
        <f>Mastersheet!$C$41</f>
        <v>-1500</v>
      </c>
      <c r="Q333" s="38">
        <v>0</v>
      </c>
      <c r="R333" s="36">
        <f t="shared" si="25"/>
        <v>12890.802674735514</v>
      </c>
      <c r="S333" s="36">
        <f t="shared" si="27"/>
        <v>2841804.395992741</v>
      </c>
    </row>
    <row r="334" spans="1:19">
      <c r="A334" s="25">
        <v>332</v>
      </c>
      <c r="B334" s="25">
        <v>52</v>
      </c>
      <c r="C334" s="25">
        <v>8</v>
      </c>
      <c r="D334" s="36">
        <f>D322*(1+Mastersheet!$C$3)</f>
        <v>26655.468066841906</v>
      </c>
      <c r="E334" s="36">
        <f t="shared" si="26"/>
        <v>-1599.3280840105142</v>
      </c>
      <c r="F334" s="37">
        <v>0</v>
      </c>
      <c r="G334" s="41">
        <f t="shared" si="24"/>
        <v>-7730.0857393841525</v>
      </c>
      <c r="H334" s="25">
        <v>0</v>
      </c>
      <c r="I334" s="25">
        <v>0</v>
      </c>
      <c r="J334" s="25">
        <v>0</v>
      </c>
      <c r="K334" s="25">
        <v>0</v>
      </c>
      <c r="L334" s="36">
        <v>0</v>
      </c>
      <c r="M334" s="36">
        <f>Mastersheet!$C$34</f>
        <v>-1824.6070659266443</v>
      </c>
      <c r="N334" s="38">
        <v>0</v>
      </c>
      <c r="O334" s="37">
        <f>O322*(1+Mastersheet!$C$39)</f>
        <v>-1110.6445027850789</v>
      </c>
      <c r="P334" s="38">
        <f>Mastersheet!$C$41</f>
        <v>-1500</v>
      </c>
      <c r="Q334" s="38">
        <v>0</v>
      </c>
      <c r="R334" s="36">
        <f t="shared" si="25"/>
        <v>12890.802674735514</v>
      </c>
      <c r="S334" s="36">
        <f t="shared" si="27"/>
        <v>2859431.5393274645</v>
      </c>
    </row>
    <row r="335" spans="1:19">
      <c r="A335" s="25">
        <v>333</v>
      </c>
      <c r="B335" s="25">
        <v>52</v>
      </c>
      <c r="C335" s="25">
        <v>9</v>
      </c>
      <c r="D335" s="36">
        <f>D323*(1+Mastersheet!$C$3)</f>
        <v>26655.468066841906</v>
      </c>
      <c r="E335" s="36">
        <f t="shared" si="26"/>
        <v>-1599.3280840105142</v>
      </c>
      <c r="F335" s="37">
        <v>0</v>
      </c>
      <c r="G335" s="41">
        <f t="shared" si="24"/>
        <v>-7730.0857393841525</v>
      </c>
      <c r="H335" s="25">
        <v>0</v>
      </c>
      <c r="I335" s="25">
        <v>0</v>
      </c>
      <c r="J335" s="25">
        <v>0</v>
      </c>
      <c r="K335" s="25">
        <v>0</v>
      </c>
      <c r="L335" s="36">
        <v>0</v>
      </c>
      <c r="M335" s="36">
        <f>Mastersheet!$C$34</f>
        <v>-1824.6070659266443</v>
      </c>
      <c r="N335" s="38">
        <v>0</v>
      </c>
      <c r="O335" s="37">
        <f>O323*(1+Mastersheet!$C$39)</f>
        <v>-1110.6445027850789</v>
      </c>
      <c r="P335" s="38">
        <f>Mastersheet!$C$41</f>
        <v>-1500</v>
      </c>
      <c r="Q335" s="38">
        <v>0</v>
      </c>
      <c r="R335" s="36">
        <f t="shared" si="25"/>
        <v>12890.802674735514</v>
      </c>
      <c r="S335" s="36">
        <f t="shared" si="27"/>
        <v>2877088.0612344127</v>
      </c>
    </row>
    <row r="336" spans="1:19">
      <c r="A336" s="25">
        <v>334</v>
      </c>
      <c r="B336" s="25">
        <v>52</v>
      </c>
      <c r="C336" s="25">
        <v>10</v>
      </c>
      <c r="D336" s="36">
        <f>D324*(1+Mastersheet!$C$3)</f>
        <v>26655.468066841906</v>
      </c>
      <c r="E336" s="36">
        <f t="shared" si="26"/>
        <v>-1599.3280840105142</v>
      </c>
      <c r="F336" s="37">
        <v>0</v>
      </c>
      <c r="G336" s="41">
        <f t="shared" si="24"/>
        <v>-7730.0857393841525</v>
      </c>
      <c r="H336" s="25">
        <v>0</v>
      </c>
      <c r="I336" s="25">
        <v>0</v>
      </c>
      <c r="J336" s="25">
        <v>0</v>
      </c>
      <c r="K336" s="25">
        <v>0</v>
      </c>
      <c r="L336" s="36">
        <v>0</v>
      </c>
      <c r="M336" s="36">
        <f>Mastersheet!$C$34</f>
        <v>-1824.6070659266443</v>
      </c>
      <c r="N336" s="38">
        <v>0</v>
      </c>
      <c r="O336" s="37">
        <f>O324*(1+Mastersheet!$C$39)</f>
        <v>-1110.6445027850789</v>
      </c>
      <c r="P336" s="38">
        <f>Mastersheet!$C$41</f>
        <v>-1500</v>
      </c>
      <c r="Q336" s="38">
        <v>0</v>
      </c>
      <c r="R336" s="36">
        <f t="shared" si="25"/>
        <v>12890.802674735514</v>
      </c>
      <c r="S336" s="36">
        <f t="shared" si="27"/>
        <v>2894774.0106778722</v>
      </c>
    </row>
    <row r="337" spans="1:19">
      <c r="A337" s="25">
        <v>335</v>
      </c>
      <c r="B337" s="25">
        <v>52</v>
      </c>
      <c r="C337" s="25">
        <v>11</v>
      </c>
      <c r="D337" s="36">
        <f>D325*(1+Mastersheet!$C$3)</f>
        <v>26655.468066841906</v>
      </c>
      <c r="E337" s="36">
        <f t="shared" si="26"/>
        <v>-1599.3280840105142</v>
      </c>
      <c r="F337" s="37">
        <v>0</v>
      </c>
      <c r="G337" s="41">
        <f t="shared" si="24"/>
        <v>-7730.0857393841525</v>
      </c>
      <c r="H337" s="25">
        <v>0</v>
      </c>
      <c r="I337" s="25">
        <v>0</v>
      </c>
      <c r="J337" s="25">
        <v>0</v>
      </c>
      <c r="K337" s="25">
        <v>0</v>
      </c>
      <c r="L337" s="36">
        <v>0</v>
      </c>
      <c r="M337" s="36">
        <f>Mastersheet!$C$34</f>
        <v>-1824.6070659266443</v>
      </c>
      <c r="N337" s="38">
        <v>0</v>
      </c>
      <c r="O337" s="37">
        <f>O325*(1+Mastersheet!$C$39)</f>
        <v>-1110.6445027850789</v>
      </c>
      <c r="P337" s="38">
        <f>Mastersheet!$C$41</f>
        <v>-1500</v>
      </c>
      <c r="Q337" s="38">
        <v>0</v>
      </c>
      <c r="R337" s="36">
        <f t="shared" si="25"/>
        <v>12890.802674735514</v>
      </c>
      <c r="S337" s="36">
        <f t="shared" si="27"/>
        <v>2912489.4367037374</v>
      </c>
    </row>
    <row r="338" spans="1:19">
      <c r="A338" s="25">
        <v>336</v>
      </c>
      <c r="B338" s="25">
        <v>52</v>
      </c>
      <c r="C338" s="25">
        <v>0</v>
      </c>
      <c r="D338" s="36">
        <f>D326*(1+Mastersheet!$C$3)</f>
        <v>26655.468066841906</v>
      </c>
      <c r="E338" s="36">
        <f t="shared" si="26"/>
        <v>-1599.3280840105142</v>
      </c>
      <c r="F338" s="37">
        <v>0</v>
      </c>
      <c r="G338" s="41">
        <f t="shared" si="24"/>
        <v>-7730.0857393841525</v>
      </c>
      <c r="H338" s="25">
        <v>0</v>
      </c>
      <c r="I338" s="25">
        <v>0</v>
      </c>
      <c r="J338" s="25">
        <v>0</v>
      </c>
      <c r="K338" s="25">
        <v>0</v>
      </c>
      <c r="L338" s="36">
        <v>0</v>
      </c>
      <c r="M338" s="36">
        <f>Mastersheet!$C$34</f>
        <v>-1824.6070659266443</v>
      </c>
      <c r="N338" s="38">
        <v>0</v>
      </c>
      <c r="O338" s="37">
        <f>O326*(1+Mastersheet!$C$39)</f>
        <v>-1110.6445027850789</v>
      </c>
      <c r="P338" s="38">
        <f>Mastersheet!$C$41</f>
        <v>-1500</v>
      </c>
      <c r="Q338" s="38">
        <v>0</v>
      </c>
      <c r="R338" s="36">
        <f t="shared" si="25"/>
        <v>12890.802674735514</v>
      </c>
      <c r="S338" s="36">
        <f t="shared" si="27"/>
        <v>2930234.388439646</v>
      </c>
    </row>
    <row r="339" spans="1:19">
      <c r="A339" s="25">
        <v>337</v>
      </c>
      <c r="B339" s="25">
        <v>52</v>
      </c>
      <c r="C339" s="25">
        <v>1</v>
      </c>
      <c r="D339" s="36">
        <f>D327*(1+Mastersheet!$C$3)</f>
        <v>27455.132108847163</v>
      </c>
      <c r="E339" s="36">
        <f t="shared" si="26"/>
        <v>-1647.3079265308297</v>
      </c>
      <c r="F339" s="37">
        <v>0</v>
      </c>
      <c r="G339" s="41">
        <f t="shared" si="24"/>
        <v>-7961.9883115656767</v>
      </c>
      <c r="H339" s="25">
        <v>0</v>
      </c>
      <c r="I339" s="25">
        <v>0</v>
      </c>
      <c r="J339" s="25">
        <v>0</v>
      </c>
      <c r="K339" s="25">
        <v>0</v>
      </c>
      <c r="L339" s="36">
        <v>0</v>
      </c>
      <c r="M339" s="36">
        <f>Mastersheet!$C$34</f>
        <v>-1824.6070659266443</v>
      </c>
      <c r="N339" s="38">
        <v>0</v>
      </c>
      <c r="O339" s="37">
        <f>O327*(1+Mastersheet!$C$39)</f>
        <v>-1143.9638378686313</v>
      </c>
      <c r="P339" s="38">
        <f>Mastersheet!$C$41</f>
        <v>-1500</v>
      </c>
      <c r="Q339" s="38">
        <v>0</v>
      </c>
      <c r="R339" s="36">
        <f t="shared" si="25"/>
        <v>13377.264966955379</v>
      </c>
      <c r="S339" s="36">
        <f t="shared" si="27"/>
        <v>2948495.3773873341</v>
      </c>
    </row>
    <row r="340" spans="1:19">
      <c r="A340" s="25">
        <v>338</v>
      </c>
      <c r="B340" s="25">
        <v>53</v>
      </c>
      <c r="C340" s="25">
        <v>2</v>
      </c>
      <c r="D340" s="36">
        <f>D328*(1+Mastersheet!$C$3)</f>
        <v>27455.132108847163</v>
      </c>
      <c r="E340" s="36">
        <f t="shared" si="26"/>
        <v>-1647.3079265308297</v>
      </c>
      <c r="F340" s="37">
        <v>0</v>
      </c>
      <c r="G340" s="41">
        <f t="shared" si="24"/>
        <v>-7961.9883115656767</v>
      </c>
      <c r="H340" s="25">
        <v>0</v>
      </c>
      <c r="I340" s="25">
        <v>0</v>
      </c>
      <c r="J340" s="25">
        <v>0</v>
      </c>
      <c r="K340" s="25">
        <v>0</v>
      </c>
      <c r="L340" s="36">
        <v>0</v>
      </c>
      <c r="M340" s="36">
        <f>Mastersheet!$C$34</f>
        <v>-1824.6070659266443</v>
      </c>
      <c r="N340" s="38">
        <v>0</v>
      </c>
      <c r="O340" s="37">
        <f>O328*(1+Mastersheet!$C$39)</f>
        <v>-1143.9638378686313</v>
      </c>
      <c r="P340" s="38">
        <f>Mastersheet!$C$41</f>
        <v>-1500</v>
      </c>
      <c r="Q340" s="38">
        <v>0</v>
      </c>
      <c r="R340" s="36">
        <f t="shared" si="25"/>
        <v>13377.264966955379</v>
      </c>
      <c r="S340" s="36">
        <f t="shared" si="27"/>
        <v>2966786.8013166017</v>
      </c>
    </row>
    <row r="341" spans="1:19">
      <c r="A341" s="25">
        <v>339</v>
      </c>
      <c r="B341" s="25">
        <v>53</v>
      </c>
      <c r="C341" s="25">
        <v>3</v>
      </c>
      <c r="D341" s="36">
        <f>D329*(1+Mastersheet!$C$3)</f>
        <v>27455.132108847163</v>
      </c>
      <c r="E341" s="36">
        <f t="shared" si="26"/>
        <v>-1647.3079265308297</v>
      </c>
      <c r="F341" s="37">
        <v>0</v>
      </c>
      <c r="G341" s="41">
        <f t="shared" si="24"/>
        <v>-7961.9883115656767</v>
      </c>
      <c r="H341" s="25">
        <v>0</v>
      </c>
      <c r="I341" s="25">
        <v>0</v>
      </c>
      <c r="J341" s="25">
        <v>0</v>
      </c>
      <c r="K341" s="25">
        <v>0</v>
      </c>
      <c r="L341" s="36">
        <v>0</v>
      </c>
      <c r="M341" s="36">
        <f>Mastersheet!$C$34</f>
        <v>-1824.6070659266443</v>
      </c>
      <c r="N341" s="38">
        <v>0</v>
      </c>
      <c r="O341" s="37">
        <f>O329*(1+Mastersheet!$C$39)</f>
        <v>-1143.9638378686313</v>
      </c>
      <c r="P341" s="38">
        <f>Mastersheet!$C$41</f>
        <v>-1500</v>
      </c>
      <c r="Q341" s="38">
        <v>0</v>
      </c>
      <c r="R341" s="36">
        <f t="shared" si="25"/>
        <v>13377.264966955379</v>
      </c>
      <c r="S341" s="36">
        <f t="shared" si="27"/>
        <v>2985108.7109524184</v>
      </c>
    </row>
    <row r="342" spans="1:19">
      <c r="A342" s="25">
        <v>340</v>
      </c>
      <c r="B342" s="25">
        <v>53</v>
      </c>
      <c r="C342" s="25">
        <v>4</v>
      </c>
      <c r="D342" s="36">
        <f>D330*(1+Mastersheet!$C$3)</f>
        <v>27455.132108847163</v>
      </c>
      <c r="E342" s="36">
        <f t="shared" si="26"/>
        <v>-1647.3079265308297</v>
      </c>
      <c r="F342" s="37">
        <v>0</v>
      </c>
      <c r="G342" s="41">
        <f t="shared" si="24"/>
        <v>-7961.9883115656767</v>
      </c>
      <c r="H342" s="25">
        <v>0</v>
      </c>
      <c r="I342" s="25">
        <v>0</v>
      </c>
      <c r="J342" s="25">
        <v>0</v>
      </c>
      <c r="K342" s="25">
        <v>0</v>
      </c>
      <c r="L342" s="36">
        <v>0</v>
      </c>
      <c r="M342" s="36">
        <f>Mastersheet!$C$34</f>
        <v>-1824.6070659266443</v>
      </c>
      <c r="N342" s="38">
        <v>0</v>
      </c>
      <c r="O342" s="37">
        <f>O330*(1+Mastersheet!$C$39)</f>
        <v>-1143.9638378686313</v>
      </c>
      <c r="P342" s="38">
        <f>Mastersheet!$C$41</f>
        <v>-1500</v>
      </c>
      <c r="Q342" s="38">
        <v>0</v>
      </c>
      <c r="R342" s="36">
        <f t="shared" si="25"/>
        <v>13377.264966955379</v>
      </c>
      <c r="S342" s="36">
        <f t="shared" si="27"/>
        <v>3003461.1571042947</v>
      </c>
    </row>
    <row r="343" spans="1:19">
      <c r="A343" s="25">
        <v>341</v>
      </c>
      <c r="B343" s="25">
        <v>53</v>
      </c>
      <c r="C343" s="25">
        <v>5</v>
      </c>
      <c r="D343" s="36">
        <f>D331*(1+Mastersheet!$C$3)</f>
        <v>27455.132108847163</v>
      </c>
      <c r="E343" s="36">
        <f t="shared" si="26"/>
        <v>-1647.3079265308297</v>
      </c>
      <c r="F343" s="37">
        <v>0</v>
      </c>
      <c r="G343" s="41">
        <f t="shared" si="24"/>
        <v>-7961.9883115656767</v>
      </c>
      <c r="H343" s="25">
        <v>0</v>
      </c>
      <c r="I343" s="25">
        <v>0</v>
      </c>
      <c r="J343" s="25">
        <v>0</v>
      </c>
      <c r="K343" s="25">
        <v>0</v>
      </c>
      <c r="L343" s="36">
        <v>0</v>
      </c>
      <c r="M343" s="36">
        <f>Mastersheet!$C$34</f>
        <v>-1824.6070659266443</v>
      </c>
      <c r="N343" s="38">
        <v>0</v>
      </c>
      <c r="O343" s="37">
        <f>O331*(1+Mastersheet!$C$39)</f>
        <v>-1143.9638378686313</v>
      </c>
      <c r="P343" s="38">
        <f>Mastersheet!$C$41</f>
        <v>-1500</v>
      </c>
      <c r="Q343" s="38">
        <v>0</v>
      </c>
      <c r="R343" s="36">
        <f t="shared" si="25"/>
        <v>13377.264966955379</v>
      </c>
      <c r="S343" s="36">
        <f t="shared" si="27"/>
        <v>3021844.1906664241</v>
      </c>
    </row>
    <row r="344" spans="1:19">
      <c r="A344" s="25">
        <v>342</v>
      </c>
      <c r="B344" s="25">
        <v>53</v>
      </c>
      <c r="C344" s="25">
        <v>6</v>
      </c>
      <c r="D344" s="36">
        <f>D332*(1+Mastersheet!$C$3)</f>
        <v>27455.132108847163</v>
      </c>
      <c r="E344" s="36">
        <f t="shared" si="26"/>
        <v>-1647.3079265308297</v>
      </c>
      <c r="F344" s="37">
        <v>0</v>
      </c>
      <c r="G344" s="41">
        <f t="shared" si="24"/>
        <v>-7961.9883115656767</v>
      </c>
      <c r="H344" s="25">
        <v>0</v>
      </c>
      <c r="I344" s="25">
        <v>0</v>
      </c>
      <c r="J344" s="25">
        <v>0</v>
      </c>
      <c r="K344" s="25">
        <v>0</v>
      </c>
      <c r="L344" s="36">
        <v>0</v>
      </c>
      <c r="M344" s="36">
        <f>Mastersheet!$C$34</f>
        <v>-1824.6070659266443</v>
      </c>
      <c r="N344" s="38">
        <v>0</v>
      </c>
      <c r="O344" s="37">
        <f>O332*(1+Mastersheet!$C$39)</f>
        <v>-1143.9638378686313</v>
      </c>
      <c r="P344" s="38">
        <f>Mastersheet!$C$41</f>
        <v>-1500</v>
      </c>
      <c r="Q344" s="38">
        <v>0</v>
      </c>
      <c r="R344" s="36">
        <f t="shared" si="25"/>
        <v>13377.264966955379</v>
      </c>
      <c r="S344" s="36">
        <f t="shared" si="27"/>
        <v>3040257.8626178238</v>
      </c>
    </row>
    <row r="345" spans="1:19">
      <c r="A345" s="25">
        <v>343</v>
      </c>
      <c r="B345" s="25">
        <v>53</v>
      </c>
      <c r="C345" s="25">
        <v>7</v>
      </c>
      <c r="D345" s="36">
        <f>D333*(1+Mastersheet!$C$3)</f>
        <v>27455.132108847163</v>
      </c>
      <c r="E345" s="36">
        <f t="shared" si="26"/>
        <v>-1647.3079265308297</v>
      </c>
      <c r="F345" s="37">
        <v>0</v>
      </c>
      <c r="G345" s="41">
        <f t="shared" si="24"/>
        <v>-7961.9883115656767</v>
      </c>
      <c r="H345" s="25">
        <v>0</v>
      </c>
      <c r="I345" s="25">
        <v>0</v>
      </c>
      <c r="J345" s="25">
        <v>0</v>
      </c>
      <c r="K345" s="25">
        <v>0</v>
      </c>
      <c r="L345" s="36">
        <v>0</v>
      </c>
      <c r="M345" s="36">
        <f>Mastersheet!$C$34</f>
        <v>-1824.6070659266443</v>
      </c>
      <c r="N345" s="38">
        <v>0</v>
      </c>
      <c r="O345" s="37">
        <f>O333*(1+Mastersheet!$C$39)</f>
        <v>-1143.9638378686313</v>
      </c>
      <c r="P345" s="38">
        <f>Mastersheet!$C$41</f>
        <v>-1500</v>
      </c>
      <c r="Q345" s="38">
        <v>0</v>
      </c>
      <c r="R345" s="36">
        <f t="shared" si="25"/>
        <v>13377.264966955379</v>
      </c>
      <c r="S345" s="36">
        <f t="shared" si="27"/>
        <v>3058702.2240224755</v>
      </c>
    </row>
    <row r="346" spans="1:19">
      <c r="A346" s="25">
        <v>344</v>
      </c>
      <c r="B346" s="25">
        <v>53</v>
      </c>
      <c r="C346" s="25">
        <v>8</v>
      </c>
      <c r="D346" s="36">
        <f>D334*(1+Mastersheet!$C$3)</f>
        <v>27455.132108847163</v>
      </c>
      <c r="E346" s="36">
        <f t="shared" si="26"/>
        <v>-1647.3079265308297</v>
      </c>
      <c r="F346" s="37">
        <v>0</v>
      </c>
      <c r="G346" s="41">
        <f t="shared" si="24"/>
        <v>-7961.9883115656767</v>
      </c>
      <c r="H346" s="25">
        <v>0</v>
      </c>
      <c r="I346" s="25">
        <v>0</v>
      </c>
      <c r="J346" s="25">
        <v>0</v>
      </c>
      <c r="K346" s="25">
        <v>0</v>
      </c>
      <c r="L346" s="36">
        <v>0</v>
      </c>
      <c r="M346" s="36">
        <f>Mastersheet!$C$34</f>
        <v>-1824.6070659266443</v>
      </c>
      <c r="N346" s="38">
        <v>0</v>
      </c>
      <c r="O346" s="37">
        <f>O334*(1+Mastersheet!$C$39)</f>
        <v>-1143.9638378686313</v>
      </c>
      <c r="P346" s="38">
        <f>Mastersheet!$C$41</f>
        <v>-1500</v>
      </c>
      <c r="Q346" s="38">
        <v>0</v>
      </c>
      <c r="R346" s="36">
        <f t="shared" si="25"/>
        <v>13377.264966955379</v>
      </c>
      <c r="S346" s="36">
        <f t="shared" si="27"/>
        <v>3077177.3260294683</v>
      </c>
    </row>
    <row r="347" spans="1:19">
      <c r="A347" s="25">
        <v>345</v>
      </c>
      <c r="B347" s="25">
        <v>53</v>
      </c>
      <c r="C347" s="25">
        <v>9</v>
      </c>
      <c r="D347" s="36">
        <f>D335*(1+Mastersheet!$C$3)</f>
        <v>27455.132108847163</v>
      </c>
      <c r="E347" s="36">
        <f t="shared" si="26"/>
        <v>-1647.3079265308297</v>
      </c>
      <c r="F347" s="37">
        <v>0</v>
      </c>
      <c r="G347" s="41">
        <f t="shared" si="24"/>
        <v>-7961.9883115656767</v>
      </c>
      <c r="H347" s="25">
        <v>0</v>
      </c>
      <c r="I347" s="25">
        <v>0</v>
      </c>
      <c r="J347" s="25">
        <v>0</v>
      </c>
      <c r="K347" s="25">
        <v>0</v>
      </c>
      <c r="L347" s="36">
        <v>0</v>
      </c>
      <c r="M347" s="36">
        <f>Mastersheet!$C$34</f>
        <v>-1824.6070659266443</v>
      </c>
      <c r="N347" s="38">
        <v>0</v>
      </c>
      <c r="O347" s="37">
        <f>O335*(1+Mastersheet!$C$39)</f>
        <v>-1143.9638378686313</v>
      </c>
      <c r="P347" s="38">
        <f>Mastersheet!$C$41</f>
        <v>-1500</v>
      </c>
      <c r="Q347" s="38">
        <v>0</v>
      </c>
      <c r="R347" s="36">
        <f t="shared" si="25"/>
        <v>13377.264966955379</v>
      </c>
      <c r="S347" s="36">
        <f t="shared" si="27"/>
        <v>3095683.2198731396</v>
      </c>
    </row>
    <row r="348" spans="1:19">
      <c r="A348" s="25">
        <v>346</v>
      </c>
      <c r="B348" s="25">
        <v>53</v>
      </c>
      <c r="C348" s="25">
        <v>10</v>
      </c>
      <c r="D348" s="36">
        <f>D336*(1+Mastersheet!$C$3)</f>
        <v>27455.132108847163</v>
      </c>
      <c r="E348" s="36">
        <f t="shared" si="26"/>
        <v>-1647.3079265308297</v>
      </c>
      <c r="F348" s="37">
        <v>0</v>
      </c>
      <c r="G348" s="41">
        <f t="shared" si="24"/>
        <v>-7961.9883115656767</v>
      </c>
      <c r="H348" s="25">
        <v>0</v>
      </c>
      <c r="I348" s="25">
        <v>0</v>
      </c>
      <c r="J348" s="25">
        <v>0</v>
      </c>
      <c r="K348" s="25">
        <v>0</v>
      </c>
      <c r="L348" s="36">
        <v>0</v>
      </c>
      <c r="M348" s="36">
        <f>Mastersheet!$C$34</f>
        <v>-1824.6070659266443</v>
      </c>
      <c r="N348" s="38">
        <v>0</v>
      </c>
      <c r="O348" s="37">
        <f>O336*(1+Mastersheet!$C$39)</f>
        <v>-1143.9638378686313</v>
      </c>
      <c r="P348" s="38">
        <f>Mastersheet!$C$41</f>
        <v>-1500</v>
      </c>
      <c r="Q348" s="38">
        <v>0</v>
      </c>
      <c r="R348" s="36">
        <f t="shared" si="25"/>
        <v>13377.264966955379</v>
      </c>
      <c r="S348" s="36">
        <f t="shared" si="27"/>
        <v>3114219.9568732171</v>
      </c>
    </row>
    <row r="349" spans="1:19">
      <c r="A349" s="25">
        <v>347</v>
      </c>
      <c r="B349" s="25">
        <v>53</v>
      </c>
      <c r="C349" s="25">
        <v>11</v>
      </c>
      <c r="D349" s="36">
        <f>D337*(1+Mastersheet!$C$3)</f>
        <v>27455.132108847163</v>
      </c>
      <c r="E349" s="36">
        <f t="shared" si="26"/>
        <v>-1647.3079265308297</v>
      </c>
      <c r="F349" s="37">
        <v>0</v>
      </c>
      <c r="G349" s="41">
        <f t="shared" si="24"/>
        <v>-7961.9883115656767</v>
      </c>
      <c r="H349" s="25">
        <v>0</v>
      </c>
      <c r="I349" s="25">
        <v>0</v>
      </c>
      <c r="J349" s="25">
        <v>0</v>
      </c>
      <c r="K349" s="25">
        <v>0</v>
      </c>
      <c r="L349" s="36">
        <v>0</v>
      </c>
      <c r="M349" s="36">
        <f>Mastersheet!$C$34</f>
        <v>-1824.6070659266443</v>
      </c>
      <c r="N349" s="38">
        <v>0</v>
      </c>
      <c r="O349" s="37">
        <f>O337*(1+Mastersheet!$C$39)</f>
        <v>-1143.9638378686313</v>
      </c>
      <c r="P349" s="38">
        <f>Mastersheet!$C$41</f>
        <v>-1500</v>
      </c>
      <c r="Q349" s="38">
        <v>0</v>
      </c>
      <c r="R349" s="36">
        <f t="shared" si="25"/>
        <v>13377.264966955379</v>
      </c>
      <c r="S349" s="36">
        <f t="shared" si="27"/>
        <v>3132787.5884349612</v>
      </c>
    </row>
    <row r="350" spans="1:19">
      <c r="A350" s="25">
        <v>348</v>
      </c>
      <c r="B350" s="25">
        <v>53</v>
      </c>
      <c r="C350" s="25">
        <v>0</v>
      </c>
      <c r="D350" s="36">
        <f>D338*(1+Mastersheet!$C$3)</f>
        <v>27455.132108847163</v>
      </c>
      <c r="E350" s="36">
        <f t="shared" si="26"/>
        <v>-1647.3079265308297</v>
      </c>
      <c r="F350" s="37">
        <v>0</v>
      </c>
      <c r="G350" s="41">
        <f t="shared" si="24"/>
        <v>-7961.9883115656767</v>
      </c>
      <c r="H350" s="25">
        <v>0</v>
      </c>
      <c r="I350" s="25">
        <v>0</v>
      </c>
      <c r="J350" s="25">
        <v>0</v>
      </c>
      <c r="K350" s="25">
        <v>0</v>
      </c>
      <c r="L350" s="36">
        <v>0</v>
      </c>
      <c r="M350" s="36">
        <f>Mastersheet!$C$34</f>
        <v>-1824.6070659266443</v>
      </c>
      <c r="N350" s="38">
        <v>0</v>
      </c>
      <c r="O350" s="37">
        <f>O338*(1+Mastersheet!$C$39)</f>
        <v>-1143.9638378686313</v>
      </c>
      <c r="P350" s="38">
        <f>Mastersheet!$C$41</f>
        <v>-1500</v>
      </c>
      <c r="Q350" s="38">
        <v>0</v>
      </c>
      <c r="R350" s="36">
        <f t="shared" si="25"/>
        <v>13377.264966955379</v>
      </c>
      <c r="S350" s="36">
        <f t="shared" si="27"/>
        <v>3151386.1660493081</v>
      </c>
    </row>
    <row r="351" spans="1:19">
      <c r="A351" s="25">
        <v>349</v>
      </c>
      <c r="B351" s="25">
        <v>53</v>
      </c>
      <c r="C351" s="25">
        <v>1</v>
      </c>
      <c r="D351" s="36">
        <f>D339*(1+Mastersheet!$C$3)</f>
        <v>28278.78607211258</v>
      </c>
      <c r="E351" s="36">
        <f t="shared" si="26"/>
        <v>-1696.7271643267547</v>
      </c>
      <c r="F351" s="37">
        <v>0</v>
      </c>
      <c r="G351" s="41">
        <f t="shared" si="24"/>
        <v>-8200.847960912648</v>
      </c>
      <c r="H351" s="25">
        <v>0</v>
      </c>
      <c r="I351" s="25">
        <v>0</v>
      </c>
      <c r="J351" s="25">
        <v>0</v>
      </c>
      <c r="K351" s="25">
        <v>0</v>
      </c>
      <c r="L351" s="36">
        <v>0</v>
      </c>
      <c r="M351" s="36">
        <f>Mastersheet!$C$34</f>
        <v>-1824.6070659266443</v>
      </c>
      <c r="N351" s="38">
        <v>0</v>
      </c>
      <c r="O351" s="37">
        <f>O339*(1+Mastersheet!$C$39)</f>
        <v>-1178.2827530046902</v>
      </c>
      <c r="P351" s="38">
        <f>Mastersheet!$C$41</f>
        <v>-1500</v>
      </c>
      <c r="Q351" s="38">
        <v>0</v>
      </c>
      <c r="R351" s="36">
        <f t="shared" si="25"/>
        <v>13878.321127941841</v>
      </c>
      <c r="S351" s="36">
        <f t="shared" si="27"/>
        <v>3170516.7974539991</v>
      </c>
    </row>
    <row r="352" spans="1:19">
      <c r="A352" s="25">
        <v>350</v>
      </c>
      <c r="B352" s="25">
        <v>54</v>
      </c>
      <c r="C352" s="25">
        <v>2</v>
      </c>
      <c r="D352" s="36">
        <f>D340*(1+Mastersheet!$C$3)</f>
        <v>28278.78607211258</v>
      </c>
      <c r="E352" s="36">
        <f t="shared" si="26"/>
        <v>-1696.7271643267547</v>
      </c>
      <c r="F352" s="37">
        <v>0</v>
      </c>
      <c r="G352" s="41">
        <f t="shared" si="24"/>
        <v>-8200.847960912648</v>
      </c>
      <c r="H352" s="25">
        <v>0</v>
      </c>
      <c r="I352" s="25">
        <v>0</v>
      </c>
      <c r="J352" s="25">
        <v>0</v>
      </c>
      <c r="K352" s="25">
        <v>0</v>
      </c>
      <c r="L352" s="36">
        <v>0</v>
      </c>
      <c r="M352" s="36">
        <f>Mastersheet!$C$34</f>
        <v>-1824.6070659266443</v>
      </c>
      <c r="N352" s="38">
        <v>0</v>
      </c>
      <c r="O352" s="37">
        <f>O340*(1+Mastersheet!$C$39)</f>
        <v>-1178.2827530046902</v>
      </c>
      <c r="P352" s="38">
        <f>Mastersheet!$C$41</f>
        <v>-1500</v>
      </c>
      <c r="Q352" s="38">
        <v>0</v>
      </c>
      <c r="R352" s="36">
        <f t="shared" si="25"/>
        <v>13878.321127941841</v>
      </c>
      <c r="S352" s="36">
        <f t="shared" si="27"/>
        <v>3189679.3132443642</v>
      </c>
    </row>
    <row r="353" spans="1:19">
      <c r="A353" s="25">
        <v>351</v>
      </c>
      <c r="B353" s="25">
        <v>54</v>
      </c>
      <c r="C353" s="25">
        <v>3</v>
      </c>
      <c r="D353" s="36">
        <f>D341*(1+Mastersheet!$C$3)</f>
        <v>28278.78607211258</v>
      </c>
      <c r="E353" s="36">
        <f t="shared" si="26"/>
        <v>-1696.7271643267547</v>
      </c>
      <c r="F353" s="37">
        <v>0</v>
      </c>
      <c r="G353" s="41">
        <f t="shared" si="24"/>
        <v>-8200.847960912648</v>
      </c>
      <c r="H353" s="25">
        <v>0</v>
      </c>
      <c r="I353" s="25">
        <v>0</v>
      </c>
      <c r="J353" s="25">
        <v>0</v>
      </c>
      <c r="K353" s="25">
        <v>0</v>
      </c>
      <c r="L353" s="36">
        <v>0</v>
      </c>
      <c r="M353" s="36">
        <f>Mastersheet!$C$34</f>
        <v>-1824.6070659266443</v>
      </c>
      <c r="N353" s="38">
        <v>0</v>
      </c>
      <c r="O353" s="37">
        <f>O341*(1+Mastersheet!$C$39)</f>
        <v>-1178.2827530046902</v>
      </c>
      <c r="P353" s="38">
        <f>Mastersheet!$C$41</f>
        <v>-1500</v>
      </c>
      <c r="Q353" s="38">
        <v>0</v>
      </c>
      <c r="R353" s="36">
        <f t="shared" si="25"/>
        <v>13878.321127941841</v>
      </c>
      <c r="S353" s="36">
        <f t="shared" si="27"/>
        <v>3208873.7665610467</v>
      </c>
    </row>
    <row r="354" spans="1:19">
      <c r="A354" s="25">
        <v>352</v>
      </c>
      <c r="B354" s="25">
        <v>54</v>
      </c>
      <c r="C354" s="25">
        <v>4</v>
      </c>
      <c r="D354" s="36">
        <f>D342*(1+Mastersheet!$C$3)</f>
        <v>28278.78607211258</v>
      </c>
      <c r="E354" s="36">
        <f t="shared" si="26"/>
        <v>-1696.7271643267547</v>
      </c>
      <c r="F354" s="37">
        <v>0</v>
      </c>
      <c r="G354" s="41">
        <f t="shared" si="24"/>
        <v>-8200.847960912648</v>
      </c>
      <c r="H354" s="25">
        <v>0</v>
      </c>
      <c r="I354" s="25">
        <v>0</v>
      </c>
      <c r="J354" s="25">
        <v>0</v>
      </c>
      <c r="K354" s="25">
        <v>0</v>
      </c>
      <c r="L354" s="36">
        <v>0</v>
      </c>
      <c r="M354" s="36">
        <f>Mastersheet!$C$34</f>
        <v>-1824.6070659266443</v>
      </c>
      <c r="N354" s="38">
        <v>0</v>
      </c>
      <c r="O354" s="37">
        <f>O342*(1+Mastersheet!$C$39)</f>
        <v>-1178.2827530046902</v>
      </c>
      <c r="P354" s="38">
        <f>Mastersheet!$C$41</f>
        <v>-1500</v>
      </c>
      <c r="Q354" s="38">
        <v>0</v>
      </c>
      <c r="R354" s="36">
        <f t="shared" si="25"/>
        <v>13878.321127941841</v>
      </c>
      <c r="S354" s="36">
        <f t="shared" si="27"/>
        <v>3228100.2106332569</v>
      </c>
    </row>
    <row r="355" spans="1:19">
      <c r="A355" s="25">
        <v>353</v>
      </c>
      <c r="B355" s="25">
        <v>54</v>
      </c>
      <c r="C355" s="25">
        <v>5</v>
      </c>
      <c r="D355" s="36">
        <f>D343*(1+Mastersheet!$C$3)</f>
        <v>28278.78607211258</v>
      </c>
      <c r="E355" s="36">
        <f t="shared" si="26"/>
        <v>-1696.7271643267547</v>
      </c>
      <c r="F355" s="37">
        <v>0</v>
      </c>
      <c r="G355" s="41">
        <f t="shared" si="24"/>
        <v>-8200.847960912648</v>
      </c>
      <c r="H355" s="25">
        <v>0</v>
      </c>
      <c r="I355" s="25">
        <v>0</v>
      </c>
      <c r="J355" s="25">
        <v>0</v>
      </c>
      <c r="K355" s="25">
        <v>0</v>
      </c>
      <c r="L355" s="36">
        <v>0</v>
      </c>
      <c r="M355" s="36">
        <f>Mastersheet!$C$34</f>
        <v>-1824.6070659266443</v>
      </c>
      <c r="N355" s="38">
        <v>0</v>
      </c>
      <c r="O355" s="37">
        <f>O343*(1+Mastersheet!$C$39)</f>
        <v>-1178.2827530046902</v>
      </c>
      <c r="P355" s="38">
        <f>Mastersheet!$C$41</f>
        <v>-1500</v>
      </c>
      <c r="Q355" s="38">
        <v>0</v>
      </c>
      <c r="R355" s="36">
        <f t="shared" si="25"/>
        <v>13878.321127941841</v>
      </c>
      <c r="S355" s="36">
        <f t="shared" si="27"/>
        <v>3247358.6987789208</v>
      </c>
    </row>
    <row r="356" spans="1:19">
      <c r="A356" s="25">
        <v>354</v>
      </c>
      <c r="B356" s="25">
        <v>54</v>
      </c>
      <c r="C356" s="25">
        <v>6</v>
      </c>
      <c r="D356" s="36">
        <f>D344*(1+Mastersheet!$C$3)</f>
        <v>28278.78607211258</v>
      </c>
      <c r="E356" s="36">
        <f t="shared" si="26"/>
        <v>-1696.7271643267547</v>
      </c>
      <c r="F356" s="37">
        <v>0</v>
      </c>
      <c r="G356" s="41">
        <f t="shared" si="24"/>
        <v>-8200.847960912648</v>
      </c>
      <c r="H356" s="25">
        <v>0</v>
      </c>
      <c r="I356" s="25">
        <v>0</v>
      </c>
      <c r="J356" s="25">
        <v>0</v>
      </c>
      <c r="K356" s="25">
        <v>0</v>
      </c>
      <c r="L356" s="36">
        <v>0</v>
      </c>
      <c r="M356" s="36">
        <f>Mastersheet!$C$34</f>
        <v>-1824.6070659266443</v>
      </c>
      <c r="N356" s="38">
        <v>0</v>
      </c>
      <c r="O356" s="37">
        <f>O344*(1+Mastersheet!$C$39)</f>
        <v>-1178.2827530046902</v>
      </c>
      <c r="P356" s="38">
        <f>Mastersheet!$C$41</f>
        <v>-1500</v>
      </c>
      <c r="Q356" s="38">
        <v>0</v>
      </c>
      <c r="R356" s="36">
        <f t="shared" si="25"/>
        <v>13878.321127941841</v>
      </c>
      <c r="S356" s="36">
        <f t="shared" si="27"/>
        <v>3266649.2844048277</v>
      </c>
    </row>
    <row r="357" spans="1:19">
      <c r="A357" s="25">
        <v>355</v>
      </c>
      <c r="B357" s="25">
        <v>54</v>
      </c>
      <c r="C357" s="25">
        <v>7</v>
      </c>
      <c r="D357" s="36">
        <f>D345*(1+Mastersheet!$C$3)</f>
        <v>28278.78607211258</v>
      </c>
      <c r="E357" s="36">
        <f t="shared" si="26"/>
        <v>-1696.7271643267547</v>
      </c>
      <c r="F357" s="37">
        <v>0</v>
      </c>
      <c r="G357" s="41">
        <f t="shared" si="24"/>
        <v>-8200.847960912648</v>
      </c>
      <c r="H357" s="25">
        <v>0</v>
      </c>
      <c r="I357" s="25">
        <v>0</v>
      </c>
      <c r="J357" s="25">
        <v>0</v>
      </c>
      <c r="K357" s="25">
        <v>0</v>
      </c>
      <c r="L357" s="36">
        <v>0</v>
      </c>
      <c r="M357" s="36">
        <f>Mastersheet!$C$34</f>
        <v>-1824.6070659266443</v>
      </c>
      <c r="N357" s="38">
        <v>0</v>
      </c>
      <c r="O357" s="37">
        <f>O345*(1+Mastersheet!$C$39)</f>
        <v>-1178.2827530046902</v>
      </c>
      <c r="P357" s="38">
        <f>Mastersheet!$C$41</f>
        <v>-1500</v>
      </c>
      <c r="Q357" s="38">
        <v>0</v>
      </c>
      <c r="R357" s="36">
        <f t="shared" si="25"/>
        <v>13878.321127941841</v>
      </c>
      <c r="S357" s="36">
        <f t="shared" si="27"/>
        <v>3285972.0210067779</v>
      </c>
    </row>
    <row r="358" spans="1:19">
      <c r="A358" s="25">
        <v>356</v>
      </c>
      <c r="B358" s="25">
        <v>54</v>
      </c>
      <c r="C358" s="25">
        <v>8</v>
      </c>
      <c r="D358" s="36">
        <f>D346*(1+Mastersheet!$C$3)</f>
        <v>28278.78607211258</v>
      </c>
      <c r="E358" s="36">
        <f t="shared" si="26"/>
        <v>-1696.7271643267547</v>
      </c>
      <c r="F358" s="37">
        <v>0</v>
      </c>
      <c r="G358" s="41">
        <f t="shared" si="24"/>
        <v>-8200.847960912648</v>
      </c>
      <c r="H358" s="25">
        <v>0</v>
      </c>
      <c r="I358" s="25">
        <v>0</v>
      </c>
      <c r="J358" s="25">
        <v>0</v>
      </c>
      <c r="K358" s="25">
        <v>0</v>
      </c>
      <c r="L358" s="36">
        <v>0</v>
      </c>
      <c r="M358" s="36">
        <f>Mastersheet!$C$34</f>
        <v>-1824.6070659266443</v>
      </c>
      <c r="N358" s="38">
        <v>0</v>
      </c>
      <c r="O358" s="37">
        <f>O346*(1+Mastersheet!$C$39)</f>
        <v>-1178.2827530046902</v>
      </c>
      <c r="P358" s="38">
        <f>Mastersheet!$C$41</f>
        <v>-1500</v>
      </c>
      <c r="Q358" s="38">
        <v>0</v>
      </c>
      <c r="R358" s="36">
        <f t="shared" si="25"/>
        <v>13878.321127941841</v>
      </c>
      <c r="S358" s="36">
        <f t="shared" si="27"/>
        <v>3305326.962169731</v>
      </c>
    </row>
    <row r="359" spans="1:19">
      <c r="A359" s="25">
        <v>357</v>
      </c>
      <c r="B359" s="25">
        <v>54</v>
      </c>
      <c r="C359" s="25">
        <v>9</v>
      </c>
      <c r="D359" s="36">
        <f>D347*(1+Mastersheet!$C$3)</f>
        <v>28278.78607211258</v>
      </c>
      <c r="E359" s="36">
        <f t="shared" si="26"/>
        <v>-1696.7271643267547</v>
      </c>
      <c r="F359" s="37">
        <v>0</v>
      </c>
      <c r="G359" s="41">
        <f t="shared" si="24"/>
        <v>-8200.847960912648</v>
      </c>
      <c r="H359" s="25">
        <v>0</v>
      </c>
      <c r="I359" s="25">
        <v>0</v>
      </c>
      <c r="J359" s="25">
        <v>0</v>
      </c>
      <c r="K359" s="25">
        <v>0</v>
      </c>
      <c r="L359" s="36">
        <v>0</v>
      </c>
      <c r="M359" s="36">
        <f>Mastersheet!$C$34</f>
        <v>-1824.6070659266443</v>
      </c>
      <c r="N359" s="38">
        <v>0</v>
      </c>
      <c r="O359" s="37">
        <f>O347*(1+Mastersheet!$C$39)</f>
        <v>-1178.2827530046902</v>
      </c>
      <c r="P359" s="38">
        <f>Mastersheet!$C$41</f>
        <v>-1500</v>
      </c>
      <c r="Q359" s="38">
        <v>0</v>
      </c>
      <c r="R359" s="36">
        <f t="shared" si="25"/>
        <v>13878.321127941841</v>
      </c>
      <c r="S359" s="36">
        <f t="shared" si="27"/>
        <v>3324714.1615679557</v>
      </c>
    </row>
    <row r="360" spans="1:19">
      <c r="A360" s="25">
        <v>358</v>
      </c>
      <c r="B360" s="25">
        <v>54</v>
      </c>
      <c r="C360" s="25">
        <v>10</v>
      </c>
      <c r="D360" s="36">
        <f>D348*(1+Mastersheet!$C$3)</f>
        <v>28278.78607211258</v>
      </c>
      <c r="E360" s="36">
        <f t="shared" si="26"/>
        <v>-1696.7271643267547</v>
      </c>
      <c r="F360" s="37">
        <v>0</v>
      </c>
      <c r="G360" s="41">
        <f t="shared" si="24"/>
        <v>-8200.847960912648</v>
      </c>
      <c r="H360" s="25">
        <v>0</v>
      </c>
      <c r="I360" s="25">
        <v>0</v>
      </c>
      <c r="J360" s="25">
        <v>0</v>
      </c>
      <c r="K360" s="25">
        <v>0</v>
      </c>
      <c r="L360" s="36">
        <v>0</v>
      </c>
      <c r="M360" s="36">
        <f>Mastersheet!$C$34</f>
        <v>-1824.6070659266443</v>
      </c>
      <c r="N360" s="38">
        <v>0</v>
      </c>
      <c r="O360" s="37">
        <f>O348*(1+Mastersheet!$C$39)</f>
        <v>-1178.2827530046902</v>
      </c>
      <c r="P360" s="38">
        <f>Mastersheet!$C$41</f>
        <v>-1500</v>
      </c>
      <c r="Q360" s="38">
        <v>0</v>
      </c>
      <c r="R360" s="36">
        <f t="shared" si="25"/>
        <v>13878.321127941841</v>
      </c>
      <c r="S360" s="36">
        <f t="shared" si="27"/>
        <v>3344133.6729651778</v>
      </c>
    </row>
    <row r="361" spans="1:19">
      <c r="A361" s="25">
        <v>359</v>
      </c>
      <c r="B361" s="25">
        <v>54</v>
      </c>
      <c r="C361" s="25">
        <v>11</v>
      </c>
      <c r="D361" s="36">
        <f>D349*(1+Mastersheet!$C$3)</f>
        <v>28278.78607211258</v>
      </c>
      <c r="E361" s="36">
        <f t="shared" si="26"/>
        <v>-1696.7271643267547</v>
      </c>
      <c r="F361" s="37">
        <v>0</v>
      </c>
      <c r="G361" s="41">
        <f t="shared" si="24"/>
        <v>-8200.847960912648</v>
      </c>
      <c r="H361" s="25">
        <v>0</v>
      </c>
      <c r="I361" s="25">
        <v>0</v>
      </c>
      <c r="J361" s="25">
        <v>0</v>
      </c>
      <c r="K361" s="25">
        <v>0</v>
      </c>
      <c r="L361" s="36">
        <v>0</v>
      </c>
      <c r="M361" s="36">
        <f>Mastersheet!$C$34</f>
        <v>-1824.6070659266443</v>
      </c>
      <c r="N361" s="38">
        <v>0</v>
      </c>
      <c r="O361" s="37">
        <f>O349*(1+Mastersheet!$C$39)</f>
        <v>-1178.2827530046902</v>
      </c>
      <c r="P361" s="38">
        <f>Mastersheet!$C$41</f>
        <v>-1500</v>
      </c>
      <c r="Q361" s="38">
        <v>0</v>
      </c>
      <c r="R361" s="36">
        <f t="shared" si="25"/>
        <v>13878.321127941841</v>
      </c>
      <c r="S361" s="36">
        <f t="shared" si="27"/>
        <v>3363585.5502147283</v>
      </c>
    </row>
    <row r="362" spans="1:19">
      <c r="A362" s="25">
        <v>360</v>
      </c>
      <c r="B362" s="25">
        <v>54</v>
      </c>
      <c r="C362" s="25">
        <v>0</v>
      </c>
      <c r="D362" s="36">
        <f>D350*(1+Mastersheet!$C$3)</f>
        <v>28278.78607211258</v>
      </c>
      <c r="E362" s="36">
        <f t="shared" si="26"/>
        <v>-1696.7271643267547</v>
      </c>
      <c r="F362" s="37">
        <v>0</v>
      </c>
      <c r="G362" s="41">
        <f t="shared" si="24"/>
        <v>-8200.847960912648</v>
      </c>
      <c r="H362" s="25">
        <v>0</v>
      </c>
      <c r="I362" s="25">
        <v>0</v>
      </c>
      <c r="J362" s="25">
        <v>0</v>
      </c>
      <c r="K362" s="25">
        <v>0</v>
      </c>
      <c r="L362" s="36">
        <v>0</v>
      </c>
      <c r="M362" s="36">
        <f>Mastersheet!$C$34</f>
        <v>-1824.6070659266443</v>
      </c>
      <c r="N362" s="38">
        <v>0</v>
      </c>
      <c r="O362" s="37">
        <f>O350*(1+Mastersheet!$C$39)</f>
        <v>-1178.2827530046902</v>
      </c>
      <c r="P362" s="38">
        <f>Mastersheet!$C$41</f>
        <v>-1500</v>
      </c>
      <c r="Q362" s="38">
        <v>0</v>
      </c>
      <c r="R362" s="36">
        <f t="shared" si="25"/>
        <v>13878.321127941841</v>
      </c>
      <c r="S362" s="36">
        <f t="shared" si="27"/>
        <v>3383069.8472596947</v>
      </c>
    </row>
    <row r="363" spans="1:19">
      <c r="A363" s="25">
        <v>361</v>
      </c>
      <c r="B363" s="25">
        <v>54</v>
      </c>
      <c r="C363" s="25">
        <v>1</v>
      </c>
      <c r="D363" s="36">
        <f>D351*(1+Mastersheet!$C$3)</f>
        <v>29127.14965427596</v>
      </c>
      <c r="E363" s="36">
        <f t="shared" si="26"/>
        <v>-1747.6289792565576</v>
      </c>
      <c r="F363" s="37">
        <v>0</v>
      </c>
      <c r="G363" s="41">
        <f t="shared" si="24"/>
        <v>-8446.8733997400268</v>
      </c>
      <c r="H363" s="25">
        <v>0</v>
      </c>
      <c r="I363" s="38">
        <v>-90000</v>
      </c>
      <c r="J363" s="25">
        <v>0</v>
      </c>
      <c r="K363" s="38">
        <v>35000</v>
      </c>
      <c r="L363" s="36">
        <v>0</v>
      </c>
      <c r="M363" s="36">
        <f>Mastersheet!$C$34</f>
        <v>-1824.6070659266443</v>
      </c>
      <c r="N363" s="38">
        <v>0</v>
      </c>
      <c r="O363" s="37">
        <f>O351*(1+Mastersheet!$C$39)</f>
        <v>-1213.631235594831</v>
      </c>
      <c r="P363" s="38">
        <f>Mastersheet!$C$41</f>
        <v>-1500</v>
      </c>
      <c r="Q363" s="38">
        <v>0</v>
      </c>
      <c r="R363" s="36">
        <f t="shared" si="25"/>
        <v>-40605.591026242095</v>
      </c>
      <c r="S363" s="36">
        <f t="shared" si="27"/>
        <v>3348102.7059788858</v>
      </c>
    </row>
    <row r="364" spans="1:19">
      <c r="A364" s="25">
        <v>362</v>
      </c>
      <c r="B364" s="25">
        <v>55</v>
      </c>
      <c r="C364" s="25">
        <v>2</v>
      </c>
      <c r="D364" s="36">
        <f>D352*(1+Mastersheet!$C$3)</f>
        <v>29127.14965427596</v>
      </c>
      <c r="E364" s="36">
        <f t="shared" si="26"/>
        <v>-1747.6289792565576</v>
      </c>
      <c r="F364" s="37">
        <v>0</v>
      </c>
      <c r="G364" s="41">
        <f t="shared" si="24"/>
        <v>-8446.8733997400268</v>
      </c>
      <c r="H364" s="25">
        <v>0</v>
      </c>
      <c r="I364" s="25">
        <v>0</v>
      </c>
      <c r="J364" s="25">
        <v>0</v>
      </c>
      <c r="K364" s="25">
        <v>0</v>
      </c>
      <c r="L364" s="36">
        <v>0</v>
      </c>
      <c r="M364" s="36">
        <f>Mastersheet!$C$34</f>
        <v>-1824.6070659266443</v>
      </c>
      <c r="N364" s="38">
        <v>0</v>
      </c>
      <c r="O364" s="37">
        <f>O352*(1+Mastersheet!$C$39)</f>
        <v>-1213.631235594831</v>
      </c>
      <c r="P364" s="38">
        <f>Mastersheet!$C$41</f>
        <v>-1500</v>
      </c>
      <c r="Q364" s="38">
        <v>0</v>
      </c>
      <c r="R364" s="36">
        <f t="shared" si="25"/>
        <v>14394.4089737579</v>
      </c>
      <c r="S364" s="36">
        <f t="shared" si="27"/>
        <v>3368077.2861292753</v>
      </c>
    </row>
    <row r="365" spans="1:19">
      <c r="A365" s="25">
        <v>363</v>
      </c>
      <c r="B365" s="25">
        <v>55</v>
      </c>
      <c r="C365" s="25">
        <v>3</v>
      </c>
      <c r="D365" s="36">
        <f>D353*(1+Mastersheet!$C$3)</f>
        <v>29127.14965427596</v>
      </c>
      <c r="E365" s="36">
        <f t="shared" si="26"/>
        <v>-1747.6289792565576</v>
      </c>
      <c r="F365" s="37">
        <v>0</v>
      </c>
      <c r="G365" s="41">
        <f t="shared" si="24"/>
        <v>-8446.8733997400268</v>
      </c>
      <c r="H365" s="25">
        <v>0</v>
      </c>
      <c r="I365" s="25">
        <v>0</v>
      </c>
      <c r="J365" s="25">
        <v>0</v>
      </c>
      <c r="K365" s="25">
        <v>0</v>
      </c>
      <c r="L365" s="36">
        <v>0</v>
      </c>
      <c r="M365" s="36">
        <f>Mastersheet!$C$34</f>
        <v>-1824.6070659266443</v>
      </c>
      <c r="N365" s="38">
        <v>0</v>
      </c>
      <c r="O365" s="37">
        <f>O353*(1+Mastersheet!$C$39)</f>
        <v>-1213.631235594831</v>
      </c>
      <c r="P365" s="38">
        <f>Mastersheet!$C$41</f>
        <v>-1500</v>
      </c>
      <c r="Q365" s="38">
        <v>0</v>
      </c>
      <c r="R365" s="36">
        <f t="shared" si="25"/>
        <v>14394.4089737579</v>
      </c>
      <c r="S365" s="36">
        <f t="shared" si="27"/>
        <v>3388085.1572465822</v>
      </c>
    </row>
    <row r="366" spans="1:19">
      <c r="A366" s="25">
        <v>364</v>
      </c>
      <c r="B366" s="25">
        <v>55</v>
      </c>
      <c r="C366" s="25">
        <v>4</v>
      </c>
      <c r="D366" s="36">
        <f>D354*(1+Mastersheet!$C$3)</f>
        <v>29127.14965427596</v>
      </c>
      <c r="E366" s="36">
        <f t="shared" si="26"/>
        <v>-1747.6289792565576</v>
      </c>
      <c r="F366" s="37">
        <v>0</v>
      </c>
      <c r="G366" s="41">
        <f t="shared" si="24"/>
        <v>-8446.8733997400268</v>
      </c>
      <c r="H366" s="25">
        <v>0</v>
      </c>
      <c r="I366" s="25">
        <v>0</v>
      </c>
      <c r="J366" s="25">
        <v>0</v>
      </c>
      <c r="K366" s="25">
        <v>0</v>
      </c>
      <c r="L366" s="36">
        <v>0</v>
      </c>
      <c r="M366" s="36">
        <f>Mastersheet!$C$34</f>
        <v>-1824.6070659266443</v>
      </c>
      <c r="N366" s="38">
        <v>0</v>
      </c>
      <c r="O366" s="37">
        <f>O354*(1+Mastersheet!$C$39)</f>
        <v>-1213.631235594831</v>
      </c>
      <c r="P366" s="38">
        <f>Mastersheet!$C$41</f>
        <v>-1500</v>
      </c>
      <c r="Q366" s="38">
        <v>0</v>
      </c>
      <c r="R366" s="36">
        <f t="shared" si="25"/>
        <v>14394.4089737579</v>
      </c>
      <c r="S366" s="36">
        <f t="shared" si="27"/>
        <v>3408126.3748157513</v>
      </c>
    </row>
    <row r="367" spans="1:19">
      <c r="A367" s="25">
        <v>365</v>
      </c>
      <c r="B367" s="25">
        <v>55</v>
      </c>
      <c r="C367" s="25">
        <v>5</v>
      </c>
      <c r="D367" s="36">
        <f>D355*(1+Mastersheet!$C$3)</f>
        <v>29127.14965427596</v>
      </c>
      <c r="E367" s="36">
        <f t="shared" si="26"/>
        <v>-1747.6289792565576</v>
      </c>
      <c r="F367" s="37">
        <v>0</v>
      </c>
      <c r="G367" s="41">
        <f t="shared" si="24"/>
        <v>-8446.8733997400268</v>
      </c>
      <c r="H367" s="25">
        <v>0</v>
      </c>
      <c r="I367" s="25">
        <v>0</v>
      </c>
      <c r="J367" s="25">
        <v>0</v>
      </c>
      <c r="K367" s="25">
        <v>0</v>
      </c>
      <c r="L367" s="36">
        <v>0</v>
      </c>
      <c r="M367" s="36">
        <f>Mastersheet!$C$34</f>
        <v>-1824.6070659266443</v>
      </c>
      <c r="N367" s="38">
        <v>0</v>
      </c>
      <c r="O367" s="37">
        <f>O355*(1+Mastersheet!$C$39)</f>
        <v>-1213.631235594831</v>
      </c>
      <c r="P367" s="38">
        <f>Mastersheet!$C$41</f>
        <v>-1500</v>
      </c>
      <c r="Q367" s="38">
        <v>0</v>
      </c>
      <c r="R367" s="36">
        <f t="shared" si="25"/>
        <v>14394.4089737579</v>
      </c>
      <c r="S367" s="36">
        <f t="shared" si="27"/>
        <v>3428200.9944142024</v>
      </c>
    </row>
    <row r="368" spans="1:19">
      <c r="A368" s="25">
        <v>366</v>
      </c>
      <c r="B368" s="25">
        <v>55</v>
      </c>
      <c r="C368" s="25">
        <v>6</v>
      </c>
      <c r="D368" s="36">
        <f>D356*(1+Mastersheet!$C$3)</f>
        <v>29127.14965427596</v>
      </c>
      <c r="E368" s="36">
        <f t="shared" si="26"/>
        <v>-1747.6289792565576</v>
      </c>
      <c r="F368" s="37">
        <v>0</v>
      </c>
      <c r="G368" s="41">
        <f t="shared" si="24"/>
        <v>-8446.8733997400268</v>
      </c>
      <c r="H368" s="25">
        <v>0</v>
      </c>
      <c r="I368" s="25">
        <v>0</v>
      </c>
      <c r="J368" s="25">
        <v>0</v>
      </c>
      <c r="K368" s="25">
        <v>0</v>
      </c>
      <c r="L368" s="36">
        <v>0</v>
      </c>
      <c r="M368" s="36">
        <f>Mastersheet!$C$34</f>
        <v>-1824.6070659266443</v>
      </c>
      <c r="N368" s="38">
        <v>0</v>
      </c>
      <c r="O368" s="37">
        <f>O356*(1+Mastersheet!$C$39)</f>
        <v>-1213.631235594831</v>
      </c>
      <c r="P368" s="38">
        <f>Mastersheet!$C$41</f>
        <v>-1500</v>
      </c>
      <c r="Q368" s="38">
        <v>0</v>
      </c>
      <c r="R368" s="36">
        <f t="shared" si="25"/>
        <v>14394.4089737579</v>
      </c>
      <c r="S368" s="36">
        <f t="shared" si="27"/>
        <v>3448309.0717119845</v>
      </c>
    </row>
    <row r="369" spans="1:19">
      <c r="A369" s="25">
        <v>367</v>
      </c>
      <c r="B369" s="25">
        <v>55</v>
      </c>
      <c r="C369" s="25">
        <v>7</v>
      </c>
      <c r="D369" s="36">
        <f>D357*(1+Mastersheet!$C$3)</f>
        <v>29127.14965427596</v>
      </c>
      <c r="E369" s="36">
        <f t="shared" si="26"/>
        <v>-1747.6289792565576</v>
      </c>
      <c r="F369" s="37">
        <v>0</v>
      </c>
      <c r="G369" s="41">
        <f t="shared" si="24"/>
        <v>-8446.8733997400268</v>
      </c>
      <c r="H369" s="25">
        <v>0</v>
      </c>
      <c r="I369" s="25">
        <v>0</v>
      </c>
      <c r="J369" s="25">
        <v>0</v>
      </c>
      <c r="K369" s="25">
        <v>0</v>
      </c>
      <c r="L369" s="36">
        <v>0</v>
      </c>
      <c r="M369" s="36">
        <f>Mastersheet!$C$34</f>
        <v>-1824.6070659266443</v>
      </c>
      <c r="N369" s="38">
        <v>0</v>
      </c>
      <c r="O369" s="37">
        <f>O357*(1+Mastersheet!$C$39)</f>
        <v>-1213.631235594831</v>
      </c>
      <c r="P369" s="38">
        <f>Mastersheet!$C$41</f>
        <v>-1500</v>
      </c>
      <c r="Q369" s="38">
        <v>0</v>
      </c>
      <c r="R369" s="36">
        <f t="shared" si="25"/>
        <v>14394.4089737579</v>
      </c>
      <c r="S369" s="36">
        <f t="shared" si="27"/>
        <v>3468450.6624719296</v>
      </c>
    </row>
    <row r="370" spans="1:19">
      <c r="A370" s="25">
        <v>368</v>
      </c>
      <c r="B370" s="25">
        <v>55</v>
      </c>
      <c r="C370" s="25">
        <v>8</v>
      </c>
      <c r="D370" s="36">
        <f>D358*(1+Mastersheet!$C$3)</f>
        <v>29127.14965427596</v>
      </c>
      <c r="E370" s="36">
        <f t="shared" si="26"/>
        <v>-1747.6289792565576</v>
      </c>
      <c r="F370" s="37">
        <v>0</v>
      </c>
      <c r="G370" s="41">
        <f t="shared" si="24"/>
        <v>-8446.8733997400268</v>
      </c>
      <c r="H370" s="25">
        <v>0</v>
      </c>
      <c r="I370" s="25">
        <v>0</v>
      </c>
      <c r="J370" s="25">
        <v>0</v>
      </c>
      <c r="K370" s="25">
        <v>0</v>
      </c>
      <c r="L370" s="36">
        <v>0</v>
      </c>
      <c r="M370" s="36">
        <f>Mastersheet!$C$34</f>
        <v>-1824.6070659266443</v>
      </c>
      <c r="N370" s="38">
        <v>0</v>
      </c>
      <c r="O370" s="37">
        <f>O358*(1+Mastersheet!$C$39)</f>
        <v>-1213.631235594831</v>
      </c>
      <c r="P370" s="38">
        <f>Mastersheet!$C$41</f>
        <v>-1500</v>
      </c>
      <c r="Q370" s="38">
        <v>0</v>
      </c>
      <c r="R370" s="36">
        <f t="shared" si="25"/>
        <v>14394.4089737579</v>
      </c>
      <c r="S370" s="36">
        <f t="shared" si="27"/>
        <v>3488625.8225498078</v>
      </c>
    </row>
    <row r="371" spans="1:19">
      <c r="A371" s="25">
        <v>369</v>
      </c>
      <c r="B371" s="25">
        <v>55</v>
      </c>
      <c r="C371" s="25">
        <v>9</v>
      </c>
      <c r="D371" s="36">
        <f>D359*(1+Mastersheet!$C$3)</f>
        <v>29127.14965427596</v>
      </c>
      <c r="E371" s="36">
        <f t="shared" si="26"/>
        <v>-1747.6289792565576</v>
      </c>
      <c r="F371" s="37">
        <v>0</v>
      </c>
      <c r="G371" s="41">
        <f t="shared" si="24"/>
        <v>-8446.8733997400268</v>
      </c>
      <c r="H371" s="25">
        <v>0</v>
      </c>
      <c r="I371" s="25">
        <v>0</v>
      </c>
      <c r="J371" s="25">
        <v>0</v>
      </c>
      <c r="K371" s="25">
        <v>0</v>
      </c>
      <c r="L371" s="36">
        <v>0</v>
      </c>
      <c r="M371" s="36">
        <f>Mastersheet!$C$34</f>
        <v>-1824.6070659266443</v>
      </c>
      <c r="N371" s="38">
        <v>0</v>
      </c>
      <c r="O371" s="37">
        <f>O359*(1+Mastersheet!$C$39)</f>
        <v>-1213.631235594831</v>
      </c>
      <c r="P371" s="38">
        <f>Mastersheet!$C$41</f>
        <v>-1500</v>
      </c>
      <c r="Q371" s="38">
        <v>0</v>
      </c>
      <c r="R371" s="36">
        <f t="shared" si="25"/>
        <v>14394.4089737579</v>
      </c>
      <c r="S371" s="36">
        <f t="shared" si="27"/>
        <v>3508834.6078944826</v>
      </c>
    </row>
    <row r="372" spans="1:19">
      <c r="A372" s="25">
        <v>370</v>
      </c>
      <c r="B372" s="25">
        <v>55</v>
      </c>
      <c r="C372" s="25">
        <v>10</v>
      </c>
      <c r="D372" s="36">
        <f>D360*(1+Mastersheet!$C$3)</f>
        <v>29127.14965427596</v>
      </c>
      <c r="E372" s="36">
        <f t="shared" si="26"/>
        <v>-1747.6289792565576</v>
      </c>
      <c r="F372" s="37">
        <v>0</v>
      </c>
      <c r="G372" s="41">
        <f t="shared" si="24"/>
        <v>-8446.8733997400268</v>
      </c>
      <c r="H372" s="25">
        <v>0</v>
      </c>
      <c r="I372" s="25">
        <v>0</v>
      </c>
      <c r="J372" s="25">
        <v>0</v>
      </c>
      <c r="K372" s="25">
        <v>0</v>
      </c>
      <c r="L372" s="36">
        <v>0</v>
      </c>
      <c r="M372" s="36">
        <f>Mastersheet!$C$34</f>
        <v>-1824.6070659266443</v>
      </c>
      <c r="N372" s="38">
        <v>0</v>
      </c>
      <c r="O372" s="37">
        <f>O360*(1+Mastersheet!$C$39)</f>
        <v>-1213.631235594831</v>
      </c>
      <c r="P372" s="38">
        <f>Mastersheet!$C$41</f>
        <v>-1500</v>
      </c>
      <c r="Q372" s="38">
        <v>0</v>
      </c>
      <c r="R372" s="36">
        <f t="shared" si="25"/>
        <v>14394.4089737579</v>
      </c>
      <c r="S372" s="36">
        <f t="shared" si="27"/>
        <v>3529077.0745480647</v>
      </c>
    </row>
    <row r="373" spans="1:19">
      <c r="A373" s="25">
        <v>371</v>
      </c>
      <c r="B373" s="25">
        <v>55</v>
      </c>
      <c r="C373" s="25">
        <v>11</v>
      </c>
      <c r="D373" s="36">
        <f>D361*(1+Mastersheet!$C$3)</f>
        <v>29127.14965427596</v>
      </c>
      <c r="E373" s="36">
        <f t="shared" si="26"/>
        <v>-1747.6289792565576</v>
      </c>
      <c r="F373" s="37">
        <v>0</v>
      </c>
      <c r="G373" s="41">
        <f t="shared" si="24"/>
        <v>-8446.8733997400268</v>
      </c>
      <c r="H373" s="25">
        <v>0</v>
      </c>
      <c r="I373" s="25">
        <v>0</v>
      </c>
      <c r="J373" s="25">
        <v>0</v>
      </c>
      <c r="K373" s="25">
        <v>0</v>
      </c>
      <c r="L373" s="36">
        <v>0</v>
      </c>
      <c r="M373" s="36">
        <f>Mastersheet!$C$34</f>
        <v>-1824.6070659266443</v>
      </c>
      <c r="N373" s="38">
        <v>0</v>
      </c>
      <c r="O373" s="37">
        <f>O361*(1+Mastersheet!$C$39)</f>
        <v>-1213.631235594831</v>
      </c>
      <c r="P373" s="38">
        <f>Mastersheet!$C$41</f>
        <v>-1500</v>
      </c>
      <c r="Q373" s="38">
        <v>0</v>
      </c>
      <c r="R373" s="36">
        <f t="shared" si="25"/>
        <v>14394.4089737579</v>
      </c>
      <c r="S373" s="36">
        <f t="shared" si="27"/>
        <v>3549353.2786460696</v>
      </c>
    </row>
    <row r="374" spans="1:19">
      <c r="A374" s="25">
        <v>372</v>
      </c>
      <c r="B374" s="25">
        <v>55</v>
      </c>
      <c r="C374" s="25">
        <v>0</v>
      </c>
      <c r="D374" s="36">
        <f>D362*(1+Mastersheet!$C$3)</f>
        <v>29127.14965427596</v>
      </c>
      <c r="E374" s="36">
        <f t="shared" si="26"/>
        <v>-1747.6289792565576</v>
      </c>
      <c r="F374" s="37">
        <v>0</v>
      </c>
      <c r="G374" s="41">
        <f t="shared" si="24"/>
        <v>-8446.8733997400268</v>
      </c>
      <c r="H374" s="25">
        <v>0</v>
      </c>
      <c r="I374" s="25">
        <v>0</v>
      </c>
      <c r="J374" s="25">
        <v>0</v>
      </c>
      <c r="K374" s="25">
        <v>0</v>
      </c>
      <c r="L374" s="36">
        <v>0</v>
      </c>
      <c r="M374" s="36">
        <f>Mastersheet!$C$34</f>
        <v>-1824.6070659266443</v>
      </c>
      <c r="N374" s="38">
        <v>0</v>
      </c>
      <c r="O374" s="37">
        <f>O362*(1+Mastersheet!$C$39)</f>
        <v>-1213.631235594831</v>
      </c>
      <c r="P374" s="38">
        <f>Mastersheet!$C$41</f>
        <v>-1500</v>
      </c>
      <c r="Q374" s="38">
        <v>0</v>
      </c>
      <c r="R374" s="36">
        <f t="shared" si="25"/>
        <v>14394.4089737579</v>
      </c>
      <c r="S374" s="36">
        <f t="shared" si="27"/>
        <v>3569663.2764175711</v>
      </c>
    </row>
    <row r="375" spans="1:19">
      <c r="A375" s="25">
        <v>373</v>
      </c>
      <c r="B375" s="25">
        <v>55</v>
      </c>
      <c r="C375" s="25">
        <v>1</v>
      </c>
      <c r="D375" s="36">
        <f>D363*(1+Mastersheet!$C$3)</f>
        <v>30000.964143904239</v>
      </c>
      <c r="E375" s="36">
        <f t="shared" si="26"/>
        <v>-1800.0578486342542</v>
      </c>
      <c r="F375" s="37">
        <v>0</v>
      </c>
      <c r="G375" s="41">
        <f t="shared" si="24"/>
        <v>-8700.2796017322289</v>
      </c>
      <c r="H375" s="25">
        <v>0</v>
      </c>
      <c r="I375" s="25">
        <v>0</v>
      </c>
      <c r="J375" s="25">
        <v>0</v>
      </c>
      <c r="K375" s="25">
        <v>0</v>
      </c>
      <c r="L375" s="36">
        <v>0</v>
      </c>
      <c r="M375" s="36">
        <f>Mastersheet!$C$34</f>
        <v>-1824.6070659266443</v>
      </c>
      <c r="N375" s="38">
        <v>0</v>
      </c>
      <c r="O375" s="37">
        <f>O363*(1+Mastersheet!$C$39)</f>
        <v>-1250.040172662676</v>
      </c>
      <c r="P375" s="38">
        <f>Mastersheet!$C$41</f>
        <v>-1500</v>
      </c>
      <c r="Q375" s="38">
        <v>0</v>
      </c>
      <c r="R375" s="36">
        <f t="shared" si="25"/>
        <v>14925.979454948436</v>
      </c>
      <c r="S375" s="36">
        <f t="shared" si="27"/>
        <v>3590538.6946665491</v>
      </c>
    </row>
    <row r="376" spans="1:19">
      <c r="A376" s="25">
        <v>374</v>
      </c>
      <c r="B376" s="25">
        <v>56</v>
      </c>
      <c r="C376" s="25">
        <v>2</v>
      </c>
      <c r="D376" s="36">
        <f>D364*(1+Mastersheet!$C$3)</f>
        <v>30000.964143904239</v>
      </c>
      <c r="E376" s="36">
        <f t="shared" si="26"/>
        <v>-1800.0578486342542</v>
      </c>
      <c r="F376" s="37">
        <v>0</v>
      </c>
      <c r="G376" s="41">
        <f t="shared" si="24"/>
        <v>-8700.2796017322289</v>
      </c>
      <c r="H376" s="25">
        <v>0</v>
      </c>
      <c r="I376" s="25">
        <v>0</v>
      </c>
      <c r="J376" s="25">
        <v>0</v>
      </c>
      <c r="K376" s="25">
        <v>0</v>
      </c>
      <c r="L376" s="36">
        <v>0</v>
      </c>
      <c r="M376" s="36">
        <f>Mastersheet!$C$34</f>
        <v>-1824.6070659266443</v>
      </c>
      <c r="N376" s="38">
        <v>0</v>
      </c>
      <c r="O376" s="37">
        <f>O364*(1+Mastersheet!$C$39)</f>
        <v>-1250.040172662676</v>
      </c>
      <c r="P376" s="38">
        <f>Mastersheet!$C$41</f>
        <v>-1500</v>
      </c>
      <c r="Q376" s="38">
        <v>0</v>
      </c>
      <c r="R376" s="36">
        <f t="shared" si="25"/>
        <v>14925.979454948436</v>
      </c>
      <c r="S376" s="36">
        <f t="shared" si="27"/>
        <v>3611448.9052792755</v>
      </c>
    </row>
    <row r="377" spans="1:19">
      <c r="A377" s="25">
        <v>375</v>
      </c>
      <c r="B377" s="25">
        <v>56</v>
      </c>
      <c r="C377" s="25">
        <v>3</v>
      </c>
      <c r="D377" s="36">
        <f>D365*(1+Mastersheet!$C$3)</f>
        <v>30000.964143904239</v>
      </c>
      <c r="E377" s="36">
        <f t="shared" si="26"/>
        <v>-1800.0578486342542</v>
      </c>
      <c r="F377" s="37">
        <v>0</v>
      </c>
      <c r="G377" s="41">
        <f t="shared" si="24"/>
        <v>-8700.2796017322289</v>
      </c>
      <c r="H377" s="25">
        <v>0</v>
      </c>
      <c r="I377" s="25">
        <v>0</v>
      </c>
      <c r="J377" s="25">
        <v>0</v>
      </c>
      <c r="K377" s="25">
        <v>0</v>
      </c>
      <c r="L377" s="36">
        <v>0</v>
      </c>
      <c r="M377" s="36">
        <f>Mastersheet!$C$34</f>
        <v>-1824.6070659266443</v>
      </c>
      <c r="N377" s="38">
        <v>0</v>
      </c>
      <c r="O377" s="37">
        <f>O365*(1+Mastersheet!$C$39)</f>
        <v>-1250.040172662676</v>
      </c>
      <c r="P377" s="38">
        <f>Mastersheet!$C$41</f>
        <v>-1500</v>
      </c>
      <c r="Q377" s="38">
        <v>0</v>
      </c>
      <c r="R377" s="36">
        <f t="shared" si="25"/>
        <v>14925.979454948436</v>
      </c>
      <c r="S377" s="36">
        <f t="shared" si="27"/>
        <v>3632393.9662430231</v>
      </c>
    </row>
    <row r="378" spans="1:19">
      <c r="A378" s="25">
        <v>376</v>
      </c>
      <c r="B378" s="25">
        <v>56</v>
      </c>
      <c r="C378" s="25">
        <v>4</v>
      </c>
      <c r="D378" s="36">
        <f>D366*(1+Mastersheet!$C$3)</f>
        <v>30000.964143904239</v>
      </c>
      <c r="E378" s="36">
        <f t="shared" si="26"/>
        <v>-1800.0578486342542</v>
      </c>
      <c r="F378" s="37">
        <v>0</v>
      </c>
      <c r="G378" s="41">
        <f t="shared" si="24"/>
        <v>-8700.2796017322289</v>
      </c>
      <c r="H378" s="25">
        <v>0</v>
      </c>
      <c r="I378" s="25">
        <v>0</v>
      </c>
      <c r="J378" s="25">
        <v>0</v>
      </c>
      <c r="K378" s="25">
        <v>0</v>
      </c>
      <c r="L378" s="36">
        <v>0</v>
      </c>
      <c r="M378" s="36">
        <f>Mastersheet!$C$34</f>
        <v>-1824.6070659266443</v>
      </c>
      <c r="N378" s="38">
        <v>0</v>
      </c>
      <c r="O378" s="37">
        <f>O366*(1+Mastersheet!$C$39)</f>
        <v>-1250.040172662676</v>
      </c>
      <c r="P378" s="38">
        <f>Mastersheet!$C$41</f>
        <v>-1500</v>
      </c>
      <c r="Q378" s="38">
        <v>0</v>
      </c>
      <c r="R378" s="36">
        <f t="shared" si="25"/>
        <v>14925.979454948436</v>
      </c>
      <c r="S378" s="36">
        <f t="shared" si="27"/>
        <v>3653373.9356417102</v>
      </c>
    </row>
    <row r="379" spans="1:19">
      <c r="A379" s="25">
        <v>377</v>
      </c>
      <c r="B379" s="25">
        <v>56</v>
      </c>
      <c r="C379" s="25">
        <v>5</v>
      </c>
      <c r="D379" s="36">
        <f>D367*(1+Mastersheet!$C$3)</f>
        <v>30000.964143904239</v>
      </c>
      <c r="E379" s="36">
        <f t="shared" si="26"/>
        <v>-1800.0578486342542</v>
      </c>
      <c r="F379" s="37">
        <v>0</v>
      </c>
      <c r="G379" s="41">
        <f t="shared" si="24"/>
        <v>-8700.2796017322289</v>
      </c>
      <c r="H379" s="25">
        <v>0</v>
      </c>
      <c r="I379" s="25">
        <v>0</v>
      </c>
      <c r="J379" s="25">
        <v>0</v>
      </c>
      <c r="K379" s="25">
        <v>0</v>
      </c>
      <c r="L379" s="36">
        <v>0</v>
      </c>
      <c r="M379" s="36">
        <f>Mastersheet!$C$34</f>
        <v>-1824.6070659266443</v>
      </c>
      <c r="N379" s="38">
        <v>0</v>
      </c>
      <c r="O379" s="37">
        <f>O367*(1+Mastersheet!$C$39)</f>
        <v>-1250.040172662676</v>
      </c>
      <c r="P379" s="38">
        <f>Mastersheet!$C$41</f>
        <v>-1500</v>
      </c>
      <c r="Q379" s="38">
        <v>0</v>
      </c>
      <c r="R379" s="36">
        <f t="shared" si="25"/>
        <v>14925.979454948436</v>
      </c>
      <c r="S379" s="36">
        <f t="shared" si="27"/>
        <v>3674388.8716560616</v>
      </c>
    </row>
    <row r="380" spans="1:19">
      <c r="A380" s="25">
        <v>378</v>
      </c>
      <c r="B380" s="25">
        <v>56</v>
      </c>
      <c r="C380" s="25">
        <v>6</v>
      </c>
      <c r="D380" s="36">
        <f>D368*(1+Mastersheet!$C$3)</f>
        <v>30000.964143904239</v>
      </c>
      <c r="E380" s="36">
        <f t="shared" si="26"/>
        <v>-1800.0578486342542</v>
      </c>
      <c r="F380" s="37">
        <v>0</v>
      </c>
      <c r="G380" s="41">
        <f t="shared" si="24"/>
        <v>-8700.2796017322289</v>
      </c>
      <c r="H380" s="25">
        <v>0</v>
      </c>
      <c r="I380" s="25">
        <v>0</v>
      </c>
      <c r="J380" s="25">
        <v>0</v>
      </c>
      <c r="K380" s="25">
        <v>0</v>
      </c>
      <c r="L380" s="36">
        <v>0</v>
      </c>
      <c r="M380" s="36">
        <f>Mastersheet!$C$34</f>
        <v>-1824.6070659266443</v>
      </c>
      <c r="N380" s="38">
        <v>0</v>
      </c>
      <c r="O380" s="37">
        <f>O368*(1+Mastersheet!$C$39)</f>
        <v>-1250.040172662676</v>
      </c>
      <c r="P380" s="38">
        <f>Mastersheet!$C$41</f>
        <v>-1500</v>
      </c>
      <c r="Q380" s="38">
        <v>0</v>
      </c>
      <c r="R380" s="36">
        <f t="shared" si="25"/>
        <v>14925.979454948436</v>
      </c>
      <c r="S380" s="36">
        <f t="shared" si="27"/>
        <v>3695438.8325637705</v>
      </c>
    </row>
    <row r="381" spans="1:19">
      <c r="A381" s="25">
        <v>379</v>
      </c>
      <c r="B381" s="25">
        <v>56</v>
      </c>
      <c r="C381" s="25">
        <v>7</v>
      </c>
      <c r="D381" s="36">
        <f>D369*(1+Mastersheet!$C$3)</f>
        <v>30000.964143904239</v>
      </c>
      <c r="E381" s="36">
        <f t="shared" si="26"/>
        <v>-1800.0578486342542</v>
      </c>
      <c r="F381" s="37">
        <v>0</v>
      </c>
      <c r="G381" s="41">
        <f t="shared" si="24"/>
        <v>-8700.2796017322289</v>
      </c>
      <c r="H381" s="25">
        <v>0</v>
      </c>
      <c r="I381" s="25">
        <v>0</v>
      </c>
      <c r="J381" s="25">
        <v>0</v>
      </c>
      <c r="K381" s="25">
        <v>0</v>
      </c>
      <c r="L381" s="36">
        <v>0</v>
      </c>
      <c r="M381" s="36">
        <f>Mastersheet!$C$34</f>
        <v>-1824.6070659266443</v>
      </c>
      <c r="N381" s="38">
        <v>0</v>
      </c>
      <c r="O381" s="37">
        <f>O369*(1+Mastersheet!$C$39)</f>
        <v>-1250.040172662676</v>
      </c>
      <c r="P381" s="38">
        <f>Mastersheet!$C$41</f>
        <v>-1500</v>
      </c>
      <c r="Q381" s="38">
        <v>0</v>
      </c>
      <c r="R381" s="36">
        <f t="shared" si="25"/>
        <v>14925.979454948436</v>
      </c>
      <c r="S381" s="36">
        <f t="shared" si="27"/>
        <v>3716523.8767396589</v>
      </c>
    </row>
    <row r="382" spans="1:19">
      <c r="A382" s="25">
        <v>380</v>
      </c>
      <c r="B382" s="25">
        <v>56</v>
      </c>
      <c r="C382" s="25">
        <v>8</v>
      </c>
      <c r="D382" s="36">
        <f>D370*(1+Mastersheet!$C$3)</f>
        <v>30000.964143904239</v>
      </c>
      <c r="E382" s="36">
        <f t="shared" si="26"/>
        <v>-1800.0578486342542</v>
      </c>
      <c r="F382" s="37">
        <v>0</v>
      </c>
      <c r="G382" s="41">
        <f t="shared" si="24"/>
        <v>-8700.2796017322289</v>
      </c>
      <c r="H382" s="25">
        <v>0</v>
      </c>
      <c r="I382" s="25">
        <v>0</v>
      </c>
      <c r="J382" s="25">
        <v>0</v>
      </c>
      <c r="K382" s="25">
        <v>0</v>
      </c>
      <c r="L382" s="36">
        <v>0</v>
      </c>
      <c r="M382" s="36">
        <f>Mastersheet!$C$34</f>
        <v>-1824.6070659266443</v>
      </c>
      <c r="N382" s="38">
        <v>0</v>
      </c>
      <c r="O382" s="37">
        <f>O370*(1+Mastersheet!$C$39)</f>
        <v>-1250.040172662676</v>
      </c>
      <c r="P382" s="38">
        <f>Mastersheet!$C$41</f>
        <v>-1500</v>
      </c>
      <c r="Q382" s="38">
        <v>0</v>
      </c>
      <c r="R382" s="36">
        <f t="shared" si="25"/>
        <v>14925.979454948436</v>
      </c>
      <c r="S382" s="36">
        <f t="shared" si="27"/>
        <v>3737644.0626558405</v>
      </c>
    </row>
    <row r="383" spans="1:19">
      <c r="A383" s="25">
        <v>381</v>
      </c>
      <c r="B383" s="25">
        <v>56</v>
      </c>
      <c r="C383" s="25">
        <v>9</v>
      </c>
      <c r="D383" s="36">
        <f>D371*(1+Mastersheet!$C$3)</f>
        <v>30000.964143904239</v>
      </c>
      <c r="E383" s="36">
        <f t="shared" si="26"/>
        <v>-1800.0578486342542</v>
      </c>
      <c r="F383" s="37">
        <v>0</v>
      </c>
      <c r="G383" s="41">
        <f t="shared" si="24"/>
        <v>-8700.2796017322289</v>
      </c>
      <c r="H383" s="25">
        <v>0</v>
      </c>
      <c r="I383" s="25">
        <v>0</v>
      </c>
      <c r="J383" s="25">
        <v>0</v>
      </c>
      <c r="K383" s="25">
        <v>0</v>
      </c>
      <c r="L383" s="36">
        <v>0</v>
      </c>
      <c r="M383" s="36">
        <f>Mastersheet!$C$34</f>
        <v>-1824.6070659266443</v>
      </c>
      <c r="N383" s="38">
        <v>0</v>
      </c>
      <c r="O383" s="37">
        <f>O371*(1+Mastersheet!$C$39)</f>
        <v>-1250.040172662676</v>
      </c>
      <c r="P383" s="38">
        <f>Mastersheet!$C$41</f>
        <v>-1500</v>
      </c>
      <c r="Q383" s="38">
        <v>0</v>
      </c>
      <c r="R383" s="36">
        <f t="shared" si="25"/>
        <v>14925.979454948436</v>
      </c>
      <c r="S383" s="36">
        <f t="shared" si="27"/>
        <v>3758799.4488818822</v>
      </c>
    </row>
    <row r="384" spans="1:19">
      <c r="A384" s="25">
        <v>382</v>
      </c>
      <c r="B384" s="25">
        <v>56</v>
      </c>
      <c r="C384" s="25">
        <v>10</v>
      </c>
      <c r="D384" s="36">
        <f>D372*(1+Mastersheet!$C$3)</f>
        <v>30000.964143904239</v>
      </c>
      <c r="E384" s="36">
        <f t="shared" si="26"/>
        <v>-1800.0578486342542</v>
      </c>
      <c r="F384" s="37">
        <v>0</v>
      </c>
      <c r="G384" s="41">
        <f t="shared" si="24"/>
        <v>-8700.2796017322289</v>
      </c>
      <c r="H384" s="25">
        <v>0</v>
      </c>
      <c r="I384" s="25">
        <v>0</v>
      </c>
      <c r="J384" s="25">
        <v>0</v>
      </c>
      <c r="K384" s="25">
        <v>0</v>
      </c>
      <c r="L384" s="36">
        <v>0</v>
      </c>
      <c r="M384" s="36">
        <f>Mastersheet!$C$34</f>
        <v>-1824.6070659266443</v>
      </c>
      <c r="N384" s="38">
        <v>0</v>
      </c>
      <c r="O384" s="37">
        <f>O372*(1+Mastersheet!$C$39)</f>
        <v>-1250.040172662676</v>
      </c>
      <c r="P384" s="38">
        <f>Mastersheet!$C$41</f>
        <v>-1500</v>
      </c>
      <c r="Q384" s="38">
        <v>0</v>
      </c>
      <c r="R384" s="36">
        <f t="shared" si="25"/>
        <v>14925.979454948436</v>
      </c>
      <c r="S384" s="36">
        <f t="shared" si="27"/>
        <v>3779990.0940849674</v>
      </c>
    </row>
    <row r="385" spans="1:19">
      <c r="A385" s="25">
        <v>383</v>
      </c>
      <c r="B385" s="25">
        <v>56</v>
      </c>
      <c r="C385" s="25">
        <v>11</v>
      </c>
      <c r="D385" s="36">
        <f>D373*(1+Mastersheet!$C$3)</f>
        <v>30000.964143904239</v>
      </c>
      <c r="E385" s="36">
        <f t="shared" si="26"/>
        <v>-1800.0578486342542</v>
      </c>
      <c r="F385" s="37">
        <v>0</v>
      </c>
      <c r="G385" s="41">
        <f t="shared" si="24"/>
        <v>-8700.2796017322289</v>
      </c>
      <c r="H385" s="25">
        <v>0</v>
      </c>
      <c r="I385" s="25">
        <v>0</v>
      </c>
      <c r="J385" s="25">
        <v>0</v>
      </c>
      <c r="K385" s="25">
        <v>0</v>
      </c>
      <c r="L385" s="36">
        <v>0</v>
      </c>
      <c r="M385" s="36">
        <f>Mastersheet!$C$34</f>
        <v>-1824.6070659266443</v>
      </c>
      <c r="N385" s="38">
        <v>0</v>
      </c>
      <c r="O385" s="37">
        <f>O373*(1+Mastersheet!$C$39)</f>
        <v>-1250.040172662676</v>
      </c>
      <c r="P385" s="38">
        <f>Mastersheet!$C$41</f>
        <v>-1500</v>
      </c>
      <c r="Q385" s="38">
        <v>0</v>
      </c>
      <c r="R385" s="36">
        <f t="shared" si="25"/>
        <v>14925.979454948436</v>
      </c>
      <c r="S385" s="36">
        <f t="shared" si="27"/>
        <v>3801216.0570300575</v>
      </c>
    </row>
    <row r="386" spans="1:19">
      <c r="A386" s="25">
        <v>384</v>
      </c>
      <c r="B386" s="25">
        <v>56</v>
      </c>
      <c r="C386" s="25">
        <v>0</v>
      </c>
      <c r="D386" s="36">
        <f>D374*(1+Mastersheet!$C$3)</f>
        <v>30000.964143904239</v>
      </c>
      <c r="E386" s="36">
        <f t="shared" si="26"/>
        <v>-1800.0578486342542</v>
      </c>
      <c r="F386" s="37">
        <v>0</v>
      </c>
      <c r="G386" s="41">
        <f t="shared" ref="G386:G422" si="28">-0.29*($D386)</f>
        <v>-8700.2796017322289</v>
      </c>
      <c r="H386" s="25">
        <v>0</v>
      </c>
      <c r="I386" s="25">
        <v>0</v>
      </c>
      <c r="J386" s="25">
        <v>0</v>
      </c>
      <c r="K386" s="25">
        <v>0</v>
      </c>
      <c r="L386" s="36">
        <v>0</v>
      </c>
      <c r="M386" s="36">
        <f>Mastersheet!$C$34</f>
        <v>-1824.6070659266443</v>
      </c>
      <c r="N386" s="38">
        <v>0</v>
      </c>
      <c r="O386" s="37">
        <f>O374*(1+Mastersheet!$C$39)</f>
        <v>-1250.040172662676</v>
      </c>
      <c r="P386" s="38">
        <f>Mastersheet!$C$41</f>
        <v>-1500</v>
      </c>
      <c r="Q386" s="38">
        <v>0</v>
      </c>
      <c r="R386" s="36">
        <f t="shared" si="25"/>
        <v>14925.979454948436</v>
      </c>
      <c r="S386" s="36">
        <f t="shared" si="27"/>
        <v>3822477.3965800563</v>
      </c>
    </row>
    <row r="387" spans="1:19">
      <c r="A387" s="25">
        <v>385</v>
      </c>
      <c r="B387" s="25">
        <v>56</v>
      </c>
      <c r="C387" s="25">
        <v>1</v>
      </c>
      <c r="D387" s="36">
        <f>D375*(1+Mastersheet!$C$3)</f>
        <v>30900.993068221367</v>
      </c>
      <c r="E387" s="36">
        <f t="shared" si="26"/>
        <v>-1854.059584093282</v>
      </c>
      <c r="F387" s="37">
        <v>0</v>
      </c>
      <c r="G387" s="41">
        <f t="shared" si="28"/>
        <v>-8961.2879897841958</v>
      </c>
      <c r="H387" s="25">
        <v>0</v>
      </c>
      <c r="I387" s="25">
        <v>0</v>
      </c>
      <c r="J387" s="25">
        <v>0</v>
      </c>
      <c r="K387" s="25">
        <v>0</v>
      </c>
      <c r="L387" s="36">
        <v>0</v>
      </c>
      <c r="M387" s="36">
        <f>Mastersheet!$C$34</f>
        <v>-1824.6070659266443</v>
      </c>
      <c r="N387" s="38">
        <v>0</v>
      </c>
      <c r="O387" s="37">
        <f>O375*(1+Mastersheet!$C$39)</f>
        <v>-1287.5413778425564</v>
      </c>
      <c r="P387" s="38">
        <f>Mastersheet!$C$41</f>
        <v>-1500</v>
      </c>
      <c r="Q387" s="38">
        <v>0</v>
      </c>
      <c r="R387" s="36">
        <f t="shared" ref="R387:R422" si="29">SUM(D387,E387,F387,G387,H387,I387,J387,K387,L387,M387,N387,O387,P387,Q387)</f>
        <v>15473.49705057469</v>
      </c>
      <c r="S387" s="36">
        <f t="shared" si="27"/>
        <v>3844321.6892915978</v>
      </c>
    </row>
    <row r="388" spans="1:19">
      <c r="A388" s="25">
        <v>386</v>
      </c>
      <c r="B388" s="25">
        <v>57</v>
      </c>
      <c r="C388" s="25">
        <v>2</v>
      </c>
      <c r="D388" s="36">
        <f>D376*(1+Mastersheet!$C$3)</f>
        <v>30900.993068221367</v>
      </c>
      <c r="E388" s="36">
        <f t="shared" ref="E388:E422" si="30">-0.06*D388</f>
        <v>-1854.059584093282</v>
      </c>
      <c r="F388" s="37">
        <v>0</v>
      </c>
      <c r="G388" s="41">
        <f t="shared" si="28"/>
        <v>-8961.2879897841958</v>
      </c>
      <c r="H388" s="25">
        <v>0</v>
      </c>
      <c r="I388" s="25">
        <v>0</v>
      </c>
      <c r="J388" s="25">
        <v>0</v>
      </c>
      <c r="K388" s="25">
        <v>0</v>
      </c>
      <c r="L388" s="36">
        <v>0</v>
      </c>
      <c r="M388" s="36">
        <f>Mastersheet!$C$34</f>
        <v>-1824.6070659266443</v>
      </c>
      <c r="N388" s="38">
        <v>0</v>
      </c>
      <c r="O388" s="37">
        <f>O376*(1+Mastersheet!$C$39)</f>
        <v>-1287.5413778425564</v>
      </c>
      <c r="P388" s="38">
        <f>Mastersheet!$C$41</f>
        <v>-1500</v>
      </c>
      <c r="Q388" s="38">
        <v>0</v>
      </c>
      <c r="R388" s="36">
        <f t="shared" si="29"/>
        <v>15473.49705057469</v>
      </c>
      <c r="S388" s="36">
        <f t="shared" ref="S388:S420" si="31">R388+(S387*(1+($W$7/12)))</f>
        <v>3866202.3891576584</v>
      </c>
    </row>
    <row r="389" spans="1:19">
      <c r="A389" s="25">
        <v>387</v>
      </c>
      <c r="B389" s="25">
        <v>57</v>
      </c>
      <c r="C389" s="25">
        <v>3</v>
      </c>
      <c r="D389" s="36">
        <f>D377*(1+Mastersheet!$C$3)</f>
        <v>30900.993068221367</v>
      </c>
      <c r="E389" s="36">
        <f t="shared" si="30"/>
        <v>-1854.059584093282</v>
      </c>
      <c r="F389" s="37">
        <v>0</v>
      </c>
      <c r="G389" s="41">
        <f t="shared" si="28"/>
        <v>-8961.2879897841958</v>
      </c>
      <c r="H389" s="25">
        <v>0</v>
      </c>
      <c r="I389" s="25">
        <v>0</v>
      </c>
      <c r="J389" s="25">
        <v>0</v>
      </c>
      <c r="K389" s="25">
        <v>0</v>
      </c>
      <c r="L389" s="36">
        <v>0</v>
      </c>
      <c r="M389" s="36">
        <f>Mastersheet!$C$34</f>
        <v>-1824.6070659266443</v>
      </c>
      <c r="N389" s="38">
        <v>0</v>
      </c>
      <c r="O389" s="37">
        <f>O377*(1+Mastersheet!$C$39)</f>
        <v>-1287.5413778425564</v>
      </c>
      <c r="P389" s="38">
        <f>Mastersheet!$C$41</f>
        <v>-1500</v>
      </c>
      <c r="Q389" s="38">
        <v>0</v>
      </c>
      <c r="R389" s="36">
        <f t="shared" si="29"/>
        <v>15473.49705057469</v>
      </c>
      <c r="S389" s="36">
        <f t="shared" si="31"/>
        <v>3888119.5568568292</v>
      </c>
    </row>
    <row r="390" spans="1:19">
      <c r="A390" s="25">
        <v>388</v>
      </c>
      <c r="B390" s="25">
        <v>57</v>
      </c>
      <c r="C390" s="25">
        <v>4</v>
      </c>
      <c r="D390" s="36">
        <f>D378*(1+Mastersheet!$C$3)</f>
        <v>30900.993068221367</v>
      </c>
      <c r="E390" s="36">
        <f t="shared" si="30"/>
        <v>-1854.059584093282</v>
      </c>
      <c r="F390" s="37">
        <v>0</v>
      </c>
      <c r="G390" s="41">
        <f t="shared" si="28"/>
        <v>-8961.2879897841958</v>
      </c>
      <c r="H390" s="25">
        <v>0</v>
      </c>
      <c r="I390" s="25">
        <v>0</v>
      </c>
      <c r="J390" s="25">
        <v>0</v>
      </c>
      <c r="K390" s="25">
        <v>0</v>
      </c>
      <c r="L390" s="36">
        <v>0</v>
      </c>
      <c r="M390" s="36">
        <f>Mastersheet!$C$34</f>
        <v>-1824.6070659266443</v>
      </c>
      <c r="N390" s="38">
        <v>0</v>
      </c>
      <c r="O390" s="37">
        <f>O378*(1+Mastersheet!$C$39)</f>
        <v>-1287.5413778425564</v>
      </c>
      <c r="P390" s="38">
        <f>Mastersheet!$C$41</f>
        <v>-1500</v>
      </c>
      <c r="Q390" s="38">
        <v>0</v>
      </c>
      <c r="R390" s="36">
        <f t="shared" si="29"/>
        <v>15473.49705057469</v>
      </c>
      <c r="S390" s="36">
        <f t="shared" si="31"/>
        <v>3910073.253168832</v>
      </c>
    </row>
    <row r="391" spans="1:19">
      <c r="A391" s="25">
        <v>389</v>
      </c>
      <c r="B391" s="25">
        <v>57</v>
      </c>
      <c r="C391" s="25">
        <v>5</v>
      </c>
      <c r="D391" s="36">
        <f>D379*(1+Mastersheet!$C$3)</f>
        <v>30900.993068221367</v>
      </c>
      <c r="E391" s="36">
        <f t="shared" si="30"/>
        <v>-1854.059584093282</v>
      </c>
      <c r="F391" s="37">
        <v>0</v>
      </c>
      <c r="G391" s="41">
        <f t="shared" si="28"/>
        <v>-8961.2879897841958</v>
      </c>
      <c r="H391" s="25">
        <v>0</v>
      </c>
      <c r="I391" s="25">
        <v>0</v>
      </c>
      <c r="J391" s="25">
        <v>0</v>
      </c>
      <c r="K391" s="25">
        <v>0</v>
      </c>
      <c r="L391" s="36">
        <v>0</v>
      </c>
      <c r="M391" s="36">
        <f>Mastersheet!$C$34</f>
        <v>-1824.6070659266443</v>
      </c>
      <c r="N391" s="38">
        <v>0</v>
      </c>
      <c r="O391" s="37">
        <f>O379*(1+Mastersheet!$C$39)</f>
        <v>-1287.5413778425564</v>
      </c>
      <c r="P391" s="38">
        <f>Mastersheet!$C$41</f>
        <v>-1500</v>
      </c>
      <c r="Q391" s="38">
        <v>0</v>
      </c>
      <c r="R391" s="36">
        <f t="shared" si="29"/>
        <v>15473.49705057469</v>
      </c>
      <c r="S391" s="36">
        <f t="shared" si="31"/>
        <v>3932063.5389746879</v>
      </c>
    </row>
    <row r="392" spans="1:19">
      <c r="A392" s="25">
        <v>390</v>
      </c>
      <c r="B392" s="25">
        <v>57</v>
      </c>
      <c r="C392" s="25">
        <v>6</v>
      </c>
      <c r="D392" s="36">
        <f>D380*(1+Mastersheet!$C$3)</f>
        <v>30900.993068221367</v>
      </c>
      <c r="E392" s="36">
        <f t="shared" si="30"/>
        <v>-1854.059584093282</v>
      </c>
      <c r="F392" s="37">
        <v>0</v>
      </c>
      <c r="G392" s="41">
        <f t="shared" si="28"/>
        <v>-8961.2879897841958</v>
      </c>
      <c r="H392" s="25">
        <v>0</v>
      </c>
      <c r="I392" s="25">
        <v>0</v>
      </c>
      <c r="J392" s="25">
        <v>0</v>
      </c>
      <c r="K392" s="25">
        <v>0</v>
      </c>
      <c r="L392" s="36">
        <v>0</v>
      </c>
      <c r="M392" s="36">
        <f>Mastersheet!$C$34</f>
        <v>-1824.6070659266443</v>
      </c>
      <c r="N392" s="38">
        <v>0</v>
      </c>
      <c r="O392" s="37">
        <f>O380*(1+Mastersheet!$C$39)</f>
        <v>-1287.5413778425564</v>
      </c>
      <c r="P392" s="38">
        <f>Mastersheet!$C$41</f>
        <v>-1500</v>
      </c>
      <c r="Q392" s="38">
        <v>0</v>
      </c>
      <c r="R392" s="36">
        <f t="shared" si="29"/>
        <v>15473.49705057469</v>
      </c>
      <c r="S392" s="36">
        <f t="shared" si="31"/>
        <v>3954090.4752568873</v>
      </c>
    </row>
    <row r="393" spans="1:19">
      <c r="A393" s="25">
        <v>391</v>
      </c>
      <c r="B393" s="25">
        <v>57</v>
      </c>
      <c r="C393" s="25">
        <v>7</v>
      </c>
      <c r="D393" s="36">
        <f>D381*(1+Mastersheet!$C$3)</f>
        <v>30900.993068221367</v>
      </c>
      <c r="E393" s="36">
        <f t="shared" si="30"/>
        <v>-1854.059584093282</v>
      </c>
      <c r="F393" s="37">
        <v>0</v>
      </c>
      <c r="G393" s="41">
        <f t="shared" si="28"/>
        <v>-8961.2879897841958</v>
      </c>
      <c r="H393" s="25">
        <v>0</v>
      </c>
      <c r="I393" s="25">
        <v>0</v>
      </c>
      <c r="J393" s="25">
        <v>0</v>
      </c>
      <c r="K393" s="25">
        <v>0</v>
      </c>
      <c r="L393" s="36">
        <v>0</v>
      </c>
      <c r="M393" s="36">
        <f>Mastersheet!$C$34</f>
        <v>-1824.6070659266443</v>
      </c>
      <c r="N393" s="38">
        <v>0</v>
      </c>
      <c r="O393" s="37">
        <f>O381*(1+Mastersheet!$C$39)</f>
        <v>-1287.5413778425564</v>
      </c>
      <c r="P393" s="38">
        <f>Mastersheet!$C$41</f>
        <v>-1500</v>
      </c>
      <c r="Q393" s="38">
        <v>0</v>
      </c>
      <c r="R393" s="36">
        <f t="shared" si="29"/>
        <v>15473.49705057469</v>
      </c>
      <c r="S393" s="36">
        <f t="shared" si="31"/>
        <v>3976154.1230995567</v>
      </c>
    </row>
    <row r="394" spans="1:19">
      <c r="A394" s="25">
        <v>392</v>
      </c>
      <c r="B394" s="25">
        <v>57</v>
      </c>
      <c r="C394" s="25">
        <v>8</v>
      </c>
      <c r="D394" s="36">
        <f>D382*(1+Mastersheet!$C$3)</f>
        <v>30900.993068221367</v>
      </c>
      <c r="E394" s="36">
        <f t="shared" si="30"/>
        <v>-1854.059584093282</v>
      </c>
      <c r="F394" s="37">
        <v>0</v>
      </c>
      <c r="G394" s="41">
        <f t="shared" si="28"/>
        <v>-8961.2879897841958</v>
      </c>
      <c r="H394" s="25">
        <v>0</v>
      </c>
      <c r="I394" s="25">
        <v>0</v>
      </c>
      <c r="J394" s="25">
        <v>0</v>
      </c>
      <c r="K394" s="25">
        <v>0</v>
      </c>
      <c r="L394" s="36">
        <v>0</v>
      </c>
      <c r="M394" s="36">
        <f>Mastersheet!$C$34</f>
        <v>-1824.6070659266443</v>
      </c>
      <c r="N394" s="38">
        <v>0</v>
      </c>
      <c r="O394" s="37">
        <f>O382*(1+Mastersheet!$C$39)</f>
        <v>-1287.5413778425564</v>
      </c>
      <c r="P394" s="38">
        <f>Mastersheet!$C$41</f>
        <v>-1500</v>
      </c>
      <c r="Q394" s="38">
        <v>0</v>
      </c>
      <c r="R394" s="36">
        <f t="shared" si="29"/>
        <v>15473.49705057469</v>
      </c>
      <c r="S394" s="36">
        <f t="shared" si="31"/>
        <v>3998254.5436886307</v>
      </c>
    </row>
    <row r="395" spans="1:19">
      <c r="A395" s="25">
        <v>393</v>
      </c>
      <c r="B395" s="25">
        <v>57</v>
      </c>
      <c r="C395" s="25">
        <v>9</v>
      </c>
      <c r="D395" s="36">
        <f>D383*(1+Mastersheet!$C$3)</f>
        <v>30900.993068221367</v>
      </c>
      <c r="E395" s="36">
        <f t="shared" si="30"/>
        <v>-1854.059584093282</v>
      </c>
      <c r="F395" s="37">
        <v>0</v>
      </c>
      <c r="G395" s="41">
        <f t="shared" si="28"/>
        <v>-8961.2879897841958</v>
      </c>
      <c r="H395" s="25">
        <v>0</v>
      </c>
      <c r="I395" s="25">
        <v>0</v>
      </c>
      <c r="J395" s="25">
        <v>0</v>
      </c>
      <c r="K395" s="25">
        <v>0</v>
      </c>
      <c r="L395" s="36">
        <v>0</v>
      </c>
      <c r="M395" s="36">
        <f>Mastersheet!$C$34</f>
        <v>-1824.6070659266443</v>
      </c>
      <c r="N395" s="38">
        <v>0</v>
      </c>
      <c r="O395" s="37">
        <f>O383*(1+Mastersheet!$C$39)</f>
        <v>-1287.5413778425564</v>
      </c>
      <c r="P395" s="38">
        <f>Mastersheet!$C$41</f>
        <v>-1500</v>
      </c>
      <c r="Q395" s="38">
        <v>0</v>
      </c>
      <c r="R395" s="36">
        <f t="shared" si="29"/>
        <v>15473.49705057469</v>
      </c>
      <c r="S395" s="36">
        <f t="shared" si="31"/>
        <v>4020391.7983120196</v>
      </c>
    </row>
    <row r="396" spans="1:19">
      <c r="A396" s="25">
        <v>394</v>
      </c>
      <c r="B396" s="25">
        <v>57</v>
      </c>
      <c r="C396" s="25">
        <v>10</v>
      </c>
      <c r="D396" s="36">
        <f>D384*(1+Mastersheet!$C$3)</f>
        <v>30900.993068221367</v>
      </c>
      <c r="E396" s="36">
        <f t="shared" si="30"/>
        <v>-1854.059584093282</v>
      </c>
      <c r="F396" s="37">
        <v>0</v>
      </c>
      <c r="G396" s="41">
        <f t="shared" si="28"/>
        <v>-8961.2879897841958</v>
      </c>
      <c r="H396" s="25">
        <v>0</v>
      </c>
      <c r="I396" s="25">
        <v>0</v>
      </c>
      <c r="J396" s="25">
        <v>0</v>
      </c>
      <c r="K396" s="25">
        <v>0</v>
      </c>
      <c r="L396" s="36">
        <v>0</v>
      </c>
      <c r="M396" s="36">
        <f>Mastersheet!$C$34</f>
        <v>-1824.6070659266443</v>
      </c>
      <c r="N396" s="38">
        <v>0</v>
      </c>
      <c r="O396" s="37">
        <f>O384*(1+Mastersheet!$C$39)</f>
        <v>-1287.5413778425564</v>
      </c>
      <c r="P396" s="38">
        <f>Mastersheet!$C$41</f>
        <v>-1500</v>
      </c>
      <c r="Q396" s="38">
        <v>0</v>
      </c>
      <c r="R396" s="36">
        <f t="shared" si="29"/>
        <v>15473.49705057469</v>
      </c>
      <c r="S396" s="36">
        <f t="shared" si="31"/>
        <v>4042565.9483597809</v>
      </c>
    </row>
    <row r="397" spans="1:19">
      <c r="A397" s="25">
        <v>395</v>
      </c>
      <c r="B397" s="25">
        <v>57</v>
      </c>
      <c r="C397" s="25">
        <v>11</v>
      </c>
      <c r="D397" s="36">
        <f>D385*(1+Mastersheet!$C$3)</f>
        <v>30900.993068221367</v>
      </c>
      <c r="E397" s="36">
        <f t="shared" si="30"/>
        <v>-1854.059584093282</v>
      </c>
      <c r="F397" s="37">
        <v>0</v>
      </c>
      <c r="G397" s="41">
        <f t="shared" si="28"/>
        <v>-8961.2879897841958</v>
      </c>
      <c r="H397" s="25">
        <v>0</v>
      </c>
      <c r="I397" s="25">
        <v>0</v>
      </c>
      <c r="J397" s="25">
        <v>0</v>
      </c>
      <c r="K397" s="25">
        <v>0</v>
      </c>
      <c r="L397" s="36">
        <v>0</v>
      </c>
      <c r="M397" s="36">
        <f>Mastersheet!$C$34</f>
        <v>-1824.6070659266443</v>
      </c>
      <c r="N397" s="38">
        <v>0</v>
      </c>
      <c r="O397" s="37">
        <f>O385*(1+Mastersheet!$C$39)</f>
        <v>-1287.5413778425564</v>
      </c>
      <c r="P397" s="38">
        <f>Mastersheet!$C$41</f>
        <v>-1500</v>
      </c>
      <c r="Q397" s="38">
        <v>0</v>
      </c>
      <c r="R397" s="36">
        <f t="shared" si="29"/>
        <v>15473.49705057469</v>
      </c>
      <c r="S397" s="36">
        <f t="shared" si="31"/>
        <v>4064777.0553242886</v>
      </c>
    </row>
    <row r="398" spans="1:19">
      <c r="A398" s="25">
        <v>396</v>
      </c>
      <c r="B398" s="25">
        <v>57</v>
      </c>
      <c r="C398" s="25">
        <v>0</v>
      </c>
      <c r="D398" s="36">
        <f>D386*(1+Mastersheet!$C$3)</f>
        <v>30900.993068221367</v>
      </c>
      <c r="E398" s="36">
        <f t="shared" si="30"/>
        <v>-1854.059584093282</v>
      </c>
      <c r="F398" s="37">
        <v>0</v>
      </c>
      <c r="G398" s="41">
        <f t="shared" si="28"/>
        <v>-8961.2879897841958</v>
      </c>
      <c r="H398" s="25">
        <v>0</v>
      </c>
      <c r="I398" s="25">
        <v>0</v>
      </c>
      <c r="J398" s="25">
        <v>0</v>
      </c>
      <c r="K398" s="25">
        <v>0</v>
      </c>
      <c r="L398" s="36">
        <v>0</v>
      </c>
      <c r="M398" s="36">
        <f>Mastersheet!$C$34</f>
        <v>-1824.6070659266443</v>
      </c>
      <c r="N398" s="38">
        <v>0</v>
      </c>
      <c r="O398" s="37">
        <f>O386*(1+Mastersheet!$C$39)</f>
        <v>-1287.5413778425564</v>
      </c>
      <c r="P398" s="38">
        <f>Mastersheet!$C$41</f>
        <v>-1500</v>
      </c>
      <c r="Q398" s="38">
        <v>0</v>
      </c>
      <c r="R398" s="36">
        <f t="shared" si="29"/>
        <v>15473.49705057469</v>
      </c>
      <c r="S398" s="36">
        <f t="shared" si="31"/>
        <v>4087025.1808004039</v>
      </c>
    </row>
    <row r="399" spans="1:19">
      <c r="A399" s="25">
        <v>397</v>
      </c>
      <c r="B399" s="25">
        <v>57</v>
      </c>
      <c r="C399" s="25">
        <v>1</v>
      </c>
      <c r="D399" s="36">
        <f>D387*(1+Mastersheet!$C$3)</f>
        <v>31828.022860268007</v>
      </c>
      <c r="E399" s="36">
        <f t="shared" si="30"/>
        <v>-1909.6813716160805</v>
      </c>
      <c r="F399" s="37">
        <v>0</v>
      </c>
      <c r="G399" s="41">
        <f t="shared" si="28"/>
        <v>-9230.1266294777215</v>
      </c>
      <c r="H399" s="25">
        <v>0</v>
      </c>
      <c r="I399" s="25">
        <v>0</v>
      </c>
      <c r="J399" s="25">
        <v>0</v>
      </c>
      <c r="K399" s="25">
        <v>0</v>
      </c>
      <c r="L399" s="36">
        <v>0</v>
      </c>
      <c r="M399" s="36">
        <f>Mastersheet!$C$34</f>
        <v>-1824.6070659266443</v>
      </c>
      <c r="N399" s="38">
        <v>0</v>
      </c>
      <c r="O399" s="37">
        <f>O387*(1+Mastersheet!$C$39)</f>
        <v>-1326.1676191778331</v>
      </c>
      <c r="P399" s="38">
        <f>Mastersheet!$C$41</f>
        <v>-1500</v>
      </c>
      <c r="Q399" s="38">
        <v>0</v>
      </c>
      <c r="R399" s="36">
        <f t="shared" si="29"/>
        <v>16037.440174069732</v>
      </c>
      <c r="S399" s="36">
        <f t="shared" si="31"/>
        <v>4109874.3296091412</v>
      </c>
    </row>
    <row r="400" spans="1:19">
      <c r="A400" s="25">
        <v>398</v>
      </c>
      <c r="B400" s="25">
        <v>58</v>
      </c>
      <c r="C400" s="25">
        <v>2</v>
      </c>
      <c r="D400" s="36">
        <f>D388*(1+Mastersheet!$C$3)</f>
        <v>31828.022860268007</v>
      </c>
      <c r="E400" s="36">
        <f t="shared" si="30"/>
        <v>-1909.6813716160805</v>
      </c>
      <c r="F400" s="37">
        <v>0</v>
      </c>
      <c r="G400" s="41">
        <f t="shared" si="28"/>
        <v>-9230.1266294777215</v>
      </c>
      <c r="H400" s="25">
        <v>0</v>
      </c>
      <c r="I400" s="25">
        <v>0</v>
      </c>
      <c r="J400" s="25">
        <v>0</v>
      </c>
      <c r="K400" s="25">
        <v>0</v>
      </c>
      <c r="L400" s="36">
        <v>0</v>
      </c>
      <c r="M400" s="36">
        <f>Mastersheet!$C$34</f>
        <v>-1824.6070659266443</v>
      </c>
      <c r="N400" s="38">
        <v>0</v>
      </c>
      <c r="O400" s="37">
        <f>O388*(1+Mastersheet!$C$39)</f>
        <v>-1326.1676191778331</v>
      </c>
      <c r="P400" s="38">
        <f>Mastersheet!$C$41</f>
        <v>-1500</v>
      </c>
      <c r="Q400" s="38">
        <v>0</v>
      </c>
      <c r="R400" s="36">
        <f t="shared" si="29"/>
        <v>16037.440174069732</v>
      </c>
      <c r="S400" s="36">
        <f t="shared" si="31"/>
        <v>4132761.5603325595</v>
      </c>
    </row>
    <row r="401" spans="1:19">
      <c r="A401" s="25">
        <v>399</v>
      </c>
      <c r="B401" s="25">
        <v>58</v>
      </c>
      <c r="C401" s="25">
        <v>3</v>
      </c>
      <c r="D401" s="36">
        <f>D389*(1+Mastersheet!$C$3)</f>
        <v>31828.022860268007</v>
      </c>
      <c r="E401" s="36">
        <f t="shared" si="30"/>
        <v>-1909.6813716160805</v>
      </c>
      <c r="F401" s="37">
        <v>0</v>
      </c>
      <c r="G401" s="41">
        <f t="shared" si="28"/>
        <v>-9230.1266294777215</v>
      </c>
      <c r="H401" s="25">
        <v>0</v>
      </c>
      <c r="I401" s="25">
        <v>0</v>
      </c>
      <c r="J401" s="25">
        <v>0</v>
      </c>
      <c r="K401" s="25">
        <v>0</v>
      </c>
      <c r="L401" s="36">
        <v>0</v>
      </c>
      <c r="M401" s="36">
        <f>Mastersheet!$C$34</f>
        <v>-1824.6070659266443</v>
      </c>
      <c r="N401" s="38">
        <v>0</v>
      </c>
      <c r="O401" s="37">
        <f>O389*(1+Mastersheet!$C$39)</f>
        <v>-1326.1676191778331</v>
      </c>
      <c r="P401" s="38">
        <f>Mastersheet!$C$41</f>
        <v>-1500</v>
      </c>
      <c r="Q401" s="38">
        <v>0</v>
      </c>
      <c r="R401" s="36">
        <f t="shared" si="29"/>
        <v>16037.440174069732</v>
      </c>
      <c r="S401" s="36">
        <f t="shared" si="31"/>
        <v>4155686.9364405172</v>
      </c>
    </row>
    <row r="402" spans="1:19">
      <c r="A402" s="25">
        <v>400</v>
      </c>
      <c r="B402" s="25">
        <v>58</v>
      </c>
      <c r="C402" s="25">
        <v>4</v>
      </c>
      <c r="D402" s="36">
        <f>D390*(1+Mastersheet!$C$3)</f>
        <v>31828.022860268007</v>
      </c>
      <c r="E402" s="36">
        <f t="shared" si="30"/>
        <v>-1909.6813716160805</v>
      </c>
      <c r="F402" s="37">
        <v>0</v>
      </c>
      <c r="G402" s="41">
        <f t="shared" si="28"/>
        <v>-9230.1266294777215</v>
      </c>
      <c r="H402" s="25">
        <v>0</v>
      </c>
      <c r="I402" s="25">
        <v>0</v>
      </c>
      <c r="J402" s="25">
        <v>0</v>
      </c>
      <c r="K402" s="25">
        <v>0</v>
      </c>
      <c r="L402" s="36">
        <v>0</v>
      </c>
      <c r="M402" s="36">
        <f>Mastersheet!$C$34</f>
        <v>-1824.6070659266443</v>
      </c>
      <c r="N402" s="38">
        <v>0</v>
      </c>
      <c r="O402" s="37">
        <f>O390*(1+Mastersheet!$C$39)</f>
        <v>-1326.1676191778331</v>
      </c>
      <c r="P402" s="38">
        <f>Mastersheet!$C$41</f>
        <v>-1500</v>
      </c>
      <c r="Q402" s="38">
        <v>0</v>
      </c>
      <c r="R402" s="36">
        <f t="shared" si="29"/>
        <v>16037.440174069732</v>
      </c>
      <c r="S402" s="36">
        <f t="shared" si="31"/>
        <v>4178650.5215086546</v>
      </c>
    </row>
    <row r="403" spans="1:19">
      <c r="A403" s="25">
        <v>401</v>
      </c>
      <c r="B403" s="25">
        <v>58</v>
      </c>
      <c r="C403" s="25">
        <v>5</v>
      </c>
      <c r="D403" s="36">
        <f>D391*(1+Mastersheet!$C$3)</f>
        <v>31828.022860268007</v>
      </c>
      <c r="E403" s="36">
        <f t="shared" si="30"/>
        <v>-1909.6813716160805</v>
      </c>
      <c r="F403" s="37">
        <v>0</v>
      </c>
      <c r="G403" s="41">
        <f t="shared" si="28"/>
        <v>-9230.1266294777215</v>
      </c>
      <c r="H403" s="25">
        <v>0</v>
      </c>
      <c r="I403" s="25">
        <v>0</v>
      </c>
      <c r="J403" s="25">
        <v>0</v>
      </c>
      <c r="K403" s="25">
        <v>0</v>
      </c>
      <c r="L403" s="36">
        <v>0</v>
      </c>
      <c r="M403" s="36">
        <f>Mastersheet!$C$34</f>
        <v>-1824.6070659266443</v>
      </c>
      <c r="N403" s="38">
        <v>0</v>
      </c>
      <c r="O403" s="37">
        <f>O391*(1+Mastersheet!$C$39)</f>
        <v>-1326.1676191778331</v>
      </c>
      <c r="P403" s="38">
        <f>Mastersheet!$C$41</f>
        <v>-1500</v>
      </c>
      <c r="Q403" s="38">
        <v>0</v>
      </c>
      <c r="R403" s="36">
        <f t="shared" si="29"/>
        <v>16037.440174069732</v>
      </c>
      <c r="S403" s="36">
        <f t="shared" si="31"/>
        <v>4201652.3792185728</v>
      </c>
    </row>
    <row r="404" spans="1:19">
      <c r="A404" s="25">
        <v>402</v>
      </c>
      <c r="B404" s="25">
        <v>58</v>
      </c>
      <c r="C404" s="25">
        <v>6</v>
      </c>
      <c r="D404" s="36">
        <f>D392*(1+Mastersheet!$C$3)</f>
        <v>31828.022860268007</v>
      </c>
      <c r="E404" s="36">
        <f t="shared" si="30"/>
        <v>-1909.6813716160805</v>
      </c>
      <c r="F404" s="37">
        <v>0</v>
      </c>
      <c r="G404" s="41">
        <f t="shared" si="28"/>
        <v>-9230.1266294777215</v>
      </c>
      <c r="H404" s="25">
        <v>0</v>
      </c>
      <c r="I404" s="25">
        <v>0</v>
      </c>
      <c r="J404" s="25">
        <v>0</v>
      </c>
      <c r="K404" s="25">
        <v>0</v>
      </c>
      <c r="L404" s="36">
        <v>0</v>
      </c>
      <c r="M404" s="36">
        <f>Mastersheet!$C$34</f>
        <v>-1824.6070659266443</v>
      </c>
      <c r="N404" s="38">
        <v>0</v>
      </c>
      <c r="O404" s="37">
        <f>O392*(1+Mastersheet!$C$39)</f>
        <v>-1326.1676191778331</v>
      </c>
      <c r="P404" s="38">
        <f>Mastersheet!$C$41</f>
        <v>-1500</v>
      </c>
      <c r="Q404" s="38">
        <v>0</v>
      </c>
      <c r="R404" s="36">
        <f t="shared" si="29"/>
        <v>16037.440174069732</v>
      </c>
      <c r="S404" s="36">
        <f t="shared" si="31"/>
        <v>4224692.5733580077</v>
      </c>
    </row>
    <row r="405" spans="1:19">
      <c r="A405" s="25">
        <v>403</v>
      </c>
      <c r="B405" s="25">
        <v>58</v>
      </c>
      <c r="C405" s="25">
        <v>7</v>
      </c>
      <c r="D405" s="36">
        <f>D393*(1+Mastersheet!$C$3)</f>
        <v>31828.022860268007</v>
      </c>
      <c r="E405" s="36">
        <f t="shared" si="30"/>
        <v>-1909.6813716160805</v>
      </c>
      <c r="F405" s="37">
        <v>0</v>
      </c>
      <c r="G405" s="41">
        <f t="shared" si="28"/>
        <v>-9230.1266294777215</v>
      </c>
      <c r="H405" s="25">
        <v>0</v>
      </c>
      <c r="I405" s="25">
        <v>0</v>
      </c>
      <c r="J405" s="25">
        <v>0</v>
      </c>
      <c r="K405" s="25">
        <v>0</v>
      </c>
      <c r="L405" s="36">
        <v>0</v>
      </c>
      <c r="M405" s="36">
        <f>Mastersheet!$C$34</f>
        <v>-1824.6070659266443</v>
      </c>
      <c r="N405" s="38">
        <v>0</v>
      </c>
      <c r="O405" s="37">
        <f>O393*(1+Mastersheet!$C$39)</f>
        <v>-1326.1676191778331</v>
      </c>
      <c r="P405" s="38">
        <f>Mastersheet!$C$41</f>
        <v>-1500</v>
      </c>
      <c r="Q405" s="38">
        <v>0</v>
      </c>
      <c r="R405" s="36">
        <f t="shared" si="29"/>
        <v>16037.440174069732</v>
      </c>
      <c r="S405" s="36">
        <f t="shared" si="31"/>
        <v>4247771.1678210078</v>
      </c>
    </row>
    <row r="406" spans="1:19">
      <c r="A406" s="25">
        <v>404</v>
      </c>
      <c r="B406" s="25">
        <v>58</v>
      </c>
      <c r="C406" s="25">
        <v>8</v>
      </c>
      <c r="D406" s="36">
        <f>D394*(1+Mastersheet!$C$3)</f>
        <v>31828.022860268007</v>
      </c>
      <c r="E406" s="36">
        <f t="shared" si="30"/>
        <v>-1909.6813716160805</v>
      </c>
      <c r="F406" s="37">
        <v>0</v>
      </c>
      <c r="G406" s="41">
        <f t="shared" si="28"/>
        <v>-9230.1266294777215</v>
      </c>
      <c r="H406" s="25">
        <v>0</v>
      </c>
      <c r="I406" s="25">
        <v>0</v>
      </c>
      <c r="J406" s="25">
        <v>0</v>
      </c>
      <c r="K406" s="25">
        <v>0</v>
      </c>
      <c r="L406" s="36">
        <v>0</v>
      </c>
      <c r="M406" s="36">
        <f>Mastersheet!$C$34</f>
        <v>-1824.6070659266443</v>
      </c>
      <c r="N406" s="38">
        <v>0</v>
      </c>
      <c r="O406" s="37">
        <f>O394*(1+Mastersheet!$C$39)</f>
        <v>-1326.1676191778331</v>
      </c>
      <c r="P406" s="38">
        <f>Mastersheet!$C$41</f>
        <v>-1500</v>
      </c>
      <c r="Q406" s="38">
        <v>0</v>
      </c>
      <c r="R406" s="36">
        <f t="shared" si="29"/>
        <v>16037.440174069732</v>
      </c>
      <c r="S406" s="36">
        <f t="shared" si="31"/>
        <v>4270888.2266081134</v>
      </c>
    </row>
    <row r="407" spans="1:19">
      <c r="A407" s="25">
        <v>405</v>
      </c>
      <c r="B407" s="25">
        <v>58</v>
      </c>
      <c r="C407" s="25">
        <v>9</v>
      </c>
      <c r="D407" s="36">
        <f>D395*(1+Mastersheet!$C$3)</f>
        <v>31828.022860268007</v>
      </c>
      <c r="E407" s="36">
        <f t="shared" si="30"/>
        <v>-1909.6813716160805</v>
      </c>
      <c r="F407" s="37">
        <v>0</v>
      </c>
      <c r="G407" s="41">
        <f t="shared" si="28"/>
        <v>-9230.1266294777215</v>
      </c>
      <c r="H407" s="25">
        <v>0</v>
      </c>
      <c r="I407" s="25">
        <v>0</v>
      </c>
      <c r="J407" s="25">
        <v>0</v>
      </c>
      <c r="K407" s="25">
        <v>0</v>
      </c>
      <c r="L407" s="36">
        <v>0</v>
      </c>
      <c r="M407" s="36">
        <f>Mastersheet!$C$34</f>
        <v>-1824.6070659266443</v>
      </c>
      <c r="N407" s="38">
        <v>0</v>
      </c>
      <c r="O407" s="37">
        <f>O395*(1+Mastersheet!$C$39)</f>
        <v>-1326.1676191778331</v>
      </c>
      <c r="P407" s="38">
        <f>Mastersheet!$C$41</f>
        <v>-1500</v>
      </c>
      <c r="Q407" s="38">
        <v>0</v>
      </c>
      <c r="R407" s="36">
        <f t="shared" si="29"/>
        <v>16037.440174069732</v>
      </c>
      <c r="S407" s="36">
        <f t="shared" si="31"/>
        <v>4294043.8138265302</v>
      </c>
    </row>
    <row r="408" spans="1:19">
      <c r="A408" s="25">
        <v>406</v>
      </c>
      <c r="B408" s="25">
        <v>58</v>
      </c>
      <c r="C408" s="25">
        <v>10</v>
      </c>
      <c r="D408" s="36">
        <f>D396*(1+Mastersheet!$C$3)</f>
        <v>31828.022860268007</v>
      </c>
      <c r="E408" s="36">
        <f t="shared" si="30"/>
        <v>-1909.6813716160805</v>
      </c>
      <c r="F408" s="37">
        <v>0</v>
      </c>
      <c r="G408" s="41">
        <f t="shared" si="28"/>
        <v>-9230.1266294777215</v>
      </c>
      <c r="H408" s="25">
        <v>0</v>
      </c>
      <c r="I408" s="25">
        <v>0</v>
      </c>
      <c r="J408" s="25">
        <v>0</v>
      </c>
      <c r="K408" s="25">
        <v>0</v>
      </c>
      <c r="L408" s="36">
        <v>0</v>
      </c>
      <c r="M408" s="36">
        <f>Mastersheet!$C$34</f>
        <v>-1824.6070659266443</v>
      </c>
      <c r="N408" s="38">
        <v>0</v>
      </c>
      <c r="O408" s="37">
        <f>O396*(1+Mastersheet!$C$39)</f>
        <v>-1326.1676191778331</v>
      </c>
      <c r="P408" s="38">
        <f>Mastersheet!$C$41</f>
        <v>-1500</v>
      </c>
      <c r="Q408" s="38">
        <v>0</v>
      </c>
      <c r="R408" s="36">
        <f t="shared" si="29"/>
        <v>16037.440174069732</v>
      </c>
      <c r="S408" s="36">
        <f t="shared" si="31"/>
        <v>4317237.9936903119</v>
      </c>
    </row>
    <row r="409" spans="1:19">
      <c r="A409" s="25">
        <v>407</v>
      </c>
      <c r="B409" s="25">
        <v>58</v>
      </c>
      <c r="C409" s="25">
        <v>11</v>
      </c>
      <c r="D409" s="36">
        <f>D397*(1+Mastersheet!$C$3)</f>
        <v>31828.022860268007</v>
      </c>
      <c r="E409" s="36">
        <f t="shared" si="30"/>
        <v>-1909.6813716160805</v>
      </c>
      <c r="F409" s="37">
        <v>0</v>
      </c>
      <c r="G409" s="41">
        <f t="shared" si="28"/>
        <v>-9230.1266294777215</v>
      </c>
      <c r="H409" s="25">
        <v>0</v>
      </c>
      <c r="I409" s="25">
        <v>0</v>
      </c>
      <c r="J409" s="25">
        <v>0</v>
      </c>
      <c r="K409" s="25">
        <v>0</v>
      </c>
      <c r="L409" s="36">
        <v>0</v>
      </c>
      <c r="M409" s="36">
        <f>Mastersheet!$C$34</f>
        <v>-1824.6070659266443</v>
      </c>
      <c r="N409" s="38">
        <v>0</v>
      </c>
      <c r="O409" s="37">
        <f>O397*(1+Mastersheet!$C$39)</f>
        <v>-1326.1676191778331</v>
      </c>
      <c r="P409" s="38">
        <f>Mastersheet!$C$41</f>
        <v>-1500</v>
      </c>
      <c r="Q409" s="38">
        <v>0</v>
      </c>
      <c r="R409" s="36">
        <f t="shared" si="29"/>
        <v>16037.440174069732</v>
      </c>
      <c r="S409" s="36">
        <f t="shared" si="31"/>
        <v>4340470.830520533</v>
      </c>
    </row>
    <row r="410" spans="1:19">
      <c r="A410" s="25">
        <v>408</v>
      </c>
      <c r="B410" s="25">
        <v>58</v>
      </c>
      <c r="C410" s="25">
        <v>0</v>
      </c>
      <c r="D410" s="36">
        <f>D398*(1+Mastersheet!$C$3)</f>
        <v>31828.022860268007</v>
      </c>
      <c r="E410" s="36">
        <f t="shared" si="30"/>
        <v>-1909.6813716160805</v>
      </c>
      <c r="F410" s="37">
        <v>0</v>
      </c>
      <c r="G410" s="41">
        <f t="shared" si="28"/>
        <v>-9230.1266294777215</v>
      </c>
      <c r="H410" s="25">
        <v>0</v>
      </c>
      <c r="I410" s="25">
        <v>0</v>
      </c>
      <c r="J410" s="25">
        <v>0</v>
      </c>
      <c r="K410" s="25">
        <v>0</v>
      </c>
      <c r="L410" s="36">
        <v>0</v>
      </c>
      <c r="M410" s="36">
        <f>Mastersheet!$C$34</f>
        <v>-1824.6070659266443</v>
      </c>
      <c r="N410" s="38">
        <v>0</v>
      </c>
      <c r="O410" s="37">
        <f>O398*(1+Mastersheet!$C$39)</f>
        <v>-1326.1676191778331</v>
      </c>
      <c r="P410" s="38">
        <f>Mastersheet!$C$41</f>
        <v>-1500</v>
      </c>
      <c r="Q410" s="38">
        <v>0</v>
      </c>
      <c r="R410" s="36">
        <f t="shared" si="29"/>
        <v>16037.440174069732</v>
      </c>
      <c r="S410" s="36">
        <f t="shared" si="31"/>
        <v>4363742.3887454709</v>
      </c>
    </row>
    <row r="411" spans="1:19">
      <c r="A411" s="25">
        <v>409</v>
      </c>
      <c r="B411" s="25">
        <v>58</v>
      </c>
      <c r="C411" s="25">
        <v>1</v>
      </c>
      <c r="D411" s="36">
        <f>D399*(1+Mastersheet!$C$3)</f>
        <v>32782.863546076049</v>
      </c>
      <c r="E411" s="36">
        <f t="shared" si="30"/>
        <v>-1966.9718127645629</v>
      </c>
      <c r="F411" s="37">
        <v>0</v>
      </c>
      <c r="G411" s="41">
        <f t="shared" si="28"/>
        <v>-9507.0304283620535</v>
      </c>
      <c r="H411" s="25">
        <v>0</v>
      </c>
      <c r="I411" s="25">
        <v>0</v>
      </c>
      <c r="J411" s="25">
        <v>0</v>
      </c>
      <c r="K411" s="25">
        <v>0</v>
      </c>
      <c r="L411" s="36">
        <v>0</v>
      </c>
      <c r="M411" s="36">
        <f>Mastersheet!$C$34</f>
        <v>-1824.6070659266443</v>
      </c>
      <c r="N411" s="38">
        <v>0</v>
      </c>
      <c r="O411" s="37">
        <f>O399*(1+Mastersheet!$C$39)</f>
        <v>-1365.9526477531681</v>
      </c>
      <c r="P411" s="38">
        <f>Mastersheet!$C$41</f>
        <v>-1500</v>
      </c>
      <c r="Q411" s="38">
        <v>0</v>
      </c>
      <c r="R411" s="36">
        <f t="shared" si="29"/>
        <v>16618.301591269621</v>
      </c>
      <c r="S411" s="36">
        <f t="shared" si="31"/>
        <v>4387633.5943179829</v>
      </c>
    </row>
    <row r="412" spans="1:19">
      <c r="A412" s="25">
        <v>410</v>
      </c>
      <c r="B412" s="25">
        <v>59</v>
      </c>
      <c r="C412" s="25">
        <v>2</v>
      </c>
      <c r="D412" s="36">
        <f>D400*(1+Mastersheet!$C$3)</f>
        <v>32782.863546076049</v>
      </c>
      <c r="E412" s="36">
        <f t="shared" si="30"/>
        <v>-1966.9718127645629</v>
      </c>
      <c r="F412" s="37">
        <v>0</v>
      </c>
      <c r="G412" s="41">
        <f t="shared" si="28"/>
        <v>-9507.0304283620535</v>
      </c>
      <c r="H412" s="25">
        <v>0</v>
      </c>
      <c r="I412" s="25">
        <v>0</v>
      </c>
      <c r="J412" s="25">
        <v>0</v>
      </c>
      <c r="K412" s="25">
        <v>0</v>
      </c>
      <c r="L412" s="36">
        <v>0</v>
      </c>
      <c r="M412" s="36">
        <f>Mastersheet!$C$34</f>
        <v>-1824.6070659266443</v>
      </c>
      <c r="N412" s="38">
        <v>0</v>
      </c>
      <c r="O412" s="37">
        <f>O400*(1+Mastersheet!$C$39)</f>
        <v>-1365.9526477531681</v>
      </c>
      <c r="P412" s="38">
        <f>Mastersheet!$C$41</f>
        <v>-1500</v>
      </c>
      <c r="Q412" s="38">
        <v>0</v>
      </c>
      <c r="R412" s="36">
        <f t="shared" si="29"/>
        <v>16618.301591269621</v>
      </c>
      <c r="S412" s="36">
        <f t="shared" si="31"/>
        <v>4411564.6185664497</v>
      </c>
    </row>
    <row r="413" spans="1:19">
      <c r="A413" s="25">
        <v>411</v>
      </c>
      <c r="B413" s="25">
        <v>59</v>
      </c>
      <c r="C413" s="25">
        <v>3</v>
      </c>
      <c r="D413" s="36">
        <f>D401*(1+Mastersheet!$C$3)</f>
        <v>32782.863546076049</v>
      </c>
      <c r="E413" s="36">
        <f t="shared" si="30"/>
        <v>-1966.9718127645629</v>
      </c>
      <c r="F413" s="37">
        <v>0</v>
      </c>
      <c r="G413" s="41">
        <f t="shared" si="28"/>
        <v>-9507.0304283620535</v>
      </c>
      <c r="H413" s="25">
        <v>0</v>
      </c>
      <c r="I413" s="25">
        <v>0</v>
      </c>
      <c r="J413" s="25">
        <v>0</v>
      </c>
      <c r="K413" s="25">
        <v>0</v>
      </c>
      <c r="L413" s="36">
        <v>0</v>
      </c>
      <c r="M413" s="36">
        <f>Mastersheet!$C$34</f>
        <v>-1824.6070659266443</v>
      </c>
      <c r="N413" s="38">
        <v>0</v>
      </c>
      <c r="O413" s="37">
        <f>O401*(1+Mastersheet!$C$39)</f>
        <v>-1365.9526477531681</v>
      </c>
      <c r="P413" s="38">
        <f>Mastersheet!$C$41</f>
        <v>-1500</v>
      </c>
      <c r="Q413" s="38">
        <v>0</v>
      </c>
      <c r="R413" s="36">
        <f t="shared" si="29"/>
        <v>16618.301591269621</v>
      </c>
      <c r="S413" s="36">
        <f t="shared" si="31"/>
        <v>4435535.5278553301</v>
      </c>
    </row>
    <row r="414" spans="1:19">
      <c r="A414" s="25">
        <v>412</v>
      </c>
      <c r="B414" s="25">
        <v>59</v>
      </c>
      <c r="C414" s="25">
        <v>4</v>
      </c>
      <c r="D414" s="36">
        <f>D402*(1+Mastersheet!$C$3)</f>
        <v>32782.863546076049</v>
      </c>
      <c r="E414" s="36">
        <f t="shared" si="30"/>
        <v>-1966.9718127645629</v>
      </c>
      <c r="F414" s="37">
        <v>0</v>
      </c>
      <c r="G414" s="41">
        <f t="shared" si="28"/>
        <v>-9507.0304283620535</v>
      </c>
      <c r="H414" s="25">
        <v>0</v>
      </c>
      <c r="I414" s="25">
        <v>0</v>
      </c>
      <c r="J414" s="25">
        <v>0</v>
      </c>
      <c r="K414" s="25">
        <v>0</v>
      </c>
      <c r="L414" s="36">
        <v>0</v>
      </c>
      <c r="M414" s="36">
        <f>Mastersheet!$C$34</f>
        <v>-1824.6070659266443</v>
      </c>
      <c r="N414" s="38">
        <v>0</v>
      </c>
      <c r="O414" s="37">
        <f>O402*(1+Mastersheet!$C$39)</f>
        <v>-1365.9526477531681</v>
      </c>
      <c r="P414" s="38">
        <f>Mastersheet!$C$41</f>
        <v>-1500</v>
      </c>
      <c r="Q414" s="38">
        <v>0</v>
      </c>
      <c r="R414" s="36">
        <f t="shared" si="29"/>
        <v>16618.301591269621</v>
      </c>
      <c r="S414" s="36">
        <f t="shared" si="31"/>
        <v>4459546.3886596924</v>
      </c>
    </row>
    <row r="415" spans="1:19">
      <c r="A415" s="25">
        <v>413</v>
      </c>
      <c r="B415" s="25">
        <v>59</v>
      </c>
      <c r="C415" s="25">
        <v>5</v>
      </c>
      <c r="D415" s="36">
        <f>D403*(1+Mastersheet!$C$3)</f>
        <v>32782.863546076049</v>
      </c>
      <c r="E415" s="36">
        <f t="shared" si="30"/>
        <v>-1966.9718127645629</v>
      </c>
      <c r="F415" s="37">
        <v>0</v>
      </c>
      <c r="G415" s="41">
        <f t="shared" si="28"/>
        <v>-9507.0304283620535</v>
      </c>
      <c r="H415" s="25">
        <v>0</v>
      </c>
      <c r="I415" s="25">
        <v>0</v>
      </c>
      <c r="J415" s="25">
        <v>0</v>
      </c>
      <c r="K415" s="25">
        <v>0</v>
      </c>
      <c r="L415" s="36">
        <v>0</v>
      </c>
      <c r="M415" s="36">
        <f>Mastersheet!$C$34</f>
        <v>-1824.6070659266443</v>
      </c>
      <c r="N415" s="38">
        <v>0</v>
      </c>
      <c r="O415" s="37">
        <f>O403*(1+Mastersheet!$C$39)</f>
        <v>-1365.9526477531681</v>
      </c>
      <c r="P415" s="38">
        <f>Mastersheet!$C$41</f>
        <v>-1500</v>
      </c>
      <c r="Q415" s="38">
        <v>0</v>
      </c>
      <c r="R415" s="36">
        <f t="shared" si="29"/>
        <v>16618.301591269621</v>
      </c>
      <c r="S415" s="36">
        <f t="shared" si="31"/>
        <v>4483597.2675653948</v>
      </c>
    </row>
    <row r="416" spans="1:19">
      <c r="A416" s="25">
        <v>414</v>
      </c>
      <c r="B416" s="25">
        <v>59</v>
      </c>
      <c r="C416" s="25">
        <v>6</v>
      </c>
      <c r="D416" s="36">
        <f>D404*(1+Mastersheet!$C$3)</f>
        <v>32782.863546076049</v>
      </c>
      <c r="E416" s="36">
        <f t="shared" si="30"/>
        <v>-1966.9718127645629</v>
      </c>
      <c r="F416" s="37">
        <v>0</v>
      </c>
      <c r="G416" s="41">
        <f t="shared" si="28"/>
        <v>-9507.0304283620535</v>
      </c>
      <c r="H416" s="25">
        <v>0</v>
      </c>
      <c r="I416" s="25">
        <v>0</v>
      </c>
      <c r="J416" s="25">
        <v>0</v>
      </c>
      <c r="K416" s="25">
        <v>0</v>
      </c>
      <c r="L416" s="36">
        <v>0</v>
      </c>
      <c r="M416" s="36">
        <f>Mastersheet!$C$34</f>
        <v>-1824.6070659266443</v>
      </c>
      <c r="N416" s="38">
        <v>0</v>
      </c>
      <c r="O416" s="37">
        <f>O404*(1+Mastersheet!$C$39)</f>
        <v>-1365.9526477531681</v>
      </c>
      <c r="P416" s="38">
        <f>Mastersheet!$C$41</f>
        <v>-1500</v>
      </c>
      <c r="Q416" s="38">
        <v>0</v>
      </c>
      <c r="R416" s="36">
        <f t="shared" si="29"/>
        <v>16618.301591269621</v>
      </c>
      <c r="S416" s="36">
        <f t="shared" si="31"/>
        <v>4507688.2312692739</v>
      </c>
    </row>
    <row r="417" spans="1:19">
      <c r="A417" s="25">
        <v>415</v>
      </c>
      <c r="B417" s="25">
        <v>59</v>
      </c>
      <c r="C417" s="25">
        <v>7</v>
      </c>
      <c r="D417" s="36">
        <f>D405*(1+Mastersheet!$C$3)</f>
        <v>32782.863546076049</v>
      </c>
      <c r="E417" s="36">
        <f t="shared" si="30"/>
        <v>-1966.9718127645629</v>
      </c>
      <c r="F417" s="37">
        <v>0</v>
      </c>
      <c r="G417" s="41">
        <f t="shared" si="28"/>
        <v>-9507.0304283620535</v>
      </c>
      <c r="H417" s="25">
        <v>0</v>
      </c>
      <c r="I417" s="25">
        <v>0</v>
      </c>
      <c r="J417" s="25">
        <v>0</v>
      </c>
      <c r="K417" s="25">
        <v>0</v>
      </c>
      <c r="L417" s="36">
        <v>0</v>
      </c>
      <c r="M417" s="36">
        <f>Mastersheet!$C$34</f>
        <v>-1824.6070659266443</v>
      </c>
      <c r="N417" s="38">
        <v>0</v>
      </c>
      <c r="O417" s="37">
        <f>O405*(1+Mastersheet!$C$39)</f>
        <v>-1365.9526477531681</v>
      </c>
      <c r="P417" s="38">
        <f>Mastersheet!$C$41</f>
        <v>-1500</v>
      </c>
      <c r="Q417" s="38">
        <v>0</v>
      </c>
      <c r="R417" s="36">
        <f t="shared" si="29"/>
        <v>16618.301591269621</v>
      </c>
      <c r="S417" s="36">
        <f t="shared" si="31"/>
        <v>4531819.3465793263</v>
      </c>
    </row>
    <row r="418" spans="1:19">
      <c r="A418" s="25">
        <v>416</v>
      </c>
      <c r="B418" s="25">
        <v>59</v>
      </c>
      <c r="C418" s="25">
        <v>8</v>
      </c>
      <c r="D418" s="36">
        <f>D406*(1+Mastersheet!$C$3)</f>
        <v>32782.863546076049</v>
      </c>
      <c r="E418" s="36">
        <f t="shared" si="30"/>
        <v>-1966.9718127645629</v>
      </c>
      <c r="F418" s="37">
        <v>0</v>
      </c>
      <c r="G418" s="41">
        <f t="shared" si="28"/>
        <v>-9507.0304283620535</v>
      </c>
      <c r="H418" s="25">
        <v>0</v>
      </c>
      <c r="I418" s="25">
        <v>0</v>
      </c>
      <c r="J418" s="25">
        <v>0</v>
      </c>
      <c r="K418" s="25">
        <v>0</v>
      </c>
      <c r="L418" s="36">
        <v>0</v>
      </c>
      <c r="M418" s="36">
        <f>Mastersheet!$C$34</f>
        <v>-1824.6070659266443</v>
      </c>
      <c r="N418" s="38">
        <v>0</v>
      </c>
      <c r="O418" s="37">
        <f>O406*(1+Mastersheet!$C$39)</f>
        <v>-1365.9526477531681</v>
      </c>
      <c r="P418" s="38">
        <f>Mastersheet!$C$41</f>
        <v>-1500</v>
      </c>
      <c r="Q418" s="38">
        <v>0</v>
      </c>
      <c r="R418" s="36">
        <f t="shared" si="29"/>
        <v>16618.301591269621</v>
      </c>
      <c r="S418" s="36">
        <f t="shared" si="31"/>
        <v>4555990.6804148946</v>
      </c>
    </row>
    <row r="419" spans="1:19">
      <c r="A419" s="25">
        <v>417</v>
      </c>
      <c r="B419" s="25">
        <v>59</v>
      </c>
      <c r="C419" s="25">
        <v>9</v>
      </c>
      <c r="D419" s="36">
        <f>D407*(1+Mastersheet!$C$3)</f>
        <v>32782.863546076049</v>
      </c>
      <c r="E419" s="36">
        <f t="shared" si="30"/>
        <v>-1966.9718127645629</v>
      </c>
      <c r="F419" s="37">
        <v>0</v>
      </c>
      <c r="G419" s="41">
        <f t="shared" si="28"/>
        <v>-9507.0304283620535</v>
      </c>
      <c r="H419" s="25">
        <v>0</v>
      </c>
      <c r="I419" s="25">
        <v>0</v>
      </c>
      <c r="J419" s="25">
        <v>0</v>
      </c>
      <c r="K419" s="25">
        <v>0</v>
      </c>
      <c r="L419" s="36">
        <v>0</v>
      </c>
      <c r="M419" s="36">
        <f>Mastersheet!$C$34</f>
        <v>-1824.6070659266443</v>
      </c>
      <c r="N419" s="38">
        <v>0</v>
      </c>
      <c r="O419" s="37">
        <f>O407*(1+Mastersheet!$C$39)</f>
        <v>-1365.9526477531681</v>
      </c>
      <c r="P419" s="38">
        <f>Mastersheet!$C$41</f>
        <v>-1500</v>
      </c>
      <c r="Q419" s="38">
        <v>0</v>
      </c>
      <c r="R419" s="36">
        <f t="shared" si="29"/>
        <v>16618.301591269621</v>
      </c>
      <c r="S419" s="36">
        <f t="shared" si="31"/>
        <v>4580202.2998068556</v>
      </c>
    </row>
    <row r="420" spans="1:19">
      <c r="A420" s="25">
        <v>418</v>
      </c>
      <c r="B420" s="25">
        <v>59</v>
      </c>
      <c r="C420" s="25">
        <v>10</v>
      </c>
      <c r="D420" s="36">
        <f>D408*(1+Mastersheet!$C$3)</f>
        <v>32782.863546076049</v>
      </c>
      <c r="E420" s="36">
        <f t="shared" si="30"/>
        <v>-1966.9718127645629</v>
      </c>
      <c r="F420" s="37">
        <v>0</v>
      </c>
      <c r="G420" s="41">
        <f t="shared" si="28"/>
        <v>-9507.0304283620535</v>
      </c>
      <c r="H420" s="25">
        <v>0</v>
      </c>
      <c r="I420" s="25">
        <v>0</v>
      </c>
      <c r="J420" s="25">
        <v>0</v>
      </c>
      <c r="K420" s="25">
        <v>0</v>
      </c>
      <c r="L420" s="36">
        <v>0</v>
      </c>
      <c r="M420" s="36">
        <f>Mastersheet!$C$34</f>
        <v>-1824.6070659266443</v>
      </c>
      <c r="N420" s="38">
        <v>0</v>
      </c>
      <c r="O420" s="37">
        <f>O408*(1+Mastersheet!$C$39)</f>
        <v>-1365.9526477531681</v>
      </c>
      <c r="P420" s="38">
        <f>Mastersheet!$C$41</f>
        <v>-1500</v>
      </c>
      <c r="Q420" s="38">
        <v>0</v>
      </c>
      <c r="R420" s="36">
        <f t="shared" si="29"/>
        <v>16618.301591269621</v>
      </c>
      <c r="S420" s="36">
        <f t="shared" si="31"/>
        <v>4604454.271897804</v>
      </c>
    </row>
    <row r="421" spans="1:19">
      <c r="A421" s="25">
        <v>419</v>
      </c>
      <c r="B421" s="25">
        <v>59</v>
      </c>
      <c r="C421" s="25">
        <v>11</v>
      </c>
      <c r="D421" s="36">
        <f>D409*(1+Mastersheet!$C$3)</f>
        <v>32782.863546076049</v>
      </c>
      <c r="E421" s="36">
        <f t="shared" si="30"/>
        <v>-1966.9718127645629</v>
      </c>
      <c r="F421" s="37">
        <v>0</v>
      </c>
      <c r="G421" s="41">
        <f t="shared" si="28"/>
        <v>-9507.0304283620535</v>
      </c>
      <c r="H421" s="25">
        <v>0</v>
      </c>
      <c r="I421" s="25">
        <v>0</v>
      </c>
      <c r="J421" s="25">
        <v>0</v>
      </c>
      <c r="K421" s="25">
        <v>0</v>
      </c>
      <c r="L421" s="36">
        <v>0</v>
      </c>
      <c r="M421" s="36">
        <f>Mastersheet!$C$34</f>
        <v>-1824.6070659266443</v>
      </c>
      <c r="N421" s="38">
        <v>0</v>
      </c>
      <c r="O421" s="37">
        <f>O409*(1+Mastersheet!$C$39)</f>
        <v>-1365.9526477531681</v>
      </c>
      <c r="P421" s="38">
        <f>Mastersheet!$C$41</f>
        <v>-1500</v>
      </c>
      <c r="Q421" s="38">
        <v>0</v>
      </c>
      <c r="R421" s="36">
        <f t="shared" si="29"/>
        <v>16618.301591269621</v>
      </c>
      <c r="S421" s="36">
        <f>R421+(S420*(1+($W$7/12)))</f>
        <v>4628746.6639422365</v>
      </c>
    </row>
    <row r="422" spans="1:19">
      <c r="A422" s="25">
        <v>420</v>
      </c>
      <c r="B422" s="25">
        <v>59</v>
      </c>
      <c r="C422" s="25">
        <v>0</v>
      </c>
      <c r="D422" s="36">
        <f>D410*(1+Mastersheet!$C$3)</f>
        <v>32782.863546076049</v>
      </c>
      <c r="E422" s="36">
        <f t="shared" si="30"/>
        <v>-1966.9718127645629</v>
      </c>
      <c r="F422" s="56">
        <f>'Subcase 1'!F422</f>
        <v>1382745.7552817771</v>
      </c>
      <c r="G422" s="41">
        <f t="shared" si="28"/>
        <v>-9507.0304283620535</v>
      </c>
      <c r="H422" s="25">
        <v>0</v>
      </c>
      <c r="I422" s="25">
        <v>0</v>
      </c>
      <c r="J422" s="25">
        <v>0</v>
      </c>
      <c r="K422" s="25" t="str">
        <f>Mastersheet!C23</f>
        <v> $45000</v>
      </c>
      <c r="L422" s="36">
        <v>0</v>
      </c>
      <c r="M422" s="36">
        <f>Mastersheet!$C$34</f>
        <v>-1824.6070659266443</v>
      </c>
      <c r="N422" s="38">
        <f>Mastersheet!C35</f>
        <v>1125544.9817486091</v>
      </c>
      <c r="O422" s="37">
        <f>O410*(1+Mastersheet!$C$39)</f>
        <v>-1365.9526477531681</v>
      </c>
      <c r="P422" s="38">
        <f>Mastersheet!$C$41</f>
        <v>-1500</v>
      </c>
      <c r="Q422" s="38">
        <f>-FV(8%/12,420,1500,,)</f>
        <v>3440823.7269946053</v>
      </c>
      <c r="R422" s="36">
        <f t="shared" si="29"/>
        <v>5965732.7656162614</v>
      </c>
      <c r="S422" s="36">
        <f>R422+(S421*(1+($W$7/12)))</f>
        <v>10602194.007331736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6"/>
  <sheetViews>
    <sheetView topLeftCell="K2" zoomScale="109" zoomScaleNormal="109" workbookViewId="0">
      <selection activeCell="M5" sqref="M5"/>
    </sheetView>
  </sheetViews>
  <sheetFormatPr defaultColWidth="8.85546875" defaultRowHeight="15"/>
  <cols>
    <col min="1" max="1" width="10.85546875" bestFit="1" customWidth="1"/>
    <col min="4" max="4" width="15.42578125" customWidth="1"/>
    <col min="5" max="5" width="22.42578125" customWidth="1"/>
    <col min="6" max="6" width="44.42578125" customWidth="1"/>
    <col min="7" max="7" width="27.85546875" customWidth="1"/>
    <col min="8" max="8" width="26.140625" customWidth="1"/>
    <col min="9" max="9" width="28.140625" customWidth="1"/>
    <col min="10" max="10" width="23" customWidth="1"/>
    <col min="11" max="11" width="28.7109375" customWidth="1"/>
    <col min="12" max="12" width="22.42578125" customWidth="1"/>
    <col min="13" max="13" width="18.42578125" customWidth="1"/>
    <col min="14" max="14" width="19.85546875" customWidth="1"/>
    <col min="15" max="15" width="22.140625" customWidth="1"/>
    <col min="16" max="16" width="11.42578125" customWidth="1"/>
    <col min="17" max="17" width="23.42578125" customWidth="1"/>
    <col min="18" max="18" width="22.42578125" customWidth="1"/>
    <col min="19" max="19" width="23.85546875" customWidth="1"/>
    <col min="20" max="20" width="17.28515625" customWidth="1"/>
    <col min="21" max="21" width="28.28515625" customWidth="1"/>
  </cols>
  <sheetData>
    <row r="1" spans="6:7">
      <c r="F1" s="1" t="s">
        <v>45</v>
      </c>
    </row>
    <row r="2" spans="6:7">
      <c r="F2" s="1" t="s">
        <v>46</v>
      </c>
      <c r="G2" s="1" t="s">
        <v>47</v>
      </c>
    </row>
    <row r="3" spans="6:7">
      <c r="F3" t="s">
        <v>48</v>
      </c>
      <c r="G3" s="16">
        <v>1000</v>
      </c>
    </row>
    <row r="4" spans="6:7">
      <c r="F4" t="s">
        <v>49</v>
      </c>
      <c r="G4" s="16">
        <v>12000</v>
      </c>
    </row>
    <row r="5" spans="6:7">
      <c r="F5" t="s">
        <v>50</v>
      </c>
      <c r="G5" s="16">
        <v>50000</v>
      </c>
    </row>
    <row r="6" spans="6:7">
      <c r="F6" t="s">
        <v>51</v>
      </c>
      <c r="G6" s="10" t="s">
        <v>52</v>
      </c>
    </row>
    <row r="7" spans="6:7">
      <c r="F7" t="s">
        <v>53</v>
      </c>
      <c r="G7" s="10" t="s">
        <v>54</v>
      </c>
    </row>
    <row r="8" spans="6:7">
      <c r="F8" t="s">
        <v>55</v>
      </c>
      <c r="G8" s="17">
        <v>60000</v>
      </c>
    </row>
    <row r="9" spans="6:7">
      <c r="F9" t="s">
        <v>56</v>
      </c>
      <c r="G9" s="20">
        <v>0.06</v>
      </c>
    </row>
    <row r="10" spans="6:7">
      <c r="F10" t="s">
        <v>57</v>
      </c>
      <c r="G10" s="10" t="s">
        <v>58</v>
      </c>
    </row>
    <row r="11" spans="6:7">
      <c r="F11" t="s">
        <v>59</v>
      </c>
      <c r="G11" s="18">
        <v>500</v>
      </c>
    </row>
    <row r="12" spans="6:7">
      <c r="F12" t="s">
        <v>60</v>
      </c>
      <c r="G12" s="21">
        <v>0.1</v>
      </c>
    </row>
    <row r="13" spans="6:7">
      <c r="F13" t="s">
        <v>61</v>
      </c>
      <c r="G13" s="18" t="s">
        <v>62</v>
      </c>
    </row>
    <row r="14" spans="6:7">
      <c r="F14" t="s">
        <v>63</v>
      </c>
      <c r="G14" s="18">
        <v>400000</v>
      </c>
    </row>
    <row r="15" spans="6:7">
      <c r="F15" t="s">
        <v>64</v>
      </c>
      <c r="G15" s="18">
        <v>80000</v>
      </c>
    </row>
    <row r="16" spans="6:7">
      <c r="F16" t="s">
        <v>65</v>
      </c>
      <c r="G16" s="19" t="s">
        <v>66</v>
      </c>
    </row>
    <row r="17" spans="3:21">
      <c r="F17" t="s">
        <v>67</v>
      </c>
      <c r="G17" s="20">
        <v>0.08</v>
      </c>
    </row>
    <row r="18" spans="3:21">
      <c r="F18" t="s">
        <v>68</v>
      </c>
      <c r="G18" s="17">
        <v>200</v>
      </c>
    </row>
    <row r="19" spans="3:21">
      <c r="F19" t="s">
        <v>69</v>
      </c>
      <c r="G19" s="3">
        <v>30000</v>
      </c>
      <c r="J19" t="s">
        <v>70</v>
      </c>
      <c r="K19" s="3">
        <v>30000</v>
      </c>
      <c r="L19" t="s">
        <v>71</v>
      </c>
    </row>
    <row r="20" spans="3:21">
      <c r="F20" t="s">
        <v>72</v>
      </c>
      <c r="G20" s="3">
        <v>6000</v>
      </c>
      <c r="K20" s="3"/>
    </row>
    <row r="21" spans="3:21">
      <c r="C21" s="1"/>
      <c r="D21" s="1" t="s">
        <v>73</v>
      </c>
    </row>
    <row r="22" spans="3:21" ht="15.95">
      <c r="D22" s="1" t="s">
        <v>74</v>
      </c>
      <c r="E22" s="1" t="s">
        <v>75</v>
      </c>
      <c r="F22" s="1" t="s">
        <v>76</v>
      </c>
      <c r="G22" s="1" t="s">
        <v>77</v>
      </c>
      <c r="H22" s="1" t="s">
        <v>78</v>
      </c>
      <c r="I22" s="1" t="s">
        <v>79</v>
      </c>
      <c r="J22" s="1" t="s">
        <v>80</v>
      </c>
      <c r="K22" s="8" t="s">
        <v>81</v>
      </c>
      <c r="L22" s="1" t="s">
        <v>82</v>
      </c>
      <c r="M22" s="1" t="s">
        <v>83</v>
      </c>
      <c r="N22" s="1" t="s">
        <v>84</v>
      </c>
      <c r="O22" s="8" t="s">
        <v>85</v>
      </c>
      <c r="P22" s="1" t="s">
        <v>63</v>
      </c>
      <c r="Q22" s="1" t="s">
        <v>86</v>
      </c>
      <c r="R22" s="1" t="s">
        <v>87</v>
      </c>
      <c r="S22" s="1" t="s">
        <v>88</v>
      </c>
      <c r="T22" s="1" t="s">
        <v>65</v>
      </c>
      <c r="U22" s="8" t="s">
        <v>89</v>
      </c>
    </row>
    <row r="23" spans="3:21">
      <c r="C23" s="215"/>
      <c r="D23" s="9">
        <v>1</v>
      </c>
      <c r="E23" s="3" t="s">
        <v>90</v>
      </c>
      <c r="F23" s="6">
        <v>720</v>
      </c>
      <c r="G23" t="s">
        <v>91</v>
      </c>
      <c r="H23" s="3">
        <v>60000</v>
      </c>
      <c r="I23" t="s">
        <v>92</v>
      </c>
      <c r="J23" t="s">
        <v>93</v>
      </c>
      <c r="M23" s="3"/>
      <c r="N23" s="4"/>
      <c r="O23" s="3" t="s">
        <v>94</v>
      </c>
      <c r="P23" s="3"/>
      <c r="Q23" s="3"/>
      <c r="R23" s="4"/>
      <c r="S23" t="s">
        <v>95</v>
      </c>
      <c r="T23" s="3"/>
      <c r="U23" s="2"/>
    </row>
    <row r="24" spans="3:21">
      <c r="C24" s="215"/>
      <c r="D24" s="9">
        <v>2</v>
      </c>
      <c r="E24" s="3" t="s">
        <v>90</v>
      </c>
      <c r="F24" s="6">
        <v>720</v>
      </c>
      <c r="G24" t="s">
        <v>91</v>
      </c>
      <c r="H24" s="3">
        <v>60000</v>
      </c>
      <c r="I24" t="s">
        <v>92</v>
      </c>
      <c r="J24" t="s">
        <v>93</v>
      </c>
      <c r="M24" s="3"/>
      <c r="N24" s="4"/>
      <c r="O24" s="3" t="s">
        <v>94</v>
      </c>
      <c r="P24" s="3"/>
      <c r="Q24" s="3"/>
      <c r="R24" s="4"/>
      <c r="S24" t="s">
        <v>95</v>
      </c>
      <c r="T24" s="3">
        <v>1500</v>
      </c>
      <c r="U24" s="2">
        <v>0.08</v>
      </c>
    </row>
    <row r="25" spans="3:21">
      <c r="C25" s="215"/>
      <c r="D25" s="9">
        <v>3</v>
      </c>
      <c r="E25" s="3" t="s">
        <v>90</v>
      </c>
      <c r="F25" s="6">
        <v>720</v>
      </c>
      <c r="G25" t="s">
        <v>91</v>
      </c>
      <c r="H25" s="3">
        <v>60000</v>
      </c>
      <c r="I25" t="s">
        <v>92</v>
      </c>
      <c r="K25" t="s">
        <v>96</v>
      </c>
      <c r="L25">
        <v>5</v>
      </c>
      <c r="M25" s="3">
        <v>20000</v>
      </c>
      <c r="N25" s="4">
        <f>PMT(0.05,5,24000,20000)</f>
        <v>-9162.891117643796</v>
      </c>
      <c r="O25" s="3"/>
      <c r="P25" s="3">
        <v>400000</v>
      </c>
      <c r="Q25" s="3">
        <v>80000</v>
      </c>
      <c r="R25" s="4">
        <f>PMT(6%,35,320000,0)</f>
        <v>-22071.634873492243</v>
      </c>
      <c r="S25" t="s">
        <v>95</v>
      </c>
      <c r="T25" s="3"/>
      <c r="U25" s="2"/>
    </row>
    <row r="26" spans="3:21">
      <c r="C26" s="215"/>
      <c r="D26" s="9">
        <v>4</v>
      </c>
      <c r="E26" s="3" t="s">
        <v>90</v>
      </c>
      <c r="F26" s="6">
        <v>720</v>
      </c>
      <c r="G26" t="s">
        <v>91</v>
      </c>
      <c r="H26" s="3">
        <v>60000</v>
      </c>
      <c r="I26" t="s">
        <v>92</v>
      </c>
      <c r="K26" t="s">
        <v>96</v>
      </c>
      <c r="L26">
        <v>5</v>
      </c>
      <c r="M26" s="3">
        <v>20000</v>
      </c>
      <c r="N26" s="4">
        <f t="shared" ref="N26:N29" si="0">PMT(0.05,5,24000,20000)</f>
        <v>-9162.891117643796</v>
      </c>
      <c r="O26" s="3" t="s">
        <v>94</v>
      </c>
      <c r="P26" s="3"/>
      <c r="Q26" s="3"/>
      <c r="R26" s="4"/>
      <c r="S26" t="s">
        <v>95</v>
      </c>
      <c r="T26" s="3">
        <v>1500</v>
      </c>
      <c r="U26" s="2">
        <v>0.08</v>
      </c>
    </row>
    <row r="27" spans="3:21">
      <c r="C27" s="215"/>
      <c r="D27" s="9">
        <v>5</v>
      </c>
      <c r="E27" s="3" t="s">
        <v>90</v>
      </c>
      <c r="F27" s="6">
        <v>720</v>
      </c>
      <c r="G27" t="s">
        <v>91</v>
      </c>
      <c r="H27" s="3">
        <v>60000</v>
      </c>
      <c r="I27" t="s">
        <v>92</v>
      </c>
      <c r="J27" t="s">
        <v>97</v>
      </c>
      <c r="M27" s="3"/>
      <c r="N27" s="4">
        <f t="shared" si="0"/>
        <v>-9162.891117643796</v>
      </c>
      <c r="O27" s="3"/>
      <c r="P27" s="3">
        <v>400000</v>
      </c>
      <c r="Q27" s="3">
        <v>80000</v>
      </c>
      <c r="R27" s="4">
        <f>PMT(6%,35,320000,0)</f>
        <v>-22071.634873492243</v>
      </c>
      <c r="S27" t="s">
        <v>95</v>
      </c>
      <c r="T27" s="3"/>
      <c r="U27" s="2"/>
    </row>
    <row r="28" spans="3:21">
      <c r="C28" s="215"/>
      <c r="D28" s="9">
        <v>6</v>
      </c>
      <c r="E28" s="3" t="s">
        <v>90</v>
      </c>
      <c r="F28" s="6">
        <v>720</v>
      </c>
      <c r="G28" t="s">
        <v>91</v>
      </c>
      <c r="H28" s="3">
        <v>60000</v>
      </c>
      <c r="I28" t="s">
        <v>92</v>
      </c>
      <c r="K28" t="s">
        <v>96</v>
      </c>
      <c r="L28">
        <v>5</v>
      </c>
      <c r="M28" s="3">
        <v>20000</v>
      </c>
      <c r="N28" s="4">
        <f t="shared" si="0"/>
        <v>-9162.891117643796</v>
      </c>
      <c r="O28" s="3"/>
      <c r="P28" s="3">
        <v>400000</v>
      </c>
      <c r="Q28" s="3">
        <v>80000</v>
      </c>
      <c r="R28" s="4">
        <f>PMT(6%,35,320000,0)</f>
        <v>-22071.634873492243</v>
      </c>
      <c r="S28" t="s">
        <v>95</v>
      </c>
      <c r="T28" s="3">
        <v>1500</v>
      </c>
      <c r="U28" s="2">
        <v>0.08</v>
      </c>
    </row>
    <row r="29" spans="3:21">
      <c r="C29" s="215"/>
      <c r="D29" s="9">
        <v>7</v>
      </c>
      <c r="E29" s="3" t="s">
        <v>90</v>
      </c>
      <c r="F29" s="6">
        <v>720</v>
      </c>
      <c r="G29" t="s">
        <v>91</v>
      </c>
      <c r="H29" s="3">
        <v>60000</v>
      </c>
      <c r="I29" t="s">
        <v>92</v>
      </c>
      <c r="K29" t="s">
        <v>96</v>
      </c>
      <c r="L29">
        <v>5</v>
      </c>
      <c r="M29" s="3">
        <v>20000</v>
      </c>
      <c r="N29" s="4">
        <f t="shared" si="0"/>
        <v>-9162.891117643796</v>
      </c>
      <c r="O29" s="3" t="s">
        <v>94</v>
      </c>
      <c r="P29" s="3"/>
      <c r="Q29" s="3"/>
      <c r="R29" s="4"/>
      <c r="S29" t="s">
        <v>95</v>
      </c>
      <c r="T29" s="3"/>
      <c r="U29" s="2"/>
    </row>
    <row r="30" spans="3:21">
      <c r="C30" s="215"/>
      <c r="D30" s="9">
        <v>8</v>
      </c>
      <c r="E30" s="3" t="s">
        <v>90</v>
      </c>
      <c r="F30" s="6">
        <v>720</v>
      </c>
      <c r="G30" t="s">
        <v>91</v>
      </c>
      <c r="H30" s="3">
        <v>60000</v>
      </c>
      <c r="I30" t="s">
        <v>92</v>
      </c>
      <c r="J30" t="s">
        <v>97</v>
      </c>
      <c r="M30" s="3"/>
      <c r="N30" s="4"/>
      <c r="O30" s="3"/>
      <c r="P30" s="3">
        <v>400000</v>
      </c>
      <c r="Q30" s="3">
        <v>80000</v>
      </c>
      <c r="R30" s="4">
        <f>PMT(6%,35,320000,0)</f>
        <v>-22071.634873492243</v>
      </c>
      <c r="S30" t="s">
        <v>95</v>
      </c>
      <c r="T30" s="3">
        <v>1500</v>
      </c>
      <c r="U30" s="2">
        <v>0.08</v>
      </c>
    </row>
    <row r="32" spans="3:21">
      <c r="D32" t="s">
        <v>50</v>
      </c>
      <c r="E32" s="3">
        <v>50000</v>
      </c>
    </row>
    <row r="34" spans="5:9">
      <c r="E34" t="s">
        <v>98</v>
      </c>
      <c r="F34" t="s">
        <v>99</v>
      </c>
      <c r="G34" t="s">
        <v>100</v>
      </c>
      <c r="I34" t="s">
        <v>101</v>
      </c>
    </row>
    <row r="38" spans="5:9" ht="15.95">
      <c r="E38" s="109" t="s">
        <v>102</v>
      </c>
      <c r="F38" s="107" t="s">
        <v>103</v>
      </c>
      <c r="G38" s="107" t="s">
        <v>104</v>
      </c>
      <c r="H38" s="113" t="s">
        <v>105</v>
      </c>
    </row>
    <row r="39" spans="5:9" ht="15.95">
      <c r="E39" s="110" t="s">
        <v>106</v>
      </c>
      <c r="F39" s="63" t="s">
        <v>107</v>
      </c>
      <c r="G39" s="63" t="s">
        <v>108</v>
      </c>
      <c r="H39" s="114" t="s">
        <v>109</v>
      </c>
    </row>
    <row r="40" spans="5:9" ht="15.95">
      <c r="E40" s="110" t="s">
        <v>110</v>
      </c>
      <c r="F40" s="63" t="s">
        <v>107</v>
      </c>
      <c r="G40" s="63" t="s">
        <v>108</v>
      </c>
      <c r="H40" s="114" t="s">
        <v>111</v>
      </c>
    </row>
    <row r="41" spans="5:9" ht="15.95">
      <c r="E41" s="111" t="s">
        <v>112</v>
      </c>
      <c r="F41" s="106" t="s">
        <v>113</v>
      </c>
      <c r="G41" s="106" t="s">
        <v>114</v>
      </c>
      <c r="H41" s="115" t="s">
        <v>109</v>
      </c>
    </row>
    <row r="42" spans="5:9" ht="15.95">
      <c r="E42" s="110" t="s">
        <v>115</v>
      </c>
      <c r="F42" s="63" t="s">
        <v>107</v>
      </c>
      <c r="G42" s="63" t="s">
        <v>114</v>
      </c>
      <c r="H42" s="114" t="s">
        <v>111</v>
      </c>
    </row>
    <row r="43" spans="5:9" ht="15.95">
      <c r="E43" s="110" t="s">
        <v>116</v>
      </c>
      <c r="F43" s="63" t="s">
        <v>117</v>
      </c>
      <c r="G43" s="63" t="s">
        <v>108</v>
      </c>
      <c r="H43" s="114" t="s">
        <v>109</v>
      </c>
    </row>
    <row r="44" spans="5:9" ht="15.95">
      <c r="E44" s="111" t="s">
        <v>118</v>
      </c>
      <c r="F44" s="106" t="s">
        <v>117</v>
      </c>
      <c r="G44" s="106" t="s">
        <v>108</v>
      </c>
      <c r="H44" s="115" t="s">
        <v>111</v>
      </c>
    </row>
    <row r="45" spans="5:9" ht="15.95">
      <c r="E45" s="110" t="s">
        <v>119</v>
      </c>
      <c r="F45" s="63" t="s">
        <v>120</v>
      </c>
      <c r="G45" s="63" t="s">
        <v>114</v>
      </c>
      <c r="H45" s="114" t="s">
        <v>109</v>
      </c>
    </row>
    <row r="46" spans="5:9" ht="15.95">
      <c r="E46" s="112" t="s">
        <v>121</v>
      </c>
      <c r="F46" s="108" t="s">
        <v>117</v>
      </c>
      <c r="G46" s="108" t="s">
        <v>114</v>
      </c>
      <c r="H46" s="116" t="s">
        <v>111</v>
      </c>
    </row>
  </sheetData>
  <mergeCells count="2">
    <mergeCell ref="C23:C26"/>
    <mergeCell ref="C27:C3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EB4F-CC02-4E9D-B143-DCE4710BCEA5}">
  <dimension ref="A2:AI47"/>
  <sheetViews>
    <sheetView zoomScale="125" workbookViewId="0">
      <pane xSplit="4" ySplit="4" topLeftCell="H6" activePane="bottomRight" state="frozen"/>
      <selection pane="bottomRight" activeCell="D17" sqref="D17"/>
      <selection pane="bottomLeft"/>
      <selection pane="topRight"/>
    </sheetView>
  </sheetViews>
  <sheetFormatPr defaultColWidth="8.85546875" defaultRowHeight="15"/>
  <cols>
    <col min="1" max="1" width="7" bestFit="1" customWidth="1"/>
    <col min="2" max="2" width="21.28515625" customWidth="1"/>
    <col min="3" max="3" width="28.5703125" bestFit="1" customWidth="1"/>
    <col min="4" max="4" width="25.7109375" bestFit="1" customWidth="1"/>
    <col min="5" max="5" width="17" bestFit="1" customWidth="1"/>
    <col min="6" max="19" width="15.85546875" bestFit="1" customWidth="1"/>
    <col min="20" max="27" width="16.85546875" bestFit="1" customWidth="1"/>
    <col min="28" max="34" width="18.7109375" bestFit="1" customWidth="1"/>
    <col min="35" max="35" width="18.7109375" customWidth="1"/>
  </cols>
  <sheetData>
    <row r="2" spans="1:35">
      <c r="F2" s="53" t="s">
        <v>122</v>
      </c>
    </row>
    <row r="4" spans="1:35" s="169" customFormat="1" ht="15.95">
      <c r="A4" s="164" t="s">
        <v>102</v>
      </c>
      <c r="B4" s="165" t="s">
        <v>103</v>
      </c>
      <c r="C4" s="165" t="s">
        <v>104</v>
      </c>
      <c r="D4" s="166" t="s">
        <v>105</v>
      </c>
      <c r="E4" s="168">
        <v>0</v>
      </c>
      <c r="F4" s="168">
        <v>0.01</v>
      </c>
      <c r="G4" s="168">
        <v>0.02</v>
      </c>
      <c r="H4" s="168">
        <v>0.03</v>
      </c>
      <c r="I4" s="168">
        <v>0.04</v>
      </c>
      <c r="J4" s="168">
        <v>0.05</v>
      </c>
      <c r="K4" s="168">
        <v>0.06</v>
      </c>
      <c r="L4" s="168">
        <v>7.0000000000000007E-2</v>
      </c>
      <c r="M4" s="168">
        <v>0.08</v>
      </c>
      <c r="N4" s="168">
        <v>0.09</v>
      </c>
      <c r="O4" s="168">
        <v>0.1</v>
      </c>
      <c r="P4" s="168">
        <v>0.11</v>
      </c>
      <c r="Q4" s="168">
        <v>0.12</v>
      </c>
      <c r="R4" s="168">
        <v>0.13</v>
      </c>
      <c r="S4" s="168">
        <v>0.14000000000000001</v>
      </c>
      <c r="T4" s="168">
        <v>0.15</v>
      </c>
      <c r="U4" s="168">
        <v>0.16</v>
      </c>
      <c r="V4" s="168">
        <v>0.17</v>
      </c>
      <c r="W4" s="168">
        <v>0.18</v>
      </c>
      <c r="X4" s="168">
        <v>0.19</v>
      </c>
      <c r="Y4" s="168">
        <v>0.2</v>
      </c>
      <c r="Z4" s="168">
        <v>0.21</v>
      </c>
      <c r="AA4" s="168">
        <v>0.22</v>
      </c>
      <c r="AB4" s="168">
        <v>0.23</v>
      </c>
      <c r="AC4" s="168">
        <v>0.24</v>
      </c>
      <c r="AD4" s="168">
        <v>0.25</v>
      </c>
      <c r="AE4" s="168">
        <v>0.26</v>
      </c>
      <c r="AF4" s="168">
        <v>0.27</v>
      </c>
      <c r="AG4" s="168">
        <v>0.28000000000000003</v>
      </c>
      <c r="AH4" s="168">
        <v>0.28999999999999998</v>
      </c>
      <c r="AI4" s="168">
        <v>0.3</v>
      </c>
    </row>
    <row r="5" spans="1:35" s="150" customFormat="1" ht="15.95">
      <c r="A5" s="47" t="s">
        <v>123</v>
      </c>
      <c r="B5" s="148" t="s">
        <v>107</v>
      </c>
      <c r="C5" s="148" t="s">
        <v>108</v>
      </c>
      <c r="D5" s="148" t="s">
        <v>109</v>
      </c>
      <c r="E5" s="149">
        <f>VLOOKUP(E4,'Subcase 1'!$R$14:$T$44,3,FALSE)</f>
        <v>5208652.4224298922</v>
      </c>
      <c r="F5" s="149">
        <f>VLOOKUP(F4,'Subcase 1'!$R$14:$T$44,3,FALSE)</f>
        <v>5873504.3408989646</v>
      </c>
      <c r="G5" s="149">
        <f>VLOOKUP(G4,'Subcase 1'!$R$14:$T$44,3,FALSE)</f>
        <v>6707633.0582857393</v>
      </c>
      <c r="H5" s="149">
        <f>VLOOKUP(H4,'Subcase 1'!$R$14:$T$44,3,FALSE)</f>
        <v>7761550.6448892532</v>
      </c>
      <c r="I5" s="149">
        <f>VLOOKUP(I4,'Subcase 1'!$R$14:$T$44,3,FALSE)</f>
        <v>9102180.13358167</v>
      </c>
      <c r="J5" s="149">
        <f>VLOOKUP(J4,'Subcase 1'!$R$14:$T$44,3,FALSE)</f>
        <v>10818471.029923661</v>
      </c>
      <c r="K5" s="149">
        <f>VLOOKUP(K4,'Subcase 1'!$R$14:$T$44,3,FALSE)</f>
        <v>13029003.018682845</v>
      </c>
      <c r="L5" s="149">
        <f>VLOOKUP(L4,'Subcase 1'!$R$14:$T$44,3,FALSE)</f>
        <v>15892298.571685718</v>
      </c>
      <c r="M5" s="149">
        <f>VLOOKUP(M4,'Subcase 1'!$R$14:$T$44,3,FALSE)</f>
        <v>19620830.82693848</v>
      </c>
      <c r="N5" s="180">
        <f>VLOOKUP(N4,'Subcase 1'!$R$14:$T$44,3,FALSE)</f>
        <v>24500077.899047147</v>
      </c>
      <c r="O5" s="180">
        <f>VLOOKUP(O4,'Subcase 1'!$R$14:$T$44,3,FALSE)</f>
        <v>30914476.010788552</v>
      </c>
      <c r="P5" s="180">
        <f>VLOOKUP(P4,'Subcase 1'!$R$14:$T$44,3,FALSE)</f>
        <v>39382812.957973577</v>
      </c>
      <c r="Q5" s="180">
        <f>VLOOKUP(Q4,'Subcase 1'!$R$14:$T$44,3,FALSE)</f>
        <v>50606551.405929901</v>
      </c>
      <c r="R5" s="180">
        <f>VLOOKUP(R4,'Subcase 1'!$R$14:$T$44,3,FALSE)</f>
        <v>65535876.293793529</v>
      </c>
      <c r="S5" s="180">
        <f>VLOOKUP(S4,'Subcase 1'!$R$14:$T$44,3,FALSE)</f>
        <v>85460057.353024945</v>
      </c>
      <c r="T5" s="180">
        <f>VLOOKUP(T4,'Subcase 1'!$R$14:$T$44,3,FALSE)</f>
        <v>112131193.03185152</v>
      </c>
      <c r="U5" s="180">
        <f>VLOOKUP(U4,'Subcase 1'!$R$14:$T$44,3,FALSE)</f>
        <v>147933813.64247957</v>
      </c>
      <c r="V5" s="180">
        <f>VLOOKUP(V4,'Subcase 1'!$R$14:$T$44,3,FALSE)</f>
        <v>196117525.23807922</v>
      </c>
      <c r="W5" s="180">
        <f>VLOOKUP(W4,'Subcase 1'!$R$14:$T$44,3,FALSE)</f>
        <v>261116363.30046335</v>
      </c>
      <c r="X5" s="180">
        <f>VLOOKUP(X4,'Subcase 1'!$R$14:$T$44,3,FALSE)</f>
        <v>348987476.21860015</v>
      </c>
      <c r="Y5" s="180">
        <f>VLOOKUP(Y4,'Subcase 1'!$R$14:$T$44,3,FALSE)</f>
        <v>468014111.75163394</v>
      </c>
      <c r="Z5" s="180">
        <f>VLOOKUP(Z4,'Subcase 1'!$R$14:$T$44,3,FALSE)</f>
        <v>629534933.06333172</v>
      </c>
      <c r="AA5" s="180">
        <f>VLOOKUP(AA4,'Subcase 1'!$R$14:$T$44,3,FALSE)</f>
        <v>849085238.61881626</v>
      </c>
      <c r="AB5" s="180">
        <f>VLOOKUP(AB4,'Subcase 1'!$R$14:$T$44,3,FALSE)</f>
        <v>1147968182.6881156</v>
      </c>
      <c r="AC5" s="180">
        <f>VLOOKUP(AC4,'Subcase 1'!$R$14:$T$44,3,FALSE)</f>
        <v>1555419019.9818521</v>
      </c>
      <c r="AD5" s="180">
        <f>VLOOKUP(AD4,'Subcase 1'!$R$14:$T$44,3,FALSE)</f>
        <v>2111587471.3780289</v>
      </c>
      <c r="AE5" s="180">
        <f>VLOOKUP(AE4,'Subcase 1'!$R$14:$T$44,3,FALSE)</f>
        <v>2871649085.7237921</v>
      </c>
      <c r="AF5" s="180">
        <f>VLOOKUP(AF4,'Subcase 1'!$R$14:$T$44,3,FALSE)</f>
        <v>3911475024.5025601</v>
      </c>
      <c r="AG5" s="180">
        <f>VLOOKUP(AG4,'Subcase 1'!$R$14:$T$44,3,FALSE)</f>
        <v>5335453564.3043404</v>
      </c>
      <c r="AH5" s="180">
        <f>VLOOKUP(AH4,'Subcase 1'!$R$14:$T$44,3,FALSE)</f>
        <v>7287283143.15522</v>
      </c>
      <c r="AI5" s="180">
        <f>VLOOKUP(AI4,'Subcase 1'!$R$14:$T$44,3,FALSE)</f>
        <v>9964869962.1455193</v>
      </c>
    </row>
    <row r="6" spans="1:35" s="146" customFormat="1" ht="15.95">
      <c r="A6" s="141" t="s">
        <v>124</v>
      </c>
      <c r="B6" s="144" t="s">
        <v>107</v>
      </c>
      <c r="C6" s="144" t="s">
        <v>108</v>
      </c>
      <c r="D6" s="144" t="s">
        <v>111</v>
      </c>
      <c r="E6" s="145">
        <f>VLOOKUP(E4,'Subcase 2'!$X$14:$Z$44,3,FALSE)</f>
        <v>8019476.1494244989</v>
      </c>
      <c r="F6" s="145">
        <f>VLOOKUP(F4,'Subcase 2'!$X$14:$Z$44,3,FALSE)</f>
        <v>8560378.7517087348</v>
      </c>
      <c r="G6" s="145">
        <f>VLOOKUP(G4,'Subcase 2'!$X$14:$Z$44,3,FALSE)</f>
        <v>9237135.0878935643</v>
      </c>
      <c r="H6" s="145">
        <f>VLOOKUP(H4,'Subcase 2'!$X$14:$Z$44,3,FALSE)</f>
        <v>10090028.886379795</v>
      </c>
      <c r="I6" s="145">
        <f>VLOOKUP(I4,'Subcase 2'!$X$14:$Z$44,3,FALSE)</f>
        <v>11172407.455135247</v>
      </c>
      <c r="J6" s="145">
        <f>VLOOKUP(J4,'Subcase 2'!$X$14:$Z$44,3,FALSE)</f>
        <v>12555156.118981076</v>
      </c>
      <c r="K6" s="145">
        <f>VLOOKUP(K4,'Subcase 2'!$X$14:$Z$44,3,FALSE)</f>
        <v>14332761.297537196</v>
      </c>
      <c r="L6" s="145">
        <f>VLOOKUP(L4,'Subcase 2'!$X$14:$Z$44,3,FALSE)</f>
        <v>16631540.396795524</v>
      </c>
      <c r="M6" s="145">
        <f>VLOOKUP(M4,'Subcase 2'!$X$14:$Z$44,3,FALSE)</f>
        <v>19620830.826938499</v>
      </c>
      <c r="N6" s="180">
        <f>VLOOKUP(N4,'Subcase 2'!$X$14:$Z$44,3,FALSE)</f>
        <v>23528224.915689182</v>
      </c>
      <c r="O6" s="180">
        <f>VLOOKUP(O4,'Subcase 2'!$X$14:$Z$44,3,FALSE)</f>
        <v>28660342.660083931</v>
      </c>
      <c r="P6" s="180">
        <f>VLOOKUP(P4,'Subcase 2'!$X$14:$Z$44,3,FALSE)</f>
        <v>35431192.132442571</v>
      </c>
      <c r="Q6" s="180">
        <f>VLOOKUP(Q4,'Subcase 2'!$X$14:$Z$44,3,FALSE)</f>
        <v>44400935.925739273</v>
      </c>
      <c r="R6" s="180">
        <f>VLOOKUP(R4,'Subcase 2'!$X$14:$Z$44,3,FALSE)</f>
        <v>56328941.43819996</v>
      </c>
      <c r="S6" s="180">
        <f>VLOOKUP(S4,'Subcase 2'!$X$14:$Z$44,3,FALSE)</f>
        <v>72246453.848400936</v>
      </c>
      <c r="T6" s="180">
        <f>VLOOKUP(T4,'Subcase 2'!$X$14:$Z$44,3,FALSE)</f>
        <v>93556246.513633013</v>
      </c>
      <c r="U6" s="180">
        <f>VLOOKUP(U4,'Subcase 2'!$X$14:$Z$44,3,FALSE)</f>
        <v>122169386.10810065</v>
      </c>
      <c r="V6" s="180">
        <f>VLOOKUP(V4,'Subcase 2'!$X$14:$Z$44,3,FALSE)</f>
        <v>160693092.1966472</v>
      </c>
      <c r="W6" s="180">
        <f>VLOOKUP(W4,'Subcase 2'!$X$14:$Z$44,3,FALSE)</f>
        <v>212688978.64357334</v>
      </c>
      <c r="X6" s="180">
        <f>VLOOKUP(X4,'Subcase 2'!$X$14:$Z$44,3,FALSE)</f>
        <v>283028298.47935021</v>
      </c>
      <c r="Y6" s="180">
        <f>VLOOKUP(Y4,'Subcase 2'!$X$14:$Z$44,3,FALSE)</f>
        <v>378380951.32774293</v>
      </c>
      <c r="Z6" s="180">
        <f>VLOOKUP(Z4,'Subcase 2'!$X$14:$Z$44,3,FALSE)</f>
        <v>507889028.43773192</v>
      </c>
      <c r="AA6" s="180">
        <f>VLOOKUP(AA4,'Subcase 2'!$X$14:$Z$44,3,FALSE)</f>
        <v>684095053.30718064</v>
      </c>
      <c r="AB6" s="180">
        <f>VLOOKUP(AB4,'Subcase 2'!$X$14:$Z$44,3,FALSE)</f>
        <v>924221886.80934763</v>
      </c>
      <c r="AC6" s="180">
        <f>VLOOKUP(AC4,'Subcase 2'!$X$14:$Z$44,3,FALSE)</f>
        <v>1251938358.4204545</v>
      </c>
      <c r="AD6" s="180">
        <f>VLOOKUP(AD4,'Subcase 2'!$X$14:$Z$44,3,FALSE)</f>
        <v>1699796011.4519131</v>
      </c>
      <c r="AE6" s="180">
        <f>VLOOKUP(AE4,'Subcase 2'!$X$14:$Z$44,3,FALSE)</f>
        <v>2312593382.8101897</v>
      </c>
      <c r="AF6" s="180">
        <f>VLOOKUP(AF4,'Subcase 2'!$X$14:$Z$44,3,FALSE)</f>
        <v>3152022555.9042435</v>
      </c>
      <c r="AG6" s="180">
        <f>VLOOKUP(AG4,'Subcase 2'!$X$14:$Z$44,3,FALSE)</f>
        <v>4303088825.5782967</v>
      </c>
      <c r="AH6" s="180">
        <f>VLOOKUP(AH4,'Subcase 2'!$X$14:$Z$44,3,FALSE)</f>
        <v>5882982733.8239803</v>
      </c>
      <c r="AI6" s="180">
        <f>VLOOKUP(AI4,'Subcase 2'!$X$14:$Z$44,3,FALSE)</f>
        <v>8053344608.4455433</v>
      </c>
    </row>
    <row r="7" spans="1:35" s="160" customFormat="1" ht="15.95">
      <c r="A7" s="142" t="s">
        <v>125</v>
      </c>
      <c r="B7" s="158" t="s">
        <v>113</v>
      </c>
      <c r="C7" s="158" t="s">
        <v>114</v>
      </c>
      <c r="D7" s="158" t="s">
        <v>109</v>
      </c>
      <c r="E7" s="159">
        <f>VLOOKUP(E$4,'Subcase 3'!$T$14:$V$44,3,FALSE)</f>
        <v>5069941.3629064225</v>
      </c>
      <c r="F7" s="159">
        <f>VLOOKUP(F$4,'Subcase 3'!$T$14:$V$44,3,FALSE)</f>
        <v>5700725.9325882923</v>
      </c>
      <c r="G7" s="159">
        <f>VLOOKUP(G$4,'Subcase 3'!$T$14:$V$44,3,FALSE)</f>
        <v>6490726.64838826</v>
      </c>
      <c r="H7" s="159">
        <f>VLOOKUP(H$4,'Subcase 3'!$T$14:$V$44,3,FALSE)</f>
        <v>7487093.3363153934</v>
      </c>
      <c r="I7" s="159">
        <f>VLOOKUP(I$4,'Subcase 3'!$T$14:$V$44,3,FALSE)</f>
        <v>8752195.9597656298</v>
      </c>
      <c r="J7" s="159">
        <f>VLOOKUP(J$4,'Subcase 3'!$T$14:$V$44,3,FALSE)</f>
        <v>10368805.810481355</v>
      </c>
      <c r="K7" s="159">
        <f>VLOOKUP(K$4,'Subcase 3'!$T$14:$V$44,3,FALSE)</f>
        <v>12447103.893934134</v>
      </c>
      <c r="L7" s="159">
        <f>VLOOKUP(L$4,'Subcase 3'!$T$14:$V$44,3,FALSE)</f>
        <v>15134176.949959006</v>
      </c>
      <c r="M7" s="159">
        <f>VLOOKUP(M$4,'Subcase 3'!$T$14:$V$44,3,FALSE)</f>
        <v>18626904.519593336</v>
      </c>
      <c r="N7" s="180">
        <f>VLOOKUP(N$4,'Subcase 3'!$T$14:$V$44,3,FALSE)</f>
        <v>23189473.98368302</v>
      </c>
      <c r="O7" s="180">
        <f>VLOOKUP(O$4,'Subcase 3'!$T$14:$V$44,3,FALSE)</f>
        <v>29177218.619824234</v>
      </c>
      <c r="P7" s="180">
        <f>VLOOKUP(P$4,'Subcase 3'!$T$14:$V$44,3,FALSE)</f>
        <v>37069103.416426726</v>
      </c>
      <c r="Q7" s="180">
        <f>VLOOKUP(Q$4,'Subcase 3'!$T$14:$V$44,3,FALSE)</f>
        <v>47512049.424917355</v>
      </c>
      <c r="R7" s="180">
        <f>VLOOKUP(R$4,'Subcase 3'!$T$14:$V$44,3,FALSE)</f>
        <v>61381479.205562577</v>
      </c>
      <c r="S7" s="180">
        <f>VLOOKUP(S$4,'Subcase 3'!$T$14:$V$44,3,FALSE)</f>
        <v>79864106.796637058</v>
      </c>
      <c r="T7" s="180">
        <f>VLOOKUP(T$4,'Subcase 3'!$T$14:$V$44,3,FALSE)</f>
        <v>104571255.9374838</v>
      </c>
      <c r="U7" s="180">
        <f>VLOOKUP(U$4,'Subcase 3'!$T$14:$V$44,3,FALSE)</f>
        <v>137694105.22467634</v>
      </c>
      <c r="V7" s="180">
        <f>VLOOKUP(V$4,'Subcase 3'!$T$14:$V$44,3,FALSE)</f>
        <v>182216553.39740685</v>
      </c>
      <c r="W7" s="180">
        <f>VLOOKUP(W$4,'Subcase 3'!$T$14:$V$44,3,FALSE)</f>
        <v>242207320.95726052</v>
      </c>
      <c r="X7" s="180">
        <f>VLOOKUP(X$4,'Subcase 3'!$T$14:$V$44,3,FALSE)</f>
        <v>323221076.20077288</v>
      </c>
      <c r="Y7" s="180">
        <f>VLOOKUP(Y$4,'Subcase 3'!$T$14:$V$44,3,FALSE)</f>
        <v>432849651.93474859</v>
      </c>
      <c r="Z7" s="180">
        <f>VLOOKUP(Z$4,'Subcase 3'!$T$14:$V$44,3,FALSE)</f>
        <v>581479988.97498643</v>
      </c>
      <c r="AA7" s="180">
        <f>VLOOKUP(AA$4,'Subcase 3'!$T$14:$V$44,3,FALSE)</f>
        <v>783336942.78087711</v>
      </c>
      <c r="AB7" s="180">
        <f>VLOOKUP(AB$4,'Subcase 3'!$T$14:$V$44,3,FALSE)</f>
        <v>1057918786.2581669</v>
      </c>
      <c r="AC7" s="180">
        <f>VLOOKUP(AC$4,'Subcase 3'!$T$14:$V$44,3,FALSE)</f>
        <v>1431974268.4652283</v>
      </c>
      <c r="AD7" s="180">
        <f>VLOOKUP(AD$4,'Subcase 3'!$T$14:$V$44,3,FALSE)</f>
        <v>1942226779.4692314</v>
      </c>
      <c r="AE7" s="180">
        <f>VLOOKUP(AE$4,'Subcase 3'!$T$14:$V$44,3,FALSE)</f>
        <v>2639129519.9659753</v>
      </c>
      <c r="AF7" s="180">
        <f>VLOOKUP(AF$4,'Subcase 3'!$T$14:$V$44,3,FALSE)</f>
        <v>3592043871.3993745</v>
      </c>
      <c r="AG7" s="180">
        <f>VLOOKUP(AG$4,'Subcase 3'!$T$14:$V$44,3,FALSE)</f>
        <v>4896382876.5766602</v>
      </c>
      <c r="AH7" s="180">
        <f>VLOOKUP(AH$4,'Subcase 3'!$T$14:$V$44,3,FALSE)</f>
        <v>6683468736.3145161</v>
      </c>
      <c r="AI7" s="180">
        <f>VLOOKUP(AI$4,'Subcase 3'!$T$14:$V$44,3,FALSE)</f>
        <v>9134139449.8345509</v>
      </c>
    </row>
    <row r="8" spans="1:35" s="154" customFormat="1" ht="15.95">
      <c r="A8" s="143" t="s">
        <v>126</v>
      </c>
      <c r="B8" s="151" t="s">
        <v>107</v>
      </c>
      <c r="C8" s="151" t="s">
        <v>114</v>
      </c>
      <c r="D8" s="151" t="s">
        <v>111</v>
      </c>
      <c r="E8" s="155">
        <f>VLOOKUP(E$4,'Subcase 4'!$X$14:$Z$44,3,FALSE)</f>
        <v>7880765.0908480287</v>
      </c>
      <c r="F8" s="155">
        <f>VLOOKUP(F$4,'Subcase 4'!$X$14:$Z$44,3,FALSE)</f>
        <v>8387600.3446762254</v>
      </c>
      <c r="G8" s="155">
        <f>VLOOKUP(G$4,'Subcase 4'!$X$14:$Z$44,3,FALSE)</f>
        <v>9020228.6797207743</v>
      </c>
      <c r="H8" s="155">
        <f>VLOOKUP(H$4,'Subcase 4'!$X$14:$Z$44,3,FALSE)</f>
        <v>9815571.580132572</v>
      </c>
      <c r="I8" s="155">
        <f>VLOOKUP(I$4,'Subcase 4'!$X$14:$Z$44,3,FALSE)</f>
        <v>10822423.284457102</v>
      </c>
      <c r="J8" s="155">
        <f>VLOOKUP(J$4,'Subcase 4'!$X$14:$Z$44,3,FALSE)</f>
        <v>12105490.903769746</v>
      </c>
      <c r="K8" s="155">
        <f>VLOOKUP(K$4,'Subcase 4'!$X$14:$Z$44,3,FALSE)</f>
        <v>13750862.178491889</v>
      </c>
      <c r="L8" s="155">
        <f>VLOOKUP(L$4,'Subcase 4'!$X$14:$Z$44,3,FALSE)</f>
        <v>15873418.782755185</v>
      </c>
      <c r="M8" s="155">
        <f>VLOOKUP(M$4,'Subcase 4'!$X$14:$Z$44,3,FALSE)</f>
        <v>18626904.52994952</v>
      </c>
      <c r="N8" s="179">
        <f>VLOOKUP(N$4,'Subcase 4'!$X$14:$Z$44,3,FALSE)</f>
        <v>22217621.014274988</v>
      </c>
      <c r="O8" s="179">
        <f>VLOOKUP(O$4,'Subcase 4'!$X$14:$Z$44,3,FALSE)</f>
        <v>26923085.28790563</v>
      </c>
      <c r="P8" s="179">
        <f>VLOOKUP(P$4,'Subcase 4'!$X$14:$Z$44,3,FALSE)</f>
        <v>33117482.616188359</v>
      </c>
      <c r="Q8" s="179">
        <f>VLOOKUP(Q$4,'Subcase 4'!$X$14:$Z$44,3,FALSE)</f>
        <v>41306433.978771083</v>
      </c>
      <c r="R8" s="179">
        <f>VLOOKUP(R$4,'Subcase 4'!$X$14:$Z$44,3,FALSE)</f>
        <v>52174544.395782232</v>
      </c>
      <c r="S8" s="179">
        <f>VLOOKUP(S$4,'Subcase 4'!$X$14:$Z$44,3,FALSE)</f>
        <v>66650503.353648342</v>
      </c>
      <c r="T8" s="179">
        <f>VLOOKUP(T$4,'Subcase 4'!$X$14:$Z$44,3,FALSE)</f>
        <v>85996309.502166912</v>
      </c>
      <c r="U8" s="179">
        <f>VLOOKUP(U$4,'Subcase 4'!$X$14:$Z$44,3,FALSE)</f>
        <v>111929677.80177562</v>
      </c>
      <c r="V8" s="179">
        <f>VLOOKUP(V$4,'Subcase 4'!$X$14:$Z$44,3,FALSE)</f>
        <v>146792120.50584301</v>
      </c>
      <c r="W8" s="179">
        <f>VLOOKUP(W$4,'Subcase 4'!$X$14:$Z$44,3,FALSE)</f>
        <v>193779936.50180146</v>
      </c>
      <c r="X8" s="179">
        <f>VLOOKUP(X$4,'Subcase 4'!$X$14:$Z$44,3,FALSE)</f>
        <v>257261898.73219043</v>
      </c>
      <c r="Y8" s="179">
        <f>VLOOKUP(Y$4,'Subcase 4'!$X$14:$Z$44,3,FALSE)</f>
        <v>343216491.87447345</v>
      </c>
      <c r="Z8" s="179">
        <f>VLOOKUP(Z$4,'Subcase 4'!$X$14:$Z$44,3,FALSE)</f>
        <v>459834084.83774841</v>
      </c>
      <c r="AA8" s="179">
        <f>VLOOKUP(AA$4,'Subcase 4'!$X$14:$Z$44,3,FALSE)</f>
        <v>618346758.12499034</v>
      </c>
      <c r="AB8" s="179">
        <f>VLOOKUP(AB$4,'Subcase 4'!$X$14:$Z$44,3,FALSE)</f>
        <v>834172491.25969338</v>
      </c>
      <c r="AC8" s="179">
        <f>VLOOKUP(AC$4,'Subcase 4'!$X$14:$Z$44,3,FALSE)</f>
        <v>1128493608.0852735</v>
      </c>
      <c r="AD8" s="179">
        <f>VLOOKUP(AD$4,'Subcase 4'!$X$14:$Z$44,3,FALSE)</f>
        <v>1530435321.1283565</v>
      </c>
      <c r="AE8" s="179">
        <f>VLOOKUP(AE$4,'Subcase 4'!$X$14:$Z$44,3,FALSE)</f>
        <v>2080073819.1789122</v>
      </c>
      <c r="AF8" s="179">
        <f>VLOOKUP(AF$4,'Subcase 4'!$X$14:$Z$44,3,FALSE)</f>
        <v>2832591405.6530318</v>
      </c>
      <c r="AG8" s="179">
        <f>VLOOKUP(AG$4,'Subcase 4'!$X$14:$Z$44,3,FALSE)</f>
        <v>3864018141.6745939</v>
      </c>
      <c r="AH8" s="179">
        <f>VLOOKUP(AH$4,'Subcase 4'!$X$14:$Z$44,3,FALSE)</f>
        <v>5279168332.1093016</v>
      </c>
      <c r="AI8" s="179">
        <f>VLOOKUP(AI$4,'Subcase 4'!$X$14:$Z$44,3,FALSE)</f>
        <v>7222614103.004343</v>
      </c>
    </row>
    <row r="9" spans="1:35" s="150" customFormat="1" ht="15.95">
      <c r="A9" s="156" t="s">
        <v>127</v>
      </c>
      <c r="B9" s="148" t="s">
        <v>117</v>
      </c>
      <c r="C9" s="148" t="s">
        <v>108</v>
      </c>
      <c r="D9" s="148" t="s">
        <v>109</v>
      </c>
      <c r="E9" s="180">
        <f>VLOOKUP(E$4,'Subcase 5'!$V$15:$X$45,3,FALSE)</f>
        <v>6825079.7949517649</v>
      </c>
      <c r="F9" s="180">
        <f>VLOOKUP(F$4,'Subcase 5'!$V$15:$X$45,3,FALSE)</f>
        <v>7480965.1249966258</v>
      </c>
      <c r="G9" s="180">
        <f>VLOOKUP(G$4,'Subcase 5'!$V$15:$X$45,3,FALSE)</f>
        <v>8289598.3876215359</v>
      </c>
      <c r="H9" s="180">
        <f>VLOOKUP(H$4,'Subcase 5'!$V$15:$X$45,3,FALSE)</f>
        <v>9293514.0477263704</v>
      </c>
      <c r="I9" s="180">
        <f>VLOOKUP(I$4,'Subcase 5'!$V$15:$X$45,3,FALSE)</f>
        <v>10548281.787487345</v>
      </c>
      <c r="J9" s="180">
        <f>VLOOKUP(J$4,'Subcase 5'!$V$15:$X$45,3,FALSE)</f>
        <v>12126742.653120693</v>
      </c>
      <c r="K9" s="180">
        <f>VLOOKUP(K$4,'Subcase 5'!$V$15:$X$45,3,FALSE)</f>
        <v>14124676.637196144</v>
      </c>
      <c r="L9" s="180">
        <f>VLOOKUP(L$4,'Subcase 5'!$V$15:$X$45,3,FALSE)</f>
        <v>16668398.845906256</v>
      </c>
      <c r="M9" s="180">
        <f>VLOOKUP(M$4,'Subcase 5'!$V$15:$X$45,3,FALSE)</f>
        <v>19924957.556487158</v>
      </c>
      <c r="N9" s="149">
        <f>VLOOKUP(N$4,'Subcase 5'!$V$15:$X$45,3,FALSE)</f>
        <v>24115846.985689871</v>
      </c>
      <c r="O9" s="149">
        <f>VLOOKUP(O$4,'Subcase 5'!$V$15:$X$45,3,FALSE)</f>
        <v>29535473.516283918</v>
      </c>
      <c r="P9" s="149">
        <f>VLOOKUP(P$4,'Subcase 5'!$V$15:$X$45,3,FALSE)</f>
        <v>36576057.975412652</v>
      </c>
      <c r="Q9" s="149">
        <f>VLOOKUP(Q$4,'Subcase 5'!$V$15:$X$45,3,FALSE)</f>
        <v>45761261.421366647</v>
      </c>
      <c r="R9" s="149">
        <f>VLOOKUP(R$4,'Subcase 5'!$V$15:$X$45,3,FALSE)</f>
        <v>57791646.741515033</v>
      </c>
      <c r="S9" s="149">
        <f>VLOOKUP(S$4,'Subcase 5'!$V$15:$X$45,3,FALSE)</f>
        <v>73606213.912519231</v>
      </c>
      <c r="T9" s="149">
        <f>VLOOKUP(T$4,'Subcase 5'!$V$15:$X$45,3,FALSE)</f>
        <v>94465783.564617485</v>
      </c>
      <c r="U9" s="149">
        <f>VLOOKUP(U$4,'Subcase 5'!$V$15:$X$45,3,FALSE)</f>
        <v>122066102.95888138</v>
      </c>
      <c r="V9" s="149">
        <f>VLOOKUP(V$4,'Subcase 5'!$V$15:$X$45,3,FALSE)</f>
        <v>158691418.1617212</v>
      </c>
      <c r="W9" s="149">
        <f>VLOOKUP(W$4,'Subcase 5'!$V$15:$X$45,3,FALSE)</f>
        <v>207423180.58956733</v>
      </c>
      <c r="X9" s="149">
        <f>VLOOKUP(X$4,'Subcase 5'!$V$15:$X$45,3,FALSE)</f>
        <v>272423925.34480399</v>
      </c>
      <c r="Y9" s="149">
        <f>VLOOKUP(Y$4,'Subcase 5'!$V$15:$X$45,3,FALSE)</f>
        <v>359323708.04422313</v>
      </c>
      <c r="Z9" s="149">
        <f>VLOOKUP(Z$4,'Subcase 5'!$V$15:$X$45,3,FALSE)</f>
        <v>475746550.45508963</v>
      </c>
      <c r="AA9" s="149">
        <f>VLOOKUP(AA$4,'Subcase 5'!$V$15:$X$45,3,FALSE)</f>
        <v>632028130.9777528</v>
      </c>
      <c r="AB9" s="149">
        <f>VLOOKUP(AB$4,'Subcase 5'!$V$15:$X$45,3,FALSE)</f>
        <v>842194847.27772343</v>
      </c>
      <c r="AC9" s="149">
        <f>VLOOKUP(AC$4,'Subcase 5'!$V$15:$X$45,3,FALSE)</f>
        <v>1125300274.6718502</v>
      </c>
      <c r="AD9" s="149">
        <f>VLOOKUP(AD$4,'Subcase 5'!$V$15:$X$45,3,FALSE)</f>
        <v>1507250553.8378563</v>
      </c>
      <c r="AE9" s="149">
        <f>VLOOKUP(AE$4,'Subcase 5'!$V$15:$X$45,3,FALSE)</f>
        <v>2023298948.1455927</v>
      </c>
      <c r="AF9" s="149">
        <f>VLOOKUP(AF$4,'Subcase 5'!$V$15:$X$45,3,FALSE)</f>
        <v>2721456636.8630252</v>
      </c>
      <c r="AG9" s="149">
        <f>VLOOKUP(AG$4,'Subcase 5'!$V$15:$X$45,3,FALSE)</f>
        <v>3667158519.1565943</v>
      </c>
      <c r="AH9" s="149">
        <f>VLOOKUP(AH$4,'Subcase 5'!$V$15:$X$45,3,FALSE)</f>
        <v>4949648689.5151482</v>
      </c>
      <c r="AI9" s="149">
        <f>VLOOKUP(AI$4,'Subcase 5'!$V$15:$X$45,3,FALSE)</f>
        <v>6690723081.8760786</v>
      </c>
    </row>
    <row r="10" spans="1:35" s="146" customFormat="1" ht="15.95">
      <c r="A10" s="141" t="s">
        <v>128</v>
      </c>
      <c r="B10" s="144" t="s">
        <v>117</v>
      </c>
      <c r="C10" s="144" t="s">
        <v>108</v>
      </c>
      <c r="D10" s="157" t="s">
        <v>111</v>
      </c>
      <c r="E10" s="180">
        <f>VLOOKUP(E$4,'Subcase 6'!$T$14:$V$44,3,FALSE)</f>
        <v>9635903.5219463706</v>
      </c>
      <c r="F10" s="180">
        <f>VLOOKUP(F$4,'Subcase 6'!$T$14:$V$44,3,FALSE)</f>
        <v>10167839.535806403</v>
      </c>
      <c r="G10" s="180">
        <f>VLOOKUP(G$4,'Subcase 6'!$T$14:$V$44,3,FALSE)</f>
        <v>10819100.41722936</v>
      </c>
      <c r="H10" s="180">
        <f>VLOOKUP(H$4,'Subcase 6'!$T$14:$V$44,3,FALSE)</f>
        <v>11621992.289216911</v>
      </c>
      <c r="I10" s="180">
        <f>VLOOKUP(I$4,'Subcase 6'!$T$14:$V$44,3,FALSE)</f>
        <v>12618509.10904092</v>
      </c>
      <c r="J10" s="180">
        <f>VLOOKUP(J$4,'Subcase 6'!$T$14:$V$44,3,FALSE)</f>
        <v>13863427.742178114</v>
      </c>
      <c r="K10" s="180">
        <f>VLOOKUP(K$4,'Subcase 6'!$T$14:$V$44,3,FALSE)</f>
        <v>15428434.916050507</v>
      </c>
      <c r="L10" s="180">
        <f>VLOOKUP(L$4,'Subcase 6'!$T$14:$V$44,3,FALSE)</f>
        <v>17407640.671016086</v>
      </c>
      <c r="M10" s="180">
        <f>VLOOKUP(M$4,'Subcase 6'!$T$14:$V$44,3,FALSE)</f>
        <v>19924957.556487143</v>
      </c>
      <c r="N10" s="145">
        <f>VLOOKUP(N$4,'Subcase 6'!$T$14:$V$44,3,FALSE)</f>
        <v>23143994.002331924</v>
      </c>
      <c r="O10" s="145">
        <f>VLOOKUP(O$4,'Subcase 6'!$T$14:$V$44,3,FALSE)</f>
        <v>27281340.165579289</v>
      </c>
      <c r="P10" s="145">
        <f>VLOOKUP(P$4,'Subcase 6'!$T$14:$V$44,3,FALSE)</f>
        <v>32624437.149881601</v>
      </c>
      <c r="Q10" s="145">
        <f>VLOOKUP(Q$4,'Subcase 6'!$T$14:$V$44,3,FALSE)</f>
        <v>39555645.941175953</v>
      </c>
      <c r="R10" s="145">
        <f>VLOOKUP(R$4,'Subcase 6'!$T$14:$V$44,3,FALSE)</f>
        <v>48584711.885921516</v>
      </c>
      <c r="S10" s="145">
        <f>VLOOKUP(S$4,'Subcase 6'!$T$14:$V$44,3,FALSE)</f>
        <v>60392610.40789517</v>
      </c>
      <c r="T10" s="145">
        <f>VLOOKUP(T$4,'Subcase 6'!$T$14:$V$44,3,FALSE)</f>
        <v>75890837.046398997</v>
      </c>
      <c r="U10" s="145">
        <f>VLOOKUP(U$4,'Subcase 6'!$T$14:$V$44,3,FALSE)</f>
        <v>96301675.424502417</v>
      </c>
      <c r="V10" s="145">
        <f>VLOOKUP(V$4,'Subcase 6'!$T$14:$V$44,3,FALSE)</f>
        <v>123266985.12028877</v>
      </c>
      <c r="W10" s="145">
        <f>VLOOKUP(W$4,'Subcase 6'!$T$14:$V$44,3,FALSE)</f>
        <v>158995795.93267685</v>
      </c>
      <c r="X10" s="145">
        <f>VLOOKUP(X$4,'Subcase 6'!$T$14:$V$44,3,FALSE)</f>
        <v>206464747.60555378</v>
      </c>
      <c r="Y10" s="145">
        <f>VLOOKUP(Y$4,'Subcase 6'!$T$14:$V$44,3,FALSE)</f>
        <v>269690547.62033314</v>
      </c>
      <c r="Z10" s="145">
        <f>VLOOKUP(Z$4,'Subcase 6'!$T$14:$V$44,3,FALSE)</f>
        <v>354100645.82948995</v>
      </c>
      <c r="AA10" s="145">
        <f>VLOOKUP(AA$4,'Subcase 6'!$T$14:$V$44,3,FALSE)</f>
        <v>467037945.66611755</v>
      </c>
      <c r="AB10" s="145">
        <f>VLOOKUP(AB$4,'Subcase 6'!$T$14:$V$44,3,FALSE)</f>
        <v>618448551.3989557</v>
      </c>
      <c r="AC10" s="145">
        <f>VLOOKUP(AC$4,'Subcase 6'!$T$14:$V$44,3,FALSE)</f>
        <v>821819613.11045229</v>
      </c>
      <c r="AD10" s="145">
        <f>VLOOKUP(AD$4,'Subcase 6'!$T$14:$V$44,3,FALSE)</f>
        <v>1095459093.9117427</v>
      </c>
      <c r="AE10" s="145">
        <f>VLOOKUP(AE$4,'Subcase 6'!$T$14:$V$44,3,FALSE)</f>
        <v>1464243245.2319949</v>
      </c>
      <c r="AF10" s="145">
        <f>VLOOKUP(AF$4,'Subcase 6'!$T$14:$V$44,3,FALSE)</f>
        <v>1962004168.2647171</v>
      </c>
      <c r="AG10" s="145">
        <f>VLOOKUP(AG$4,'Subcase 6'!$T$14:$V$44,3,FALSE)</f>
        <v>2634793780.4305468</v>
      </c>
      <c r="AH10" s="145">
        <f>VLOOKUP(AH$4,'Subcase 6'!$T$14:$V$44,3,FALSE)</f>
        <v>3545348280.183917</v>
      </c>
      <c r="AI10" s="145">
        <f>VLOOKUP(AI$4,'Subcase 6'!$T$14:$V$44,3,FALSE)</f>
        <v>4779197728.1760998</v>
      </c>
    </row>
    <row r="11" spans="1:35" s="160" customFormat="1" ht="15.95">
      <c r="A11" s="142" t="s">
        <v>129</v>
      </c>
      <c r="B11" s="11" t="s">
        <v>120</v>
      </c>
      <c r="C11" s="11" t="s">
        <v>114</v>
      </c>
      <c r="D11" s="12" t="s">
        <v>109</v>
      </c>
      <c r="E11" s="180">
        <f>VLOOKUP(E4,'Subcase 7'!$W$15:$Y$45,3,FALSE)</f>
        <v>6686368.7363753114</v>
      </c>
      <c r="F11" s="180">
        <f>VLOOKUP(F4,'Subcase 7'!$W$15:$Y$45,3,FALSE)</f>
        <v>7308186.7179641118</v>
      </c>
      <c r="G11" s="180">
        <f>VLOOKUP(G4,'Subcase 7'!$W$15:$Y$45,3,FALSE)</f>
        <v>8072691.979448759</v>
      </c>
      <c r="H11" s="180">
        <f>VLOOKUP(H4,'Subcase 7'!$W$15:$Y$45,3,FALSE)</f>
        <v>9019056.7414791547</v>
      </c>
      <c r="I11" s="180">
        <f>VLOOKUP(I4,'Subcase 7'!$W$15:$Y$45,3,FALSE)</f>
        <v>10198297.616809199</v>
      </c>
      <c r="J11" s="180">
        <f>VLOOKUP(J4,'Subcase 7'!$W$15:$Y$45,3,FALSE)</f>
        <v>11677077.437909363</v>
      </c>
      <c r="K11" s="180">
        <f>VLOOKUP(K4,'Subcase 7'!$W$15:$Y$45,3,FALSE)</f>
        <v>13542777.518150844</v>
      </c>
      <c r="L11" s="180">
        <f>VLOOKUP(L4,'Subcase 7'!$W$15:$Y$45,3,FALSE)</f>
        <v>15910277.23186592</v>
      </c>
      <c r="M11" s="180">
        <f>VLOOKUP(M4,'Subcase 7'!$W$15:$Y$45,3,FALSE)</f>
        <v>18931031.259498209</v>
      </c>
      <c r="N11" s="159">
        <f>VLOOKUP(N4,'Subcase 7'!$W$15:$Y$45,3,FALSE)</f>
        <v>22805243.084275633</v>
      </c>
      <c r="O11" s="159">
        <f>VLOOKUP(O4,'Subcase 7'!$W$15:$Y$45,3,FALSE)</f>
        <v>27798216.144105654</v>
      </c>
      <c r="P11" s="159">
        <f>VLOOKUP(P4,'Subcase 7'!$W$15:$Y$45,3,FALSE)</f>
        <v>34262348.459158435</v>
      </c>
      <c r="Q11" s="159">
        <f>VLOOKUP(Q4,'Subcase 7'!$W$15:$Y$45,3,FALSE)</f>
        <v>42666759.474398501</v>
      </c>
      <c r="R11" s="159">
        <f>VLOOKUP(R4,'Subcase 7'!$W$15:$Y$45,3,FALSE)</f>
        <v>53637249.699097261</v>
      </c>
      <c r="S11" s="159">
        <f>VLOOKUP(S4,'Subcase 7'!$W$15:$Y$45,3,FALSE)</f>
        <v>68010263.417766616</v>
      </c>
      <c r="T11" s="159">
        <f>VLOOKUP(T4,'Subcase 7'!$W$15:$Y$45,3,FALSE)</f>
        <v>86905846.55315128</v>
      </c>
      <c r="U11" s="159">
        <f>VLOOKUP(U4,'Subcase 7'!$W$15:$Y$45,3,FALSE)</f>
        <v>111826394.65255643</v>
      </c>
      <c r="V11" s="159">
        <f>VLOOKUP(V4,'Subcase 7'!$W$15:$Y$45,3,FALSE)</f>
        <v>144790446.47091728</v>
      </c>
      <c r="W11" s="159">
        <f>VLOOKUP(W4,'Subcase 7'!$W$15:$Y$45,3,FALSE)</f>
        <v>188514138.44779539</v>
      </c>
      <c r="X11" s="159">
        <f>VLOOKUP(X4,'Subcase 7'!$W$15:$Y$45,3,FALSE)</f>
        <v>246657525.59764433</v>
      </c>
      <c r="Y11" s="159">
        <f>VLOOKUP(Y4,'Subcase 7'!$W$15:$Y$45,3,FALSE)</f>
        <v>324159248.59095395</v>
      </c>
      <c r="Z11" s="159">
        <f>VLOOKUP(Z4,'Subcase 7'!$W$15:$Y$45,3,FALSE)</f>
        <v>427691606.85510606</v>
      </c>
      <c r="AA11" s="159">
        <f>VLOOKUP(AA4,'Subcase 7'!$W$15:$Y$45,3,FALSE)</f>
        <v>566279835.79556239</v>
      </c>
      <c r="AB11" s="159">
        <f>VLOOKUP(AB4,'Subcase 7'!$W$15:$Y$45,3,FALSE)</f>
        <v>752145451.72806919</v>
      </c>
      <c r="AC11" s="159">
        <f>VLOOKUP(AC4,'Subcase 7'!$W$15:$Y$45,3,FALSE)</f>
        <v>1001855524.3366693</v>
      </c>
      <c r="AD11" s="159">
        <f>VLOOKUP(AD4,'Subcase 7'!$W$15:$Y$45,3,FALSE)</f>
        <v>1337889863.5143001</v>
      </c>
      <c r="AE11" s="159">
        <f>VLOOKUP(AE4,'Subcase 7'!$W$15:$Y$45,3,FALSE)</f>
        <v>1790779384.5143137</v>
      </c>
      <c r="AF11" s="159">
        <f>VLOOKUP(AF4,'Subcase 7'!$W$15:$Y$45,3,FALSE)</f>
        <v>2402025486.6118178</v>
      </c>
      <c r="AG11" s="159">
        <f>VLOOKUP(AG4,'Subcase 7'!$W$15:$Y$45,3,FALSE)</f>
        <v>3228087835.2528844</v>
      </c>
      <c r="AH11" s="159">
        <f>VLOOKUP(AH4,'Subcase 7'!$W$15:$Y$45,3,FALSE)</f>
        <v>4345834287.8004704</v>
      </c>
      <c r="AI11" s="159">
        <f>VLOOKUP(AI4,'Subcase 7'!$W$15:$Y$45,3,FALSE)</f>
        <v>5859992576.4348888</v>
      </c>
    </row>
    <row r="12" spans="1:35" s="154" customFormat="1" ht="15.95">
      <c r="A12" s="143" t="s">
        <v>130</v>
      </c>
      <c r="B12" s="151" t="s">
        <v>117</v>
      </c>
      <c r="C12" s="151" t="s">
        <v>114</v>
      </c>
      <c r="D12" s="152" t="s">
        <v>111</v>
      </c>
      <c r="E12" s="179">
        <f>VLOOKUP(E$4,'Subcase 8'!$V$14:$X$44,3,FALSE)</f>
        <v>9497192.4624229185</v>
      </c>
      <c r="F12" s="179">
        <f>VLOOKUP(F$4,'Subcase 8'!$V$14:$X$44,3,FALSE)</f>
        <v>9995061.127495734</v>
      </c>
      <c r="G12" s="179">
        <f>VLOOKUP(G$4,'Subcase 8'!$V$14:$X$44,3,FALSE)</f>
        <v>10602194.007331884</v>
      </c>
      <c r="H12" s="179">
        <f>VLOOKUP(H$4,'Subcase 8'!$V$14:$X$44,3,FALSE)</f>
        <v>11347534.980643056</v>
      </c>
      <c r="I12" s="179">
        <f>VLOOKUP(I$4,'Subcase 8'!$V$14:$X$44,3,FALSE)</f>
        <v>12268524.935224887</v>
      </c>
      <c r="J12" s="179">
        <f>VLOOKUP(J$4,'Subcase 8'!$V$14:$X$44,3,FALSE)</f>
        <v>13413762.522735812</v>
      </c>
      <c r="K12" s="179">
        <f>VLOOKUP(K$4,'Subcase 8'!$V$14:$X$44,3,FALSE)</f>
        <v>14846535.791301809</v>
      </c>
      <c r="L12" s="179">
        <f>VLOOKUP(L$4,'Subcase 8'!$V$14:$X$44,3,FALSE)</f>
        <v>16649519.04928939</v>
      </c>
      <c r="M12" s="179">
        <f>VLOOKUP(M$4,'Subcase 8'!$V$14:$X$44,3,FALSE)</f>
        <v>18931031.24914201</v>
      </c>
      <c r="N12" s="155">
        <f>VLOOKUP(N$4,'Subcase 8'!$V$14:$X$44,3,FALSE)</f>
        <v>21833390.086967781</v>
      </c>
      <c r="O12" s="155">
        <f>VLOOKUP(O$4,'Subcase 8'!$V$14:$X$44,3,FALSE)</f>
        <v>25544082.774614934</v>
      </c>
      <c r="P12" s="155">
        <f>VLOOKUP(P$4,'Subcase 8'!$V$14:$X$44,3,FALSE)</f>
        <v>30310727.60833475</v>
      </c>
      <c r="Q12" s="155">
        <f>VLOOKUP(Q$4,'Subcase 8'!$V$14:$X$44,3,FALSE)</f>
        <v>36461143.960163377</v>
      </c>
      <c r="R12" s="155">
        <f>VLOOKUP(R$4,'Subcase 8'!$V$14:$X$44,3,FALSE)</f>
        <v>44430314.797690623</v>
      </c>
      <c r="S12" s="155">
        <f>VLOOKUP(S$4,'Subcase 8'!$V$14:$X$44,3,FALSE)</f>
        <v>54796659.851507209</v>
      </c>
      <c r="T12" s="155">
        <f>VLOOKUP(T$4,'Subcase 8'!$V$14:$X$44,3,FALSE)</f>
        <v>68330899.952031255</v>
      </c>
      <c r="U12" s="155">
        <f>VLOOKUP(U$4,'Subcase 8'!$V$14:$X$44,3,FALSE)</f>
        <v>86061967.006699413</v>
      </c>
      <c r="V12" s="155">
        <f>VLOOKUP(V$4,'Subcase 8'!$V$14:$X$44,3,FALSE)</f>
        <v>109366013.27961616</v>
      </c>
      <c r="W12" s="155">
        <f>VLOOKUP(W$4,'Subcase 8'!$V$14:$X$44,3,FALSE)</f>
        <v>140086753.5894739</v>
      </c>
      <c r="X12" s="155">
        <f>VLOOKUP(X$4,'Subcase 8'!$V$14:$X$44,3,FALSE)</f>
        <v>180698347.587726</v>
      </c>
      <c r="Y12" s="155">
        <f>VLOOKUP(Y$4,'Subcase 8'!$V$14:$X$44,3,FALSE)</f>
        <v>234526087.80344844</v>
      </c>
      <c r="Z12" s="155">
        <f>VLOOKUP(Z$4,'Subcase 8'!$V$14:$X$44,3,FALSE)</f>
        <v>306045701.74114418</v>
      </c>
      <c r="AA12" s="155">
        <f>VLOOKUP(AA$4,'Subcase 8'!$V$14:$X$44,3,FALSE)</f>
        <v>401289649.82817942</v>
      </c>
      <c r="AB12" s="155">
        <f>VLOOKUP(AB$4,'Subcase 8'!$V$14:$X$44,3,FALSE)</f>
        <v>528399154.96900749</v>
      </c>
      <c r="AC12" s="155">
        <f>VLOOKUP(AC$4,'Subcase 8'!$V$14:$X$44,3,FALSE)</f>
        <v>698374861.59382701</v>
      </c>
      <c r="AD12" s="155">
        <f>VLOOKUP(AD$4,'Subcase 8'!$V$14:$X$44,3,FALSE)</f>
        <v>926098402.00294673</v>
      </c>
      <c r="AE12" s="155">
        <f>VLOOKUP(AE$4,'Subcase 8'!$V$14:$X$44,3,FALSE)</f>
        <v>1231723679.4741814</v>
      </c>
      <c r="AF12" s="155">
        <f>VLOOKUP(AF$4,'Subcase 8'!$V$14:$X$44,3,FALSE)</f>
        <v>1642573015.1615312</v>
      </c>
      <c r="AG12" s="155">
        <f>VLOOKUP(AG$4,'Subcase 8'!$V$14:$X$44,3,FALSE)</f>
        <v>2195723092.7028646</v>
      </c>
      <c r="AH12" s="155">
        <f>VLOOKUP(AH$4,'Subcase 8'!$V$14:$X$44,3,FALSE)</f>
        <v>2941533873.3432088</v>
      </c>
      <c r="AI12" s="155">
        <f>VLOOKUP(AI$4,'Subcase 8'!$V$14:$X$44,3,FALSE)</f>
        <v>3948467215.8651276</v>
      </c>
    </row>
    <row r="16" spans="1:35">
      <c r="B16" t="s">
        <v>131</v>
      </c>
      <c r="C16" s="61"/>
      <c r="D16" s="61"/>
      <c r="E16" s="61" t="s">
        <v>132</v>
      </c>
    </row>
    <row r="17" spans="2:5">
      <c r="C17" s="61"/>
      <c r="D17" s="61"/>
      <c r="E17" s="61"/>
    </row>
    <row r="18" spans="2:5">
      <c r="B18" t="s">
        <v>133</v>
      </c>
      <c r="C18" s="61"/>
      <c r="D18" s="61"/>
      <c r="E18" s="61"/>
    </row>
    <row r="19" spans="2:5">
      <c r="C19" s="61"/>
    </row>
    <row r="22" spans="2:5">
      <c r="C22" s="61" t="s">
        <v>134</v>
      </c>
    </row>
    <row r="23" spans="2:5">
      <c r="C23" s="61" t="s">
        <v>135</v>
      </c>
    </row>
    <row r="40" spans="1:30" ht="15.95">
      <c r="A40" s="13"/>
      <c r="B40" s="7"/>
      <c r="C40" s="7"/>
      <c r="D40" s="7"/>
    </row>
    <row r="41" spans="1:30" ht="15.95">
      <c r="A41" s="13"/>
      <c r="B41" s="7"/>
      <c r="C41" s="7"/>
      <c r="D41" s="7"/>
    </row>
    <row r="42" spans="1:30" ht="15.95">
      <c r="A42" s="13"/>
      <c r="B42" s="7"/>
      <c r="C42" s="7"/>
      <c r="D42" s="7"/>
    </row>
    <row r="43" spans="1:30" ht="15.95">
      <c r="A43" s="13"/>
      <c r="B43" s="7"/>
      <c r="C43" s="7"/>
      <c r="D43" s="7"/>
    </row>
    <row r="44" spans="1:30" ht="15.95">
      <c r="A44" s="13"/>
      <c r="B44" s="7"/>
      <c r="C44" s="7"/>
      <c r="D44" s="7"/>
    </row>
    <row r="45" spans="1:30" ht="15.95">
      <c r="A45" s="13"/>
      <c r="B45" s="7"/>
      <c r="C45" s="7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5.95">
      <c r="A46" s="13"/>
      <c r="B46" s="7"/>
      <c r="C46" s="7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5.95">
      <c r="A47" s="13"/>
      <c r="B47" s="7"/>
      <c r="C47" s="7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023-3EAB-AB4B-B670-CAF900441674}">
  <dimension ref="A1:F10"/>
  <sheetViews>
    <sheetView workbookViewId="0">
      <selection activeCell="C13" sqref="C13"/>
    </sheetView>
  </sheetViews>
  <sheetFormatPr defaultColWidth="11.42578125" defaultRowHeight="15"/>
  <cols>
    <col min="3" max="3" width="19.140625" customWidth="1"/>
    <col min="4" max="4" width="25.140625" customWidth="1"/>
    <col min="5" max="6" width="29.42578125" customWidth="1"/>
  </cols>
  <sheetData>
    <row r="1" spans="1:6">
      <c r="A1" s="1" t="s">
        <v>136</v>
      </c>
      <c r="B1" s="211">
        <v>0.02</v>
      </c>
    </row>
    <row r="2" spans="1:6" ht="15.95">
      <c r="A2" s="193" t="s">
        <v>102</v>
      </c>
      <c r="B2" s="193" t="s">
        <v>103</v>
      </c>
      <c r="C2" s="193" t="s">
        <v>104</v>
      </c>
      <c r="D2" s="194" t="s">
        <v>105</v>
      </c>
      <c r="E2" s="187" t="s">
        <v>137</v>
      </c>
      <c r="F2" s="206" t="s">
        <v>122</v>
      </c>
    </row>
    <row r="3" spans="1:6" ht="15.95">
      <c r="A3" s="202" t="s">
        <v>123</v>
      </c>
      <c r="B3" s="188" t="s">
        <v>107</v>
      </c>
      <c r="C3" s="188" t="s">
        <v>108</v>
      </c>
      <c r="D3" s="188" t="s">
        <v>109</v>
      </c>
      <c r="E3" s="189">
        <f>'Subcase 1'!$S$10</f>
        <v>3332853.4413110376</v>
      </c>
      <c r="F3" s="207">
        <v>6707633.0599999996</v>
      </c>
    </row>
    <row r="4" spans="1:6" ht="15.95">
      <c r="A4" s="202" t="s">
        <v>124</v>
      </c>
      <c r="B4" s="190" t="s">
        <v>107</v>
      </c>
      <c r="C4" s="190" t="s">
        <v>108</v>
      </c>
      <c r="D4" s="190" t="s">
        <v>111</v>
      </c>
      <c r="E4" s="189">
        <f>'Subcase 2'!$Y$10</f>
        <v>4589699.1081693042</v>
      </c>
      <c r="F4" s="208">
        <v>9237135.0899999999</v>
      </c>
    </row>
    <row r="5" spans="1:6" s="201" customFormat="1" ht="15.95">
      <c r="A5" s="203" t="s">
        <v>125</v>
      </c>
      <c r="B5" s="199" t="s">
        <v>113</v>
      </c>
      <c r="C5" s="199" t="s">
        <v>114</v>
      </c>
      <c r="D5" s="199" t="s">
        <v>109</v>
      </c>
      <c r="E5" s="200">
        <f>'Subcase 3'!$U$10</f>
        <v>3225078.1249829871</v>
      </c>
      <c r="F5" s="209">
        <v>6490726.6500000004</v>
      </c>
    </row>
    <row r="6" spans="1:6" ht="15.95">
      <c r="A6" s="202" t="s">
        <v>126</v>
      </c>
      <c r="B6" s="190" t="s">
        <v>107</v>
      </c>
      <c r="C6" s="190" t="s">
        <v>114</v>
      </c>
      <c r="D6" s="190" t="s">
        <v>111</v>
      </c>
      <c r="E6" s="189">
        <f>'Subcase 4'!$Y$10</f>
        <v>4481923.7926982082</v>
      </c>
      <c r="F6" s="208">
        <v>9020228.6799999997</v>
      </c>
    </row>
    <row r="7" spans="1:6" ht="15.95">
      <c r="A7" s="204" t="s">
        <v>127</v>
      </c>
      <c r="B7" s="188" t="s">
        <v>117</v>
      </c>
      <c r="C7" s="188" t="s">
        <v>108</v>
      </c>
      <c r="D7" s="188" t="s">
        <v>109</v>
      </c>
      <c r="E7" s="189">
        <f>'Subcase 5'!$W$11</f>
        <v>4118892.0552448528</v>
      </c>
      <c r="F7" s="208">
        <v>8289598.3899999997</v>
      </c>
    </row>
    <row r="8" spans="1:6" s="198" customFormat="1" ht="15.95">
      <c r="A8" s="205" t="s">
        <v>128</v>
      </c>
      <c r="B8" s="195" t="s">
        <v>117</v>
      </c>
      <c r="C8" s="195" t="s">
        <v>108</v>
      </c>
      <c r="D8" s="196" t="s">
        <v>111</v>
      </c>
      <c r="E8" s="197">
        <f>'Subcase 6'!$U$10</f>
        <v>5375737.7221031189</v>
      </c>
      <c r="F8" s="210">
        <v>10819100.42</v>
      </c>
    </row>
    <row r="9" spans="1:6" ht="15.95">
      <c r="A9" s="202" t="s">
        <v>129</v>
      </c>
      <c r="B9" s="188" t="s">
        <v>120</v>
      </c>
      <c r="C9" s="188" t="s">
        <v>114</v>
      </c>
      <c r="D9" s="192" t="s">
        <v>109</v>
      </c>
      <c r="E9" s="189">
        <f>'Subcase 7'!$X$11</f>
        <v>4011116.7397737629</v>
      </c>
      <c r="F9" s="208">
        <v>8072691.9800000004</v>
      </c>
    </row>
    <row r="10" spans="1:6" ht="15.95">
      <c r="A10" s="202" t="s">
        <v>130</v>
      </c>
      <c r="B10" s="190" t="s">
        <v>117</v>
      </c>
      <c r="C10" s="190" t="s">
        <v>114</v>
      </c>
      <c r="D10" s="191" t="s">
        <v>111</v>
      </c>
      <c r="E10" s="189">
        <f>'Subcase 8'!$W$10</f>
        <v>5267962.4057750693</v>
      </c>
      <c r="F10" s="208">
        <v>10602194.01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D852-24F8-4E17-8303-9653BAC2B1A7}">
  <dimension ref="A1:EH47"/>
  <sheetViews>
    <sheetView tabSelected="1" zoomScale="102" zoomScaleNormal="102" workbookViewId="0">
      <pane xSplit="4" ySplit="4" topLeftCell="E5" activePane="bottomRight" state="frozen"/>
      <selection pane="bottomRight" activeCell="D29" sqref="D29"/>
      <selection pane="bottomLeft"/>
      <selection pane="topRight"/>
    </sheetView>
  </sheetViews>
  <sheetFormatPr defaultColWidth="8.85546875" defaultRowHeight="15"/>
  <cols>
    <col min="1" max="1" width="6.28515625" bestFit="1" customWidth="1"/>
    <col min="2" max="2" width="6.85546875" bestFit="1" customWidth="1"/>
    <col min="3" max="3" width="17.28515625" bestFit="1" customWidth="1"/>
    <col min="4" max="4" width="22.7109375" bestFit="1" customWidth="1"/>
    <col min="5" max="13" width="14.7109375" bestFit="1" customWidth="1"/>
    <col min="14" max="14" width="17.85546875" customWidth="1"/>
    <col min="15" max="15" width="20.85546875" customWidth="1"/>
    <col min="16" max="16" width="18.28515625" customWidth="1"/>
    <col min="17" max="17" width="17.42578125" customWidth="1"/>
    <col min="18" max="18" width="16" customWidth="1"/>
    <col min="19" max="19" width="17.7109375" customWidth="1"/>
    <col min="20" max="20" width="17.28515625" customWidth="1"/>
    <col min="21" max="21" width="17.42578125" customWidth="1"/>
    <col min="22" max="22" width="17" customWidth="1"/>
    <col min="23" max="23" width="17.85546875" customWidth="1"/>
    <col min="24" max="24" width="18.42578125" customWidth="1"/>
    <col min="25" max="25" width="17.85546875" customWidth="1"/>
    <col min="26" max="26" width="16.140625" customWidth="1"/>
    <col min="27" max="27" width="16.42578125" customWidth="1"/>
    <col min="28" max="28" width="19.85546875" customWidth="1"/>
    <col min="29" max="30" width="20.42578125" customWidth="1"/>
    <col min="31" max="31" width="21.42578125" customWidth="1"/>
    <col min="32" max="32" width="21.7109375" customWidth="1"/>
    <col min="33" max="33" width="22.42578125" customWidth="1"/>
    <col min="34" max="34" width="23.85546875" customWidth="1"/>
    <col min="35" max="35" width="18.7109375" customWidth="1"/>
  </cols>
  <sheetData>
    <row r="1" spans="1:138" ht="0.95"/>
    <row r="2" spans="1:138" ht="0.95">
      <c r="F2" s="53" t="s">
        <v>122</v>
      </c>
    </row>
    <row r="3" spans="1:138" ht="0.95"/>
    <row r="4" spans="1:138" s="169" customFormat="1" ht="15.75">
      <c r="A4" s="164" t="s">
        <v>102</v>
      </c>
      <c r="B4" s="165" t="s">
        <v>103</v>
      </c>
      <c r="C4" s="165" t="s">
        <v>104</v>
      </c>
      <c r="D4" s="166" t="s">
        <v>105</v>
      </c>
      <c r="E4" s="168">
        <v>0</v>
      </c>
      <c r="F4" s="168">
        <v>0.01</v>
      </c>
      <c r="G4" s="168">
        <v>0.02</v>
      </c>
      <c r="H4" s="168">
        <v>0.03</v>
      </c>
      <c r="I4" s="168">
        <v>0.04</v>
      </c>
      <c r="J4" s="168">
        <v>0.05</v>
      </c>
      <c r="K4" s="168">
        <v>0.06</v>
      </c>
      <c r="L4" s="168">
        <v>7.0000000000000007E-2</v>
      </c>
      <c r="M4" s="168">
        <v>0.08</v>
      </c>
      <c r="N4" s="168">
        <v>0.09</v>
      </c>
      <c r="O4" s="168">
        <v>0.1</v>
      </c>
      <c r="P4" s="168">
        <v>0.11</v>
      </c>
      <c r="Q4" s="168">
        <v>0.12</v>
      </c>
      <c r="R4" s="168">
        <v>0.13</v>
      </c>
      <c r="S4" s="168">
        <v>0.14000000000000001</v>
      </c>
      <c r="T4" s="168">
        <v>0.15</v>
      </c>
      <c r="U4" s="168">
        <v>0.16</v>
      </c>
      <c r="V4" s="168">
        <v>0.17</v>
      </c>
      <c r="W4" s="168">
        <v>0.18</v>
      </c>
      <c r="X4" s="168">
        <v>0.19</v>
      </c>
      <c r="Y4" s="168">
        <v>0.2</v>
      </c>
      <c r="Z4" s="168">
        <v>0.21</v>
      </c>
      <c r="AA4" s="168">
        <v>0.22</v>
      </c>
      <c r="AB4" s="168">
        <v>0.23</v>
      </c>
      <c r="AC4" s="168">
        <v>0.24</v>
      </c>
      <c r="AD4" s="168">
        <v>0.25</v>
      </c>
      <c r="AE4" s="168">
        <v>0.26</v>
      </c>
      <c r="AF4" s="168">
        <v>0.27</v>
      </c>
      <c r="AG4" s="168">
        <v>0.28000000000000003</v>
      </c>
      <c r="AH4" s="168">
        <v>0.28999999999999998</v>
      </c>
      <c r="AI4" s="168">
        <v>0.3</v>
      </c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</row>
    <row r="5" spans="1:138" s="150" customFormat="1" ht="15.95">
      <c r="A5" s="47" t="s">
        <v>123</v>
      </c>
      <c r="B5" s="148" t="s">
        <v>107</v>
      </c>
      <c r="C5" s="148" t="s">
        <v>108</v>
      </c>
      <c r="D5" s="148" t="s">
        <v>109</v>
      </c>
      <c r="E5" s="180">
        <f>VLOOKUP(E4,'Subcase 1'!$R$14:$T$44,3,FALSE)</f>
        <v>5208652.4224298922</v>
      </c>
      <c r="F5" s="180">
        <f>VLOOKUP(F4,'Subcase 1'!$R$14:$T$44,3,FALSE)</f>
        <v>5873504.3408989646</v>
      </c>
      <c r="G5" s="180">
        <f>VLOOKUP(G4,'Subcase 1'!$R$14:$T$44,3,FALSE)</f>
        <v>6707633.0582857393</v>
      </c>
      <c r="H5" s="180">
        <f>VLOOKUP(H4,'Subcase 1'!$R$14:$T$44,3,FALSE)</f>
        <v>7761550.6448892532</v>
      </c>
      <c r="I5" s="180">
        <f>VLOOKUP(I4,'Subcase 1'!$R$14:$T$44,3,FALSE)</f>
        <v>9102180.13358167</v>
      </c>
      <c r="J5" s="180">
        <f>VLOOKUP(J4,'Subcase 1'!$R$14:$T$44,3,FALSE)</f>
        <v>10818471.029923661</v>
      </c>
      <c r="K5" s="180">
        <f>VLOOKUP(K4,'Subcase 1'!$R$14:$T$44,3,FALSE)</f>
        <v>13029003.018682845</v>
      </c>
      <c r="L5" s="180">
        <f>VLOOKUP(L4,'Subcase 1'!$R$14:$T$44,3,FALSE)</f>
        <v>15892298.571685718</v>
      </c>
      <c r="M5" s="180">
        <f>VLOOKUP(M4,'Subcase 1'!$R$14:$T$44,3,FALSE)</f>
        <v>19620830.82693848</v>
      </c>
      <c r="N5" s="180">
        <f>VLOOKUP(N4,'Subcase 1'!$R$14:$T$44,3,FALSE)</f>
        <v>24500077.899047147</v>
      </c>
      <c r="O5" s="180">
        <f>VLOOKUP(O4,'Subcase 1'!$R$14:$T$44,3,FALSE)</f>
        <v>30914476.010788552</v>
      </c>
      <c r="P5" s="180">
        <f>VLOOKUP(P4,'Subcase 1'!$R$14:$T$44,3,FALSE)</f>
        <v>39382812.957973577</v>
      </c>
      <c r="Q5" s="180">
        <f>VLOOKUP(Q4,'Subcase 1'!$R$14:$T$44,3,FALSE)</f>
        <v>50606551.405929901</v>
      </c>
      <c r="R5" s="180">
        <f>VLOOKUP(R4,'Subcase 1'!$R$14:$T$44,3,FALSE)</f>
        <v>65535876.293793529</v>
      </c>
      <c r="S5" s="180">
        <f>VLOOKUP(S4,'Subcase 1'!$R$14:$T$44,3,FALSE)</f>
        <v>85460057.353024945</v>
      </c>
      <c r="T5" s="180">
        <f>VLOOKUP(T4,'Subcase 1'!$R$14:$T$44,3,FALSE)</f>
        <v>112131193.03185152</v>
      </c>
      <c r="U5" s="180">
        <f>VLOOKUP(U4,'Subcase 1'!$R$14:$T$44,3,FALSE)</f>
        <v>147933813.64247957</v>
      </c>
      <c r="V5" s="180">
        <f>VLOOKUP(V4,'Subcase 1'!$R$14:$T$44,3,FALSE)</f>
        <v>196117525.23807922</v>
      </c>
      <c r="W5" s="180">
        <f>VLOOKUP(W4,'Subcase 1'!$R$14:$T$44,3,FALSE)</f>
        <v>261116363.30046335</v>
      </c>
      <c r="X5" s="180">
        <f>VLOOKUP(X4,'Subcase 1'!$R$14:$T$44,3,FALSE)</f>
        <v>348987476.21860015</v>
      </c>
      <c r="Y5" s="180">
        <f>VLOOKUP(Y4,'Subcase 1'!$R$14:$T$44,3,FALSE)</f>
        <v>468014111.75163394</v>
      </c>
      <c r="Z5" s="180">
        <f>VLOOKUP(Z4,'Subcase 1'!$R$14:$T$44,3,FALSE)</f>
        <v>629534933.06333172</v>
      </c>
      <c r="AA5" s="180">
        <f>VLOOKUP(AA4,'Subcase 1'!$R$14:$T$44,3,FALSE)</f>
        <v>849085238.61881626</v>
      </c>
      <c r="AB5" s="180">
        <f>VLOOKUP(AB4,'Subcase 1'!$R$14:$T$44,3,FALSE)</f>
        <v>1147968182.6881156</v>
      </c>
      <c r="AC5" s="180">
        <f>VLOOKUP(AC4,'Subcase 1'!$R$14:$T$44,3,FALSE)</f>
        <v>1555419019.9818521</v>
      </c>
      <c r="AD5" s="180">
        <f>VLOOKUP(AD4,'Subcase 1'!$R$14:$T$44,3,FALSE)</f>
        <v>2111587471.3780289</v>
      </c>
      <c r="AE5" s="180">
        <f>VLOOKUP(AE4,'Subcase 1'!$R$14:$T$44,3,FALSE)</f>
        <v>2871649085.7237921</v>
      </c>
      <c r="AF5" s="180">
        <f>VLOOKUP(AF4,'Subcase 1'!$R$14:$T$44,3,FALSE)</f>
        <v>3911475024.5025601</v>
      </c>
      <c r="AG5" s="180">
        <f>VLOOKUP(AG4,'Subcase 1'!$R$14:$T$44,3,FALSE)</f>
        <v>5335453564.3043404</v>
      </c>
      <c r="AH5" s="180">
        <f>VLOOKUP(AH4,'Subcase 1'!$R$14:$T$44,3,FALSE)</f>
        <v>7287283143.15522</v>
      </c>
      <c r="AI5" s="180">
        <f>VLOOKUP(AI4,'Subcase 1'!$R$14:$T$44,3,FALSE)</f>
        <v>9964869962.1455193</v>
      </c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171"/>
      <c r="DY5" s="171"/>
      <c r="DZ5" s="171"/>
      <c r="EA5" s="171"/>
      <c r="EB5" s="171"/>
      <c r="EC5" s="171"/>
      <c r="ED5" s="171"/>
      <c r="EE5" s="171"/>
      <c r="EF5" s="171"/>
      <c r="EG5" s="171"/>
      <c r="EH5" s="171"/>
    </row>
    <row r="6" spans="1:138" s="146" customFormat="1" ht="18.95">
      <c r="A6" s="140" t="s">
        <v>124</v>
      </c>
      <c r="B6" s="144" t="s">
        <v>107</v>
      </c>
      <c r="C6" s="144" t="s">
        <v>108</v>
      </c>
      <c r="D6" s="144" t="s">
        <v>111</v>
      </c>
      <c r="E6" s="180">
        <f>VLOOKUP(E4,'Subcase 2'!$X$14:$Z$44,3,FALSE)</f>
        <v>8019476.1494244989</v>
      </c>
      <c r="F6" s="180">
        <f>VLOOKUP(F4,'Subcase 2'!$X$14:$Z$44,3,FALSE)</f>
        <v>8560378.7517087348</v>
      </c>
      <c r="G6" s="180">
        <f>VLOOKUP(G4,'Subcase 2'!$X$14:$Z$44,3,FALSE)</f>
        <v>9237135.0878935643</v>
      </c>
      <c r="H6" s="180">
        <f>VLOOKUP(H4,'Subcase 2'!$X$14:$Z$44,3,FALSE)</f>
        <v>10090028.886379795</v>
      </c>
      <c r="I6" s="180">
        <f>VLOOKUP(I4,'Subcase 2'!$X$14:$Z$44,3,FALSE)</f>
        <v>11172407.455135247</v>
      </c>
      <c r="J6" s="180">
        <f>VLOOKUP(J4,'Subcase 2'!$X$14:$Z$44,3,FALSE)</f>
        <v>12555156.118981076</v>
      </c>
      <c r="K6" s="180">
        <f>VLOOKUP(K4,'Subcase 2'!$X$14:$Z$44,3,FALSE)</f>
        <v>14332761.297537196</v>
      </c>
      <c r="L6" s="180">
        <f>VLOOKUP(L4,'Subcase 2'!$X$14:$Z$44,3,FALSE)</f>
        <v>16631540.396795524</v>
      </c>
      <c r="M6" s="180">
        <f>VLOOKUP(M4,'Subcase 2'!$X$14:$Z$44,3,FALSE)</f>
        <v>19620830.826938499</v>
      </c>
      <c r="N6" s="180">
        <f>VLOOKUP(N4,'Subcase 2'!$X$14:$Z$44,3,FALSE)</f>
        <v>23528224.915689182</v>
      </c>
      <c r="O6" s="180">
        <f>VLOOKUP(O4,'Subcase 2'!$X$14:$Z$44,3,FALSE)</f>
        <v>28660342.660083931</v>
      </c>
      <c r="P6" s="180">
        <f>VLOOKUP(P4,'Subcase 2'!$X$14:$Z$44,3,FALSE)</f>
        <v>35431192.132442571</v>
      </c>
      <c r="Q6" s="180">
        <f>VLOOKUP(Q4,'Subcase 2'!$X$14:$Z$44,3,FALSE)</f>
        <v>44400935.925739273</v>
      </c>
      <c r="R6" s="180">
        <f>VLOOKUP(R4,'Subcase 2'!$X$14:$Z$44,3,FALSE)</f>
        <v>56328941.43819996</v>
      </c>
      <c r="S6" s="180">
        <f>VLOOKUP(S4,'Subcase 2'!$X$14:$Z$44,3,FALSE)</f>
        <v>72246453.848400936</v>
      </c>
      <c r="T6" s="180">
        <f>VLOOKUP(T4,'Subcase 2'!$X$14:$Z$44,3,FALSE)</f>
        <v>93556246.513633013</v>
      </c>
      <c r="U6" s="180">
        <f>VLOOKUP(U4,'Subcase 2'!$X$14:$Z$44,3,FALSE)</f>
        <v>122169386.10810065</v>
      </c>
      <c r="V6" s="180">
        <f>VLOOKUP(V4,'Subcase 2'!$X$14:$Z$44,3,FALSE)</f>
        <v>160693092.1966472</v>
      </c>
      <c r="W6" s="180">
        <f>VLOOKUP(W4,'Subcase 2'!$X$14:$Z$44,3,FALSE)</f>
        <v>212688978.64357334</v>
      </c>
      <c r="X6" s="180">
        <f>VLOOKUP(X4,'Subcase 2'!$X$14:$Z$44,3,FALSE)</f>
        <v>283028298.47935021</v>
      </c>
      <c r="Y6" s="180">
        <f>VLOOKUP(Y4,'Subcase 2'!$X$14:$Z$44,3,FALSE)</f>
        <v>378380951.32774293</v>
      </c>
      <c r="Z6" s="180">
        <f>VLOOKUP(Z4,'Subcase 2'!$X$14:$Z$44,3,FALSE)</f>
        <v>507889028.43773192</v>
      </c>
      <c r="AA6" s="180">
        <f>VLOOKUP(AA4,'Subcase 2'!$X$14:$Z$44,3,FALSE)</f>
        <v>684095053.30718064</v>
      </c>
      <c r="AB6" s="180">
        <f>VLOOKUP(AB4,'Subcase 2'!$X$14:$Z$44,3,FALSE)</f>
        <v>924221886.80934763</v>
      </c>
      <c r="AC6" s="180">
        <f>VLOOKUP(AC4,'Subcase 2'!$X$14:$Z$44,3,FALSE)</f>
        <v>1251938358.4204545</v>
      </c>
      <c r="AD6" s="180">
        <f>VLOOKUP(AD4,'Subcase 2'!$X$14:$Z$44,3,FALSE)</f>
        <v>1699796011.4519131</v>
      </c>
      <c r="AE6" s="180">
        <f>VLOOKUP(AE4,'Subcase 2'!$X$14:$Z$44,3,FALSE)</f>
        <v>2312593382.8101897</v>
      </c>
      <c r="AF6" s="180">
        <f>VLOOKUP(AF4,'Subcase 2'!$X$14:$Z$44,3,FALSE)</f>
        <v>3152022555.9042435</v>
      </c>
      <c r="AG6" s="180">
        <f>VLOOKUP(AG4,'Subcase 2'!$X$14:$Z$44,3,FALSE)</f>
        <v>4303088825.5782967</v>
      </c>
      <c r="AH6" s="180">
        <f>VLOOKUP(AH4,'Subcase 2'!$X$14:$Z$44,3,FALSE)</f>
        <v>5882982733.8239803</v>
      </c>
      <c r="AI6" s="180">
        <f>VLOOKUP(AI4,'Subcase 2'!$X$14:$Z$44,3,FALSE)</f>
        <v>8053344608.4455433</v>
      </c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172"/>
      <c r="DY6" s="172"/>
      <c r="DZ6" s="172"/>
      <c r="EA6" s="172"/>
      <c r="EB6" s="172"/>
      <c r="EC6" s="172"/>
      <c r="ED6" s="172"/>
      <c r="EE6" s="172"/>
      <c r="EF6" s="172"/>
      <c r="EG6" s="172"/>
      <c r="EH6" s="172"/>
    </row>
    <row r="7" spans="1:138" s="150" customFormat="1" ht="15.95">
      <c r="A7" s="47" t="s">
        <v>125</v>
      </c>
      <c r="B7" s="48" t="s">
        <v>113</v>
      </c>
      <c r="C7" s="48" t="s">
        <v>114</v>
      </c>
      <c r="D7" s="48" t="s">
        <v>109</v>
      </c>
      <c r="E7" s="149">
        <f>VLOOKUP(E$4,'Subcase 3'!$T$14:$V$44,3,FALSE)</f>
        <v>5069941.3629064225</v>
      </c>
      <c r="F7" s="149">
        <f>VLOOKUP(F$4,'Subcase 3'!$T$14:$V$44,3,FALSE)</f>
        <v>5700725.9325882923</v>
      </c>
      <c r="G7" s="149">
        <f>VLOOKUP(G$4,'Subcase 3'!$T$14:$V$44,3,FALSE)</f>
        <v>6490726.64838826</v>
      </c>
      <c r="H7" s="149">
        <f>VLOOKUP(H$4,'Subcase 3'!$T$14:$V$44,3,FALSE)</f>
        <v>7487093.3363153934</v>
      </c>
      <c r="I7" s="149">
        <f>VLOOKUP(I$4,'Subcase 3'!$T$14:$V$44,3,FALSE)</f>
        <v>8752195.9597656298</v>
      </c>
      <c r="J7" s="149">
        <f>VLOOKUP(J$4,'Subcase 3'!$T$14:$V$44,3,FALSE)</f>
        <v>10368805.810481355</v>
      </c>
      <c r="K7" s="149">
        <f>VLOOKUP(K$4,'Subcase 3'!$T$14:$V$44,3,FALSE)</f>
        <v>12447103.893934134</v>
      </c>
      <c r="L7" s="149">
        <f>VLOOKUP(L$4,'Subcase 3'!$T$14:$V$44,3,FALSE)</f>
        <v>15134176.949959006</v>
      </c>
      <c r="M7" s="149">
        <f>VLOOKUP(M$4,'Subcase 3'!$T$14:$V$44,3,FALSE)</f>
        <v>18626904.519593336</v>
      </c>
      <c r="N7" s="149">
        <f>VLOOKUP(N$4,'Subcase 3'!$T$14:$V$44,3,FALSE)</f>
        <v>23189473.98368302</v>
      </c>
      <c r="O7" s="149">
        <f>VLOOKUP(O$4,'Subcase 3'!$T$14:$V$44,3,FALSE)</f>
        <v>29177218.619824234</v>
      </c>
      <c r="P7" s="149">
        <f>VLOOKUP(P$4,'Subcase 3'!$T$14:$V$44,3,FALSE)</f>
        <v>37069103.416426726</v>
      </c>
      <c r="Q7" s="149">
        <f>VLOOKUP(Q$4,'Subcase 3'!$T$14:$V$44,3,FALSE)</f>
        <v>47512049.424917355</v>
      </c>
      <c r="R7" s="149">
        <f>VLOOKUP(R$4,'Subcase 3'!$T$14:$V$44,3,FALSE)</f>
        <v>61381479.205562577</v>
      </c>
      <c r="S7" s="149">
        <f>VLOOKUP(S$4,'Subcase 3'!$T$14:$V$44,3,FALSE)</f>
        <v>79864106.796637058</v>
      </c>
      <c r="T7" s="149">
        <f>VLOOKUP(T$4,'Subcase 3'!$T$14:$V$44,3,FALSE)</f>
        <v>104571255.9374838</v>
      </c>
      <c r="U7" s="149">
        <f>VLOOKUP(U$4,'Subcase 3'!$T$14:$V$44,3,FALSE)</f>
        <v>137694105.22467634</v>
      </c>
      <c r="V7" s="149">
        <f>VLOOKUP(V$4,'Subcase 3'!$T$14:$V$44,3,FALSE)</f>
        <v>182216553.39740685</v>
      </c>
      <c r="W7" s="149">
        <f>VLOOKUP(W$4,'Subcase 3'!$T$14:$V$44,3,FALSE)</f>
        <v>242207320.95726052</v>
      </c>
      <c r="X7" s="149">
        <f>VLOOKUP(X$4,'Subcase 3'!$T$14:$V$44,3,FALSE)</f>
        <v>323221076.20077288</v>
      </c>
      <c r="Y7" s="149">
        <f>VLOOKUP(Y$4,'Subcase 3'!$T$14:$V$44,3,FALSE)</f>
        <v>432849651.93474859</v>
      </c>
      <c r="Z7" s="149">
        <f>VLOOKUP(Z$4,'Subcase 3'!$T$14:$V$44,3,FALSE)</f>
        <v>581479988.97498643</v>
      </c>
      <c r="AA7" s="149">
        <f>VLOOKUP(AA$4,'Subcase 3'!$T$14:$V$44,3,FALSE)</f>
        <v>783336942.78087711</v>
      </c>
      <c r="AB7" s="149">
        <f>VLOOKUP(AB$4,'Subcase 3'!$T$14:$V$44,3,FALSE)</f>
        <v>1057918786.2581669</v>
      </c>
      <c r="AC7" s="149">
        <f>VLOOKUP(AC$4,'Subcase 3'!$T$14:$V$44,3,FALSE)</f>
        <v>1431974268.4652283</v>
      </c>
      <c r="AD7" s="149">
        <f>VLOOKUP(AD$4,'Subcase 3'!$T$14:$V$44,3,FALSE)</f>
        <v>1942226779.4692314</v>
      </c>
      <c r="AE7" s="149">
        <f>VLOOKUP(AE$4,'Subcase 3'!$T$14:$V$44,3,FALSE)</f>
        <v>2639129519.9659753</v>
      </c>
      <c r="AF7" s="149">
        <f>VLOOKUP(AF$4,'Subcase 3'!$T$14:$V$44,3,FALSE)</f>
        <v>3592043871.3993745</v>
      </c>
      <c r="AG7" s="149">
        <f>VLOOKUP(AG$4,'Subcase 3'!$T$14:$V$44,3,FALSE)</f>
        <v>4896382876.5766602</v>
      </c>
      <c r="AH7" s="149">
        <f>VLOOKUP(AH$4,'Subcase 3'!$T$14:$V$44,3,FALSE)</f>
        <v>6683468736.3145161</v>
      </c>
      <c r="AI7" s="149">
        <f>VLOOKUP(AI$4,'Subcase 3'!$T$14:$V$44,3,FALSE)</f>
        <v>9134139449.8345509</v>
      </c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</row>
    <row r="8" spans="1:138" s="146" customFormat="1" ht="15.95">
      <c r="A8" s="141" t="s">
        <v>126</v>
      </c>
      <c r="B8" s="144" t="s">
        <v>107</v>
      </c>
      <c r="C8" s="144" t="s">
        <v>114</v>
      </c>
      <c r="D8" s="144" t="s">
        <v>111</v>
      </c>
      <c r="E8" s="147">
        <f>VLOOKUP(E$4,'Subcase 4'!$X$14:$Z$44,3,FALSE)</f>
        <v>7880765.0908480287</v>
      </c>
      <c r="F8" s="147">
        <f>VLOOKUP(F$4,'Subcase 4'!$X$14:$Z$44,3,FALSE)</f>
        <v>8387600.3446762254</v>
      </c>
      <c r="G8" s="147">
        <f>VLOOKUP(G$4,'Subcase 4'!$X$14:$Z$44,3,FALSE)</f>
        <v>9020228.6797207743</v>
      </c>
      <c r="H8" s="147">
        <f>VLOOKUP(H$4,'Subcase 4'!$X$14:$Z$44,3,FALSE)</f>
        <v>9815571.580132572</v>
      </c>
      <c r="I8" s="147">
        <f>VLOOKUP(I$4,'Subcase 4'!$X$14:$Z$44,3,FALSE)</f>
        <v>10822423.284457102</v>
      </c>
      <c r="J8" s="147">
        <f>VLOOKUP(J$4,'Subcase 4'!$X$14:$Z$44,3,FALSE)</f>
        <v>12105490.903769746</v>
      </c>
      <c r="K8" s="147">
        <f>VLOOKUP(K$4,'Subcase 4'!$X$14:$Z$44,3,FALSE)</f>
        <v>13750862.178491889</v>
      </c>
      <c r="L8" s="147">
        <f>VLOOKUP(L$4,'Subcase 4'!$X$14:$Z$44,3,FALSE)</f>
        <v>15873418.782755185</v>
      </c>
      <c r="M8" s="147">
        <f>VLOOKUP(M$4,'Subcase 4'!$X$14:$Z$44,3,FALSE)</f>
        <v>18626904.52994952</v>
      </c>
      <c r="N8" s="147">
        <f>VLOOKUP(N$4,'Subcase 4'!$X$14:$Z$44,3,FALSE)</f>
        <v>22217621.014274988</v>
      </c>
      <c r="O8" s="147">
        <f>VLOOKUP(O$4,'Subcase 4'!$X$14:$Z$44,3,FALSE)</f>
        <v>26923085.28790563</v>
      </c>
      <c r="P8" s="147">
        <f>VLOOKUP(P$4,'Subcase 4'!$X$14:$Z$44,3,FALSE)</f>
        <v>33117482.616188359</v>
      </c>
      <c r="Q8" s="147">
        <f>VLOOKUP(Q$4,'Subcase 4'!$X$14:$Z$44,3,FALSE)</f>
        <v>41306433.978771083</v>
      </c>
      <c r="R8" s="147">
        <f>VLOOKUP(R$4,'Subcase 4'!$X$14:$Z$44,3,FALSE)</f>
        <v>52174544.395782232</v>
      </c>
      <c r="S8" s="147">
        <f>VLOOKUP(S$4,'Subcase 4'!$X$14:$Z$44,3,FALSE)</f>
        <v>66650503.353648342</v>
      </c>
      <c r="T8" s="147">
        <f>VLOOKUP(T$4,'Subcase 4'!$X$14:$Z$44,3,FALSE)</f>
        <v>85996309.502166912</v>
      </c>
      <c r="U8" s="147">
        <f>VLOOKUP(U$4,'Subcase 4'!$X$14:$Z$44,3,FALSE)</f>
        <v>111929677.80177562</v>
      </c>
      <c r="V8" s="147">
        <f>VLOOKUP(V$4,'Subcase 4'!$X$14:$Z$44,3,FALSE)</f>
        <v>146792120.50584301</v>
      </c>
      <c r="W8" s="147">
        <f>VLOOKUP(W$4,'Subcase 4'!$X$14:$Z$44,3,FALSE)</f>
        <v>193779936.50180146</v>
      </c>
      <c r="X8" s="147">
        <f>VLOOKUP(X$4,'Subcase 4'!$X$14:$Z$44,3,FALSE)</f>
        <v>257261898.73219043</v>
      </c>
      <c r="Y8" s="147">
        <f>VLOOKUP(Y$4,'Subcase 4'!$X$14:$Z$44,3,FALSE)</f>
        <v>343216491.87447345</v>
      </c>
      <c r="Z8" s="147">
        <f>VLOOKUP(Z$4,'Subcase 4'!$X$14:$Z$44,3,FALSE)</f>
        <v>459834084.83774841</v>
      </c>
      <c r="AA8" s="147">
        <f>VLOOKUP(AA$4,'Subcase 4'!$X$14:$Z$44,3,FALSE)</f>
        <v>618346758.12499034</v>
      </c>
      <c r="AB8" s="147">
        <f>VLOOKUP(AB$4,'Subcase 4'!$X$14:$Z$44,3,FALSE)</f>
        <v>834172491.25969338</v>
      </c>
      <c r="AC8" s="147">
        <f>VLOOKUP(AC$4,'Subcase 4'!$X$14:$Z$44,3,FALSE)</f>
        <v>1128493608.0852735</v>
      </c>
      <c r="AD8" s="147">
        <f>VLOOKUP(AD$4,'Subcase 4'!$X$14:$Z$44,3,FALSE)</f>
        <v>1530435321.1283565</v>
      </c>
      <c r="AE8" s="147">
        <f>VLOOKUP(AE$4,'Subcase 4'!$X$14:$Z$44,3,FALSE)</f>
        <v>2080073819.1789122</v>
      </c>
      <c r="AF8" s="147">
        <f>VLOOKUP(AF$4,'Subcase 4'!$X$14:$Z$44,3,FALSE)</f>
        <v>2832591405.6530318</v>
      </c>
      <c r="AG8" s="147">
        <f>VLOOKUP(AG$4,'Subcase 4'!$X$14:$Z$44,3,FALSE)</f>
        <v>3864018141.6745939</v>
      </c>
      <c r="AH8" s="147">
        <f>VLOOKUP(AH$4,'Subcase 4'!$X$14:$Z$44,3,FALSE)</f>
        <v>5279168332.1093016</v>
      </c>
      <c r="AI8" s="147">
        <f>VLOOKUP(AI$4,'Subcase 4'!$X$14:$Z$44,3,FALSE)</f>
        <v>7222614103.004343</v>
      </c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172"/>
      <c r="DY8" s="172"/>
      <c r="DZ8" s="172"/>
      <c r="EA8" s="172"/>
      <c r="EB8" s="172"/>
      <c r="EC8" s="172"/>
      <c r="ED8" s="172"/>
      <c r="EE8" s="172"/>
      <c r="EF8" s="172"/>
      <c r="EG8" s="172"/>
      <c r="EH8" s="172"/>
    </row>
    <row r="9" spans="1:138" ht="15.95">
      <c r="A9" s="14" t="s">
        <v>127</v>
      </c>
      <c r="B9" s="11" t="s">
        <v>117</v>
      </c>
      <c r="C9" s="11" t="s">
        <v>108</v>
      </c>
      <c r="D9" s="11" t="s">
        <v>109</v>
      </c>
      <c r="E9" s="180">
        <f>VLOOKUP(E$4,'Subcase 5'!$V$15:$X$45,3,FALSE)</f>
        <v>6825079.7949517649</v>
      </c>
      <c r="F9" s="180">
        <f>VLOOKUP(F$4,'Subcase 5'!$V$15:$X$45,3,FALSE)</f>
        <v>7480965.1249966258</v>
      </c>
      <c r="G9" s="180">
        <f>VLOOKUP(G$4,'Subcase 5'!$V$15:$X$45,3,FALSE)</f>
        <v>8289598.3876215359</v>
      </c>
      <c r="H9" s="180">
        <f>VLOOKUP(H$4,'Subcase 5'!$V$15:$X$45,3,FALSE)</f>
        <v>9293514.0477263704</v>
      </c>
      <c r="I9" s="180">
        <f>VLOOKUP(I$4,'Subcase 5'!$V$15:$X$45,3,FALSE)</f>
        <v>10548281.787487345</v>
      </c>
      <c r="J9" s="180">
        <f>VLOOKUP(J$4,'Subcase 5'!$V$15:$X$45,3,FALSE)</f>
        <v>12126742.653120693</v>
      </c>
      <c r="K9" s="180">
        <f>VLOOKUP(K$4,'Subcase 5'!$V$15:$X$45,3,FALSE)</f>
        <v>14124676.637196144</v>
      </c>
      <c r="L9" s="180">
        <f>VLOOKUP(L$4,'Subcase 5'!$V$15:$X$45,3,FALSE)</f>
        <v>16668398.845906256</v>
      </c>
      <c r="M9" s="180">
        <f>VLOOKUP(M$4,'Subcase 5'!$V$15:$X$45,3,FALSE)</f>
        <v>19924957.556487158</v>
      </c>
      <c r="N9" s="180">
        <f>VLOOKUP(N$4,'Subcase 5'!$V$15:$X$45,3,FALSE)</f>
        <v>24115846.985689871</v>
      </c>
      <c r="O9" s="180">
        <f>VLOOKUP(O$4,'Subcase 5'!$V$15:$X$45,3,FALSE)</f>
        <v>29535473.516283918</v>
      </c>
      <c r="P9" s="180">
        <f>VLOOKUP(P$4,'Subcase 5'!$V$15:$X$45,3,FALSE)</f>
        <v>36576057.975412652</v>
      </c>
      <c r="Q9" s="180">
        <f>VLOOKUP(Q$4,'Subcase 5'!$V$15:$X$45,3,FALSE)</f>
        <v>45761261.421366647</v>
      </c>
      <c r="R9" s="180">
        <f>VLOOKUP(R$4,'Subcase 5'!$V$15:$X$45,3,FALSE)</f>
        <v>57791646.741515033</v>
      </c>
      <c r="S9" s="180">
        <f>VLOOKUP(S$4,'Subcase 5'!$V$15:$X$45,3,FALSE)</f>
        <v>73606213.912519231</v>
      </c>
      <c r="T9" s="180">
        <f>VLOOKUP(T$4,'Subcase 5'!$V$15:$X$45,3,FALSE)</f>
        <v>94465783.564617485</v>
      </c>
      <c r="U9" s="180">
        <f>VLOOKUP(U$4,'Subcase 5'!$V$15:$X$45,3,FALSE)</f>
        <v>122066102.95888138</v>
      </c>
      <c r="V9" s="180">
        <f>VLOOKUP(V$4,'Subcase 5'!$V$15:$X$45,3,FALSE)</f>
        <v>158691418.1617212</v>
      </c>
      <c r="W9" s="180">
        <f>VLOOKUP(W$4,'Subcase 5'!$V$15:$X$45,3,FALSE)</f>
        <v>207423180.58956733</v>
      </c>
      <c r="X9" s="180">
        <f>VLOOKUP(X$4,'Subcase 5'!$V$15:$X$45,3,FALSE)</f>
        <v>272423925.34480399</v>
      </c>
      <c r="Y9" s="180">
        <f>VLOOKUP(Y$4,'Subcase 5'!$V$15:$X$45,3,FALSE)</f>
        <v>359323708.04422313</v>
      </c>
      <c r="Z9" s="180">
        <f>VLOOKUP(Z$4,'Subcase 5'!$V$15:$X$45,3,FALSE)</f>
        <v>475746550.45508963</v>
      </c>
      <c r="AA9" s="180">
        <f>VLOOKUP(AA$4,'Subcase 5'!$V$15:$X$45,3,FALSE)</f>
        <v>632028130.9777528</v>
      </c>
      <c r="AB9" s="180">
        <f>VLOOKUP(AB$4,'Subcase 5'!$V$15:$X$45,3,FALSE)</f>
        <v>842194847.27772343</v>
      </c>
      <c r="AC9" s="180">
        <f>VLOOKUP(AC$4,'Subcase 5'!$V$15:$X$45,3,FALSE)</f>
        <v>1125300274.6718502</v>
      </c>
      <c r="AD9" s="180">
        <f>VLOOKUP(AD$4,'Subcase 5'!$V$15:$X$45,3,FALSE)</f>
        <v>1507250553.8378563</v>
      </c>
      <c r="AE9" s="180">
        <f>VLOOKUP(AE$4,'Subcase 5'!$V$15:$X$45,3,FALSE)</f>
        <v>2023298948.1455927</v>
      </c>
      <c r="AF9" s="180">
        <f>VLOOKUP(AF$4,'Subcase 5'!$V$15:$X$45,3,FALSE)</f>
        <v>2721456636.8630252</v>
      </c>
      <c r="AG9" s="180">
        <f>VLOOKUP(AG$4,'Subcase 5'!$V$15:$X$45,3,FALSE)</f>
        <v>3667158519.1565943</v>
      </c>
      <c r="AH9" s="180">
        <f>VLOOKUP(AH$4,'Subcase 5'!$V$15:$X$45,3,FALSE)</f>
        <v>4949648689.5151482</v>
      </c>
      <c r="AI9" s="180">
        <f>VLOOKUP(AI$4,'Subcase 5'!$V$15:$X$45,3,FALSE)</f>
        <v>6690723081.8760786</v>
      </c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</row>
    <row r="10" spans="1:138" s="154" customFormat="1" ht="15.95">
      <c r="A10" s="143" t="s">
        <v>128</v>
      </c>
      <c r="B10" s="151" t="s">
        <v>117</v>
      </c>
      <c r="C10" s="151" t="s">
        <v>108</v>
      </c>
      <c r="D10" s="152" t="s">
        <v>111</v>
      </c>
      <c r="E10" s="180">
        <f>VLOOKUP(E$4,'Subcase 6'!$T$14:$V$44,3,FALSE)</f>
        <v>9635903.5219463706</v>
      </c>
      <c r="F10" s="180">
        <f>VLOOKUP(F$4,'Subcase 6'!$T$14:$V$44,3,FALSE)</f>
        <v>10167839.535806403</v>
      </c>
      <c r="G10" s="180">
        <f>VLOOKUP(G$4,'Subcase 6'!$T$14:$V$44,3,FALSE)</f>
        <v>10819100.41722936</v>
      </c>
      <c r="H10" s="180">
        <f>VLOOKUP(H$4,'Subcase 6'!$T$14:$V$44,3,FALSE)</f>
        <v>11621992.289216911</v>
      </c>
      <c r="I10" s="180">
        <f>VLOOKUP(I$4,'Subcase 6'!$T$14:$V$44,3,FALSE)</f>
        <v>12618509.10904092</v>
      </c>
      <c r="J10" s="180">
        <f>VLOOKUP(J$4,'Subcase 6'!$T$14:$V$44,3,FALSE)</f>
        <v>13863427.742178114</v>
      </c>
      <c r="K10" s="180">
        <f>VLOOKUP(K$4,'Subcase 6'!$T$14:$V$44,3,FALSE)</f>
        <v>15428434.916050507</v>
      </c>
      <c r="L10" s="180">
        <f>VLOOKUP(L$4,'Subcase 6'!$T$14:$V$44,3,FALSE)</f>
        <v>17407640.671016086</v>
      </c>
      <c r="M10" s="180">
        <f>VLOOKUP(M$4,'Subcase 6'!$T$14:$V$44,3,FALSE)</f>
        <v>19924957.556487143</v>
      </c>
      <c r="N10" s="180">
        <f>VLOOKUP(N$4,'Subcase 6'!$T$14:$V$44,3,FALSE)</f>
        <v>23143994.002331924</v>
      </c>
      <c r="O10" s="180">
        <f>VLOOKUP(O$4,'Subcase 6'!$T$14:$V$44,3,FALSE)</f>
        <v>27281340.165579289</v>
      </c>
      <c r="P10" s="180">
        <f>VLOOKUP(P$4,'Subcase 6'!$T$14:$V$44,3,FALSE)</f>
        <v>32624437.149881601</v>
      </c>
      <c r="Q10" s="180">
        <f>VLOOKUP(Q$4,'Subcase 6'!$T$14:$V$44,3,FALSE)</f>
        <v>39555645.941175953</v>
      </c>
      <c r="R10" s="180">
        <f>VLOOKUP(R$4,'Subcase 6'!$T$14:$V$44,3,FALSE)</f>
        <v>48584711.885921516</v>
      </c>
      <c r="S10" s="180">
        <f>VLOOKUP(S$4,'Subcase 6'!$T$14:$V$44,3,FALSE)</f>
        <v>60392610.40789517</v>
      </c>
      <c r="T10" s="180">
        <f>VLOOKUP(T$4,'Subcase 6'!$T$14:$V$44,3,FALSE)</f>
        <v>75890837.046398997</v>
      </c>
      <c r="U10" s="180">
        <f>VLOOKUP(U$4,'Subcase 6'!$T$14:$V$44,3,FALSE)</f>
        <v>96301675.424502417</v>
      </c>
      <c r="V10" s="180">
        <f>VLOOKUP(V$4,'Subcase 6'!$T$14:$V$44,3,FALSE)</f>
        <v>123266985.12028877</v>
      </c>
      <c r="W10" s="180">
        <f>VLOOKUP(W$4,'Subcase 6'!$T$14:$V$44,3,FALSE)</f>
        <v>158995795.93267685</v>
      </c>
      <c r="X10" s="180">
        <f>VLOOKUP(X$4,'Subcase 6'!$T$14:$V$44,3,FALSE)</f>
        <v>206464747.60555378</v>
      </c>
      <c r="Y10" s="180">
        <f>VLOOKUP(Y$4,'Subcase 6'!$T$14:$V$44,3,FALSE)</f>
        <v>269690547.62033314</v>
      </c>
      <c r="Z10" s="180">
        <f>VLOOKUP(Z$4,'Subcase 6'!$T$14:$V$44,3,FALSE)</f>
        <v>354100645.82948995</v>
      </c>
      <c r="AA10" s="180">
        <f>VLOOKUP(AA$4,'Subcase 6'!$T$14:$V$44,3,FALSE)</f>
        <v>467037945.66611755</v>
      </c>
      <c r="AB10" s="180">
        <f>VLOOKUP(AB$4,'Subcase 6'!$T$14:$V$44,3,FALSE)</f>
        <v>618448551.3989557</v>
      </c>
      <c r="AC10" s="180">
        <f>VLOOKUP(AC$4,'Subcase 6'!$T$14:$V$44,3,FALSE)</f>
        <v>821819613.11045229</v>
      </c>
      <c r="AD10" s="180">
        <f>VLOOKUP(AD$4,'Subcase 6'!$T$14:$V$44,3,FALSE)</f>
        <v>1095459093.9117427</v>
      </c>
      <c r="AE10" s="180">
        <f>VLOOKUP(AE$4,'Subcase 6'!$T$14:$V$44,3,FALSE)</f>
        <v>1464243245.2319949</v>
      </c>
      <c r="AF10" s="180">
        <f>VLOOKUP(AF$4,'Subcase 6'!$T$14:$V$44,3,FALSE)</f>
        <v>1962004168.2647171</v>
      </c>
      <c r="AG10" s="180">
        <f>VLOOKUP(AG$4,'Subcase 6'!$T$14:$V$44,3,FALSE)</f>
        <v>2634793780.4305468</v>
      </c>
      <c r="AH10" s="180">
        <f>VLOOKUP(AH$4,'Subcase 6'!$T$14:$V$44,3,FALSE)</f>
        <v>3545348280.183917</v>
      </c>
      <c r="AI10" s="180">
        <f>VLOOKUP(AI$4,'Subcase 6'!$T$14:$V$44,3,FALSE)</f>
        <v>4779197728.1760998</v>
      </c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173"/>
      <c r="DY10" s="173"/>
      <c r="DZ10" s="173"/>
      <c r="EA10" s="173"/>
      <c r="EB10" s="173"/>
      <c r="EC10" s="173"/>
      <c r="ED10" s="173"/>
      <c r="EE10" s="173"/>
      <c r="EF10" s="173"/>
      <c r="EG10" s="173"/>
      <c r="EH10" s="173"/>
    </row>
    <row r="11" spans="1:138" ht="15.95">
      <c r="A11" s="142" t="s">
        <v>129</v>
      </c>
      <c r="B11" s="11" t="s">
        <v>120</v>
      </c>
      <c r="C11" s="11" t="s">
        <v>114</v>
      </c>
      <c r="D11" s="12" t="s">
        <v>109</v>
      </c>
      <c r="E11" s="127">
        <f>VLOOKUP(E4,'Subcase 7'!$W$15:$Y$45,3,FALSE)</f>
        <v>6686368.7363753114</v>
      </c>
      <c r="F11" s="127">
        <f>VLOOKUP(F4,'Subcase 7'!$W$15:$Y$45,3,FALSE)</f>
        <v>7308186.7179641118</v>
      </c>
      <c r="G11" s="127">
        <f>VLOOKUP(G4,'Subcase 7'!$W$15:$Y$45,3,FALSE)</f>
        <v>8072691.979448759</v>
      </c>
      <c r="H11" s="127">
        <f>VLOOKUP(H4,'Subcase 7'!$W$15:$Y$45,3,FALSE)</f>
        <v>9019056.7414791547</v>
      </c>
      <c r="I11" s="127">
        <f>VLOOKUP(I4,'Subcase 7'!$W$15:$Y$45,3,FALSE)</f>
        <v>10198297.616809199</v>
      </c>
      <c r="J11" s="127">
        <f>VLOOKUP(J4,'Subcase 7'!$W$15:$Y$45,3,FALSE)</f>
        <v>11677077.437909363</v>
      </c>
      <c r="K11" s="127">
        <f>VLOOKUP(K4,'Subcase 7'!$W$15:$Y$45,3,FALSE)</f>
        <v>13542777.518150844</v>
      </c>
      <c r="L11" s="127">
        <f>VLOOKUP(L4,'Subcase 7'!$W$15:$Y$45,3,FALSE)</f>
        <v>15910277.23186592</v>
      </c>
      <c r="M11" s="127">
        <f>VLOOKUP(M4,'Subcase 7'!$W$15:$Y$45,3,FALSE)</f>
        <v>18931031.259498209</v>
      </c>
      <c r="N11" s="127">
        <f>VLOOKUP(N4,'Subcase 7'!$W$15:$Y$45,3,FALSE)</f>
        <v>22805243.084275633</v>
      </c>
      <c r="O11" s="127">
        <f>VLOOKUP(O4,'Subcase 7'!$W$15:$Y$45,3,FALSE)</f>
        <v>27798216.144105654</v>
      </c>
      <c r="P11" s="127">
        <f>VLOOKUP(P4,'Subcase 7'!$W$15:$Y$45,3,FALSE)</f>
        <v>34262348.459158435</v>
      </c>
      <c r="Q11" s="127">
        <f>VLOOKUP(Q4,'Subcase 7'!$W$15:$Y$45,3,FALSE)</f>
        <v>42666759.474398501</v>
      </c>
      <c r="R11" s="127">
        <f>VLOOKUP(R4,'Subcase 7'!$W$15:$Y$45,3,FALSE)</f>
        <v>53637249.699097261</v>
      </c>
      <c r="S11" s="127">
        <f>VLOOKUP(S4,'Subcase 7'!$W$15:$Y$45,3,FALSE)</f>
        <v>68010263.417766616</v>
      </c>
      <c r="T11" s="127">
        <f>VLOOKUP(T4,'Subcase 7'!$W$15:$Y$45,3,FALSE)</f>
        <v>86905846.55315128</v>
      </c>
      <c r="U11" s="127">
        <f>VLOOKUP(U4,'Subcase 7'!$W$15:$Y$45,3,FALSE)</f>
        <v>111826394.65255643</v>
      </c>
      <c r="V11" s="127">
        <f>VLOOKUP(V4,'Subcase 7'!$W$15:$Y$45,3,FALSE)</f>
        <v>144790446.47091728</v>
      </c>
      <c r="W11" s="127">
        <f>VLOOKUP(W4,'Subcase 7'!$W$15:$Y$45,3,FALSE)</f>
        <v>188514138.44779539</v>
      </c>
      <c r="X11" s="127">
        <f>VLOOKUP(X4,'Subcase 7'!$W$15:$Y$45,3,FALSE)</f>
        <v>246657525.59764433</v>
      </c>
      <c r="Y11" s="127">
        <f>VLOOKUP(Y4,'Subcase 7'!$W$15:$Y$45,3,FALSE)</f>
        <v>324159248.59095395</v>
      </c>
      <c r="Z11" s="127">
        <f>VLOOKUP(Z4,'Subcase 7'!$W$15:$Y$45,3,FALSE)</f>
        <v>427691606.85510606</v>
      </c>
      <c r="AA11" s="127">
        <f>VLOOKUP(AA4,'Subcase 7'!$W$15:$Y$45,3,FALSE)</f>
        <v>566279835.79556239</v>
      </c>
      <c r="AB11" s="127">
        <f>VLOOKUP(AB4,'Subcase 7'!$W$15:$Y$45,3,FALSE)</f>
        <v>752145451.72806919</v>
      </c>
      <c r="AC11" s="127">
        <f>VLOOKUP(AC4,'Subcase 7'!$W$15:$Y$45,3,FALSE)</f>
        <v>1001855524.3366693</v>
      </c>
      <c r="AD11" s="127">
        <f>VLOOKUP(AD4,'Subcase 7'!$W$15:$Y$45,3,FALSE)</f>
        <v>1337889863.5143001</v>
      </c>
      <c r="AE11" s="127">
        <f>VLOOKUP(AE4,'Subcase 7'!$W$15:$Y$45,3,FALSE)</f>
        <v>1790779384.5143137</v>
      </c>
      <c r="AF11" s="127">
        <f>VLOOKUP(AF4,'Subcase 7'!$W$15:$Y$45,3,FALSE)</f>
        <v>2402025486.6118178</v>
      </c>
      <c r="AG11" s="127">
        <f>VLOOKUP(AG4,'Subcase 7'!$W$15:$Y$45,3,FALSE)</f>
        <v>3228087835.2528844</v>
      </c>
      <c r="AH11" s="127">
        <f>VLOOKUP(AH4,'Subcase 7'!$W$15:$Y$45,3,FALSE)</f>
        <v>4345834287.8004704</v>
      </c>
      <c r="AI11" s="127">
        <f>VLOOKUP(AI4,'Subcase 7'!$W$15:$Y$45,3,FALSE)</f>
        <v>5859992576.4348888</v>
      </c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</row>
    <row r="12" spans="1:138" s="154" customFormat="1" ht="15.95">
      <c r="A12" s="143" t="s">
        <v>130</v>
      </c>
      <c r="B12" s="151" t="s">
        <v>117</v>
      </c>
      <c r="C12" s="151" t="s">
        <v>114</v>
      </c>
      <c r="D12" s="152" t="s">
        <v>111</v>
      </c>
      <c r="E12" s="155">
        <f>VLOOKUP(E$4,'Subcase 8'!$V$14:$X$44,3,FALSE)</f>
        <v>9497192.4624229185</v>
      </c>
      <c r="F12" s="155">
        <f>VLOOKUP(F$4,'Subcase 8'!$V$14:$X$44,3,FALSE)</f>
        <v>9995061.127495734</v>
      </c>
      <c r="G12" s="155">
        <f>VLOOKUP(G$4,'Subcase 8'!$V$14:$X$44,3,FALSE)</f>
        <v>10602194.007331884</v>
      </c>
      <c r="H12" s="155">
        <f>VLOOKUP(H$4,'Subcase 8'!$V$14:$X$44,3,FALSE)</f>
        <v>11347534.980643056</v>
      </c>
      <c r="I12" s="155">
        <f>VLOOKUP(I$4,'Subcase 8'!$V$14:$X$44,3,FALSE)</f>
        <v>12268524.935224887</v>
      </c>
      <c r="J12" s="155">
        <f>VLOOKUP(J$4,'Subcase 8'!$V$14:$X$44,3,FALSE)</f>
        <v>13413762.522735812</v>
      </c>
      <c r="K12" s="155">
        <f>VLOOKUP(K$4,'Subcase 8'!$V$14:$X$44,3,FALSE)</f>
        <v>14846535.791301809</v>
      </c>
      <c r="L12" s="155">
        <f>VLOOKUP(L$4,'Subcase 8'!$V$14:$X$44,3,FALSE)</f>
        <v>16649519.04928939</v>
      </c>
      <c r="M12" s="155">
        <f>VLOOKUP(M$4,'Subcase 8'!$V$14:$X$44,3,FALSE)</f>
        <v>18931031.24914201</v>
      </c>
      <c r="N12" s="155">
        <f>VLOOKUP(N$4,'Subcase 8'!$V$14:$X$44,3,FALSE)</f>
        <v>21833390.086967781</v>
      </c>
      <c r="O12" s="155">
        <f>VLOOKUP(O$4,'Subcase 8'!$V$14:$X$44,3,FALSE)</f>
        <v>25544082.774614934</v>
      </c>
      <c r="P12" s="155">
        <f>VLOOKUP(P$4,'Subcase 8'!$V$14:$X$44,3,FALSE)</f>
        <v>30310727.60833475</v>
      </c>
      <c r="Q12" s="155">
        <f>VLOOKUP(Q$4,'Subcase 8'!$V$14:$X$44,3,FALSE)</f>
        <v>36461143.960163377</v>
      </c>
      <c r="R12" s="155">
        <f>VLOOKUP(R$4,'Subcase 8'!$V$14:$X$44,3,FALSE)</f>
        <v>44430314.797690623</v>
      </c>
      <c r="S12" s="155">
        <f>VLOOKUP(S$4,'Subcase 8'!$V$14:$X$44,3,FALSE)</f>
        <v>54796659.851507209</v>
      </c>
      <c r="T12" s="155">
        <f>VLOOKUP(T$4,'Subcase 8'!$V$14:$X$44,3,FALSE)</f>
        <v>68330899.952031255</v>
      </c>
      <c r="U12" s="155">
        <f>VLOOKUP(U$4,'Subcase 8'!$V$14:$X$44,3,FALSE)</f>
        <v>86061967.006699413</v>
      </c>
      <c r="V12" s="155">
        <f>VLOOKUP(V$4,'Subcase 8'!$V$14:$X$44,3,FALSE)</f>
        <v>109366013.27961616</v>
      </c>
      <c r="W12" s="155">
        <f>VLOOKUP(W$4,'Subcase 8'!$V$14:$X$44,3,FALSE)</f>
        <v>140086753.5894739</v>
      </c>
      <c r="X12" s="155">
        <f>VLOOKUP(X$4,'Subcase 8'!$V$14:$X$44,3,FALSE)</f>
        <v>180698347.587726</v>
      </c>
      <c r="Y12" s="155">
        <f>VLOOKUP(Y$4,'Subcase 8'!$V$14:$X$44,3,FALSE)</f>
        <v>234526087.80344844</v>
      </c>
      <c r="Z12" s="155">
        <f>VLOOKUP(Z$4,'Subcase 8'!$V$14:$X$44,3,FALSE)</f>
        <v>306045701.74114418</v>
      </c>
      <c r="AA12" s="155">
        <f>VLOOKUP(AA$4,'Subcase 8'!$V$14:$X$44,3,FALSE)</f>
        <v>401289649.82817942</v>
      </c>
      <c r="AB12" s="155">
        <f>VLOOKUP(AB$4,'Subcase 8'!$V$14:$X$44,3,FALSE)</f>
        <v>528399154.96900749</v>
      </c>
      <c r="AC12" s="155">
        <f>VLOOKUP(AC$4,'Subcase 8'!$V$14:$X$44,3,FALSE)</f>
        <v>698374861.59382701</v>
      </c>
      <c r="AD12" s="155">
        <f>VLOOKUP(AD$4,'Subcase 8'!$V$14:$X$44,3,FALSE)</f>
        <v>926098402.00294673</v>
      </c>
      <c r="AE12" s="155">
        <f>VLOOKUP(AE$4,'Subcase 8'!$V$14:$X$44,3,FALSE)</f>
        <v>1231723679.4741814</v>
      </c>
      <c r="AF12" s="155">
        <f>VLOOKUP(AF$4,'Subcase 8'!$V$14:$X$44,3,FALSE)</f>
        <v>1642573015.1615312</v>
      </c>
      <c r="AG12" s="155">
        <f>VLOOKUP(AG$4,'Subcase 8'!$V$14:$X$44,3,FALSE)</f>
        <v>2195723092.7028646</v>
      </c>
      <c r="AH12" s="155">
        <f>VLOOKUP(AH$4,'Subcase 8'!$V$14:$X$44,3,FALSE)</f>
        <v>2941533873.3432088</v>
      </c>
      <c r="AI12" s="155">
        <f>VLOOKUP(AI$4,'Subcase 8'!$V$14:$X$44,3,FALSE)</f>
        <v>3948467215.8651276</v>
      </c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</row>
    <row r="13" spans="1:138"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7"/>
      <c r="CY13" s="167"/>
      <c r="CZ13" s="167"/>
      <c r="DA13" s="167"/>
      <c r="DB13" s="167"/>
      <c r="DC13" s="167"/>
      <c r="DD13" s="167"/>
      <c r="DE13" s="167"/>
      <c r="DF13" s="167"/>
      <c r="DG13" s="167"/>
      <c r="DH13" s="167"/>
      <c r="DI13" s="167"/>
      <c r="DJ13" s="167"/>
      <c r="DK13" s="167"/>
      <c r="DL13" s="167"/>
      <c r="DM13" s="167"/>
      <c r="DN13" s="167"/>
      <c r="DO13" s="167"/>
      <c r="DP13" s="167"/>
      <c r="DQ13" s="167"/>
      <c r="DR13" s="167"/>
      <c r="DS13" s="167"/>
      <c r="DT13" s="167"/>
      <c r="DU13" s="167"/>
      <c r="DV13" s="167"/>
      <c r="DW13" s="167"/>
    </row>
    <row r="15" spans="1:138">
      <c r="B15" t="s">
        <v>138</v>
      </c>
    </row>
    <row r="18" spans="3:3">
      <c r="C18" s="139"/>
    </row>
    <row r="22" spans="3:3">
      <c r="C22" s="175"/>
    </row>
    <row r="24" spans="3:3">
      <c r="C24" t="s">
        <v>139</v>
      </c>
    </row>
    <row r="40" spans="1:30" ht="15.95">
      <c r="A40" s="13"/>
      <c r="B40" s="7"/>
      <c r="C40" s="7"/>
      <c r="D40" s="7"/>
    </row>
    <row r="41" spans="1:30" ht="15.95">
      <c r="A41" s="13"/>
      <c r="B41" s="7"/>
      <c r="C41" s="7"/>
      <c r="D41" s="7"/>
    </row>
    <row r="42" spans="1:30" ht="15.95">
      <c r="A42" s="13"/>
      <c r="B42" s="7"/>
      <c r="C42" s="7"/>
      <c r="D42" s="7"/>
    </row>
    <row r="43" spans="1:30" ht="15.95">
      <c r="A43" s="13"/>
      <c r="B43" s="7"/>
      <c r="C43" s="7"/>
      <c r="D43" s="7"/>
    </row>
    <row r="44" spans="1:30" ht="15.95">
      <c r="A44" s="13"/>
      <c r="B44" s="7"/>
      <c r="C44" s="7"/>
      <c r="D44" s="7"/>
    </row>
    <row r="45" spans="1:30" ht="15.95">
      <c r="A45" s="13"/>
      <c r="B45" s="7"/>
      <c r="C45" s="7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5.95">
      <c r="A46" s="13"/>
      <c r="B46" s="7"/>
      <c r="C46" s="7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5.95">
      <c r="A47" s="13"/>
      <c r="B47" s="7"/>
      <c r="C47" s="7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41F5-C41B-480F-99ED-954C21867096}">
  <dimension ref="A2:AI50"/>
  <sheetViews>
    <sheetView workbookViewId="0">
      <pane xSplit="4" ySplit="4" topLeftCell="E5" activePane="bottomRight" state="frozen"/>
      <selection pane="bottomRight" activeCell="L16" sqref="L16"/>
      <selection pane="bottomLeft"/>
      <selection pane="topRight"/>
    </sheetView>
  </sheetViews>
  <sheetFormatPr defaultColWidth="8.85546875" defaultRowHeight="15"/>
  <cols>
    <col min="1" max="1" width="6.28515625" bestFit="1" customWidth="1"/>
    <col min="2" max="2" width="6.85546875" bestFit="1" customWidth="1"/>
    <col min="3" max="3" width="18.140625" customWidth="1"/>
    <col min="4" max="4" width="24.140625" customWidth="1"/>
    <col min="5" max="6" width="14.7109375" bestFit="1" customWidth="1"/>
    <col min="7" max="7" width="16.42578125" customWidth="1"/>
    <col min="8" max="12" width="14.7109375" bestFit="1" customWidth="1"/>
    <col min="13" max="13" width="14.7109375" style="167" bestFit="1" customWidth="1"/>
    <col min="14" max="14" width="19.7109375" customWidth="1"/>
    <col min="15" max="15" width="18.7109375" customWidth="1"/>
    <col min="16" max="16" width="20.7109375" customWidth="1"/>
    <col min="17" max="17" width="20.85546875" customWidth="1"/>
    <col min="18" max="18" width="20.140625" customWidth="1"/>
    <col min="19" max="19" width="25.42578125" customWidth="1"/>
    <col min="20" max="20" width="18" customWidth="1"/>
    <col min="21" max="21" width="20" customWidth="1"/>
    <col min="22" max="22" width="19.140625" customWidth="1"/>
    <col min="23" max="23" width="22.42578125" customWidth="1"/>
    <col min="24" max="24" width="22.140625" customWidth="1"/>
    <col min="25" max="25" width="23.85546875" customWidth="1"/>
    <col min="26" max="26" width="21.42578125" customWidth="1"/>
    <col min="27" max="27" width="19.42578125" customWidth="1"/>
    <col min="28" max="28" width="27.140625" customWidth="1"/>
    <col min="29" max="29" width="20.7109375" customWidth="1"/>
    <col min="30" max="30" width="21" customWidth="1"/>
    <col min="31" max="31" width="21.42578125" customWidth="1"/>
    <col min="32" max="32" width="21.7109375" customWidth="1"/>
    <col min="33" max="33" width="22.42578125" customWidth="1"/>
    <col min="34" max="34" width="23.85546875" customWidth="1"/>
    <col min="35" max="35" width="18.7109375" customWidth="1"/>
  </cols>
  <sheetData>
    <row r="2" spans="1:35">
      <c r="F2" s="53" t="s">
        <v>122</v>
      </c>
    </row>
    <row r="4" spans="1:35" s="169" customFormat="1" ht="15.95">
      <c r="A4" s="164" t="s">
        <v>102</v>
      </c>
      <c r="B4" s="165" t="s">
        <v>103</v>
      </c>
      <c r="C4" s="165" t="s">
        <v>104</v>
      </c>
      <c r="D4" s="166" t="s">
        <v>105</v>
      </c>
      <c r="E4" s="168">
        <v>0</v>
      </c>
      <c r="F4" s="168">
        <v>0.01</v>
      </c>
      <c r="G4" s="168">
        <v>0.02</v>
      </c>
      <c r="H4" s="168">
        <v>0.03</v>
      </c>
      <c r="I4" s="168">
        <v>0.04</v>
      </c>
      <c r="J4" s="168">
        <v>0.05</v>
      </c>
      <c r="K4" s="168">
        <v>0.06</v>
      </c>
      <c r="L4" s="168">
        <v>7.0000000000000007E-2</v>
      </c>
      <c r="M4" s="168">
        <v>0.08</v>
      </c>
      <c r="N4" s="168">
        <v>0.09</v>
      </c>
      <c r="O4" s="168">
        <v>0.1</v>
      </c>
      <c r="P4" s="168">
        <v>0.11</v>
      </c>
      <c r="Q4" s="168">
        <v>0.12</v>
      </c>
      <c r="R4" s="168">
        <v>0.13</v>
      </c>
      <c r="S4" s="168">
        <v>0.14000000000000001</v>
      </c>
      <c r="T4" s="168">
        <v>0.15</v>
      </c>
      <c r="U4" s="168">
        <v>0.16</v>
      </c>
      <c r="V4" s="168">
        <v>0.17</v>
      </c>
      <c r="W4" s="168">
        <v>0.18</v>
      </c>
      <c r="X4" s="168">
        <v>0.19</v>
      </c>
      <c r="Y4" s="168">
        <v>0.2</v>
      </c>
      <c r="Z4" s="168">
        <v>0.21</v>
      </c>
      <c r="AA4" s="168">
        <v>0.22</v>
      </c>
      <c r="AB4" s="168">
        <v>0.23</v>
      </c>
      <c r="AC4" s="168">
        <v>0.24</v>
      </c>
      <c r="AD4" s="168">
        <v>0.25</v>
      </c>
      <c r="AE4" s="168">
        <v>0.26</v>
      </c>
      <c r="AF4" s="168">
        <v>0.27</v>
      </c>
      <c r="AG4" s="168">
        <v>0.28000000000000003</v>
      </c>
      <c r="AH4" s="168">
        <v>0.28999999999999998</v>
      </c>
      <c r="AI4" s="168">
        <v>0.3</v>
      </c>
    </row>
    <row r="5" spans="1:35" s="150" customFormat="1" ht="15.95">
      <c r="A5" s="47" t="s">
        <v>123</v>
      </c>
      <c r="B5" s="148" t="s">
        <v>107</v>
      </c>
      <c r="C5" s="148" t="s">
        <v>108</v>
      </c>
      <c r="D5" s="148" t="s">
        <v>109</v>
      </c>
      <c r="E5" s="149">
        <f>VLOOKUP(E4,'Subcase 1'!$R$14:$T$44,3,FALSE)</f>
        <v>5208652.4224298922</v>
      </c>
      <c r="F5" s="149">
        <f>VLOOKUP(F4,'Subcase 1'!$R$14:$T$44,3,FALSE)</f>
        <v>5873504.3408989646</v>
      </c>
      <c r="G5" s="149">
        <f>VLOOKUP(G4,'Subcase 1'!$R$14:$T$44,3,FALSE)</f>
        <v>6707633.0582857393</v>
      </c>
      <c r="H5" s="149">
        <f>VLOOKUP(H4,'Subcase 1'!$R$14:$T$44,3,FALSE)</f>
        <v>7761550.6448892532</v>
      </c>
      <c r="I5" s="149">
        <f>VLOOKUP(I4,'Subcase 1'!$R$14:$T$44,3,FALSE)</f>
        <v>9102180.13358167</v>
      </c>
      <c r="J5" s="149">
        <f>VLOOKUP(J4,'Subcase 1'!$R$14:$T$44,3,FALSE)</f>
        <v>10818471.029923661</v>
      </c>
      <c r="K5" s="149">
        <f>VLOOKUP(K4,'Subcase 1'!$R$14:$T$44,3,FALSE)</f>
        <v>13029003.018682845</v>
      </c>
      <c r="L5" s="149">
        <f>VLOOKUP(L4,'Subcase 1'!$R$14:$T$44,3,FALSE)</f>
        <v>15892298.571685718</v>
      </c>
      <c r="M5" s="128">
        <f>VLOOKUP(M4,'Subcase 1'!$R$14:$T$44,3,FALSE)</f>
        <v>19620830.82693848</v>
      </c>
      <c r="N5" s="212">
        <f>VLOOKUP(N4,'Subcase 1'!$R$14:$T$44,3,FALSE)</f>
        <v>24500077.899047147</v>
      </c>
      <c r="O5" s="212">
        <f>VLOOKUP(O4,'Subcase 1'!$R$14:$T$44,3,FALSE)</f>
        <v>30914476.010788552</v>
      </c>
      <c r="P5" s="212">
        <f>VLOOKUP(P4,'Subcase 1'!$R$14:$T$44,3,FALSE)</f>
        <v>39382812.957973577</v>
      </c>
      <c r="Q5" s="212">
        <f>VLOOKUP(Q4,'Subcase 1'!$R$14:$T$44,3,FALSE)</f>
        <v>50606551.405929901</v>
      </c>
      <c r="R5" s="212">
        <f>VLOOKUP(R4,'Subcase 1'!$R$14:$T$44,3,FALSE)</f>
        <v>65535876.293793529</v>
      </c>
      <c r="S5" s="212">
        <f>VLOOKUP(S4,'Subcase 1'!$R$14:$T$44,3,FALSE)</f>
        <v>85460057.353024945</v>
      </c>
      <c r="T5" s="212">
        <f>VLOOKUP(T4,'Subcase 1'!$R$14:$T$44,3,FALSE)</f>
        <v>112131193.03185152</v>
      </c>
      <c r="U5" s="212">
        <f>VLOOKUP(U4,'Subcase 1'!$R$14:$T$44,3,FALSE)</f>
        <v>147933813.64247957</v>
      </c>
      <c r="V5" s="212">
        <f>VLOOKUP(V4,'Subcase 1'!$R$14:$T$44,3,FALSE)</f>
        <v>196117525.23807922</v>
      </c>
      <c r="W5" s="212">
        <f>VLOOKUP(W4,'Subcase 1'!$R$14:$T$44,3,FALSE)</f>
        <v>261116363.30046335</v>
      </c>
      <c r="X5" s="212">
        <f>VLOOKUP(X4,'Subcase 1'!$R$14:$T$44,3,FALSE)</f>
        <v>348987476.21860015</v>
      </c>
      <c r="Y5" s="212">
        <f>VLOOKUP(Y4,'Subcase 1'!$R$14:$T$44,3,FALSE)</f>
        <v>468014111.75163394</v>
      </c>
      <c r="Z5" s="212">
        <f>VLOOKUP(Z4,'Subcase 1'!$R$14:$T$44,3,FALSE)</f>
        <v>629534933.06333172</v>
      </c>
      <c r="AA5" s="212">
        <f>VLOOKUP(AA4,'Subcase 1'!$R$14:$T$44,3,FALSE)</f>
        <v>849085238.61881626</v>
      </c>
      <c r="AB5" s="212">
        <f>VLOOKUP(AB4,'Subcase 1'!$R$14:$T$44,3,FALSE)</f>
        <v>1147968182.6881156</v>
      </c>
      <c r="AC5" s="212">
        <f>VLOOKUP(AC4,'Subcase 1'!$R$14:$T$44,3,FALSE)</f>
        <v>1555419019.9818521</v>
      </c>
      <c r="AD5" s="212">
        <f>VLOOKUP(AD4,'Subcase 1'!$R$14:$T$44,3,FALSE)</f>
        <v>2111587471.3780289</v>
      </c>
      <c r="AE5" s="212">
        <f>VLOOKUP(AE4,'Subcase 1'!$R$14:$T$44,3,FALSE)</f>
        <v>2871649085.7237921</v>
      </c>
      <c r="AF5" s="212">
        <f>VLOOKUP(AF4,'Subcase 1'!$R$14:$T$44,3,FALSE)</f>
        <v>3911475024.5025601</v>
      </c>
      <c r="AG5" s="212">
        <f>VLOOKUP(AG4,'Subcase 1'!$R$14:$T$44,3,FALSE)</f>
        <v>5335453564.3043404</v>
      </c>
      <c r="AH5" s="212">
        <f>VLOOKUP(AH4,'Subcase 1'!$R$14:$T$44,3,FALSE)</f>
        <v>7287283143.15522</v>
      </c>
      <c r="AI5" s="212">
        <f>VLOOKUP(AI4,'Subcase 1'!$R$14:$T$44,3,FALSE)</f>
        <v>9964869962.1455193</v>
      </c>
    </row>
    <row r="6" spans="1:35" s="150" customFormat="1" ht="15.95">
      <c r="A6" s="47" t="s">
        <v>124</v>
      </c>
      <c r="B6" s="48" t="s">
        <v>107</v>
      </c>
      <c r="C6" s="48" t="s">
        <v>108</v>
      </c>
      <c r="D6" s="48" t="s">
        <v>111</v>
      </c>
      <c r="E6" s="180">
        <f>VLOOKUP(E4,'Subcase 2'!$X$14:$Z$44,3,FALSE)</f>
        <v>8019476.1494244989</v>
      </c>
      <c r="F6" s="180">
        <f>VLOOKUP(F4,'Subcase 2'!$X$14:$Z$44,3,FALSE)</f>
        <v>8560378.7517087348</v>
      </c>
      <c r="G6" s="180">
        <f>VLOOKUP(G4,'Subcase 2'!$X$14:$Z$44,3,FALSE)</f>
        <v>9237135.0878935643</v>
      </c>
      <c r="H6" s="180">
        <f>VLOOKUP(H4,'Subcase 2'!$X$14:$Z$44,3,FALSE)</f>
        <v>10090028.886379795</v>
      </c>
      <c r="I6" s="180">
        <f>VLOOKUP(I4,'Subcase 2'!$X$14:$Z$44,3,FALSE)</f>
        <v>11172407.455135247</v>
      </c>
      <c r="J6" s="180">
        <f>VLOOKUP(J4,'Subcase 2'!$X$14:$Z$44,3,FALSE)</f>
        <v>12555156.118981076</v>
      </c>
      <c r="K6" s="180">
        <f>VLOOKUP(K4,'Subcase 2'!$X$14:$Z$44,3,FALSE)</f>
        <v>14332761.297537196</v>
      </c>
      <c r="L6" s="180">
        <f>VLOOKUP(L4,'Subcase 2'!$X$14:$Z$44,3,FALSE)</f>
        <v>16631540.396795524</v>
      </c>
      <c r="M6" s="128">
        <f>VLOOKUP(M4,'Subcase 2'!$X$14:$Z$44,3,FALSE)</f>
        <v>19620830.826938499</v>
      </c>
      <c r="N6" s="149">
        <f>VLOOKUP(N4,'Subcase 2'!$X$14:$Z$44,3,FALSE)</f>
        <v>23528224.915689182</v>
      </c>
      <c r="O6" s="149">
        <f>VLOOKUP(O4,'Subcase 2'!$X$14:$Z$44,3,FALSE)</f>
        <v>28660342.660083931</v>
      </c>
      <c r="P6" s="149">
        <f>VLOOKUP(P4,'Subcase 2'!$X$14:$Z$44,3,FALSE)</f>
        <v>35431192.132442571</v>
      </c>
      <c r="Q6" s="149">
        <f>VLOOKUP(Q4,'Subcase 2'!$X$14:$Z$44,3,FALSE)</f>
        <v>44400935.925739273</v>
      </c>
      <c r="R6" s="149">
        <f>VLOOKUP(R4,'Subcase 2'!$X$14:$Z$44,3,FALSE)</f>
        <v>56328941.43819996</v>
      </c>
      <c r="S6" s="149">
        <f>VLOOKUP(S4,'Subcase 2'!$X$14:$Z$44,3,FALSE)</f>
        <v>72246453.848400936</v>
      </c>
      <c r="T6" s="149">
        <f>VLOOKUP(T4,'Subcase 2'!$X$14:$Z$44,3,FALSE)</f>
        <v>93556246.513633013</v>
      </c>
      <c r="U6" s="149">
        <f>VLOOKUP(U4,'Subcase 2'!$X$14:$Z$44,3,FALSE)</f>
        <v>122169386.10810065</v>
      </c>
      <c r="V6" s="149">
        <f>VLOOKUP(V4,'Subcase 2'!$X$14:$Z$44,3,FALSE)</f>
        <v>160693092.1966472</v>
      </c>
      <c r="W6" s="149">
        <f>VLOOKUP(W4,'Subcase 2'!$X$14:$Z$44,3,FALSE)</f>
        <v>212688978.64357334</v>
      </c>
      <c r="X6" s="149">
        <f>VLOOKUP(X4,'Subcase 2'!$X$14:$Z$44,3,FALSE)</f>
        <v>283028298.47935021</v>
      </c>
      <c r="Y6" s="149">
        <f>VLOOKUP(Y4,'Subcase 2'!$X$14:$Z$44,3,FALSE)</f>
        <v>378380951.32774293</v>
      </c>
      <c r="Z6" s="149">
        <f>VLOOKUP(Z4,'Subcase 2'!$X$14:$Z$44,3,FALSE)</f>
        <v>507889028.43773192</v>
      </c>
      <c r="AA6" s="149">
        <f>VLOOKUP(AA4,'Subcase 2'!$X$14:$Z$44,3,FALSE)</f>
        <v>684095053.30718064</v>
      </c>
      <c r="AB6" s="149">
        <f>VLOOKUP(AB4,'Subcase 2'!$X$14:$Z$44,3,FALSE)</f>
        <v>924221886.80934763</v>
      </c>
      <c r="AC6" s="149">
        <f>VLOOKUP(AC4,'Subcase 2'!$X$14:$Z$44,3,FALSE)</f>
        <v>1251938358.4204545</v>
      </c>
      <c r="AD6" s="149">
        <f>VLOOKUP(AD4,'Subcase 2'!$X$14:$Z$44,3,FALSE)</f>
        <v>1699796011.4519131</v>
      </c>
      <c r="AE6" s="149">
        <f>VLOOKUP(AE4,'Subcase 2'!$X$14:$Z$44,3,FALSE)</f>
        <v>2312593382.8101897</v>
      </c>
      <c r="AF6" s="149">
        <f>VLOOKUP(AF4,'Subcase 2'!$X$14:$Z$44,3,FALSE)</f>
        <v>3152022555.9042435</v>
      </c>
      <c r="AG6" s="149">
        <f>VLOOKUP(AG4,'Subcase 2'!$X$14:$Z$44,3,FALSE)</f>
        <v>4303088825.5782967</v>
      </c>
      <c r="AH6" s="149">
        <f>VLOOKUP(AH4,'Subcase 2'!$X$14:$Z$44,3,FALSE)</f>
        <v>5882982733.8239803</v>
      </c>
      <c r="AI6" s="149">
        <f>VLOOKUP(AI4,'Subcase 2'!$X$14:$Z$44,3,FALSE)</f>
        <v>8053344608.4455433</v>
      </c>
    </row>
    <row r="7" spans="1:35" s="167" customFormat="1" ht="15.95">
      <c r="A7" s="181"/>
      <c r="B7" s="182"/>
      <c r="C7" s="182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</row>
    <row r="8" spans="1:35" s="146" customFormat="1" ht="15.95">
      <c r="A8" s="141" t="s">
        <v>125</v>
      </c>
      <c r="B8" s="144" t="s">
        <v>113</v>
      </c>
      <c r="C8" s="144" t="s">
        <v>114</v>
      </c>
      <c r="D8" s="144" t="s">
        <v>109</v>
      </c>
      <c r="E8" s="145">
        <f>VLOOKUP(E$4,'Subcase 3'!$T$14:$V$44,3,FALSE)</f>
        <v>5069941.3629064225</v>
      </c>
      <c r="F8" s="145">
        <f>VLOOKUP(F$4,'Subcase 3'!$T$14:$V$44,3,FALSE)</f>
        <v>5700725.9325882923</v>
      </c>
      <c r="G8" s="145">
        <f>VLOOKUP(G$4,'Subcase 3'!$T$14:$V$44,3,FALSE)</f>
        <v>6490726.64838826</v>
      </c>
      <c r="H8" s="145">
        <f>VLOOKUP(H$4,'Subcase 3'!$T$14:$V$44,3,FALSE)</f>
        <v>7487093.3363153934</v>
      </c>
      <c r="I8" s="145">
        <f>VLOOKUP(I$4,'Subcase 3'!$T$14:$V$44,3,FALSE)</f>
        <v>8752195.9597656298</v>
      </c>
      <c r="J8" s="145">
        <f>VLOOKUP(J$4,'Subcase 3'!$T$14:$V$44,3,FALSE)</f>
        <v>10368805.810481355</v>
      </c>
      <c r="K8" s="145">
        <f>VLOOKUP(K$4,'Subcase 3'!$T$14:$V$44,3,FALSE)</f>
        <v>12447103.893934134</v>
      </c>
      <c r="L8" s="178">
        <f>VLOOKUP(L$4,'Subcase 3'!$T$14:$V$44,3,FALSE)</f>
        <v>15134176.949959006</v>
      </c>
      <c r="M8" s="128">
        <f>VLOOKUP(M$4,'Subcase 3'!$T$14:$V$44,3,FALSE)</f>
        <v>18626904.519593336</v>
      </c>
      <c r="N8" s="180">
        <f>VLOOKUP(N$4,'Subcase 3'!$T$14:$V$44,3,FALSE)</f>
        <v>23189473.98368302</v>
      </c>
      <c r="O8" s="180">
        <f>VLOOKUP(O$4,'Subcase 3'!$T$14:$V$44,3,FALSE)</f>
        <v>29177218.619824234</v>
      </c>
      <c r="P8" s="180">
        <f>VLOOKUP(P$4,'Subcase 3'!$T$14:$V$44,3,FALSE)</f>
        <v>37069103.416426726</v>
      </c>
      <c r="Q8" s="180">
        <f>VLOOKUP(Q$4,'Subcase 3'!$T$14:$V$44,3,FALSE)</f>
        <v>47512049.424917355</v>
      </c>
      <c r="R8" s="180">
        <f>VLOOKUP(R$4,'Subcase 3'!$T$14:$V$44,3,FALSE)</f>
        <v>61381479.205562577</v>
      </c>
      <c r="S8" s="180">
        <f>VLOOKUP(S$4,'Subcase 3'!$T$14:$V$44,3,FALSE)</f>
        <v>79864106.796637058</v>
      </c>
      <c r="T8" s="180">
        <f>VLOOKUP(T$4,'Subcase 3'!$T$14:$V$44,3,FALSE)</f>
        <v>104571255.9374838</v>
      </c>
      <c r="U8" s="180">
        <f>VLOOKUP(U$4,'Subcase 3'!$T$14:$V$44,3,FALSE)</f>
        <v>137694105.22467634</v>
      </c>
      <c r="V8" s="180">
        <f>VLOOKUP(V$4,'Subcase 3'!$T$14:$V$44,3,FALSE)</f>
        <v>182216553.39740685</v>
      </c>
      <c r="W8" s="180">
        <f>VLOOKUP(W$4,'Subcase 3'!$T$14:$V$44,3,FALSE)</f>
        <v>242207320.95726052</v>
      </c>
      <c r="X8" s="180">
        <f>VLOOKUP(X$4,'Subcase 3'!$T$14:$V$44,3,FALSE)</f>
        <v>323221076.20077288</v>
      </c>
      <c r="Y8" s="180">
        <f>VLOOKUP(Y$4,'Subcase 3'!$T$14:$V$44,3,FALSE)</f>
        <v>432849651.93474859</v>
      </c>
      <c r="Z8" s="180">
        <f>VLOOKUP(Z$4,'Subcase 3'!$T$14:$V$44,3,FALSE)</f>
        <v>581479988.97498643</v>
      </c>
      <c r="AA8" s="180">
        <f>VLOOKUP(AA$4,'Subcase 3'!$T$14:$V$44,3,FALSE)</f>
        <v>783336942.78087711</v>
      </c>
      <c r="AB8" s="180">
        <f>VLOOKUP(AB$4,'Subcase 3'!$T$14:$V$44,3,FALSE)</f>
        <v>1057918786.2581669</v>
      </c>
      <c r="AC8" s="180">
        <f>VLOOKUP(AC$4,'Subcase 3'!$T$14:$V$44,3,FALSE)</f>
        <v>1431974268.4652283</v>
      </c>
      <c r="AD8" s="180">
        <f>VLOOKUP(AD$4,'Subcase 3'!$T$14:$V$44,3,FALSE)</f>
        <v>1942226779.4692314</v>
      </c>
      <c r="AE8" s="180">
        <f>VLOOKUP(AE$4,'Subcase 3'!$T$14:$V$44,3,FALSE)</f>
        <v>2639129519.9659753</v>
      </c>
      <c r="AF8" s="180">
        <f>VLOOKUP(AF$4,'Subcase 3'!$T$14:$V$44,3,FALSE)</f>
        <v>3592043871.3993745</v>
      </c>
      <c r="AG8" s="180">
        <f>VLOOKUP(AG$4,'Subcase 3'!$T$14:$V$44,3,FALSE)</f>
        <v>4896382876.5766602</v>
      </c>
      <c r="AH8" s="180">
        <f>VLOOKUP(AH$4,'Subcase 3'!$T$14:$V$44,3,FALSE)</f>
        <v>6683468736.3145161</v>
      </c>
      <c r="AI8" s="180">
        <f>VLOOKUP(AI$4,'Subcase 3'!$T$14:$V$44,3,FALSE)</f>
        <v>9134139449.8345509</v>
      </c>
    </row>
    <row r="9" spans="1:35" s="146" customFormat="1" ht="15.95">
      <c r="A9" s="141" t="s">
        <v>126</v>
      </c>
      <c r="B9" s="144" t="s">
        <v>107</v>
      </c>
      <c r="C9" s="144" t="s">
        <v>114</v>
      </c>
      <c r="D9" s="144" t="s">
        <v>111</v>
      </c>
      <c r="E9" s="179">
        <f>VLOOKUP(E$4,'Subcase 4'!$X$14:$Z$44,3,FALSE)</f>
        <v>7880765.0908480287</v>
      </c>
      <c r="F9" s="179">
        <f>VLOOKUP(F$4,'Subcase 4'!$X$14:$Z$44,3,FALSE)</f>
        <v>8387600.3446762254</v>
      </c>
      <c r="G9" s="179">
        <f>VLOOKUP(G$4,'Subcase 4'!$X$14:$Z$44,3,FALSE)</f>
        <v>9020228.6797207743</v>
      </c>
      <c r="H9" s="179">
        <f>VLOOKUP(H$4,'Subcase 4'!$X$14:$Z$44,3,FALSE)</f>
        <v>9815571.580132572</v>
      </c>
      <c r="I9" s="179">
        <f>VLOOKUP(I$4,'Subcase 4'!$X$14:$Z$44,3,FALSE)</f>
        <v>10822423.284457102</v>
      </c>
      <c r="J9" s="179">
        <f>VLOOKUP(J$4,'Subcase 4'!$X$14:$Z$44,3,FALSE)</f>
        <v>12105490.903769746</v>
      </c>
      <c r="K9" s="179">
        <f>VLOOKUP(K$4,'Subcase 4'!$X$14:$Z$44,3,FALSE)</f>
        <v>13750862.178491889</v>
      </c>
      <c r="L9" s="179">
        <f>VLOOKUP(L$4,'Subcase 4'!$X$14:$Z$44,3,FALSE)</f>
        <v>15873418.782755185</v>
      </c>
      <c r="M9" s="129">
        <f>VLOOKUP(M$4,'Subcase 4'!$X$14:$Z$44,3,FALSE)</f>
        <v>18626904.52994952</v>
      </c>
      <c r="N9" s="147">
        <f>VLOOKUP(N$4,'Subcase 4'!$X$14:$Z$44,3,FALSE)</f>
        <v>22217621.014274988</v>
      </c>
      <c r="O9" s="147">
        <f>VLOOKUP(O$4,'Subcase 4'!$X$14:$Z$44,3,FALSE)</f>
        <v>26923085.28790563</v>
      </c>
      <c r="P9" s="147">
        <f>VLOOKUP(P$4,'Subcase 4'!$X$14:$Z$44,3,FALSE)</f>
        <v>33117482.616188359</v>
      </c>
      <c r="Q9" s="147">
        <f>VLOOKUP(Q$4,'Subcase 4'!$X$14:$Z$44,3,FALSE)</f>
        <v>41306433.978771083</v>
      </c>
      <c r="R9" s="147">
        <f>VLOOKUP(R$4,'Subcase 4'!$X$14:$Z$44,3,FALSE)</f>
        <v>52174544.395782232</v>
      </c>
      <c r="S9" s="147">
        <f>VLOOKUP(S$4,'Subcase 4'!$X$14:$Z$44,3,FALSE)</f>
        <v>66650503.353648342</v>
      </c>
      <c r="T9" s="147">
        <f>VLOOKUP(T$4,'Subcase 4'!$X$14:$Z$44,3,FALSE)</f>
        <v>85996309.502166912</v>
      </c>
      <c r="U9" s="147">
        <f>VLOOKUP(U$4,'Subcase 4'!$X$14:$Z$44,3,FALSE)</f>
        <v>111929677.80177562</v>
      </c>
      <c r="V9" s="147">
        <f>VLOOKUP(V$4,'Subcase 4'!$X$14:$Z$44,3,FALSE)</f>
        <v>146792120.50584301</v>
      </c>
      <c r="W9" s="147">
        <f>VLOOKUP(W$4,'Subcase 4'!$X$14:$Z$44,3,FALSE)</f>
        <v>193779936.50180146</v>
      </c>
      <c r="X9" s="147">
        <f>VLOOKUP(X$4,'Subcase 4'!$X$14:$Z$44,3,FALSE)</f>
        <v>257261898.73219043</v>
      </c>
      <c r="Y9" s="147">
        <f>VLOOKUP(Y$4,'Subcase 4'!$X$14:$Z$44,3,FALSE)</f>
        <v>343216491.87447345</v>
      </c>
      <c r="Z9" s="147">
        <f>VLOOKUP(Z$4,'Subcase 4'!$X$14:$Z$44,3,FALSE)</f>
        <v>459834084.83774841</v>
      </c>
      <c r="AA9" s="147">
        <f>VLOOKUP(AA$4,'Subcase 4'!$X$14:$Z$44,3,FALSE)</f>
        <v>618346758.12499034</v>
      </c>
      <c r="AB9" s="147">
        <f>VLOOKUP(AB$4,'Subcase 4'!$X$14:$Z$44,3,FALSE)</f>
        <v>834172491.25969338</v>
      </c>
      <c r="AC9" s="147">
        <f>VLOOKUP(AC$4,'Subcase 4'!$X$14:$Z$44,3,FALSE)</f>
        <v>1128493608.0852735</v>
      </c>
      <c r="AD9" s="147">
        <f>VLOOKUP(AD$4,'Subcase 4'!$X$14:$Z$44,3,FALSE)</f>
        <v>1530435321.1283565</v>
      </c>
      <c r="AE9" s="147">
        <f>VLOOKUP(AE$4,'Subcase 4'!$X$14:$Z$44,3,FALSE)</f>
        <v>2080073819.1789122</v>
      </c>
      <c r="AF9" s="147">
        <f>VLOOKUP(AF$4,'Subcase 4'!$X$14:$Z$44,3,FALSE)</f>
        <v>2832591405.6530318</v>
      </c>
      <c r="AG9" s="147">
        <f>VLOOKUP(AG$4,'Subcase 4'!$X$14:$Z$44,3,FALSE)</f>
        <v>3864018141.6745939</v>
      </c>
      <c r="AH9" s="147">
        <f>VLOOKUP(AH$4,'Subcase 4'!$X$14:$Z$44,3,FALSE)</f>
        <v>5279168332.1093016</v>
      </c>
      <c r="AI9" s="147">
        <f>VLOOKUP(AI$4,'Subcase 4'!$X$14:$Z$44,3,FALSE)</f>
        <v>7222614103.004343</v>
      </c>
    </row>
    <row r="10" spans="1:35" s="167" customFormat="1" ht="15.95">
      <c r="A10" s="181"/>
      <c r="B10" s="182"/>
      <c r="C10" s="182"/>
      <c r="D10" s="182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</row>
    <row r="11" spans="1:35" s="160" customFormat="1" ht="15.95">
      <c r="A11" s="14" t="s">
        <v>127</v>
      </c>
      <c r="B11" s="11" t="s">
        <v>117</v>
      </c>
      <c r="C11" s="11" t="s">
        <v>108</v>
      </c>
      <c r="D11" s="11" t="s">
        <v>109</v>
      </c>
      <c r="E11" s="159">
        <f>VLOOKUP(E$4,'Subcase 5'!$V$15:$X$45,3,FALSE)</f>
        <v>6825079.7949517649</v>
      </c>
      <c r="F11" s="159">
        <f>VLOOKUP(F$4,'Subcase 5'!$V$15:$X$45,3,FALSE)</f>
        <v>7480965.1249966258</v>
      </c>
      <c r="G11" s="159">
        <f>VLOOKUP(G$4,'Subcase 5'!$V$15:$X$45,3,FALSE)</f>
        <v>8289598.3876215359</v>
      </c>
      <c r="H11" s="159">
        <f>VLOOKUP(H$4,'Subcase 5'!$V$15:$X$45,3,FALSE)</f>
        <v>9293514.0477263704</v>
      </c>
      <c r="I11" s="159">
        <f>VLOOKUP(I$4,'Subcase 5'!$V$15:$X$45,3,FALSE)</f>
        <v>10548281.787487345</v>
      </c>
      <c r="J11" s="159">
        <f>VLOOKUP(J$4,'Subcase 5'!$V$15:$X$45,3,FALSE)</f>
        <v>12126742.653120693</v>
      </c>
      <c r="K11" s="159">
        <f>VLOOKUP(K$4,'Subcase 5'!$V$15:$X$45,3,FALSE)</f>
        <v>14124676.637196144</v>
      </c>
      <c r="L11" s="159">
        <f>VLOOKUP(L$4,'Subcase 5'!$V$15:$X$45,3,FALSE)</f>
        <v>16668398.845906256</v>
      </c>
      <c r="M11" s="128">
        <f>VLOOKUP(M$4,'Subcase 5'!$V$15:$X$45,3,FALSE)</f>
        <v>19924957.556487158</v>
      </c>
      <c r="N11" s="180">
        <f>VLOOKUP(N$4,'Subcase 5'!$V$15:$X$45,3,FALSE)</f>
        <v>24115846.985689871</v>
      </c>
      <c r="O11" s="180">
        <f>VLOOKUP(O$4,'Subcase 5'!$V$15:$X$45,3,FALSE)</f>
        <v>29535473.516283918</v>
      </c>
      <c r="P11" s="180">
        <f>VLOOKUP(P$4,'Subcase 5'!$V$15:$X$45,3,FALSE)</f>
        <v>36576057.975412652</v>
      </c>
      <c r="Q11" s="180">
        <f>VLOOKUP(Q$4,'Subcase 5'!$V$15:$X$45,3,FALSE)</f>
        <v>45761261.421366647</v>
      </c>
      <c r="R11" s="180">
        <f>VLOOKUP(R$4,'Subcase 5'!$V$15:$X$45,3,FALSE)</f>
        <v>57791646.741515033</v>
      </c>
      <c r="S11" s="180">
        <f>VLOOKUP(S$4,'Subcase 5'!$V$15:$X$45,3,FALSE)</f>
        <v>73606213.912519231</v>
      </c>
      <c r="T11" s="180">
        <f>VLOOKUP(T$4,'Subcase 5'!$V$15:$X$45,3,FALSE)</f>
        <v>94465783.564617485</v>
      </c>
      <c r="U11" s="180">
        <f>VLOOKUP(U$4,'Subcase 5'!$V$15:$X$45,3,FALSE)</f>
        <v>122066102.95888138</v>
      </c>
      <c r="V11" s="180">
        <f>VLOOKUP(V$4,'Subcase 5'!$V$15:$X$45,3,FALSE)</f>
        <v>158691418.1617212</v>
      </c>
      <c r="W11" s="180">
        <f>VLOOKUP(W$4,'Subcase 5'!$V$15:$X$45,3,FALSE)</f>
        <v>207423180.58956733</v>
      </c>
      <c r="X11" s="180">
        <f>VLOOKUP(X$4,'Subcase 5'!$V$15:$X$45,3,FALSE)</f>
        <v>272423925.34480399</v>
      </c>
      <c r="Y11" s="180">
        <f>VLOOKUP(Y$4,'Subcase 5'!$V$15:$X$45,3,FALSE)</f>
        <v>359323708.04422313</v>
      </c>
      <c r="Z11" s="180">
        <f>VLOOKUP(Z$4,'Subcase 5'!$V$15:$X$45,3,FALSE)</f>
        <v>475746550.45508963</v>
      </c>
      <c r="AA11" s="180">
        <f>VLOOKUP(AA$4,'Subcase 5'!$V$15:$X$45,3,FALSE)</f>
        <v>632028130.9777528</v>
      </c>
      <c r="AB11" s="180">
        <f>VLOOKUP(AB$4,'Subcase 5'!$V$15:$X$45,3,FALSE)</f>
        <v>842194847.27772343</v>
      </c>
      <c r="AC11" s="180">
        <f>VLOOKUP(AC$4,'Subcase 5'!$V$15:$X$45,3,FALSE)</f>
        <v>1125300274.6718502</v>
      </c>
      <c r="AD11" s="180">
        <f>VLOOKUP(AD$4,'Subcase 5'!$V$15:$X$45,3,FALSE)</f>
        <v>1507250553.8378563</v>
      </c>
      <c r="AE11" s="180">
        <f>VLOOKUP(AE$4,'Subcase 5'!$V$15:$X$45,3,FALSE)</f>
        <v>2023298948.1455927</v>
      </c>
      <c r="AF11" s="180">
        <f>VLOOKUP(AF$4,'Subcase 5'!$V$15:$X$45,3,FALSE)</f>
        <v>2721456636.8630252</v>
      </c>
      <c r="AG11" s="180">
        <f>VLOOKUP(AG$4,'Subcase 5'!$V$15:$X$45,3,FALSE)</f>
        <v>3667158519.1565943</v>
      </c>
      <c r="AH11" s="180">
        <f>VLOOKUP(AH$4,'Subcase 5'!$V$15:$X$45,3,FALSE)</f>
        <v>4949648689.5151482</v>
      </c>
      <c r="AI11" s="180">
        <f>VLOOKUP(AI$4,'Subcase 5'!$V$15:$X$45,3,FALSE)</f>
        <v>6690723081.8760786</v>
      </c>
    </row>
    <row r="12" spans="1:35" s="160" customFormat="1" ht="15.95">
      <c r="A12" s="142" t="s">
        <v>128</v>
      </c>
      <c r="B12" s="158" t="s">
        <v>117</v>
      </c>
      <c r="C12" s="158" t="s">
        <v>108</v>
      </c>
      <c r="D12" s="161" t="s">
        <v>111</v>
      </c>
      <c r="E12" s="212">
        <f>VLOOKUP(E$4,'Subcase 6'!$T$14:$V$44,3,FALSE)</f>
        <v>9635903.5219463706</v>
      </c>
      <c r="F12" s="212">
        <f>VLOOKUP(F$4,'Subcase 6'!$T$14:$V$44,3,FALSE)</f>
        <v>10167839.535806403</v>
      </c>
      <c r="G12" s="212">
        <f>VLOOKUP(G$4,'Subcase 6'!$T$14:$V$44,3,FALSE)</f>
        <v>10819100.41722936</v>
      </c>
      <c r="H12" s="212">
        <f>VLOOKUP(H$4,'Subcase 6'!$T$14:$V$44,3,FALSE)</f>
        <v>11621992.289216911</v>
      </c>
      <c r="I12" s="212">
        <f>VLOOKUP(I$4,'Subcase 6'!$T$14:$V$44,3,FALSE)</f>
        <v>12618509.10904092</v>
      </c>
      <c r="J12" s="212">
        <f>VLOOKUP(J$4,'Subcase 6'!$T$14:$V$44,3,FALSE)</f>
        <v>13863427.742178114</v>
      </c>
      <c r="K12" s="212">
        <f>VLOOKUP(K$4,'Subcase 6'!$T$14:$V$44,3,FALSE)</f>
        <v>15428434.916050507</v>
      </c>
      <c r="L12" s="177">
        <f>VLOOKUP(L$4,'Subcase 6'!$T$14:$V$44,3,FALSE)</f>
        <v>17407640.671016086</v>
      </c>
      <c r="M12" s="128">
        <f>VLOOKUP(M$4,'Subcase 6'!$T$14:$V$44,3,FALSE)</f>
        <v>19924957.556487143</v>
      </c>
      <c r="N12" s="159">
        <f>VLOOKUP(N$4,'Subcase 6'!$T$14:$V$44,3,FALSE)</f>
        <v>23143994.002331924</v>
      </c>
      <c r="O12" s="159">
        <f>VLOOKUP(O$4,'Subcase 6'!$T$14:$V$44,3,FALSE)</f>
        <v>27281340.165579289</v>
      </c>
      <c r="P12" s="159">
        <f>VLOOKUP(P$4,'Subcase 6'!$T$14:$V$44,3,FALSE)</f>
        <v>32624437.149881601</v>
      </c>
      <c r="Q12" s="159">
        <f>VLOOKUP(Q$4,'Subcase 6'!$T$14:$V$44,3,FALSE)</f>
        <v>39555645.941175953</v>
      </c>
      <c r="R12" s="159">
        <f>VLOOKUP(R$4,'Subcase 6'!$T$14:$V$44,3,FALSE)</f>
        <v>48584711.885921516</v>
      </c>
      <c r="S12" s="159">
        <f>VLOOKUP(S$4,'Subcase 6'!$T$14:$V$44,3,FALSE)</f>
        <v>60392610.40789517</v>
      </c>
      <c r="T12" s="159">
        <f>VLOOKUP(T$4,'Subcase 6'!$T$14:$V$44,3,FALSE)</f>
        <v>75890837.046398997</v>
      </c>
      <c r="U12" s="159">
        <f>VLOOKUP(U$4,'Subcase 6'!$T$14:$V$44,3,FALSE)</f>
        <v>96301675.424502417</v>
      </c>
      <c r="V12" s="159">
        <f>VLOOKUP(V$4,'Subcase 6'!$T$14:$V$44,3,FALSE)</f>
        <v>123266985.12028877</v>
      </c>
      <c r="W12" s="159">
        <f>VLOOKUP(W$4,'Subcase 6'!$T$14:$V$44,3,FALSE)</f>
        <v>158995795.93267685</v>
      </c>
      <c r="X12" s="159">
        <f>VLOOKUP(X$4,'Subcase 6'!$T$14:$V$44,3,FALSE)</f>
        <v>206464747.60555378</v>
      </c>
      <c r="Y12" s="159">
        <f>VLOOKUP(Y$4,'Subcase 6'!$T$14:$V$44,3,FALSE)</f>
        <v>269690547.62033314</v>
      </c>
      <c r="Z12" s="159">
        <f>VLOOKUP(Z$4,'Subcase 6'!$T$14:$V$44,3,FALSE)</f>
        <v>354100645.82948995</v>
      </c>
      <c r="AA12" s="159">
        <f>VLOOKUP(AA$4,'Subcase 6'!$T$14:$V$44,3,FALSE)</f>
        <v>467037945.66611755</v>
      </c>
      <c r="AB12" s="159">
        <f>VLOOKUP(AB$4,'Subcase 6'!$T$14:$V$44,3,FALSE)</f>
        <v>618448551.3989557</v>
      </c>
      <c r="AC12" s="159">
        <f>VLOOKUP(AC$4,'Subcase 6'!$T$14:$V$44,3,FALSE)</f>
        <v>821819613.11045229</v>
      </c>
      <c r="AD12" s="159">
        <f>VLOOKUP(AD$4,'Subcase 6'!$T$14:$V$44,3,FALSE)</f>
        <v>1095459093.9117427</v>
      </c>
      <c r="AE12" s="159">
        <f>VLOOKUP(AE$4,'Subcase 6'!$T$14:$V$44,3,FALSE)</f>
        <v>1464243245.2319949</v>
      </c>
      <c r="AF12" s="159">
        <f>VLOOKUP(AF$4,'Subcase 6'!$T$14:$V$44,3,FALSE)</f>
        <v>1962004168.2647171</v>
      </c>
      <c r="AG12" s="159">
        <f>VLOOKUP(AG$4,'Subcase 6'!$T$14:$V$44,3,FALSE)</f>
        <v>2634793780.4305468</v>
      </c>
      <c r="AH12" s="159">
        <f>VLOOKUP(AH$4,'Subcase 6'!$T$14:$V$44,3,FALSE)</f>
        <v>3545348280.183917</v>
      </c>
      <c r="AI12" s="159">
        <f>VLOOKUP(AI$4,'Subcase 6'!$T$14:$V$44,3,FALSE)</f>
        <v>4779197728.1760998</v>
      </c>
    </row>
    <row r="13" spans="1:35" s="167" customFormat="1" ht="15.95">
      <c r="A13" s="181"/>
      <c r="B13" s="182"/>
      <c r="C13" s="182"/>
      <c r="D13" s="185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</row>
    <row r="14" spans="1:35" s="154" customFormat="1" ht="15.95">
      <c r="A14" s="143" t="s">
        <v>129</v>
      </c>
      <c r="B14" s="162" t="s">
        <v>120</v>
      </c>
      <c r="C14" s="162" t="s">
        <v>114</v>
      </c>
      <c r="D14" s="163" t="s">
        <v>109</v>
      </c>
      <c r="E14" s="153">
        <f>VLOOKUP(E4,'Subcase 7'!$W$15:$Y$45,3,FALSE)</f>
        <v>6686368.7363753114</v>
      </c>
      <c r="F14" s="153">
        <f>VLOOKUP(F4,'Subcase 7'!$W$15:$Y$45,3,FALSE)</f>
        <v>7308186.7179641118</v>
      </c>
      <c r="G14" s="153">
        <f>VLOOKUP(G4,'Subcase 7'!$W$15:$Y$45,3,FALSE)</f>
        <v>8072691.979448759</v>
      </c>
      <c r="H14" s="153">
        <f>VLOOKUP(H4,'Subcase 7'!$W$15:$Y$45,3,FALSE)</f>
        <v>9019056.7414791547</v>
      </c>
      <c r="I14" s="153">
        <f>VLOOKUP(I4,'Subcase 7'!$W$15:$Y$45,3,FALSE)</f>
        <v>10198297.616809199</v>
      </c>
      <c r="J14" s="153">
        <f>VLOOKUP(J4,'Subcase 7'!$W$15:$Y$45,3,FALSE)</f>
        <v>11677077.437909363</v>
      </c>
      <c r="K14" s="153">
        <f>VLOOKUP(K4,'Subcase 7'!$W$15:$Y$45,3,FALSE)</f>
        <v>13542777.518150844</v>
      </c>
      <c r="L14" s="153">
        <f>VLOOKUP(L4,'Subcase 7'!$W$15:$Y$45,3,FALSE)</f>
        <v>15910277.23186592</v>
      </c>
      <c r="M14" s="128">
        <f>VLOOKUP(M4,'Subcase 7'!$W$15:$Y$45,3,FALSE)</f>
        <v>18931031.259498209</v>
      </c>
      <c r="N14" s="180">
        <f>VLOOKUP(N4,'Subcase 7'!$W$15:$Y$45,3,FALSE)</f>
        <v>22805243.084275633</v>
      </c>
      <c r="O14" s="180">
        <f>VLOOKUP(O4,'Subcase 7'!$W$15:$Y$45,3,FALSE)</f>
        <v>27798216.144105654</v>
      </c>
      <c r="P14" s="180">
        <f>VLOOKUP(P4,'Subcase 7'!$W$15:$Y$45,3,FALSE)</f>
        <v>34262348.459158435</v>
      </c>
      <c r="Q14" s="180">
        <f>VLOOKUP(Q4,'Subcase 7'!$W$15:$Y$45,3,FALSE)</f>
        <v>42666759.474398501</v>
      </c>
      <c r="R14" s="180">
        <f>VLOOKUP(R4,'Subcase 7'!$W$15:$Y$45,3,FALSE)</f>
        <v>53637249.699097261</v>
      </c>
      <c r="S14" s="180">
        <f>VLOOKUP(S4,'Subcase 7'!$W$15:$Y$45,3,FALSE)</f>
        <v>68010263.417766616</v>
      </c>
      <c r="T14" s="180">
        <f>VLOOKUP(T4,'Subcase 7'!$W$15:$Y$45,3,FALSE)</f>
        <v>86905846.55315128</v>
      </c>
      <c r="U14" s="180">
        <f>VLOOKUP(U4,'Subcase 7'!$W$15:$Y$45,3,FALSE)</f>
        <v>111826394.65255643</v>
      </c>
      <c r="V14" s="180">
        <f>VLOOKUP(V4,'Subcase 7'!$W$15:$Y$45,3,FALSE)</f>
        <v>144790446.47091728</v>
      </c>
      <c r="W14" s="180">
        <f>VLOOKUP(W4,'Subcase 7'!$W$15:$Y$45,3,FALSE)</f>
        <v>188514138.44779539</v>
      </c>
      <c r="X14" s="180">
        <f>VLOOKUP(X4,'Subcase 7'!$W$15:$Y$45,3,FALSE)</f>
        <v>246657525.59764433</v>
      </c>
      <c r="Y14" s="180">
        <f>VLOOKUP(Y4,'Subcase 7'!$W$15:$Y$45,3,FALSE)</f>
        <v>324159248.59095395</v>
      </c>
      <c r="Z14" s="180">
        <f>VLOOKUP(Z4,'Subcase 7'!$W$15:$Y$45,3,FALSE)</f>
        <v>427691606.85510606</v>
      </c>
      <c r="AA14" s="180">
        <f>VLOOKUP(AA4,'Subcase 7'!$W$15:$Y$45,3,FALSE)</f>
        <v>566279835.79556239</v>
      </c>
      <c r="AB14" s="180">
        <f>VLOOKUP(AB4,'Subcase 7'!$W$15:$Y$45,3,FALSE)</f>
        <v>752145451.72806919</v>
      </c>
      <c r="AC14" s="180">
        <f>VLOOKUP(AC4,'Subcase 7'!$W$15:$Y$45,3,FALSE)</f>
        <v>1001855524.3366693</v>
      </c>
      <c r="AD14" s="180">
        <f>VLOOKUP(AD4,'Subcase 7'!$W$15:$Y$45,3,FALSE)</f>
        <v>1337889863.5143001</v>
      </c>
      <c r="AE14" s="180">
        <f>VLOOKUP(AE4,'Subcase 7'!$W$15:$Y$45,3,FALSE)</f>
        <v>1790779384.5143137</v>
      </c>
      <c r="AF14" s="180">
        <f>VLOOKUP(AF4,'Subcase 7'!$W$15:$Y$45,3,FALSE)</f>
        <v>2402025486.6118178</v>
      </c>
      <c r="AG14" s="180">
        <f>VLOOKUP(AG4,'Subcase 7'!$W$15:$Y$45,3,FALSE)</f>
        <v>3228087835.2528844</v>
      </c>
      <c r="AH14" s="180">
        <f>VLOOKUP(AH4,'Subcase 7'!$W$15:$Y$45,3,FALSE)</f>
        <v>4345834287.8004704</v>
      </c>
      <c r="AI14" s="180">
        <f>VLOOKUP(AI4,'Subcase 7'!$W$15:$Y$45,3,FALSE)</f>
        <v>5859992576.4348888</v>
      </c>
    </row>
    <row r="15" spans="1:35" s="154" customFormat="1" ht="15.95">
      <c r="A15" s="143" t="s">
        <v>130</v>
      </c>
      <c r="B15" s="151" t="s">
        <v>117</v>
      </c>
      <c r="C15" s="151" t="s">
        <v>114</v>
      </c>
      <c r="D15" s="152" t="s">
        <v>111</v>
      </c>
      <c r="E15" s="179">
        <f>VLOOKUP(E$4,'Subcase 8'!$V$14:$X$44,3,FALSE)</f>
        <v>9497192.4624229185</v>
      </c>
      <c r="F15" s="179">
        <f>VLOOKUP(F$4,'Subcase 8'!$V$14:$X$44,3,FALSE)</f>
        <v>9995061.127495734</v>
      </c>
      <c r="G15" s="179">
        <f>VLOOKUP(G$4,'Subcase 8'!$V$14:$X$44,3,FALSE)</f>
        <v>10602194.007331884</v>
      </c>
      <c r="H15" s="179">
        <f>VLOOKUP(H$4,'Subcase 8'!$V$14:$X$44,3,FALSE)</f>
        <v>11347534.980643056</v>
      </c>
      <c r="I15" s="179">
        <f>VLOOKUP(I$4,'Subcase 8'!$V$14:$X$44,3,FALSE)</f>
        <v>12268524.935224887</v>
      </c>
      <c r="J15" s="179">
        <f>VLOOKUP(J$4,'Subcase 8'!$V$14:$X$44,3,FALSE)</f>
        <v>13413762.522735812</v>
      </c>
      <c r="K15" s="179">
        <f>VLOOKUP(K$4,'Subcase 8'!$V$14:$X$44,3,FALSE)</f>
        <v>14846535.791301809</v>
      </c>
      <c r="L15" s="179">
        <f>VLOOKUP(L$4,'Subcase 8'!$V$14:$X$44,3,FALSE)</f>
        <v>16649519.04928939</v>
      </c>
      <c r="M15" s="129">
        <f>VLOOKUP(M$4,'Subcase 8'!$V$14:$X$44,3,FALSE)</f>
        <v>18931031.24914201</v>
      </c>
      <c r="N15" s="155">
        <f>VLOOKUP(N$4,'Subcase 8'!$V$14:$X$44,3,FALSE)</f>
        <v>21833390.086967781</v>
      </c>
      <c r="O15" s="155">
        <f>VLOOKUP(O$4,'Subcase 8'!$V$14:$X$44,3,FALSE)</f>
        <v>25544082.774614934</v>
      </c>
      <c r="P15" s="155">
        <f>VLOOKUP(P$4,'Subcase 8'!$V$14:$X$44,3,FALSE)</f>
        <v>30310727.60833475</v>
      </c>
      <c r="Q15" s="155">
        <f>VLOOKUP(Q$4,'Subcase 8'!$V$14:$X$44,3,FALSE)</f>
        <v>36461143.960163377</v>
      </c>
      <c r="R15" s="155">
        <f>VLOOKUP(R$4,'Subcase 8'!$V$14:$X$44,3,FALSE)</f>
        <v>44430314.797690623</v>
      </c>
      <c r="S15" s="155">
        <f>VLOOKUP(S$4,'Subcase 8'!$V$14:$X$44,3,FALSE)</f>
        <v>54796659.851507209</v>
      </c>
      <c r="T15" s="155">
        <f>VLOOKUP(T$4,'Subcase 8'!$V$14:$X$44,3,FALSE)</f>
        <v>68330899.952031255</v>
      </c>
      <c r="U15" s="155">
        <f>VLOOKUP(U$4,'Subcase 8'!$V$14:$X$44,3,FALSE)</f>
        <v>86061967.006699413</v>
      </c>
      <c r="V15" s="155">
        <f>VLOOKUP(V$4,'Subcase 8'!$V$14:$X$44,3,FALSE)</f>
        <v>109366013.27961616</v>
      </c>
      <c r="W15" s="155">
        <f>VLOOKUP(W$4,'Subcase 8'!$V$14:$X$44,3,FALSE)</f>
        <v>140086753.5894739</v>
      </c>
      <c r="X15" s="155">
        <f>VLOOKUP(X$4,'Subcase 8'!$V$14:$X$44,3,FALSE)</f>
        <v>180698347.587726</v>
      </c>
      <c r="Y15" s="155">
        <f>VLOOKUP(Y$4,'Subcase 8'!$V$14:$X$44,3,FALSE)</f>
        <v>234526087.80344844</v>
      </c>
      <c r="Z15" s="155">
        <f>VLOOKUP(Z$4,'Subcase 8'!$V$14:$X$44,3,FALSE)</f>
        <v>306045701.74114418</v>
      </c>
      <c r="AA15" s="155">
        <f>VLOOKUP(AA$4,'Subcase 8'!$V$14:$X$44,3,FALSE)</f>
        <v>401289649.82817942</v>
      </c>
      <c r="AB15" s="155">
        <f>VLOOKUP(AB$4,'Subcase 8'!$V$14:$X$44,3,FALSE)</f>
        <v>528399154.96900749</v>
      </c>
      <c r="AC15" s="155">
        <f>VLOOKUP(AC$4,'Subcase 8'!$V$14:$X$44,3,FALSE)</f>
        <v>698374861.59382701</v>
      </c>
      <c r="AD15" s="155">
        <f>VLOOKUP(AD$4,'Subcase 8'!$V$14:$X$44,3,FALSE)</f>
        <v>926098402.00294673</v>
      </c>
      <c r="AE15" s="155">
        <f>VLOOKUP(AE$4,'Subcase 8'!$V$14:$X$44,3,FALSE)</f>
        <v>1231723679.4741814</v>
      </c>
      <c r="AF15" s="155">
        <f>VLOOKUP(AF$4,'Subcase 8'!$V$14:$X$44,3,FALSE)</f>
        <v>1642573015.1615312</v>
      </c>
      <c r="AG15" s="155">
        <f>VLOOKUP(AG$4,'Subcase 8'!$V$14:$X$44,3,FALSE)</f>
        <v>2195723092.7028646</v>
      </c>
      <c r="AH15" s="155">
        <f>VLOOKUP(AH$4,'Subcase 8'!$V$14:$X$44,3,FALSE)</f>
        <v>2941533873.3432088</v>
      </c>
      <c r="AI15" s="155">
        <f>VLOOKUP(AI$4,'Subcase 8'!$V$14:$X$44,3,FALSE)</f>
        <v>3948467215.8651276</v>
      </c>
    </row>
    <row r="18" spans="2:4">
      <c r="C18" s="139"/>
    </row>
    <row r="19" spans="2:4">
      <c r="B19" s="61"/>
      <c r="C19" s="61"/>
      <c r="D19" s="61"/>
    </row>
    <row r="20" spans="2:4">
      <c r="B20" s="61"/>
      <c r="C20" s="61" t="s">
        <v>140</v>
      </c>
      <c r="D20" s="61"/>
    </row>
    <row r="21" spans="2:4">
      <c r="B21" s="61"/>
      <c r="C21" s="61"/>
      <c r="D21" s="61"/>
    </row>
    <row r="22" spans="2:4">
      <c r="B22" s="61"/>
    </row>
    <row r="23" spans="2:4">
      <c r="B23" s="61"/>
    </row>
    <row r="24" spans="2:4">
      <c r="B24" s="61"/>
    </row>
    <row r="25" spans="2:4">
      <c r="B25" s="61"/>
    </row>
    <row r="26" spans="2:4">
      <c r="B26" s="61"/>
    </row>
    <row r="43" spans="1:30" ht="15.95">
      <c r="A43" s="13"/>
      <c r="B43" s="7"/>
      <c r="C43" s="7"/>
      <c r="D43" s="7"/>
    </row>
    <row r="44" spans="1:30" ht="15.95">
      <c r="A44" s="13"/>
      <c r="B44" s="7"/>
      <c r="C44" s="7"/>
      <c r="D44" s="7"/>
    </row>
    <row r="45" spans="1:30" ht="15.95">
      <c r="A45" s="13"/>
      <c r="B45" s="7"/>
      <c r="C45" s="7"/>
      <c r="D45" s="7"/>
    </row>
    <row r="46" spans="1:30" ht="15.95">
      <c r="A46" s="13"/>
      <c r="B46" s="7"/>
      <c r="C46" s="7"/>
      <c r="D46" s="7"/>
    </row>
    <row r="47" spans="1:30" ht="15.95">
      <c r="A47" s="13"/>
      <c r="B47" s="7"/>
      <c r="C47" s="7"/>
      <c r="D47" s="7"/>
    </row>
    <row r="48" spans="1:30" ht="15.95">
      <c r="A48" s="13"/>
      <c r="B48" s="7"/>
      <c r="C48" s="7"/>
      <c r="D48" s="7"/>
      <c r="E48" s="6"/>
      <c r="F48" s="6"/>
      <c r="G48" s="6"/>
      <c r="H48" s="6"/>
      <c r="I48" s="6"/>
      <c r="J48" s="6"/>
      <c r="K48" s="6"/>
      <c r="L48" s="6"/>
      <c r="M48" s="18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5.95">
      <c r="A49" s="13"/>
      <c r="B49" s="7"/>
      <c r="C49" s="7"/>
      <c r="D49" s="7"/>
      <c r="E49" s="6"/>
      <c r="F49" s="6"/>
      <c r="G49" s="6"/>
      <c r="H49" s="6"/>
      <c r="I49" s="6"/>
      <c r="J49" s="6"/>
      <c r="K49" s="6"/>
      <c r="L49" s="6"/>
      <c r="M49" s="18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5.95">
      <c r="A50" s="13"/>
      <c r="B50" s="7"/>
      <c r="C50" s="7"/>
      <c r="D50" s="7"/>
      <c r="E50" s="6"/>
      <c r="F50" s="6"/>
      <c r="G50" s="6"/>
      <c r="H50" s="6"/>
      <c r="I50" s="6"/>
      <c r="J50" s="6"/>
      <c r="K50" s="6"/>
      <c r="L50" s="6"/>
      <c r="M50" s="18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9092-8FC3-490A-8278-3ADB01DF701F}">
  <dimension ref="A1:AA579"/>
  <sheetViews>
    <sheetView workbookViewId="0">
      <pane xSplit="3" topLeftCell="D1" activePane="topRight" state="frozen"/>
      <selection pane="topRight" activeCell="S10" sqref="S10"/>
      <selection activeCell="A4" sqref="A4"/>
    </sheetView>
  </sheetViews>
  <sheetFormatPr defaultColWidth="8.85546875" defaultRowHeight="15"/>
  <cols>
    <col min="1" max="1" width="7.28515625" customWidth="1"/>
    <col min="2" max="2" width="15.42578125" customWidth="1"/>
    <col min="3" max="3" width="32" customWidth="1"/>
    <col min="4" max="4" width="18.7109375" style="6" customWidth="1"/>
    <col min="5" max="5" width="23.140625" customWidth="1"/>
    <col min="6" max="6" width="17" customWidth="1"/>
    <col min="7" max="7" width="13.42578125" style="6" customWidth="1"/>
    <col min="8" max="8" width="15.42578125" customWidth="1"/>
    <col min="9" max="9" width="21" customWidth="1"/>
    <col min="10" max="10" width="19" customWidth="1"/>
    <col min="11" max="11" width="19.42578125" customWidth="1"/>
    <col min="12" max="12" width="18.42578125" customWidth="1"/>
    <col min="13" max="13" width="18.85546875" customWidth="1"/>
    <col min="14" max="14" width="23" customWidth="1"/>
    <col min="15" max="15" width="25.140625" customWidth="1"/>
    <col min="16" max="16" width="6.140625" customWidth="1"/>
    <col min="17" max="17" width="15.28515625" customWidth="1"/>
    <col min="18" max="18" width="25.7109375" bestFit="1" customWidth="1"/>
    <col min="19" max="19" width="32.140625" customWidth="1"/>
    <col min="20" max="20" width="50.28515625" customWidth="1"/>
    <col min="25" max="25" width="13.140625" customWidth="1"/>
    <col min="26" max="26" width="21.7109375" customWidth="1"/>
    <col min="27" max="27" width="29.140625" customWidth="1"/>
  </cols>
  <sheetData>
    <row r="1" spans="1:27" s="1" customFormat="1" ht="16.5" customHeight="1">
      <c r="A1" s="26" t="s">
        <v>141</v>
      </c>
      <c r="B1" s="26" t="s">
        <v>142</v>
      </c>
      <c r="C1" s="26" t="s">
        <v>143</v>
      </c>
      <c r="D1" s="69" t="s">
        <v>144</v>
      </c>
      <c r="E1" s="26" t="s">
        <v>76</v>
      </c>
      <c r="F1" s="26" t="s">
        <v>56</v>
      </c>
      <c r="G1" s="69" t="s">
        <v>77</v>
      </c>
      <c r="H1" s="26" t="s">
        <v>78</v>
      </c>
      <c r="I1" s="26" t="s">
        <v>80</v>
      </c>
      <c r="J1" s="71" t="s">
        <v>85</v>
      </c>
      <c r="K1" s="26" t="s">
        <v>88</v>
      </c>
      <c r="L1" s="26" t="s">
        <v>65</v>
      </c>
      <c r="M1" s="71" t="s">
        <v>89</v>
      </c>
      <c r="N1" s="26" t="s">
        <v>145</v>
      </c>
      <c r="O1" s="26" t="s">
        <v>146</v>
      </c>
      <c r="R1" s="30" t="s">
        <v>147</v>
      </c>
      <c r="S1" s="32">
        <v>1</v>
      </c>
    </row>
    <row r="2" spans="1:27">
      <c r="A2" s="25">
        <v>0</v>
      </c>
      <c r="B2" s="25">
        <v>25</v>
      </c>
      <c r="C2" s="25">
        <v>0</v>
      </c>
      <c r="D2" s="36">
        <f>Mastersheet!$C$4</f>
        <v>50000</v>
      </c>
      <c r="E2" s="36">
        <v>0</v>
      </c>
      <c r="F2" s="36">
        <v>0</v>
      </c>
      <c r="G2" s="36">
        <f>-(Mastersheet!$C$10) *D2</f>
        <v>-14499.999999999998</v>
      </c>
      <c r="H2" s="37">
        <v>0</v>
      </c>
      <c r="I2" s="25">
        <v>0</v>
      </c>
      <c r="J2" s="25">
        <v>0</v>
      </c>
      <c r="K2" s="25">
        <v>0</v>
      </c>
      <c r="L2" s="25">
        <v>0</v>
      </c>
      <c r="M2" s="25"/>
      <c r="N2" s="36">
        <f>D2+S8+G2</f>
        <v>90500</v>
      </c>
      <c r="O2" s="36">
        <f xml:space="preserve"> N2</f>
        <v>90500</v>
      </c>
    </row>
    <row r="3" spans="1:27" ht="15.95">
      <c r="A3" s="25">
        <v>1</v>
      </c>
      <c r="B3" s="25">
        <v>25</v>
      </c>
      <c r="C3" s="25">
        <v>1</v>
      </c>
      <c r="D3" s="36">
        <f>Mastersheet!$C$2</f>
        <v>12000</v>
      </c>
      <c r="E3" s="36">
        <f>-(Mastersheet!$C$5) *D3</f>
        <v>-720</v>
      </c>
      <c r="F3" s="36">
        <f>FV(0.00416,1,0,-F2,0)</f>
        <v>0</v>
      </c>
      <c r="G3" s="36">
        <f>-(Mastersheet!$C$10) *D3</f>
        <v>-3479.9999999999995</v>
      </c>
      <c r="H3" s="37">
        <f>PMT(0.01,60,60000,0)</f>
        <v>-1334.6668610941063</v>
      </c>
      <c r="I3" s="36">
        <v>-200</v>
      </c>
      <c r="J3" s="36">
        <v>-1000</v>
      </c>
      <c r="K3" s="36">
        <v>-500</v>
      </c>
      <c r="L3" s="25">
        <v>0</v>
      </c>
      <c r="M3" s="25">
        <v>0</v>
      </c>
      <c r="N3" s="36">
        <f>SUM(D3,E3,F3,G3,H3,I3,J3,K3,L3,M3)</f>
        <v>4765.333138905894</v>
      </c>
      <c r="O3" s="36">
        <f xml:space="preserve"> N3 + O2 * (1+($S$7)/12)</f>
        <v>95416.166472239231</v>
      </c>
      <c r="R3" s="30" t="s">
        <v>103</v>
      </c>
      <c r="S3" s="32" t="s">
        <v>61</v>
      </c>
    </row>
    <row r="4" spans="1:27" ht="15.95">
      <c r="A4" s="25">
        <v>2</v>
      </c>
      <c r="B4" s="25">
        <v>25</v>
      </c>
      <c r="C4" s="25">
        <v>2</v>
      </c>
      <c r="D4" s="36">
        <f>'Subcase 7'!D4</f>
        <v>12000</v>
      </c>
      <c r="E4" s="36">
        <f>-(Mastersheet!$C$5) *D4</f>
        <v>-720</v>
      </c>
      <c r="F4" s="36">
        <f t="shared" ref="F4:F67" si="0">FV(0.00416,1,0,-F3,0)</f>
        <v>0</v>
      </c>
      <c r="G4" s="36">
        <f>-(Mastersheet!$C$10) *D4</f>
        <v>-3479.9999999999995</v>
      </c>
      <c r="H4" s="37">
        <f t="shared" ref="H4:H33" si="1">PMT(0.01,60,60000,0)</f>
        <v>-1334.6668610941063</v>
      </c>
      <c r="I4" s="36">
        <v>-200</v>
      </c>
      <c r="J4" s="36">
        <v>-1000</v>
      </c>
      <c r="K4" s="36">
        <v>-500</v>
      </c>
      <c r="L4" s="25">
        <v>0</v>
      </c>
      <c r="M4" s="25">
        <v>0</v>
      </c>
      <c r="N4" s="36">
        <f t="shared" ref="N4:N67" si="2">SUM(D4,E4,F4,G4,H4,I4,J4,K4,L4,M4)</f>
        <v>4765.333138905894</v>
      </c>
      <c r="O4" s="36">
        <f t="shared" ref="O4:O66" si="3" xml:space="preserve"> N4 + O3 * (1+($S$7)/12)</f>
        <v>100340.52655526552</v>
      </c>
      <c r="R4" s="30" t="s">
        <v>104</v>
      </c>
      <c r="S4" s="32" t="s">
        <v>148</v>
      </c>
    </row>
    <row r="5" spans="1:27" ht="15.95">
      <c r="A5" s="25">
        <v>3</v>
      </c>
      <c r="B5" s="25">
        <v>25</v>
      </c>
      <c r="C5" s="25">
        <v>3</v>
      </c>
      <c r="D5" s="36">
        <f>'Subcase 7'!D5</f>
        <v>12000</v>
      </c>
      <c r="E5" s="36">
        <f>-(Mastersheet!$C$5) *D5</f>
        <v>-720</v>
      </c>
      <c r="F5" s="36">
        <f t="shared" si="0"/>
        <v>0</v>
      </c>
      <c r="G5" s="36">
        <f>-(Mastersheet!$C$10) *D5</f>
        <v>-3479.9999999999995</v>
      </c>
      <c r="H5" s="37">
        <f t="shared" si="1"/>
        <v>-1334.6668610941063</v>
      </c>
      <c r="I5" s="36">
        <v>-200</v>
      </c>
      <c r="J5" s="36">
        <v>-1000</v>
      </c>
      <c r="K5" s="36">
        <v>-500</v>
      </c>
      <c r="L5" s="25">
        <v>0</v>
      </c>
      <c r="M5" s="25">
        <v>0</v>
      </c>
      <c r="N5" s="36">
        <f t="shared" si="2"/>
        <v>4765.333138905894</v>
      </c>
      <c r="O5" s="36">
        <f t="shared" si="3"/>
        <v>105273.09390509686</v>
      </c>
      <c r="R5" s="30" t="s">
        <v>105</v>
      </c>
      <c r="S5" s="44" t="s">
        <v>149</v>
      </c>
    </row>
    <row r="6" spans="1:27">
      <c r="A6" s="25">
        <v>4</v>
      </c>
      <c r="B6" s="25">
        <v>25</v>
      </c>
      <c r="C6" s="25">
        <v>4</v>
      </c>
      <c r="D6" s="36">
        <f>'Subcase 7'!D6</f>
        <v>12000</v>
      </c>
      <c r="E6" s="36">
        <f>-(Mastersheet!$C$5) *D6</f>
        <v>-720</v>
      </c>
      <c r="F6" s="36">
        <f t="shared" si="0"/>
        <v>0</v>
      </c>
      <c r="G6" s="36">
        <f>-(Mastersheet!$C$10) *D6</f>
        <v>-3479.9999999999995</v>
      </c>
      <c r="H6" s="37">
        <f t="shared" si="1"/>
        <v>-1334.6668610941063</v>
      </c>
      <c r="I6" s="36">
        <v>-200</v>
      </c>
      <c r="J6" s="36">
        <v>-1000</v>
      </c>
      <c r="K6" s="36">
        <v>-500</v>
      </c>
      <c r="L6" s="25">
        <v>0</v>
      </c>
      <c r="M6" s="25">
        <v>0</v>
      </c>
      <c r="N6" s="36">
        <f t="shared" si="2"/>
        <v>4765.333138905894</v>
      </c>
      <c r="O6" s="36">
        <f t="shared" si="3"/>
        <v>110213.88220051125</v>
      </c>
      <c r="S6" s="10"/>
    </row>
    <row r="7" spans="1:27" ht="15.95">
      <c r="A7" s="25">
        <v>5</v>
      </c>
      <c r="B7" s="25">
        <v>25</v>
      </c>
      <c r="C7" s="25">
        <v>5</v>
      </c>
      <c r="D7" s="36">
        <f>'Subcase 7'!D7</f>
        <v>12000</v>
      </c>
      <c r="E7" s="36">
        <f>-(Mastersheet!$C$5) *D7</f>
        <v>-720</v>
      </c>
      <c r="F7" s="36">
        <f t="shared" si="0"/>
        <v>0</v>
      </c>
      <c r="G7" s="36">
        <f>-(Mastersheet!$C$10) *D7</f>
        <v>-3479.9999999999995</v>
      </c>
      <c r="H7" s="37">
        <f t="shared" si="1"/>
        <v>-1334.6668610941063</v>
      </c>
      <c r="I7" s="36">
        <v>-200</v>
      </c>
      <c r="J7" s="36">
        <v>-1000</v>
      </c>
      <c r="K7" s="36">
        <v>-500</v>
      </c>
      <c r="L7" s="25">
        <v>0</v>
      </c>
      <c r="M7" s="25">
        <v>0</v>
      </c>
      <c r="N7" s="36">
        <f t="shared" si="2"/>
        <v>4765.333138905894</v>
      </c>
      <c r="O7" s="36">
        <f t="shared" si="3"/>
        <v>115162.90514308466</v>
      </c>
      <c r="R7" s="30" t="s">
        <v>136</v>
      </c>
      <c r="S7" s="31">
        <v>0.02</v>
      </c>
    </row>
    <row r="8" spans="1:27">
      <c r="A8" s="25">
        <v>6</v>
      </c>
      <c r="B8" s="25">
        <v>25</v>
      </c>
      <c r="C8" s="25">
        <v>6</v>
      </c>
      <c r="D8" s="36">
        <f>'Subcase 7'!D8</f>
        <v>12000</v>
      </c>
      <c r="E8" s="36">
        <f>-(Mastersheet!$C$5) *D8</f>
        <v>-720</v>
      </c>
      <c r="F8" s="36">
        <f t="shared" si="0"/>
        <v>0</v>
      </c>
      <c r="G8" s="36">
        <f>-(Mastersheet!$C$10) *D8</f>
        <v>-3479.9999999999995</v>
      </c>
      <c r="H8" s="37">
        <f t="shared" si="1"/>
        <v>-1334.6668610941063</v>
      </c>
      <c r="I8" s="36">
        <v>-200</v>
      </c>
      <c r="J8" s="36">
        <v>-1000</v>
      </c>
      <c r="K8" s="36">
        <v>-500</v>
      </c>
      <c r="L8" s="25">
        <v>0</v>
      </c>
      <c r="M8" s="25">
        <v>0</v>
      </c>
      <c r="N8" s="36">
        <f t="shared" si="2"/>
        <v>4765.333138905894</v>
      </c>
      <c r="O8" s="36">
        <f t="shared" si="3"/>
        <v>120120.17645722903</v>
      </c>
      <c r="R8" s="80" t="s">
        <v>44</v>
      </c>
      <c r="S8" s="87">
        <f>Mastersheet!C46</f>
        <v>55000</v>
      </c>
    </row>
    <row r="9" spans="1:27">
      <c r="A9" s="25">
        <v>7</v>
      </c>
      <c r="B9" s="25">
        <v>25</v>
      </c>
      <c r="C9" s="25">
        <v>7</v>
      </c>
      <c r="D9" s="36">
        <f>'Subcase 7'!D9</f>
        <v>12000</v>
      </c>
      <c r="E9" s="36">
        <f>-(Mastersheet!$C$5) *D9</f>
        <v>-720</v>
      </c>
      <c r="F9" s="36">
        <f>FV(0.00416,1,0,-F8,0)</f>
        <v>0</v>
      </c>
      <c r="G9" s="36">
        <f>-(Mastersheet!$C$10) *D9</f>
        <v>-3479.9999999999995</v>
      </c>
      <c r="H9" s="37">
        <f t="shared" si="1"/>
        <v>-1334.6668610941063</v>
      </c>
      <c r="I9" s="36">
        <v>-200</v>
      </c>
      <c r="J9" s="36">
        <v>-1000</v>
      </c>
      <c r="K9" s="36">
        <v>-500</v>
      </c>
      <c r="L9" s="25">
        <v>0</v>
      </c>
      <c r="M9" s="25">
        <v>0</v>
      </c>
      <c r="N9" s="36">
        <f>SUM(D9,E9,F9,G9,H9,I9,J9,K9,L9,M9)</f>
        <v>4765.333138905894</v>
      </c>
      <c r="O9" s="36">
        <f t="shared" si="3"/>
        <v>125085.7098902303</v>
      </c>
    </row>
    <row r="10" spans="1:27">
      <c r="A10" s="25">
        <v>8</v>
      </c>
      <c r="B10" s="25">
        <v>25</v>
      </c>
      <c r="C10" s="25">
        <v>8</v>
      </c>
      <c r="D10" s="36">
        <f>'Subcase 7'!D10</f>
        <v>12000</v>
      </c>
      <c r="E10" s="36">
        <f>-(Mastersheet!$C$5) *D10</f>
        <v>-720</v>
      </c>
      <c r="F10" s="36">
        <f t="shared" si="0"/>
        <v>0</v>
      </c>
      <c r="G10" s="36">
        <f>-(Mastersheet!$C$10) *D10</f>
        <v>-3479.9999999999995</v>
      </c>
      <c r="H10" s="37">
        <f t="shared" si="1"/>
        <v>-1334.6668610941063</v>
      </c>
      <c r="I10" s="36">
        <v>-200</v>
      </c>
      <c r="J10" s="36">
        <v>-1000</v>
      </c>
      <c r="K10" s="36">
        <v>-500</v>
      </c>
      <c r="L10" s="25">
        <v>0</v>
      </c>
      <c r="M10" s="25">
        <v>0</v>
      </c>
      <c r="N10" s="36">
        <f t="shared" si="2"/>
        <v>4765.333138905894</v>
      </c>
      <c r="O10" s="36">
        <f t="shared" si="3"/>
        <v>130059.51921228657</v>
      </c>
      <c r="R10" s="26" t="s">
        <v>150</v>
      </c>
      <c r="S10" s="36">
        <f>NPV(S7/12,$N$3:$N$422)+$N$2</f>
        <v>3332853.4413110376</v>
      </c>
      <c r="T10" s="6"/>
    </row>
    <row r="11" spans="1:27">
      <c r="A11" s="25">
        <v>9</v>
      </c>
      <c r="B11" s="25">
        <v>25</v>
      </c>
      <c r="C11" s="25">
        <v>9</v>
      </c>
      <c r="D11" s="36">
        <f>'Subcase 7'!D11</f>
        <v>12000</v>
      </c>
      <c r="E11" s="36">
        <f>-(Mastersheet!$C$5) *D11</f>
        <v>-720</v>
      </c>
      <c r="F11" s="36">
        <f t="shared" si="0"/>
        <v>0</v>
      </c>
      <c r="G11" s="36">
        <f>-(Mastersheet!$C$10) *D11</f>
        <v>-3479.9999999999995</v>
      </c>
      <c r="H11" s="37">
        <f t="shared" si="1"/>
        <v>-1334.6668610941063</v>
      </c>
      <c r="I11" s="36">
        <v>-200</v>
      </c>
      <c r="J11" s="36">
        <v>-1000</v>
      </c>
      <c r="K11" s="36">
        <v>-500</v>
      </c>
      <c r="L11" s="25">
        <v>0</v>
      </c>
      <c r="M11" s="25">
        <v>0</v>
      </c>
      <c r="N11" s="36">
        <f t="shared" si="2"/>
        <v>4765.333138905894</v>
      </c>
      <c r="O11" s="36">
        <f t="shared" si="3"/>
        <v>135041.61821654628</v>
      </c>
      <c r="R11" s="26" t="s">
        <v>151</v>
      </c>
      <c r="S11" s="37">
        <f>FV(S7/12,420,,-S10)</f>
        <v>6707633.0582857393</v>
      </c>
    </row>
    <row r="12" spans="1:27">
      <c r="A12" s="25">
        <v>10</v>
      </c>
      <c r="B12" s="25">
        <v>25</v>
      </c>
      <c r="C12" s="25">
        <v>10</v>
      </c>
      <c r="D12" s="36">
        <f>'Subcase 7'!D12</f>
        <v>12000</v>
      </c>
      <c r="E12" s="36">
        <f>-(Mastersheet!$C$5) *D12</f>
        <v>-720</v>
      </c>
      <c r="F12" s="36">
        <f t="shared" si="0"/>
        <v>0</v>
      </c>
      <c r="G12" s="36">
        <f>-(Mastersheet!$C$10) *D12</f>
        <v>-3479.9999999999995</v>
      </c>
      <c r="H12" s="37">
        <f t="shared" si="1"/>
        <v>-1334.6668610941063</v>
      </c>
      <c r="I12" s="36">
        <v>-200</v>
      </c>
      <c r="J12" s="36">
        <v>-1000</v>
      </c>
      <c r="K12" s="36">
        <v>-500</v>
      </c>
      <c r="L12" s="25">
        <v>0</v>
      </c>
      <c r="M12" s="25">
        <v>0</v>
      </c>
      <c r="N12" s="36">
        <f t="shared" si="2"/>
        <v>4765.333138905894</v>
      </c>
      <c r="O12" s="36">
        <f t="shared" si="3"/>
        <v>140032.02071914644</v>
      </c>
      <c r="Y12" s="53"/>
      <c r="Z12" s="53"/>
      <c r="AA12" s="53"/>
    </row>
    <row r="13" spans="1:27">
      <c r="A13" s="25">
        <v>11</v>
      </c>
      <c r="B13" s="25">
        <v>25</v>
      </c>
      <c r="C13" s="25">
        <v>11</v>
      </c>
      <c r="D13" s="36">
        <f>'Subcase 7'!D13</f>
        <v>12000</v>
      </c>
      <c r="E13" s="36">
        <f>-(Mastersheet!$C$5) *D13</f>
        <v>-720</v>
      </c>
      <c r="F13" s="36">
        <f t="shared" si="0"/>
        <v>0</v>
      </c>
      <c r="G13" s="36">
        <f>-(Mastersheet!$C$10) *D13</f>
        <v>-3479.9999999999995</v>
      </c>
      <c r="H13" s="37">
        <f t="shared" si="1"/>
        <v>-1334.6668610941063</v>
      </c>
      <c r="I13" s="36">
        <v>-200</v>
      </c>
      <c r="J13" s="36">
        <v>-1000</v>
      </c>
      <c r="K13" s="36">
        <v>-500</v>
      </c>
      <c r="L13" s="25">
        <v>0</v>
      </c>
      <c r="M13" s="25">
        <v>0</v>
      </c>
      <c r="N13" s="36">
        <f t="shared" si="2"/>
        <v>4765.333138905894</v>
      </c>
      <c r="O13" s="36">
        <f t="shared" si="3"/>
        <v>145030.74055925093</v>
      </c>
      <c r="R13" s="26" t="s">
        <v>136</v>
      </c>
      <c r="S13" s="26" t="s">
        <v>150</v>
      </c>
      <c r="T13" s="26" t="s">
        <v>151</v>
      </c>
      <c r="Y13" s="81"/>
      <c r="Z13" s="82"/>
      <c r="AA13" s="83"/>
    </row>
    <row r="14" spans="1:27">
      <c r="A14" s="25">
        <v>12</v>
      </c>
      <c r="B14" s="25">
        <v>26</v>
      </c>
      <c r="C14" s="25">
        <v>0</v>
      </c>
      <c r="D14" s="36">
        <v>12000</v>
      </c>
      <c r="E14" s="36">
        <f>-(Mastersheet!$C$5) *D14</f>
        <v>-720</v>
      </c>
      <c r="F14" s="36">
        <f t="shared" si="0"/>
        <v>0</v>
      </c>
      <c r="G14" s="36">
        <f>-(Mastersheet!$C$10) *D14</f>
        <v>-3479.9999999999995</v>
      </c>
      <c r="H14" s="37">
        <f t="shared" si="1"/>
        <v>-1334.6668610941063</v>
      </c>
      <c r="I14" s="36">
        <v>-200</v>
      </c>
      <c r="J14" s="37">
        <v>-1000</v>
      </c>
      <c r="K14" s="37">
        <v>-500</v>
      </c>
      <c r="L14" s="25">
        <v>0</v>
      </c>
      <c r="M14" s="25">
        <v>0</v>
      </c>
      <c r="N14" s="36">
        <f t="shared" si="2"/>
        <v>4765.333138905894</v>
      </c>
      <c r="O14" s="36">
        <f t="shared" si="3"/>
        <v>150037.79159908893</v>
      </c>
      <c r="R14" s="46">
        <v>0</v>
      </c>
      <c r="S14" s="36">
        <f>NPV(R14/12,$N$3:$N$422)+$N$2</f>
        <v>5208652.4224298922</v>
      </c>
      <c r="T14" s="37">
        <f t="shared" ref="T14:T44" si="4">FV(R14/12,420,,-S14)</f>
        <v>5208652.4224298922</v>
      </c>
      <c r="Y14" s="81"/>
      <c r="Z14" s="82"/>
      <c r="AA14" s="83"/>
    </row>
    <row r="15" spans="1:27">
      <c r="A15" s="25">
        <v>13</v>
      </c>
      <c r="B15" s="25">
        <v>26</v>
      </c>
      <c r="C15" s="25">
        <v>1</v>
      </c>
      <c r="D15" s="36">
        <f>(1+Mastersheet!$C$39)*D3</f>
        <v>12360</v>
      </c>
      <c r="E15" s="36">
        <f>-(Mastersheet!$C$5) *D15</f>
        <v>-741.6</v>
      </c>
      <c r="F15" s="36">
        <f t="shared" si="0"/>
        <v>0</v>
      </c>
      <c r="G15" s="36">
        <f>-(Mastersheet!$C$10) *D15</f>
        <v>-3584.3999999999996</v>
      </c>
      <c r="H15" s="37">
        <f t="shared" si="1"/>
        <v>-1334.6668610941063</v>
      </c>
      <c r="I15" s="36">
        <f>(1+Mastersheet!$C$39)*I3</f>
        <v>-206</v>
      </c>
      <c r="J15" s="37">
        <f>(1+Mastersheet!$C$29)*J3</f>
        <v>-1060</v>
      </c>
      <c r="K15" s="37">
        <f>(1+Mastersheet!$C$39)*K3</f>
        <v>-515</v>
      </c>
      <c r="L15" s="25">
        <v>0</v>
      </c>
      <c r="M15" s="25">
        <v>0</v>
      </c>
      <c r="N15" s="36">
        <f>SUM(D15,E15,F15,G15,H15,I15,J15,K15,L15,M15)</f>
        <v>4918.333138905894</v>
      </c>
      <c r="O15" s="36">
        <f t="shared" si="3"/>
        <v>155206.18772399332</v>
      </c>
      <c r="R15" s="46">
        <v>0.01</v>
      </c>
      <c r="S15" s="36">
        <f t="shared" ref="S15:S44" si="5">NPV(R15/12,$N$3:$N$422)+$N$2</f>
        <v>4139591.86528099</v>
      </c>
      <c r="T15" s="37">
        <f t="shared" si="4"/>
        <v>5873504.3408989646</v>
      </c>
      <c r="Y15" s="81"/>
      <c r="Z15" s="82"/>
      <c r="AA15" s="83"/>
    </row>
    <row r="16" spans="1:27">
      <c r="A16" s="25">
        <v>14</v>
      </c>
      <c r="B16" s="25">
        <v>26</v>
      </c>
      <c r="C16" s="25">
        <v>2</v>
      </c>
      <c r="D16" s="36">
        <f>(1+Mastersheet!$C$39)*D4</f>
        <v>12360</v>
      </c>
      <c r="E16" s="36">
        <f>-(Mastersheet!$C$5) *D16</f>
        <v>-741.6</v>
      </c>
      <c r="F16" s="36">
        <f t="shared" si="0"/>
        <v>0</v>
      </c>
      <c r="G16" s="36">
        <f>-(Mastersheet!$C$10) *D16</f>
        <v>-3584.3999999999996</v>
      </c>
      <c r="H16" s="37">
        <f t="shared" si="1"/>
        <v>-1334.6668610941063</v>
      </c>
      <c r="I16" s="36">
        <f>(1+Mastersheet!$C$39)*I4</f>
        <v>-206</v>
      </c>
      <c r="J16" s="37">
        <f>(1+Mastersheet!$C$29)*J4</f>
        <v>-1060</v>
      </c>
      <c r="K16" s="37">
        <f>(1+Mastersheet!$C$39)*K4</f>
        <v>-515</v>
      </c>
      <c r="L16" s="25">
        <v>0</v>
      </c>
      <c r="M16" s="25">
        <v>0</v>
      </c>
      <c r="N16" s="36">
        <f t="shared" si="2"/>
        <v>4918.333138905894</v>
      </c>
      <c r="O16" s="36">
        <f t="shared" si="3"/>
        <v>160383.19784243923</v>
      </c>
      <c r="R16" s="46">
        <v>0.02</v>
      </c>
      <c r="S16" s="36">
        <f>NPV(R16/12,$N$3:$N$422)+$N$2</f>
        <v>3332853.4413110376</v>
      </c>
      <c r="T16" s="37">
        <f t="shared" si="4"/>
        <v>6707633.0582857393</v>
      </c>
      <c r="Y16" s="81"/>
      <c r="Z16" s="82"/>
      <c r="AA16" s="83"/>
    </row>
    <row r="17" spans="1:27">
      <c r="A17" s="25">
        <v>15</v>
      </c>
      <c r="B17" s="25">
        <v>26</v>
      </c>
      <c r="C17" s="25">
        <v>3</v>
      </c>
      <c r="D17" s="36">
        <f>(1+Mastersheet!$C$39)*D5</f>
        <v>12360</v>
      </c>
      <c r="E17" s="36">
        <f>-(Mastersheet!$C$5) *D17</f>
        <v>-741.6</v>
      </c>
      <c r="F17" s="36">
        <f t="shared" si="0"/>
        <v>0</v>
      </c>
      <c r="G17" s="36">
        <f>-(Mastersheet!$C$10) *D17</f>
        <v>-3584.3999999999996</v>
      </c>
      <c r="H17" s="37">
        <f t="shared" si="1"/>
        <v>-1334.6668610941063</v>
      </c>
      <c r="I17" s="36">
        <f>(1+Mastersheet!$C$39)*I5</f>
        <v>-206</v>
      </c>
      <c r="J17" s="37">
        <f>(1+Mastersheet!$C$29)*J5</f>
        <v>-1060</v>
      </c>
      <c r="K17" s="37">
        <f>(1+Mastersheet!$C$39)*K5</f>
        <v>-515</v>
      </c>
      <c r="L17" s="25">
        <v>0</v>
      </c>
      <c r="M17" s="25">
        <v>0</v>
      </c>
      <c r="N17" s="36">
        <f t="shared" si="2"/>
        <v>4918.333138905894</v>
      </c>
      <c r="O17" s="36">
        <f t="shared" si="3"/>
        <v>165568.83631108253</v>
      </c>
      <c r="R17" s="46">
        <v>0.03</v>
      </c>
      <c r="S17" s="36">
        <f t="shared" si="5"/>
        <v>2719620.7928581177</v>
      </c>
      <c r="T17" s="37">
        <f t="shared" si="4"/>
        <v>7761550.6448892532</v>
      </c>
      <c r="Y17" s="81"/>
      <c r="Z17" s="82"/>
      <c r="AA17" s="83"/>
    </row>
    <row r="18" spans="1:27">
      <c r="A18" s="25">
        <v>16</v>
      </c>
      <c r="B18" s="25">
        <v>26</v>
      </c>
      <c r="C18" s="25">
        <v>4</v>
      </c>
      <c r="D18" s="36">
        <f>(1+Mastersheet!$C$39)*D6</f>
        <v>12360</v>
      </c>
      <c r="E18" s="36">
        <f>-(Mastersheet!$C$5) *D18</f>
        <v>-741.6</v>
      </c>
      <c r="F18" s="36">
        <f t="shared" si="0"/>
        <v>0</v>
      </c>
      <c r="G18" s="36">
        <f>-(Mastersheet!$C$10) *D18</f>
        <v>-3584.3999999999996</v>
      </c>
      <c r="H18" s="37">
        <f t="shared" si="1"/>
        <v>-1334.6668610941063</v>
      </c>
      <c r="I18" s="36">
        <f>(1+Mastersheet!$C$39)*I6</f>
        <v>-206</v>
      </c>
      <c r="J18" s="37">
        <f>(1+Mastersheet!$C$29)*J6</f>
        <v>-1060</v>
      </c>
      <c r="K18" s="37">
        <f>(1+Mastersheet!$C$39)*K6</f>
        <v>-515</v>
      </c>
      <c r="L18" s="25">
        <v>0</v>
      </c>
      <c r="M18" s="25">
        <v>0</v>
      </c>
      <c r="N18" s="36">
        <f t="shared" si="2"/>
        <v>4918.333138905894</v>
      </c>
      <c r="O18" s="36">
        <f t="shared" si="3"/>
        <v>170763.11751050691</v>
      </c>
      <c r="R18" s="46">
        <v>0.04</v>
      </c>
      <c r="S18" s="36">
        <f t="shared" si="5"/>
        <v>2249801.7945495145</v>
      </c>
      <c r="T18" s="37">
        <f t="shared" si="4"/>
        <v>9102180.13358167</v>
      </c>
      <c r="Y18" s="81"/>
      <c r="Z18" s="82"/>
      <c r="AA18" s="83"/>
    </row>
    <row r="19" spans="1:27">
      <c r="A19" s="25">
        <v>17</v>
      </c>
      <c r="B19" s="25">
        <v>26</v>
      </c>
      <c r="C19" s="25">
        <v>5</v>
      </c>
      <c r="D19" s="36">
        <f>(1+Mastersheet!$C$39)*D7</f>
        <v>12360</v>
      </c>
      <c r="E19" s="36">
        <f>-(Mastersheet!$C$5) *D19</f>
        <v>-741.6</v>
      </c>
      <c r="F19" s="36">
        <f t="shared" si="0"/>
        <v>0</v>
      </c>
      <c r="G19" s="36">
        <f>-(Mastersheet!$C$10) *D19</f>
        <v>-3584.3999999999996</v>
      </c>
      <c r="H19" s="37">
        <f t="shared" si="1"/>
        <v>-1334.6668610941063</v>
      </c>
      <c r="I19" s="36">
        <f>(1+Mastersheet!$C$39)*I7</f>
        <v>-206</v>
      </c>
      <c r="J19" s="37">
        <f>(1+Mastersheet!$C$29)*J7</f>
        <v>-1060</v>
      </c>
      <c r="K19" s="37">
        <f>(1+Mastersheet!$C$39)*K7</f>
        <v>-515</v>
      </c>
      <c r="L19" s="25">
        <v>0</v>
      </c>
      <c r="M19" s="25">
        <v>0</v>
      </c>
      <c r="N19" s="36">
        <f t="shared" si="2"/>
        <v>4918.333138905894</v>
      </c>
      <c r="O19" s="36">
        <f t="shared" si="3"/>
        <v>175966.05584526368</v>
      </c>
      <c r="R19" s="46">
        <v>0.05</v>
      </c>
      <c r="S19" s="36">
        <f t="shared" si="5"/>
        <v>1886815.8849371593</v>
      </c>
      <c r="T19" s="37">
        <f t="shared" si="4"/>
        <v>10818471.029923661</v>
      </c>
      <c r="Y19" s="81"/>
      <c r="Z19" s="82"/>
      <c r="AA19" s="83"/>
    </row>
    <row r="20" spans="1:27">
      <c r="A20" s="25">
        <v>18</v>
      </c>
      <c r="B20" s="25">
        <v>26</v>
      </c>
      <c r="C20" s="25">
        <v>6</v>
      </c>
      <c r="D20" s="36">
        <f>(1+Mastersheet!$C$39)*D8</f>
        <v>12360</v>
      </c>
      <c r="E20" s="36">
        <f>-(Mastersheet!$C$5) *D20</f>
        <v>-741.6</v>
      </c>
      <c r="F20" s="36">
        <f t="shared" si="0"/>
        <v>0</v>
      </c>
      <c r="G20" s="36">
        <f>-(Mastersheet!$C$10) *D20</f>
        <v>-3584.3999999999996</v>
      </c>
      <c r="H20" s="37">
        <f t="shared" si="1"/>
        <v>-1334.6668610941063</v>
      </c>
      <c r="I20" s="36">
        <f>(1+Mastersheet!$C$39)*I8</f>
        <v>-206</v>
      </c>
      <c r="J20" s="37">
        <f>(1+Mastersheet!$C$29)*J8</f>
        <v>-1060</v>
      </c>
      <c r="K20" s="37">
        <f>(1+Mastersheet!$C$39)*K8</f>
        <v>-515</v>
      </c>
      <c r="L20" s="25">
        <v>0</v>
      </c>
      <c r="M20" s="25">
        <v>0</v>
      </c>
      <c r="N20" s="36">
        <f t="shared" si="2"/>
        <v>4918.333138905894</v>
      </c>
      <c r="O20" s="36">
        <f t="shared" si="3"/>
        <v>181177.6657439117</v>
      </c>
      <c r="R20" s="46">
        <v>0.06</v>
      </c>
      <c r="S20" s="36">
        <f t="shared" si="5"/>
        <v>1603855.5339528564</v>
      </c>
      <c r="T20" s="37">
        <f t="shared" si="4"/>
        <v>13029003.018682845</v>
      </c>
      <c r="Y20" s="81"/>
      <c r="Z20" s="82"/>
      <c r="AA20" s="83"/>
    </row>
    <row r="21" spans="1:27">
      <c r="A21" s="25">
        <v>19</v>
      </c>
      <c r="B21" s="25">
        <v>26</v>
      </c>
      <c r="C21" s="25">
        <v>7</v>
      </c>
      <c r="D21" s="36">
        <f>(1+Mastersheet!$C$39)*D9</f>
        <v>12360</v>
      </c>
      <c r="E21" s="36">
        <f>-(Mastersheet!$C$5) *D21</f>
        <v>-741.6</v>
      </c>
      <c r="F21" s="36">
        <f t="shared" si="0"/>
        <v>0</v>
      </c>
      <c r="G21" s="36">
        <f>-(Mastersheet!$C$10) *D21</f>
        <v>-3584.3999999999996</v>
      </c>
      <c r="H21" s="37">
        <f t="shared" si="1"/>
        <v>-1334.6668610941063</v>
      </c>
      <c r="I21" s="36">
        <f>(1+Mastersheet!$C$39)*I9</f>
        <v>-206</v>
      </c>
      <c r="J21" s="37">
        <f>(1+Mastersheet!$C$29)*J9</f>
        <v>-1060</v>
      </c>
      <c r="K21" s="37">
        <f>(1+Mastersheet!$C$39)*K9</f>
        <v>-515</v>
      </c>
      <c r="L21" s="25">
        <v>0</v>
      </c>
      <c r="M21" s="25">
        <v>0</v>
      </c>
      <c r="N21" s="36">
        <f t="shared" si="2"/>
        <v>4918.333138905894</v>
      </c>
      <c r="O21" s="36">
        <f t="shared" si="3"/>
        <v>186397.96165905747</v>
      </c>
      <c r="R21" s="46">
        <v>7.0000000000000007E-2</v>
      </c>
      <c r="S21" s="36">
        <f t="shared" si="5"/>
        <v>1381200.1433460952</v>
      </c>
      <c r="T21" s="37">
        <f t="shared" si="4"/>
        <v>15892298.571685718</v>
      </c>
      <c r="Y21" s="81"/>
      <c r="Z21" s="82"/>
      <c r="AA21" s="83"/>
    </row>
    <row r="22" spans="1:27">
      <c r="A22" s="25">
        <v>20</v>
      </c>
      <c r="B22" s="25">
        <v>26</v>
      </c>
      <c r="C22" s="25">
        <v>8</v>
      </c>
      <c r="D22" s="36">
        <f>(1+Mastersheet!$C$39)*D10</f>
        <v>12360</v>
      </c>
      <c r="E22" s="36">
        <f>-(Mastersheet!$C$5) *D22</f>
        <v>-741.6</v>
      </c>
      <c r="F22" s="36">
        <f t="shared" si="0"/>
        <v>0</v>
      </c>
      <c r="G22" s="36">
        <f>-(Mastersheet!$C$10) *D22</f>
        <v>-3584.3999999999996</v>
      </c>
      <c r="H22" s="37">
        <f t="shared" si="1"/>
        <v>-1334.6668610941063</v>
      </c>
      <c r="I22" s="36">
        <f>(1+Mastersheet!$C$39)*I10</f>
        <v>-206</v>
      </c>
      <c r="J22" s="37">
        <f>(1+Mastersheet!$C$29)*J10</f>
        <v>-1060</v>
      </c>
      <c r="K22" s="37">
        <f>(1+Mastersheet!$C$39)*K10</f>
        <v>-515</v>
      </c>
      <c r="L22" s="25">
        <v>0</v>
      </c>
      <c r="M22" s="25">
        <v>0</v>
      </c>
      <c r="N22" s="36">
        <f t="shared" si="2"/>
        <v>4918.333138905894</v>
      </c>
      <c r="O22" s="36">
        <f t="shared" si="3"/>
        <v>191626.95806739514</v>
      </c>
      <c r="R22" s="46">
        <v>0.08</v>
      </c>
      <c r="S22" s="36">
        <f t="shared" si="5"/>
        <v>1204282.3836705596</v>
      </c>
      <c r="T22" s="37">
        <f t="shared" si="4"/>
        <v>19620830.82693848</v>
      </c>
      <c r="Y22" s="81"/>
      <c r="Z22" s="82"/>
      <c r="AA22" s="83"/>
    </row>
    <row r="23" spans="1:27">
      <c r="A23" s="25">
        <v>21</v>
      </c>
      <c r="B23" s="25">
        <v>26</v>
      </c>
      <c r="C23" s="25">
        <v>9</v>
      </c>
      <c r="D23" s="36">
        <f>(1+Mastersheet!$C$39)*D11</f>
        <v>12360</v>
      </c>
      <c r="E23" s="36">
        <f>-(Mastersheet!$C$5) *D23</f>
        <v>-741.6</v>
      </c>
      <c r="F23" s="36">
        <f t="shared" si="0"/>
        <v>0</v>
      </c>
      <c r="G23" s="36">
        <f>-(Mastersheet!$C$10) *D23</f>
        <v>-3584.3999999999996</v>
      </c>
      <c r="H23" s="37">
        <f t="shared" si="1"/>
        <v>-1334.6668610941063</v>
      </c>
      <c r="I23" s="36">
        <f>(1+Mastersheet!$C$39)*I11</f>
        <v>-206</v>
      </c>
      <c r="J23" s="37">
        <f>(1+Mastersheet!$C$29)*J11</f>
        <v>-1060</v>
      </c>
      <c r="K23" s="37">
        <f>(1+Mastersheet!$C$39)*K11</f>
        <v>-515</v>
      </c>
      <c r="L23" s="25">
        <v>0</v>
      </c>
      <c r="M23" s="25">
        <v>0</v>
      </c>
      <c r="N23" s="36">
        <f t="shared" si="2"/>
        <v>4918.333138905894</v>
      </c>
      <c r="O23" s="36">
        <f t="shared" si="3"/>
        <v>196864.6694697467</v>
      </c>
      <c r="R23" s="46">
        <v>0.09</v>
      </c>
      <c r="S23" s="36">
        <f t="shared" si="5"/>
        <v>1062293.3033247052</v>
      </c>
      <c r="T23" s="37">
        <f t="shared" si="4"/>
        <v>24500077.899047147</v>
      </c>
      <c r="Y23" s="81"/>
      <c r="Z23" s="82"/>
      <c r="AA23" s="83"/>
    </row>
    <row r="24" spans="1:27">
      <c r="A24" s="25">
        <v>22</v>
      </c>
      <c r="B24" s="25">
        <v>26</v>
      </c>
      <c r="C24" s="25">
        <v>10</v>
      </c>
      <c r="D24" s="36">
        <f>(1+Mastersheet!$C$39)*D12</f>
        <v>12360</v>
      </c>
      <c r="E24" s="36">
        <f>-(Mastersheet!$C$5) *D24</f>
        <v>-741.6</v>
      </c>
      <c r="F24" s="36">
        <f t="shared" si="0"/>
        <v>0</v>
      </c>
      <c r="G24" s="36">
        <f>-(Mastersheet!$C$10) *D24</f>
        <v>-3584.3999999999996</v>
      </c>
      <c r="H24" s="37">
        <f t="shared" si="1"/>
        <v>-1334.6668610941063</v>
      </c>
      <c r="I24" s="36">
        <f>(1+Mastersheet!$C$39)*I12</f>
        <v>-206</v>
      </c>
      <c r="J24" s="37">
        <f>(1+Mastersheet!$C$29)*J12</f>
        <v>-1060</v>
      </c>
      <c r="K24" s="37">
        <f>(1+Mastersheet!$C$39)*K12</f>
        <v>-515</v>
      </c>
      <c r="L24" s="25">
        <v>0</v>
      </c>
      <c r="M24" s="25">
        <v>0</v>
      </c>
      <c r="N24" s="36">
        <f t="shared" si="2"/>
        <v>4918.333138905894</v>
      </c>
      <c r="O24" s="36">
        <f t="shared" si="3"/>
        <v>202111.11039110218</v>
      </c>
      <c r="R24" s="46">
        <v>0.1</v>
      </c>
      <c r="S24" s="36">
        <f t="shared" si="5"/>
        <v>947173.84456554754</v>
      </c>
      <c r="T24" s="37">
        <f t="shared" si="4"/>
        <v>30914476.010788552</v>
      </c>
      <c r="Y24" s="81"/>
      <c r="Z24" s="82"/>
      <c r="AA24" s="83"/>
    </row>
    <row r="25" spans="1:27">
      <c r="A25" s="25">
        <v>23</v>
      </c>
      <c r="B25" s="25">
        <v>26</v>
      </c>
      <c r="C25" s="25">
        <v>11</v>
      </c>
      <c r="D25" s="36">
        <f>(1+Mastersheet!$C$39)*D13</f>
        <v>12360</v>
      </c>
      <c r="E25" s="36">
        <f>-(Mastersheet!$C$5) *D25</f>
        <v>-741.6</v>
      </c>
      <c r="F25" s="36">
        <f t="shared" si="0"/>
        <v>0</v>
      </c>
      <c r="G25" s="36">
        <f>-(Mastersheet!$C$10) *D25</f>
        <v>-3584.3999999999996</v>
      </c>
      <c r="H25" s="37">
        <f t="shared" si="1"/>
        <v>-1334.6668610941063</v>
      </c>
      <c r="I25" s="36">
        <f>(1+Mastersheet!$C$39)*I13</f>
        <v>-206</v>
      </c>
      <c r="J25" s="37">
        <f>(1+Mastersheet!$C$29)*J13</f>
        <v>-1060</v>
      </c>
      <c r="K25" s="37">
        <f>(1+Mastersheet!$C$39)*K13</f>
        <v>-515</v>
      </c>
      <c r="L25" s="25">
        <v>0</v>
      </c>
      <c r="M25" s="25">
        <v>0</v>
      </c>
      <c r="N25" s="36">
        <f t="shared" si="2"/>
        <v>4918.333138905894</v>
      </c>
      <c r="O25" s="36">
        <f t="shared" si="3"/>
        <v>207366.29538065993</v>
      </c>
      <c r="R25" s="46">
        <v>0.11</v>
      </c>
      <c r="S25" s="36">
        <f t="shared" si="5"/>
        <v>852883.97169351368</v>
      </c>
      <c r="T25" s="37">
        <f t="shared" si="4"/>
        <v>39382812.957973577</v>
      </c>
      <c r="Y25" s="81"/>
      <c r="Z25" s="82"/>
      <c r="AA25" s="83"/>
    </row>
    <row r="26" spans="1:27">
      <c r="A26" s="25">
        <v>24</v>
      </c>
      <c r="B26" s="25">
        <v>27</v>
      </c>
      <c r="C26" s="25">
        <v>0</v>
      </c>
      <c r="D26" s="36">
        <f>(1+Mastersheet!$C$39)*D14</f>
        <v>12360</v>
      </c>
      <c r="E26" s="36">
        <f>-(Mastersheet!$C$5) *D26</f>
        <v>-741.6</v>
      </c>
      <c r="F26" s="36">
        <f t="shared" si="0"/>
        <v>0</v>
      </c>
      <c r="G26" s="36">
        <f>-(Mastersheet!$C$10) *D26</f>
        <v>-3584.3999999999996</v>
      </c>
      <c r="H26" s="37">
        <f t="shared" si="1"/>
        <v>-1334.6668610941063</v>
      </c>
      <c r="I26" s="36">
        <f>(1+Mastersheet!$C$39)*I14</f>
        <v>-206</v>
      </c>
      <c r="J26" s="37">
        <f>(1+Mastersheet!$C$29)*J14</f>
        <v>-1060</v>
      </c>
      <c r="K26" s="37">
        <f>(1+Mastersheet!$C$39)*K14</f>
        <v>-515</v>
      </c>
      <c r="L26" s="25">
        <v>0</v>
      </c>
      <c r="M26" s="25">
        <v>0</v>
      </c>
      <c r="N26" s="36">
        <f t="shared" si="2"/>
        <v>4918.333138905894</v>
      </c>
      <c r="O26" s="36">
        <f t="shared" si="3"/>
        <v>212630.23901186694</v>
      </c>
      <c r="R26" s="46">
        <v>0.12</v>
      </c>
      <c r="S26" s="36">
        <f t="shared" si="5"/>
        <v>774871.61920239322</v>
      </c>
      <c r="T26" s="37">
        <f t="shared" si="4"/>
        <v>50606551.405929901</v>
      </c>
      <c r="Y26" s="81"/>
      <c r="Z26" s="82"/>
      <c r="AA26" s="83"/>
    </row>
    <row r="27" spans="1:27">
      <c r="A27" s="25">
        <v>25</v>
      </c>
      <c r="B27" s="25">
        <v>27</v>
      </c>
      <c r="C27" s="25">
        <v>1</v>
      </c>
      <c r="D27" s="36">
        <f>(1+Mastersheet!$C$39)*D15</f>
        <v>12730.800000000001</v>
      </c>
      <c r="E27" s="36">
        <f>-(Mastersheet!$C$5) *D27</f>
        <v>-763.84800000000007</v>
      </c>
      <c r="F27" s="36">
        <f t="shared" si="0"/>
        <v>0</v>
      </c>
      <c r="G27" s="36">
        <f>-(Mastersheet!$C$10) *D27</f>
        <v>-3691.9320000000002</v>
      </c>
      <c r="H27" s="37">
        <f t="shared" si="1"/>
        <v>-1334.6668610941063</v>
      </c>
      <c r="I27" s="36">
        <f>(1+Mastersheet!$C$39)*I15</f>
        <v>-212.18</v>
      </c>
      <c r="J27" s="37">
        <f>(1+Mastersheet!$C$29)*J15</f>
        <v>-1123.6000000000001</v>
      </c>
      <c r="K27" s="37">
        <f>(1+Mastersheet!$C$39)*K15</f>
        <v>-530.45000000000005</v>
      </c>
      <c r="L27" s="25">
        <v>0</v>
      </c>
      <c r="M27" s="25">
        <v>0</v>
      </c>
      <c r="N27" s="36">
        <f t="shared" si="2"/>
        <v>5074.1231389058939</v>
      </c>
      <c r="O27" s="36">
        <f t="shared" si="3"/>
        <v>218058.74588245928</v>
      </c>
      <c r="R27" s="46">
        <v>0.13</v>
      </c>
      <c r="S27" s="36">
        <f t="shared" si="5"/>
        <v>709685.75311206584</v>
      </c>
      <c r="T27" s="37">
        <f t="shared" si="4"/>
        <v>65535876.293793529</v>
      </c>
      <c r="Y27" s="81"/>
      <c r="Z27" s="82"/>
      <c r="AA27" s="83"/>
    </row>
    <row r="28" spans="1:27">
      <c r="A28" s="25">
        <v>26</v>
      </c>
      <c r="B28" s="25">
        <v>27</v>
      </c>
      <c r="C28" s="25">
        <v>2</v>
      </c>
      <c r="D28" s="36">
        <f>(1+Mastersheet!$C$39)*D16</f>
        <v>12730.800000000001</v>
      </c>
      <c r="E28" s="36">
        <f>-(Mastersheet!$C$5) *D28</f>
        <v>-763.84800000000007</v>
      </c>
      <c r="F28" s="36">
        <f t="shared" si="0"/>
        <v>0</v>
      </c>
      <c r="G28" s="36">
        <f>-(Mastersheet!$C$10) *D28</f>
        <v>-3691.9320000000002</v>
      </c>
      <c r="H28" s="37">
        <f t="shared" si="1"/>
        <v>-1334.6668610941063</v>
      </c>
      <c r="I28" s="36">
        <f>(1+Mastersheet!$C$39)*I16</f>
        <v>-212.18</v>
      </c>
      <c r="J28" s="37">
        <f>(1+Mastersheet!$C$29)*J16</f>
        <v>-1123.6000000000001</v>
      </c>
      <c r="K28" s="37">
        <f>(1+Mastersheet!$C$39)*K16</f>
        <v>-530.45000000000005</v>
      </c>
      <c r="L28" s="25">
        <v>0</v>
      </c>
      <c r="M28" s="25">
        <v>0</v>
      </c>
      <c r="N28" s="36">
        <f t="shared" si="2"/>
        <v>5074.1231389058939</v>
      </c>
      <c r="O28" s="36">
        <f t="shared" si="3"/>
        <v>223496.30026450258</v>
      </c>
      <c r="R28" s="46">
        <v>0.14000000000000001</v>
      </c>
      <c r="S28" s="36">
        <f t="shared" si="5"/>
        <v>654693.59094557411</v>
      </c>
      <c r="T28" s="37">
        <f t="shared" si="4"/>
        <v>85460057.353024945</v>
      </c>
      <c r="Y28" s="81"/>
      <c r="Z28" s="82"/>
      <c r="AA28" s="83"/>
    </row>
    <row r="29" spans="1:27">
      <c r="A29" s="25">
        <v>27</v>
      </c>
      <c r="B29" s="25">
        <v>27</v>
      </c>
      <c r="C29" s="25">
        <v>3</v>
      </c>
      <c r="D29" s="36">
        <f>(1+Mastersheet!$C$39)*D17</f>
        <v>12730.800000000001</v>
      </c>
      <c r="E29" s="36">
        <f>-(Mastersheet!$C$5) *D29</f>
        <v>-763.84800000000007</v>
      </c>
      <c r="F29" s="36">
        <f t="shared" si="0"/>
        <v>0</v>
      </c>
      <c r="G29" s="36">
        <f>-(Mastersheet!$C$10) *D29</f>
        <v>-3691.9320000000002</v>
      </c>
      <c r="H29" s="37">
        <f t="shared" si="1"/>
        <v>-1334.6668610941063</v>
      </c>
      <c r="I29" s="36">
        <f>(1+Mastersheet!$C$39)*I17</f>
        <v>-212.18</v>
      </c>
      <c r="J29" s="37">
        <f>(1+Mastersheet!$C$29)*J17</f>
        <v>-1123.6000000000001</v>
      </c>
      <c r="K29" s="37">
        <f>(1+Mastersheet!$C$39)*K17</f>
        <v>-530.45000000000005</v>
      </c>
      <c r="L29" s="25">
        <v>0</v>
      </c>
      <c r="M29" s="25">
        <v>0</v>
      </c>
      <c r="N29" s="36">
        <f t="shared" si="2"/>
        <v>5074.1231389058939</v>
      </c>
      <c r="O29" s="36">
        <f t="shared" si="3"/>
        <v>228942.91723718264</v>
      </c>
      <c r="R29" s="46">
        <v>0.15</v>
      </c>
      <c r="S29" s="36">
        <f t="shared" si="5"/>
        <v>607873.27546155965</v>
      </c>
      <c r="T29" s="37">
        <f t="shared" si="4"/>
        <v>112131193.03185152</v>
      </c>
      <c r="Y29" s="81"/>
      <c r="Z29" s="82"/>
      <c r="AA29" s="83"/>
    </row>
    <row r="30" spans="1:27">
      <c r="A30" s="25">
        <v>28</v>
      </c>
      <c r="B30" s="25">
        <v>27</v>
      </c>
      <c r="C30" s="25">
        <v>4</v>
      </c>
      <c r="D30" s="36">
        <f>(1+Mastersheet!$C$39)*D18</f>
        <v>12730.800000000001</v>
      </c>
      <c r="E30" s="36">
        <f>-(Mastersheet!$C$5) *D30</f>
        <v>-763.84800000000007</v>
      </c>
      <c r="F30" s="36">
        <f t="shared" si="0"/>
        <v>0</v>
      </c>
      <c r="G30" s="36">
        <f>-(Mastersheet!$C$10) *D30</f>
        <v>-3691.9320000000002</v>
      </c>
      <c r="H30" s="37">
        <f t="shared" si="1"/>
        <v>-1334.6668610941063</v>
      </c>
      <c r="I30" s="36">
        <f>(1+Mastersheet!$C$39)*I18</f>
        <v>-212.18</v>
      </c>
      <c r="J30" s="37">
        <f>(1+Mastersheet!$C$29)*J18</f>
        <v>-1123.6000000000001</v>
      </c>
      <c r="K30" s="37">
        <f>(1+Mastersheet!$C$39)*K18</f>
        <v>-530.45000000000005</v>
      </c>
      <c r="L30" s="25">
        <v>0</v>
      </c>
      <c r="M30" s="25">
        <v>0</v>
      </c>
      <c r="N30" s="36">
        <f t="shared" si="2"/>
        <v>5074.1231389058939</v>
      </c>
      <c r="O30" s="36">
        <f t="shared" si="3"/>
        <v>234398.61190481717</v>
      </c>
      <c r="R30" s="46">
        <v>0.16</v>
      </c>
      <c r="S30" s="36">
        <f t="shared" si="5"/>
        <v>567661.34231808037</v>
      </c>
      <c r="T30" s="37">
        <f t="shared" si="4"/>
        <v>147933813.64247957</v>
      </c>
      <c r="Y30" s="81"/>
      <c r="Z30" s="82"/>
      <c r="AA30" s="83"/>
    </row>
    <row r="31" spans="1:27">
      <c r="A31" s="25">
        <v>29</v>
      </c>
      <c r="B31" s="25">
        <v>27</v>
      </c>
      <c r="C31" s="25">
        <v>5</v>
      </c>
      <c r="D31" s="36">
        <f>(1+Mastersheet!$C$39)*D19</f>
        <v>12730.800000000001</v>
      </c>
      <c r="E31" s="36">
        <f>-(Mastersheet!$C$5) *D31</f>
        <v>-763.84800000000007</v>
      </c>
      <c r="F31" s="36">
        <f t="shared" si="0"/>
        <v>0</v>
      </c>
      <c r="G31" s="36">
        <f>-(Mastersheet!$C$10) *D31</f>
        <v>-3691.9320000000002</v>
      </c>
      <c r="H31" s="37">
        <f t="shared" si="1"/>
        <v>-1334.6668610941063</v>
      </c>
      <c r="I31" s="36">
        <f>(1+Mastersheet!$C$39)*I19</f>
        <v>-212.18</v>
      </c>
      <c r="J31" s="37">
        <f>(1+Mastersheet!$C$29)*J19</f>
        <v>-1123.6000000000001</v>
      </c>
      <c r="K31" s="37">
        <f>(1+Mastersheet!$C$39)*K19</f>
        <v>-530.45000000000005</v>
      </c>
      <c r="L31" s="25">
        <v>0</v>
      </c>
      <c r="M31" s="25">
        <v>0</v>
      </c>
      <c r="N31" s="36">
        <f t="shared" si="2"/>
        <v>5074.1231389058939</v>
      </c>
      <c r="O31" s="36">
        <f t="shared" si="3"/>
        <v>239863.39939689776</v>
      </c>
      <c r="R31" s="46">
        <v>0.17</v>
      </c>
      <c r="S31" s="36">
        <f t="shared" si="5"/>
        <v>532840.08354332857</v>
      </c>
      <c r="T31" s="37">
        <f t="shared" si="4"/>
        <v>196117525.23807922</v>
      </c>
      <c r="Y31" s="81"/>
      <c r="Z31" s="82"/>
      <c r="AA31" s="83"/>
    </row>
    <row r="32" spans="1:27">
      <c r="A32" s="25">
        <v>30</v>
      </c>
      <c r="B32" s="25">
        <v>27</v>
      </c>
      <c r="C32" s="25">
        <v>6</v>
      </c>
      <c r="D32" s="36">
        <f>(1+Mastersheet!$C$39)*D20</f>
        <v>12730.800000000001</v>
      </c>
      <c r="E32" s="36">
        <f>-(Mastersheet!$C$5) *D32</f>
        <v>-763.84800000000007</v>
      </c>
      <c r="F32" s="36">
        <f t="shared" si="0"/>
        <v>0</v>
      </c>
      <c r="G32" s="36">
        <f>-(Mastersheet!$C$10) *D32</f>
        <v>-3691.9320000000002</v>
      </c>
      <c r="H32" s="37">
        <f t="shared" si="1"/>
        <v>-1334.6668610941063</v>
      </c>
      <c r="I32" s="36">
        <f>(1+Mastersheet!$C$39)*I20</f>
        <v>-212.18</v>
      </c>
      <c r="J32" s="37">
        <f>(1+Mastersheet!$C$29)*J20</f>
        <v>-1123.6000000000001</v>
      </c>
      <c r="K32" s="37">
        <f>(1+Mastersheet!$C$39)*K20</f>
        <v>-530.45000000000005</v>
      </c>
      <c r="L32" s="25">
        <v>0</v>
      </c>
      <c r="M32" s="25">
        <v>0</v>
      </c>
      <c r="N32" s="36">
        <f t="shared" si="2"/>
        <v>5074.1231389058939</v>
      </c>
      <c r="O32" s="36">
        <f t="shared" si="3"/>
        <v>245337.29486813181</v>
      </c>
      <c r="R32" s="46">
        <v>0.18</v>
      </c>
      <c r="S32" s="36">
        <f t="shared" si="5"/>
        <v>502454.0414624635</v>
      </c>
      <c r="T32" s="37">
        <f t="shared" si="4"/>
        <v>261116363.30046335</v>
      </c>
      <c r="Y32" s="81"/>
      <c r="Z32" s="82"/>
      <c r="AA32" s="83"/>
    </row>
    <row r="33" spans="1:27">
      <c r="A33" s="25">
        <v>31</v>
      </c>
      <c r="B33" s="25">
        <v>27</v>
      </c>
      <c r="C33" s="25">
        <v>7</v>
      </c>
      <c r="D33" s="36">
        <f>(1+Mastersheet!$C$39)*D21</f>
        <v>12730.800000000001</v>
      </c>
      <c r="E33" s="36">
        <f>-(Mastersheet!$C$5) *D33</f>
        <v>-763.84800000000007</v>
      </c>
      <c r="F33" s="36">
        <f t="shared" si="0"/>
        <v>0</v>
      </c>
      <c r="G33" s="36">
        <f>-(Mastersheet!$C$10) *D33</f>
        <v>-3691.9320000000002</v>
      </c>
      <c r="H33" s="37">
        <f t="shared" si="1"/>
        <v>-1334.6668610941063</v>
      </c>
      <c r="I33" s="36">
        <f>(1+Mastersheet!$C$39)*I21</f>
        <v>-212.18</v>
      </c>
      <c r="J33" s="37">
        <f>(1+Mastersheet!$C$29)*J21</f>
        <v>-1123.6000000000001</v>
      </c>
      <c r="K33" s="37">
        <f>(1+Mastersheet!$C$39)*K21</f>
        <v>-530.45000000000005</v>
      </c>
      <c r="L33" s="25">
        <v>0</v>
      </c>
      <c r="M33" s="25">
        <v>0</v>
      </c>
      <c r="N33" s="36">
        <f t="shared" si="2"/>
        <v>5074.1231389058939</v>
      </c>
      <c r="O33" s="36">
        <f t="shared" si="3"/>
        <v>250820.31349848458</v>
      </c>
      <c r="R33" s="46">
        <v>0.19</v>
      </c>
      <c r="S33" s="36">
        <f t="shared" si="5"/>
        <v>475747.83697348146</v>
      </c>
      <c r="T33" s="37">
        <f t="shared" si="4"/>
        <v>348987476.21860015</v>
      </c>
      <c r="Y33" s="81"/>
      <c r="Z33" s="82"/>
      <c r="AA33" s="83"/>
    </row>
    <row r="34" spans="1:27">
      <c r="A34" s="25">
        <v>32</v>
      </c>
      <c r="B34" s="25">
        <v>27</v>
      </c>
      <c r="C34" s="25">
        <v>8</v>
      </c>
      <c r="D34" s="36">
        <f>(1+Mastersheet!$C$39)*D22</f>
        <v>12730.800000000001</v>
      </c>
      <c r="E34" s="36">
        <f>-(Mastersheet!$C$5) *D34</f>
        <v>-763.84800000000007</v>
      </c>
      <c r="F34" s="36">
        <f t="shared" si="0"/>
        <v>0</v>
      </c>
      <c r="G34" s="36">
        <f>-(Mastersheet!$C$10) *D34</f>
        <v>-3691.9320000000002</v>
      </c>
      <c r="H34" s="37">
        <f t="shared" ref="H34:H61" si="6">PMT(0.01,60,60000,0)</f>
        <v>-1334.6668610941063</v>
      </c>
      <c r="I34" s="36">
        <f>(1+Mastersheet!$C$39)*I22</f>
        <v>-212.18</v>
      </c>
      <c r="J34" s="37">
        <f>(1+Mastersheet!$C$29)*J22</f>
        <v>-1123.6000000000001</v>
      </c>
      <c r="K34" s="37">
        <f>(1+Mastersheet!$C$39)*K22</f>
        <v>-530.45000000000005</v>
      </c>
      <c r="L34" s="25">
        <v>0</v>
      </c>
      <c r="M34" s="25">
        <v>0</v>
      </c>
      <c r="N34" s="36">
        <f t="shared" si="2"/>
        <v>5074.1231389058939</v>
      </c>
      <c r="O34" s="36">
        <f t="shared" si="3"/>
        <v>256312.47049322128</v>
      </c>
      <c r="R34" s="46">
        <v>0.2</v>
      </c>
      <c r="S34" s="36">
        <f t="shared" si="5"/>
        <v>452119.67308556958</v>
      </c>
      <c r="T34" s="37">
        <f t="shared" si="4"/>
        <v>468014111.75163394</v>
      </c>
      <c r="Y34" s="81"/>
      <c r="Z34" s="82"/>
      <c r="AA34" s="83"/>
    </row>
    <row r="35" spans="1:27">
      <c r="A35" s="25">
        <v>33</v>
      </c>
      <c r="B35" s="25">
        <v>27</v>
      </c>
      <c r="C35" s="25">
        <v>9</v>
      </c>
      <c r="D35" s="36">
        <f>(1+Mastersheet!$C$39)*D23</f>
        <v>12730.800000000001</v>
      </c>
      <c r="E35" s="36">
        <f>-(Mastersheet!$C$5) *D35</f>
        <v>-763.84800000000007</v>
      </c>
      <c r="F35" s="36">
        <f t="shared" si="0"/>
        <v>0</v>
      </c>
      <c r="G35" s="36">
        <f>-(Mastersheet!$C$10) *D35</f>
        <v>-3691.9320000000002</v>
      </c>
      <c r="H35" s="37">
        <f t="shared" si="6"/>
        <v>-1334.6668610941063</v>
      </c>
      <c r="I35" s="36">
        <f>(1+Mastersheet!$C$39)*I23</f>
        <v>-212.18</v>
      </c>
      <c r="J35" s="37">
        <f>(1+Mastersheet!$C$29)*J23</f>
        <v>-1123.6000000000001</v>
      </c>
      <c r="K35" s="37">
        <f>(1+Mastersheet!$C$39)*K23</f>
        <v>-530.45000000000005</v>
      </c>
      <c r="L35" s="25">
        <v>0</v>
      </c>
      <c r="M35" s="25">
        <v>0</v>
      </c>
      <c r="N35" s="36">
        <f t="shared" si="2"/>
        <v>5074.1231389058939</v>
      </c>
      <c r="O35" s="36">
        <f t="shared" si="3"/>
        <v>261813.78108294919</v>
      </c>
      <c r="R35" s="46">
        <v>0.21</v>
      </c>
      <c r="S35" s="36">
        <f t="shared" si="5"/>
        <v>431086.39555460447</v>
      </c>
      <c r="T35" s="37">
        <f t="shared" si="4"/>
        <v>629534933.06333172</v>
      </c>
      <c r="Y35" s="81"/>
      <c r="Z35" s="82"/>
      <c r="AA35" s="83"/>
    </row>
    <row r="36" spans="1:27">
      <c r="A36" s="25">
        <v>34</v>
      </c>
      <c r="B36" s="25">
        <v>27</v>
      </c>
      <c r="C36" s="25">
        <v>10</v>
      </c>
      <c r="D36" s="36">
        <f>(1+Mastersheet!$C$39)*D24</f>
        <v>12730.800000000001</v>
      </c>
      <c r="E36" s="36">
        <f>-(Mastersheet!$C$5) *D36</f>
        <v>-763.84800000000007</v>
      </c>
      <c r="F36" s="36">
        <f t="shared" si="0"/>
        <v>0</v>
      </c>
      <c r="G36" s="36">
        <f>-(Mastersheet!$C$10) *D36</f>
        <v>-3691.9320000000002</v>
      </c>
      <c r="H36" s="37">
        <f t="shared" si="6"/>
        <v>-1334.6668610941063</v>
      </c>
      <c r="I36" s="36">
        <f>(1+Mastersheet!$C$39)*I24</f>
        <v>-212.18</v>
      </c>
      <c r="J36" s="37">
        <f>(1+Mastersheet!$C$29)*J24</f>
        <v>-1123.6000000000001</v>
      </c>
      <c r="K36" s="37">
        <f>(1+Mastersheet!$C$39)*K24</f>
        <v>-530.45000000000005</v>
      </c>
      <c r="L36" s="25">
        <v>0</v>
      </c>
      <c r="M36" s="25">
        <v>0</v>
      </c>
      <c r="N36" s="36">
        <f t="shared" si="2"/>
        <v>5074.1231389058939</v>
      </c>
      <c r="O36" s="36">
        <f t="shared" si="3"/>
        <v>267324.26052366005</v>
      </c>
      <c r="R36" s="46">
        <v>0.22</v>
      </c>
      <c r="S36" s="36">
        <f t="shared" si="5"/>
        <v>412257.10575472913</v>
      </c>
      <c r="T36" s="37">
        <f t="shared" si="4"/>
        <v>849085238.61881626</v>
      </c>
      <c r="Y36" s="81"/>
      <c r="Z36" s="82"/>
      <c r="AA36" s="83"/>
    </row>
    <row r="37" spans="1:27">
      <c r="A37" s="25">
        <v>35</v>
      </c>
      <c r="B37" s="25">
        <v>27</v>
      </c>
      <c r="C37" s="25">
        <v>11</v>
      </c>
      <c r="D37" s="36">
        <f>(1+Mastersheet!$C$39)*D25</f>
        <v>12730.800000000001</v>
      </c>
      <c r="E37" s="36">
        <f>-(Mastersheet!$C$5) *D37</f>
        <v>-763.84800000000007</v>
      </c>
      <c r="F37" s="36">
        <f t="shared" si="0"/>
        <v>0</v>
      </c>
      <c r="G37" s="36">
        <f>-(Mastersheet!$C$10) *D37</f>
        <v>-3691.9320000000002</v>
      </c>
      <c r="H37" s="37">
        <f t="shared" si="6"/>
        <v>-1334.6668610941063</v>
      </c>
      <c r="I37" s="36">
        <f>(1+Mastersheet!$C$39)*I25</f>
        <v>-212.18</v>
      </c>
      <c r="J37" s="37">
        <f>(1+Mastersheet!$C$29)*J25</f>
        <v>-1123.6000000000001</v>
      </c>
      <c r="K37" s="37">
        <f>(1+Mastersheet!$C$39)*K25</f>
        <v>-530.45000000000005</v>
      </c>
      <c r="L37" s="25">
        <v>0</v>
      </c>
      <c r="M37" s="25">
        <v>0</v>
      </c>
      <c r="N37" s="36">
        <f t="shared" si="2"/>
        <v>5074.1231389058939</v>
      </c>
      <c r="O37" s="36">
        <f t="shared" si="3"/>
        <v>272843.9240967721</v>
      </c>
      <c r="R37" s="46">
        <v>0.23</v>
      </c>
      <c r="S37" s="36">
        <f t="shared" si="5"/>
        <v>395313.12698163919</v>
      </c>
      <c r="T37" s="37">
        <f t="shared" si="4"/>
        <v>1147968182.6881156</v>
      </c>
      <c r="Y37" s="81"/>
      <c r="Z37" s="82"/>
      <c r="AA37" s="83"/>
    </row>
    <row r="38" spans="1:27">
      <c r="A38" s="25">
        <v>36</v>
      </c>
      <c r="B38" s="25">
        <v>28</v>
      </c>
      <c r="C38" s="25">
        <v>0</v>
      </c>
      <c r="D38" s="36">
        <f>(1+Mastersheet!$C$39)*D26</f>
        <v>12730.800000000001</v>
      </c>
      <c r="E38" s="36">
        <f>-(Mastersheet!$C$5) *D38</f>
        <v>-763.84800000000007</v>
      </c>
      <c r="F38" s="36">
        <f t="shared" si="0"/>
        <v>0</v>
      </c>
      <c r="G38" s="36">
        <f>-(Mastersheet!$C$10) *D38</f>
        <v>-3691.9320000000002</v>
      </c>
      <c r="H38" s="37">
        <f t="shared" si="6"/>
        <v>-1334.6668610941063</v>
      </c>
      <c r="I38" s="36">
        <f>(1+Mastersheet!$C$39)*I26</f>
        <v>-212.18</v>
      </c>
      <c r="J38" s="37">
        <f>(1+Mastersheet!$C$29)*J26</f>
        <v>-1123.6000000000001</v>
      </c>
      <c r="K38" s="37">
        <f>(1+Mastersheet!$C$39)*K26</f>
        <v>-530.45000000000005</v>
      </c>
      <c r="L38" s="25">
        <v>0</v>
      </c>
      <c r="M38" s="25">
        <v>0</v>
      </c>
      <c r="N38" s="36">
        <f t="shared" si="2"/>
        <v>5074.1231389058939</v>
      </c>
      <c r="O38" s="36">
        <f t="shared" si="3"/>
        <v>278372.78710917261</v>
      </c>
      <c r="R38" s="46">
        <v>0.24</v>
      </c>
      <c r="S38" s="36">
        <f t="shared" si="5"/>
        <v>379992.7103043276</v>
      </c>
      <c r="T38" s="37">
        <f t="shared" si="4"/>
        <v>1555419019.9818521</v>
      </c>
      <c r="Y38" s="81"/>
      <c r="Z38" s="82"/>
      <c r="AA38" s="83"/>
    </row>
    <row r="39" spans="1:27">
      <c r="A39" s="25">
        <v>37</v>
      </c>
      <c r="B39" s="25">
        <v>28</v>
      </c>
      <c r="C39" s="25">
        <v>1</v>
      </c>
      <c r="D39" s="36">
        <f>(1+Mastersheet!$C$39)*D27</f>
        <v>13112.724000000002</v>
      </c>
      <c r="E39" s="36">
        <f>-(Mastersheet!$C$5) *D39</f>
        <v>-786.76344000000006</v>
      </c>
      <c r="F39" s="36">
        <f t="shared" si="0"/>
        <v>0</v>
      </c>
      <c r="G39" s="36">
        <f>-(Mastersheet!$C$10) *D39</f>
        <v>-3802.6899600000002</v>
      </c>
      <c r="H39" s="37">
        <f t="shared" si="6"/>
        <v>-1334.6668610941063</v>
      </c>
      <c r="I39" s="36">
        <f>(1+Mastersheet!$C$39)*I27</f>
        <v>-218.5454</v>
      </c>
      <c r="J39" s="37">
        <f>(1+Mastersheet!$C$29)*J27</f>
        <v>-1191.0160000000003</v>
      </c>
      <c r="K39" s="37">
        <f>(1+Mastersheet!$C$39)*K27</f>
        <v>-546.36350000000004</v>
      </c>
      <c r="L39" s="25">
        <v>0</v>
      </c>
      <c r="M39" s="25">
        <v>0</v>
      </c>
      <c r="N39" s="36">
        <f t="shared" si="2"/>
        <v>5232.6788389058947</v>
      </c>
      <c r="O39" s="36">
        <f t="shared" si="3"/>
        <v>284069.42059326044</v>
      </c>
      <c r="R39" s="46">
        <v>0.25</v>
      </c>
      <c r="S39" s="36">
        <f t="shared" si="5"/>
        <v>366079.29155435349</v>
      </c>
      <c r="T39" s="37">
        <f t="shared" si="4"/>
        <v>2111587471.3780289</v>
      </c>
    </row>
    <row r="40" spans="1:27">
      <c r="A40" s="25">
        <v>38</v>
      </c>
      <c r="B40" s="25">
        <v>28</v>
      </c>
      <c r="C40" s="25">
        <v>2</v>
      </c>
      <c r="D40" s="36">
        <f>(1+Mastersheet!$C$39)*D28</f>
        <v>13112.724000000002</v>
      </c>
      <c r="E40" s="36">
        <f>-(Mastersheet!$C$5) *D40</f>
        <v>-786.76344000000006</v>
      </c>
      <c r="F40" s="36">
        <f t="shared" si="0"/>
        <v>0</v>
      </c>
      <c r="G40" s="36">
        <f>-(Mastersheet!$C$10) *D40</f>
        <v>-3802.6899600000002</v>
      </c>
      <c r="H40" s="37">
        <f t="shared" si="6"/>
        <v>-1334.6668610941063</v>
      </c>
      <c r="I40" s="36">
        <f>(1+Mastersheet!$C$39)*I28</f>
        <v>-218.5454</v>
      </c>
      <c r="J40" s="37">
        <f>(1+Mastersheet!$C$29)*J28</f>
        <v>-1191.0160000000003</v>
      </c>
      <c r="K40" s="37">
        <f>(1+Mastersheet!$C$39)*K28</f>
        <v>-546.36350000000004</v>
      </c>
      <c r="L40" s="25">
        <v>0</v>
      </c>
      <c r="M40" s="25">
        <v>0</v>
      </c>
      <c r="N40" s="36">
        <f t="shared" si="2"/>
        <v>5232.6788389058947</v>
      </c>
      <c r="O40" s="36">
        <f t="shared" si="3"/>
        <v>289775.54846648843</v>
      </c>
      <c r="R40" s="46">
        <v>0.26</v>
      </c>
      <c r="S40" s="36">
        <f t="shared" si="5"/>
        <v>353392.42132482718</v>
      </c>
      <c r="T40" s="37">
        <f t="shared" si="4"/>
        <v>2871649085.7237921</v>
      </c>
    </row>
    <row r="41" spans="1:27">
      <c r="A41" s="25">
        <v>39</v>
      </c>
      <c r="B41" s="25">
        <v>28</v>
      </c>
      <c r="C41" s="25">
        <v>3</v>
      </c>
      <c r="D41" s="36">
        <f>(1+Mastersheet!$C$39)*D29</f>
        <v>13112.724000000002</v>
      </c>
      <c r="E41" s="36">
        <f>-(Mastersheet!$C$5) *D41</f>
        <v>-786.76344000000006</v>
      </c>
      <c r="F41" s="36">
        <f t="shared" si="0"/>
        <v>0</v>
      </c>
      <c r="G41" s="36">
        <f>-(Mastersheet!$C$10) *D41</f>
        <v>-3802.6899600000002</v>
      </c>
      <c r="H41" s="37">
        <f t="shared" si="6"/>
        <v>-1334.6668610941063</v>
      </c>
      <c r="I41" s="36">
        <f>(1+Mastersheet!$C$39)*I29</f>
        <v>-218.5454</v>
      </c>
      <c r="J41" s="37">
        <f>(1+Mastersheet!$C$29)*J29</f>
        <v>-1191.0160000000003</v>
      </c>
      <c r="K41" s="37">
        <f>(1+Mastersheet!$C$39)*K29</f>
        <v>-546.36350000000004</v>
      </c>
      <c r="L41" s="25">
        <v>0</v>
      </c>
      <c r="M41" s="25">
        <v>0</v>
      </c>
      <c r="N41" s="36">
        <f t="shared" si="2"/>
        <v>5232.6788389058947</v>
      </c>
      <c r="O41" s="36">
        <f t="shared" si="3"/>
        <v>295491.18655283848</v>
      </c>
      <c r="R41" s="46">
        <v>0.27</v>
      </c>
      <c r="S41" s="36">
        <f t="shared" si="5"/>
        <v>341780.71674695495</v>
      </c>
      <c r="T41" s="37">
        <f t="shared" si="4"/>
        <v>3911475024.5025601</v>
      </c>
    </row>
    <row r="42" spans="1:27">
      <c r="A42" s="25">
        <v>40</v>
      </c>
      <c r="B42" s="25">
        <v>28</v>
      </c>
      <c r="C42" s="25">
        <v>4</v>
      </c>
      <c r="D42" s="36">
        <f>(1+Mastersheet!$C$39)*D30</f>
        <v>13112.724000000002</v>
      </c>
      <c r="E42" s="36">
        <f>-(Mastersheet!$C$5) *D42</f>
        <v>-786.76344000000006</v>
      </c>
      <c r="F42" s="36">
        <f t="shared" si="0"/>
        <v>0</v>
      </c>
      <c r="G42" s="36">
        <f>-(Mastersheet!$C$10) *D42</f>
        <v>-3802.6899600000002</v>
      </c>
      <c r="H42" s="37">
        <f t="shared" si="6"/>
        <v>-1334.6668610941063</v>
      </c>
      <c r="I42" s="36">
        <f>(1+Mastersheet!$C$39)*I30</f>
        <v>-218.5454</v>
      </c>
      <c r="J42" s="37">
        <f>(1+Mastersheet!$C$29)*J30</f>
        <v>-1191.0160000000003</v>
      </c>
      <c r="K42" s="37">
        <f>(1+Mastersheet!$C$39)*K30</f>
        <v>-546.36350000000004</v>
      </c>
      <c r="L42" s="25">
        <v>0</v>
      </c>
      <c r="M42" s="25">
        <v>0</v>
      </c>
      <c r="N42" s="36">
        <f t="shared" si="2"/>
        <v>5232.6788389058947</v>
      </c>
      <c r="O42" s="36">
        <f t="shared" si="3"/>
        <v>301216.35070266575</v>
      </c>
      <c r="R42" s="46">
        <v>0.28000000000000003</v>
      </c>
      <c r="S42" s="36">
        <f t="shared" si="5"/>
        <v>331116.35021174885</v>
      </c>
      <c r="T42" s="37">
        <f t="shared" si="4"/>
        <v>5335453564.3043404</v>
      </c>
    </row>
    <row r="43" spans="1:27">
      <c r="A43" s="25">
        <v>41</v>
      </c>
      <c r="B43" s="25">
        <v>28</v>
      </c>
      <c r="C43" s="25">
        <v>5</v>
      </c>
      <c r="D43" s="36">
        <f>(1+Mastersheet!$C$39)*D31</f>
        <v>13112.724000000002</v>
      </c>
      <c r="E43" s="36">
        <f>-(Mastersheet!$C$5) *D43</f>
        <v>-786.76344000000006</v>
      </c>
      <c r="F43" s="36">
        <f t="shared" si="0"/>
        <v>0</v>
      </c>
      <c r="G43" s="36">
        <f>-(Mastersheet!$C$10) *D43</f>
        <v>-3802.6899600000002</v>
      </c>
      <c r="H43" s="37">
        <f t="shared" si="6"/>
        <v>-1334.6668610941063</v>
      </c>
      <c r="I43" s="36">
        <f>(1+Mastersheet!$C$39)*I31</f>
        <v>-218.5454</v>
      </c>
      <c r="J43" s="37">
        <f>(1+Mastersheet!$C$29)*J31</f>
        <v>-1191.0160000000003</v>
      </c>
      <c r="K43" s="37">
        <f>(1+Mastersheet!$C$39)*K31</f>
        <v>-546.36350000000004</v>
      </c>
      <c r="L43" s="25">
        <v>0</v>
      </c>
      <c r="M43" s="25">
        <v>0</v>
      </c>
      <c r="N43" s="36">
        <f t="shared" si="2"/>
        <v>5232.6788389058947</v>
      </c>
      <c r="O43" s="36">
        <f t="shared" si="3"/>
        <v>306951.05679274275</v>
      </c>
      <c r="R43" s="46">
        <v>0.28999999999999998</v>
      </c>
      <c r="S43" s="36">
        <f t="shared" si="5"/>
        <v>321290.71261351951</v>
      </c>
      <c r="T43" s="37">
        <f t="shared" si="4"/>
        <v>7287283143.15522</v>
      </c>
    </row>
    <row r="44" spans="1:27">
      <c r="A44" s="25">
        <v>42</v>
      </c>
      <c r="B44" s="25">
        <v>28</v>
      </c>
      <c r="C44" s="25">
        <v>6</v>
      </c>
      <c r="D44" s="36">
        <f>(1+Mastersheet!$C$39)*D32</f>
        <v>13112.724000000002</v>
      </c>
      <c r="E44" s="36">
        <f>-(Mastersheet!$C$5) *D44</f>
        <v>-786.76344000000006</v>
      </c>
      <c r="F44" s="36">
        <f t="shared" si="0"/>
        <v>0</v>
      </c>
      <c r="G44" s="36">
        <f>-(Mastersheet!$C$10) *D44</f>
        <v>-3802.6899600000002</v>
      </c>
      <c r="H44" s="37">
        <f t="shared" si="6"/>
        <v>-1334.6668610941063</v>
      </c>
      <c r="I44" s="36">
        <f>(1+Mastersheet!$C$39)*I32</f>
        <v>-218.5454</v>
      </c>
      <c r="J44" s="37">
        <f>(1+Mastersheet!$C$29)*J32</f>
        <v>-1191.0160000000003</v>
      </c>
      <c r="K44" s="37">
        <f>(1+Mastersheet!$C$39)*K32</f>
        <v>-546.36350000000004</v>
      </c>
      <c r="L44" s="25">
        <v>0</v>
      </c>
      <c r="M44" s="25">
        <v>0</v>
      </c>
      <c r="N44" s="36">
        <f t="shared" si="2"/>
        <v>5232.6788389058947</v>
      </c>
      <c r="O44" s="36">
        <f t="shared" si="3"/>
        <v>312695.32072630321</v>
      </c>
      <c r="R44" s="46">
        <v>0.3</v>
      </c>
      <c r="S44" s="36">
        <f t="shared" si="5"/>
        <v>312210.97903322673</v>
      </c>
      <c r="T44" s="37">
        <f t="shared" si="4"/>
        <v>9964869962.1455193</v>
      </c>
    </row>
    <row r="45" spans="1:27">
      <c r="A45" s="25">
        <v>43</v>
      </c>
      <c r="B45" s="25">
        <v>28</v>
      </c>
      <c r="C45" s="25">
        <v>7</v>
      </c>
      <c r="D45" s="36">
        <f>(1+Mastersheet!$C$39)*D33</f>
        <v>13112.724000000002</v>
      </c>
      <c r="E45" s="36">
        <f>-(Mastersheet!$C$5) *D45</f>
        <v>-786.76344000000006</v>
      </c>
      <c r="F45" s="36">
        <f t="shared" si="0"/>
        <v>0</v>
      </c>
      <c r="G45" s="36">
        <f>-(Mastersheet!$C$10) *D45</f>
        <v>-3802.6899600000002</v>
      </c>
      <c r="H45" s="37">
        <f t="shared" si="6"/>
        <v>-1334.6668610941063</v>
      </c>
      <c r="I45" s="36">
        <f>(1+Mastersheet!$C$39)*I33</f>
        <v>-218.5454</v>
      </c>
      <c r="J45" s="37">
        <f>(1+Mastersheet!$C$29)*J33</f>
        <v>-1191.0160000000003</v>
      </c>
      <c r="K45" s="37">
        <f>(1+Mastersheet!$C$39)*K33</f>
        <v>-546.36350000000004</v>
      </c>
      <c r="L45" s="25">
        <v>0</v>
      </c>
      <c r="M45" s="25">
        <v>0</v>
      </c>
      <c r="N45" s="36">
        <f t="shared" si="2"/>
        <v>5232.6788389058947</v>
      </c>
      <c r="O45" s="36">
        <f t="shared" si="3"/>
        <v>318449.1584330863</v>
      </c>
    </row>
    <row r="46" spans="1:27">
      <c r="A46" s="25">
        <v>44</v>
      </c>
      <c r="B46" s="25">
        <v>28</v>
      </c>
      <c r="C46" s="25">
        <v>8</v>
      </c>
      <c r="D46" s="36">
        <f>(1+Mastersheet!$C$39)*D34</f>
        <v>13112.724000000002</v>
      </c>
      <c r="E46" s="36">
        <f>-(Mastersheet!$C$5) *D46</f>
        <v>-786.76344000000006</v>
      </c>
      <c r="F46" s="36">
        <f t="shared" si="0"/>
        <v>0</v>
      </c>
      <c r="G46" s="36">
        <f>-(Mastersheet!$C$10) *D46</f>
        <v>-3802.6899600000002</v>
      </c>
      <c r="H46" s="37">
        <f t="shared" si="6"/>
        <v>-1334.6668610941063</v>
      </c>
      <c r="I46" s="36">
        <f>(1+Mastersheet!$C$39)*I34</f>
        <v>-218.5454</v>
      </c>
      <c r="J46" s="37">
        <f>(1+Mastersheet!$C$29)*J34</f>
        <v>-1191.0160000000003</v>
      </c>
      <c r="K46" s="37">
        <f>(1+Mastersheet!$C$39)*K34</f>
        <v>-546.36350000000004</v>
      </c>
      <c r="L46" s="25">
        <v>0</v>
      </c>
      <c r="M46" s="25">
        <v>0</v>
      </c>
      <c r="N46" s="36">
        <f t="shared" si="2"/>
        <v>5232.6788389058947</v>
      </c>
      <c r="O46" s="36">
        <f t="shared" si="3"/>
        <v>324212.58586938068</v>
      </c>
    </row>
    <row r="47" spans="1:27">
      <c r="A47" s="25">
        <v>45</v>
      </c>
      <c r="B47" s="25">
        <v>28</v>
      </c>
      <c r="C47" s="25">
        <v>9</v>
      </c>
      <c r="D47" s="36">
        <f>(1+Mastersheet!$C$39)*D35</f>
        <v>13112.724000000002</v>
      </c>
      <c r="E47" s="36">
        <f>-(Mastersheet!$C$5) *D47</f>
        <v>-786.76344000000006</v>
      </c>
      <c r="F47" s="36">
        <f t="shared" si="0"/>
        <v>0</v>
      </c>
      <c r="G47" s="36">
        <f>-(Mastersheet!$C$10) *D47</f>
        <v>-3802.6899600000002</v>
      </c>
      <c r="H47" s="37">
        <f t="shared" si="6"/>
        <v>-1334.6668610941063</v>
      </c>
      <c r="I47" s="36">
        <f>(1+Mastersheet!$C$39)*I35</f>
        <v>-218.5454</v>
      </c>
      <c r="J47" s="37">
        <f>(1+Mastersheet!$C$29)*J35</f>
        <v>-1191.0160000000003</v>
      </c>
      <c r="K47" s="37">
        <f>(1+Mastersheet!$C$39)*K35</f>
        <v>-546.36350000000004</v>
      </c>
      <c r="L47" s="25">
        <v>0</v>
      </c>
      <c r="M47" s="25">
        <v>0</v>
      </c>
      <c r="N47" s="36">
        <f t="shared" si="2"/>
        <v>5232.6788389058947</v>
      </c>
      <c r="O47" s="36">
        <f t="shared" si="3"/>
        <v>329985.61901806889</v>
      </c>
    </row>
    <row r="48" spans="1:27">
      <c r="A48" s="25">
        <v>46</v>
      </c>
      <c r="B48" s="25">
        <v>28</v>
      </c>
      <c r="C48" s="25">
        <v>10</v>
      </c>
      <c r="D48" s="36">
        <f>(1+Mastersheet!$C$39)*D36</f>
        <v>13112.724000000002</v>
      </c>
      <c r="E48" s="36">
        <f>-(Mastersheet!$C$5) *D48</f>
        <v>-786.76344000000006</v>
      </c>
      <c r="F48" s="36">
        <f t="shared" si="0"/>
        <v>0</v>
      </c>
      <c r="G48" s="36">
        <f>-(Mastersheet!$C$10) *D48</f>
        <v>-3802.6899600000002</v>
      </c>
      <c r="H48" s="37">
        <f t="shared" si="6"/>
        <v>-1334.6668610941063</v>
      </c>
      <c r="I48" s="36">
        <f>(1+Mastersheet!$C$39)*I36</f>
        <v>-218.5454</v>
      </c>
      <c r="J48" s="37">
        <f>(1+Mastersheet!$C$29)*J36</f>
        <v>-1191.0160000000003</v>
      </c>
      <c r="K48" s="37">
        <f>(1+Mastersheet!$C$39)*K36</f>
        <v>-546.36350000000004</v>
      </c>
      <c r="L48" s="25">
        <v>0</v>
      </c>
      <c r="M48" s="25">
        <v>0</v>
      </c>
      <c r="N48" s="36">
        <f t="shared" si="2"/>
        <v>5232.6788389058947</v>
      </c>
      <c r="O48" s="36">
        <f t="shared" si="3"/>
        <v>335768.27388867154</v>
      </c>
    </row>
    <row r="49" spans="1:15">
      <c r="A49" s="25">
        <v>47</v>
      </c>
      <c r="B49" s="25">
        <v>28</v>
      </c>
      <c r="C49" s="25">
        <v>11</v>
      </c>
      <c r="D49" s="36">
        <f>(1+Mastersheet!$C$39)*D37</f>
        <v>13112.724000000002</v>
      </c>
      <c r="E49" s="36">
        <f>-(Mastersheet!$C$5) *D49</f>
        <v>-786.76344000000006</v>
      </c>
      <c r="F49" s="36">
        <f t="shared" si="0"/>
        <v>0</v>
      </c>
      <c r="G49" s="36">
        <f>-(Mastersheet!$C$10) *D49</f>
        <v>-3802.6899600000002</v>
      </c>
      <c r="H49" s="37">
        <f t="shared" si="6"/>
        <v>-1334.6668610941063</v>
      </c>
      <c r="I49" s="36">
        <f>(1+Mastersheet!$C$39)*I37</f>
        <v>-218.5454</v>
      </c>
      <c r="J49" s="37">
        <f>(1+Mastersheet!$C$29)*J37</f>
        <v>-1191.0160000000003</v>
      </c>
      <c r="K49" s="37">
        <f>(1+Mastersheet!$C$39)*K37</f>
        <v>-546.36350000000004</v>
      </c>
      <c r="L49" s="25">
        <v>0</v>
      </c>
      <c r="M49" s="25">
        <v>0</v>
      </c>
      <c r="N49" s="36">
        <f t="shared" si="2"/>
        <v>5232.6788389058947</v>
      </c>
      <c r="O49" s="36">
        <f t="shared" si="3"/>
        <v>341560.56651739188</v>
      </c>
    </row>
    <row r="50" spans="1:15">
      <c r="A50" s="25">
        <v>48</v>
      </c>
      <c r="B50" s="25">
        <v>29</v>
      </c>
      <c r="C50" s="25">
        <v>0</v>
      </c>
      <c r="D50" s="36">
        <f>(1+Mastersheet!$C$39)*D38</f>
        <v>13112.724000000002</v>
      </c>
      <c r="E50" s="36">
        <f>-(Mastersheet!$C$5) *D50</f>
        <v>-786.76344000000006</v>
      </c>
      <c r="F50" s="36">
        <f t="shared" si="0"/>
        <v>0</v>
      </c>
      <c r="G50" s="36">
        <f>-(Mastersheet!$C$10) *D50</f>
        <v>-3802.6899600000002</v>
      </c>
      <c r="H50" s="37">
        <f t="shared" si="6"/>
        <v>-1334.6668610941063</v>
      </c>
      <c r="I50" s="36">
        <f>(1+Mastersheet!$C$39)*I38</f>
        <v>-218.5454</v>
      </c>
      <c r="J50" s="37">
        <f>(1+Mastersheet!$C$29)*J38</f>
        <v>-1191.0160000000003</v>
      </c>
      <c r="K50" s="37">
        <f>(1+Mastersheet!$C$39)*K38</f>
        <v>-546.36350000000004</v>
      </c>
      <c r="L50" s="25">
        <v>0</v>
      </c>
      <c r="M50" s="25">
        <v>0</v>
      </c>
      <c r="N50" s="36">
        <f t="shared" si="2"/>
        <v>5232.6788389058947</v>
      </c>
      <c r="O50" s="36">
        <f t="shared" si="3"/>
        <v>347362.51296716009</v>
      </c>
    </row>
    <row r="51" spans="1:15">
      <c r="A51" s="25">
        <v>49</v>
      </c>
      <c r="B51" s="25">
        <v>29</v>
      </c>
      <c r="C51" s="25">
        <v>1</v>
      </c>
      <c r="D51" s="36">
        <f>(1+Mastersheet!$C$39)*D39</f>
        <v>13506.105720000003</v>
      </c>
      <c r="E51" s="36">
        <f>-(Mastersheet!$C$5) *D51</f>
        <v>-810.36634320000019</v>
      </c>
      <c r="F51" s="36">
        <f t="shared" si="0"/>
        <v>0</v>
      </c>
      <c r="G51" s="36">
        <f>-(Mastersheet!$C$10) *D51</f>
        <v>-3916.7706588000005</v>
      </c>
      <c r="H51" s="37">
        <f t="shared" si="6"/>
        <v>-1334.6668610941063</v>
      </c>
      <c r="I51" s="36">
        <f>(1+Mastersheet!$C$39)*I39</f>
        <v>-225.10176200000001</v>
      </c>
      <c r="J51" s="37">
        <f>(1+Mastersheet!$C$29)*J39</f>
        <v>-1262.4769600000004</v>
      </c>
      <c r="K51" s="37">
        <f>(1+Mastersheet!$C$39)*K39</f>
        <v>-562.75440500000002</v>
      </c>
      <c r="L51" s="25">
        <v>0</v>
      </c>
      <c r="M51" s="25">
        <v>0</v>
      </c>
      <c r="N51" s="36">
        <f t="shared" si="2"/>
        <v>5393.9687299058969</v>
      </c>
      <c r="O51" s="36">
        <f t="shared" si="3"/>
        <v>353335.41921867791</v>
      </c>
    </row>
    <row r="52" spans="1:15">
      <c r="A52" s="25">
        <v>50</v>
      </c>
      <c r="B52" s="25">
        <v>29</v>
      </c>
      <c r="C52" s="25">
        <v>2</v>
      </c>
      <c r="D52" s="36">
        <f>(1+Mastersheet!$C$39)*D40</f>
        <v>13506.105720000003</v>
      </c>
      <c r="E52" s="36">
        <f>-(Mastersheet!$C$5) *D52</f>
        <v>-810.36634320000019</v>
      </c>
      <c r="F52" s="36">
        <f t="shared" si="0"/>
        <v>0</v>
      </c>
      <c r="G52" s="36">
        <f>-(Mastersheet!$C$10) *D52</f>
        <v>-3916.7706588000005</v>
      </c>
      <c r="H52" s="37">
        <f t="shared" si="6"/>
        <v>-1334.6668610941063</v>
      </c>
      <c r="I52" s="36">
        <f>(1+Mastersheet!$C$39)*I40</f>
        <v>-225.10176200000001</v>
      </c>
      <c r="J52" s="37">
        <f>(1+Mastersheet!$C$29)*J40</f>
        <v>-1262.4769600000004</v>
      </c>
      <c r="K52" s="37">
        <f>(1+Mastersheet!$C$39)*K40</f>
        <v>-562.75440500000002</v>
      </c>
      <c r="L52" s="25">
        <v>0</v>
      </c>
      <c r="M52" s="25">
        <v>0</v>
      </c>
      <c r="N52" s="36">
        <f t="shared" si="2"/>
        <v>5393.9687299058969</v>
      </c>
      <c r="O52" s="36">
        <f t="shared" si="3"/>
        <v>359318.28031394829</v>
      </c>
    </row>
    <row r="53" spans="1:15">
      <c r="A53" s="25">
        <v>51</v>
      </c>
      <c r="B53" s="25">
        <v>29</v>
      </c>
      <c r="C53" s="25">
        <v>3</v>
      </c>
      <c r="D53" s="36">
        <f>(1+Mastersheet!$C$39)*D41</f>
        <v>13506.105720000003</v>
      </c>
      <c r="E53" s="36">
        <f>-(Mastersheet!$C$5) *D53</f>
        <v>-810.36634320000019</v>
      </c>
      <c r="F53" s="36">
        <f t="shared" si="0"/>
        <v>0</v>
      </c>
      <c r="G53" s="36">
        <f>-(Mastersheet!$C$10) *D53</f>
        <v>-3916.7706588000005</v>
      </c>
      <c r="H53" s="37">
        <f t="shared" si="6"/>
        <v>-1334.6668610941063</v>
      </c>
      <c r="I53" s="36">
        <f>(1+Mastersheet!$C$39)*I41</f>
        <v>-225.10176200000001</v>
      </c>
      <c r="J53" s="37">
        <f>(1+Mastersheet!$C$29)*J41</f>
        <v>-1262.4769600000004</v>
      </c>
      <c r="K53" s="37">
        <f>(1+Mastersheet!$C$39)*K41</f>
        <v>-562.75440500000002</v>
      </c>
      <c r="L53" s="25">
        <v>0</v>
      </c>
      <c r="M53" s="25">
        <v>0</v>
      </c>
      <c r="N53" s="36">
        <f t="shared" si="2"/>
        <v>5393.9687299058969</v>
      </c>
      <c r="O53" s="36">
        <f t="shared" si="3"/>
        <v>365311.11284437747</v>
      </c>
    </row>
    <row r="54" spans="1:15">
      <c r="A54" s="25">
        <v>52</v>
      </c>
      <c r="B54" s="25">
        <v>29</v>
      </c>
      <c r="C54" s="25">
        <v>4</v>
      </c>
      <c r="D54" s="36">
        <f>(1+Mastersheet!$C$39)*D42</f>
        <v>13506.105720000003</v>
      </c>
      <c r="E54" s="36">
        <f>-(Mastersheet!$C$5) *D54</f>
        <v>-810.36634320000019</v>
      </c>
      <c r="F54" s="36">
        <f t="shared" si="0"/>
        <v>0</v>
      </c>
      <c r="G54" s="36">
        <f>-(Mastersheet!$C$10) *D54</f>
        <v>-3916.7706588000005</v>
      </c>
      <c r="H54" s="37">
        <f t="shared" si="6"/>
        <v>-1334.6668610941063</v>
      </c>
      <c r="I54" s="36">
        <f>(1+Mastersheet!$C$39)*I42</f>
        <v>-225.10176200000001</v>
      </c>
      <c r="J54" s="37">
        <f>(1+Mastersheet!$C$29)*J42</f>
        <v>-1262.4769600000004</v>
      </c>
      <c r="K54" s="37">
        <f>(1+Mastersheet!$C$39)*K42</f>
        <v>-562.75440500000002</v>
      </c>
      <c r="L54" s="25">
        <v>0</v>
      </c>
      <c r="M54" s="25">
        <v>0</v>
      </c>
      <c r="N54" s="36">
        <f t="shared" si="2"/>
        <v>5393.9687299058969</v>
      </c>
      <c r="O54" s="36">
        <f t="shared" si="3"/>
        <v>371313.93342902401</v>
      </c>
    </row>
    <row r="55" spans="1:15">
      <c r="A55" s="25">
        <v>53</v>
      </c>
      <c r="B55" s="25">
        <v>29</v>
      </c>
      <c r="C55" s="25">
        <v>5</v>
      </c>
      <c r="D55" s="36">
        <f>(1+Mastersheet!$C$39)*D43</f>
        <v>13506.105720000003</v>
      </c>
      <c r="E55" s="36">
        <f>-(Mastersheet!$C$5) *D55</f>
        <v>-810.36634320000019</v>
      </c>
      <c r="F55" s="36">
        <f t="shared" si="0"/>
        <v>0</v>
      </c>
      <c r="G55" s="36">
        <f>-(Mastersheet!$C$10) *D55</f>
        <v>-3916.7706588000005</v>
      </c>
      <c r="H55" s="37">
        <f t="shared" si="6"/>
        <v>-1334.6668610941063</v>
      </c>
      <c r="I55" s="36">
        <f>(1+Mastersheet!$C$39)*I43</f>
        <v>-225.10176200000001</v>
      </c>
      <c r="J55" s="37">
        <f>(1+Mastersheet!$C$29)*J43</f>
        <v>-1262.4769600000004</v>
      </c>
      <c r="K55" s="37">
        <f>(1+Mastersheet!$C$39)*K43</f>
        <v>-562.75440500000002</v>
      </c>
      <c r="L55" s="25">
        <v>0</v>
      </c>
      <c r="M55" s="25">
        <v>0</v>
      </c>
      <c r="N55" s="36">
        <f t="shared" si="2"/>
        <v>5393.9687299058969</v>
      </c>
      <c r="O55" s="36">
        <f t="shared" si="3"/>
        <v>377326.75871464494</v>
      </c>
    </row>
    <row r="56" spans="1:15">
      <c r="A56" s="25">
        <v>54</v>
      </c>
      <c r="B56" s="25">
        <v>29</v>
      </c>
      <c r="C56" s="25">
        <v>6</v>
      </c>
      <c r="D56" s="36">
        <f>(1+Mastersheet!$C$39)*D44</f>
        <v>13506.105720000003</v>
      </c>
      <c r="E56" s="36">
        <f>-(Mastersheet!$C$5) *D56</f>
        <v>-810.36634320000019</v>
      </c>
      <c r="F56" s="36">
        <f t="shared" si="0"/>
        <v>0</v>
      </c>
      <c r="G56" s="36">
        <f>-(Mastersheet!$C$10) *D56</f>
        <v>-3916.7706588000005</v>
      </c>
      <c r="H56" s="37">
        <f t="shared" si="6"/>
        <v>-1334.6668610941063</v>
      </c>
      <c r="I56" s="36">
        <f>(1+Mastersheet!$C$39)*I44</f>
        <v>-225.10176200000001</v>
      </c>
      <c r="J56" s="37">
        <f>(1+Mastersheet!$C$29)*J44</f>
        <v>-1262.4769600000004</v>
      </c>
      <c r="K56" s="37">
        <f>(1+Mastersheet!$C$39)*K44</f>
        <v>-562.75440500000002</v>
      </c>
      <c r="L56" s="25">
        <v>0</v>
      </c>
      <c r="M56" s="25">
        <v>0</v>
      </c>
      <c r="N56" s="36">
        <f t="shared" si="2"/>
        <v>5393.9687299058969</v>
      </c>
      <c r="O56" s="36">
        <f t="shared" si="3"/>
        <v>383349.6053757419</v>
      </c>
    </row>
    <row r="57" spans="1:15">
      <c r="A57" s="25">
        <v>55</v>
      </c>
      <c r="B57" s="25">
        <v>29</v>
      </c>
      <c r="C57" s="25">
        <v>7</v>
      </c>
      <c r="D57" s="36">
        <f>(1+Mastersheet!$C$39)*D45</f>
        <v>13506.105720000003</v>
      </c>
      <c r="E57" s="36">
        <f>-(Mastersheet!$C$5) *D57</f>
        <v>-810.36634320000019</v>
      </c>
      <c r="F57" s="36">
        <f t="shared" si="0"/>
        <v>0</v>
      </c>
      <c r="G57" s="36">
        <f>-(Mastersheet!$C$10) *D57</f>
        <v>-3916.7706588000005</v>
      </c>
      <c r="H57" s="37">
        <f t="shared" si="6"/>
        <v>-1334.6668610941063</v>
      </c>
      <c r="I57" s="36">
        <f>(1+Mastersheet!$C$39)*I45</f>
        <v>-225.10176200000001</v>
      </c>
      <c r="J57" s="37">
        <f>(1+Mastersheet!$C$29)*J45</f>
        <v>-1262.4769600000004</v>
      </c>
      <c r="K57" s="37">
        <f>(1+Mastersheet!$C$39)*K45</f>
        <v>-562.75440500000002</v>
      </c>
      <c r="L57" s="25">
        <v>0</v>
      </c>
      <c r="M57" s="25">
        <v>0</v>
      </c>
      <c r="N57" s="36">
        <f t="shared" si="2"/>
        <v>5393.9687299058969</v>
      </c>
      <c r="O57" s="36">
        <f t="shared" si="3"/>
        <v>389382.49011460738</v>
      </c>
    </row>
    <row r="58" spans="1:15">
      <c r="A58" s="25">
        <v>56</v>
      </c>
      <c r="B58" s="25">
        <v>29</v>
      </c>
      <c r="C58" s="25">
        <v>8</v>
      </c>
      <c r="D58" s="36">
        <f>(1+Mastersheet!$C$39)*D46</f>
        <v>13506.105720000003</v>
      </c>
      <c r="E58" s="36">
        <f>-(Mastersheet!$C$5) *D58</f>
        <v>-810.36634320000019</v>
      </c>
      <c r="F58" s="36">
        <f t="shared" si="0"/>
        <v>0</v>
      </c>
      <c r="G58" s="36">
        <f>-(Mastersheet!$C$10) *D58</f>
        <v>-3916.7706588000005</v>
      </c>
      <c r="H58" s="37">
        <f t="shared" si="6"/>
        <v>-1334.6668610941063</v>
      </c>
      <c r="I58" s="36">
        <f>(1+Mastersheet!$C$39)*I46</f>
        <v>-225.10176200000001</v>
      </c>
      <c r="J58" s="37">
        <f>(1+Mastersheet!$C$29)*J46</f>
        <v>-1262.4769600000004</v>
      </c>
      <c r="K58" s="37">
        <f>(1+Mastersheet!$C$39)*K46</f>
        <v>-562.75440500000002</v>
      </c>
      <c r="L58" s="25">
        <v>0</v>
      </c>
      <c r="M58" s="25">
        <v>0</v>
      </c>
      <c r="N58" s="36">
        <f t="shared" si="2"/>
        <v>5393.9687299058969</v>
      </c>
      <c r="O58" s="36">
        <f t="shared" si="3"/>
        <v>395425.42966137099</v>
      </c>
    </row>
    <row r="59" spans="1:15">
      <c r="A59" s="25">
        <v>57</v>
      </c>
      <c r="B59" s="25">
        <v>29</v>
      </c>
      <c r="C59" s="25">
        <v>9</v>
      </c>
      <c r="D59" s="36">
        <f>(1+Mastersheet!$C$39)*D47</f>
        <v>13506.105720000003</v>
      </c>
      <c r="E59" s="36">
        <f>-(Mastersheet!$C$5) *D59</f>
        <v>-810.36634320000019</v>
      </c>
      <c r="F59" s="36">
        <f t="shared" si="0"/>
        <v>0</v>
      </c>
      <c r="G59" s="36">
        <f>-(Mastersheet!$C$10) *D59</f>
        <v>-3916.7706588000005</v>
      </c>
      <c r="H59" s="37">
        <f t="shared" si="6"/>
        <v>-1334.6668610941063</v>
      </c>
      <c r="I59" s="36">
        <f>(1+Mastersheet!$C$39)*I47</f>
        <v>-225.10176200000001</v>
      </c>
      <c r="J59" s="37">
        <f>(1+Mastersheet!$C$29)*J47</f>
        <v>-1262.4769600000004</v>
      </c>
      <c r="K59" s="37">
        <f>(1+Mastersheet!$C$39)*K47</f>
        <v>-562.75440500000002</v>
      </c>
      <c r="L59" s="25">
        <v>0</v>
      </c>
      <c r="M59" s="25">
        <v>0</v>
      </c>
      <c r="N59" s="36">
        <f t="shared" si="2"/>
        <v>5393.9687299058969</v>
      </c>
      <c r="O59" s="36">
        <f t="shared" si="3"/>
        <v>401478.44077404588</v>
      </c>
    </row>
    <row r="60" spans="1:15">
      <c r="A60" s="25">
        <v>58</v>
      </c>
      <c r="B60" s="25">
        <v>29</v>
      </c>
      <c r="C60" s="25">
        <v>10</v>
      </c>
      <c r="D60" s="36">
        <f>(1+Mastersheet!$C$39)*D48</f>
        <v>13506.105720000003</v>
      </c>
      <c r="E60" s="36">
        <f>-(Mastersheet!$C$5) *D60</f>
        <v>-810.36634320000019</v>
      </c>
      <c r="F60" s="36">
        <f t="shared" si="0"/>
        <v>0</v>
      </c>
      <c r="G60" s="36">
        <f>-(Mastersheet!$C$10) *D60</f>
        <v>-3916.7706588000005</v>
      </c>
      <c r="H60" s="37">
        <f t="shared" si="6"/>
        <v>-1334.6668610941063</v>
      </c>
      <c r="I60" s="36">
        <f>(1+Mastersheet!$C$39)*I48</f>
        <v>-225.10176200000001</v>
      </c>
      <c r="J60" s="37">
        <f>(1+Mastersheet!$C$29)*J48</f>
        <v>-1262.4769600000004</v>
      </c>
      <c r="K60" s="37">
        <f>(1+Mastersheet!$C$39)*K48</f>
        <v>-562.75440500000002</v>
      </c>
      <c r="L60" s="25">
        <v>0</v>
      </c>
      <c r="M60" s="25">
        <v>0</v>
      </c>
      <c r="N60" s="36">
        <f t="shared" si="2"/>
        <v>5393.9687299058969</v>
      </c>
      <c r="O60" s="36">
        <f t="shared" si="3"/>
        <v>407541.54023857519</v>
      </c>
    </row>
    <row r="61" spans="1:15">
      <c r="A61" s="25">
        <v>59</v>
      </c>
      <c r="B61" s="25">
        <v>29</v>
      </c>
      <c r="C61" s="25">
        <v>11</v>
      </c>
      <c r="D61" s="36">
        <f>(1+Mastersheet!$C$39)*D49</f>
        <v>13506.105720000003</v>
      </c>
      <c r="E61" s="36">
        <f>-(Mastersheet!$C$5) *D61</f>
        <v>-810.36634320000019</v>
      </c>
      <c r="F61" s="36">
        <f t="shared" si="0"/>
        <v>0</v>
      </c>
      <c r="G61" s="36">
        <f>-(Mastersheet!$C$10) *D61</f>
        <v>-3916.7706588000005</v>
      </c>
      <c r="H61" s="37">
        <f t="shared" si="6"/>
        <v>-1334.6668610941063</v>
      </c>
      <c r="I61" s="36">
        <f>(1+Mastersheet!$C$39)*I49</f>
        <v>-225.10176200000001</v>
      </c>
      <c r="J61" s="37">
        <f>(1+Mastersheet!$C$29)*J49</f>
        <v>-1262.4769600000004</v>
      </c>
      <c r="K61" s="37">
        <f>(1+Mastersheet!$C$39)*K49</f>
        <v>-562.75440500000002</v>
      </c>
      <c r="L61" s="25">
        <v>0</v>
      </c>
      <c r="M61" s="25">
        <v>0</v>
      </c>
      <c r="N61" s="36">
        <f t="shared" si="2"/>
        <v>5393.9687299058969</v>
      </c>
      <c r="O61" s="36">
        <f t="shared" si="3"/>
        <v>413614.74486887874</v>
      </c>
    </row>
    <row r="62" spans="1:15">
      <c r="A62" s="25">
        <v>60</v>
      </c>
      <c r="B62" s="25">
        <v>30</v>
      </c>
      <c r="C62" s="25">
        <v>0</v>
      </c>
      <c r="D62" s="36">
        <f>(1+Mastersheet!$C$39)*D50</f>
        <v>13506.105720000003</v>
      </c>
      <c r="E62" s="36">
        <f>-(Mastersheet!$C$5) *D62</f>
        <v>-810.36634320000019</v>
      </c>
      <c r="F62" s="36">
        <f t="shared" si="0"/>
        <v>0</v>
      </c>
      <c r="G62" s="36">
        <f>-(Mastersheet!$C$10) *D62</f>
        <v>-3916.7706588000005</v>
      </c>
      <c r="H62" s="37">
        <v>0</v>
      </c>
      <c r="I62" s="36">
        <f>(1+Mastersheet!$C$39)*I50</f>
        <v>-225.10176200000001</v>
      </c>
      <c r="J62" s="37">
        <f>(1+Mastersheet!$C$29)*J50</f>
        <v>-1262.4769600000004</v>
      </c>
      <c r="K62" s="37">
        <f>(1+Mastersheet!$C$39)*K50</f>
        <v>-562.75440500000002</v>
      </c>
      <c r="L62" s="25">
        <v>0</v>
      </c>
      <c r="M62" s="25">
        <v>0</v>
      </c>
      <c r="N62" s="36">
        <f t="shared" si="2"/>
        <v>6728.6355910000038</v>
      </c>
      <c r="O62" s="36">
        <f t="shared" si="3"/>
        <v>421032.73836799356</v>
      </c>
    </row>
    <row r="63" spans="1:15">
      <c r="A63" s="25">
        <v>61</v>
      </c>
      <c r="B63" s="25">
        <v>30</v>
      </c>
      <c r="C63" s="25">
        <v>1</v>
      </c>
      <c r="D63" s="36">
        <f>(1+Mastersheet!$C$39)*D51</f>
        <v>13911.288891600003</v>
      </c>
      <c r="E63" s="36">
        <f>-(Mastersheet!$C$5) *D63</f>
        <v>-834.67733349600019</v>
      </c>
      <c r="F63" s="36">
        <f t="shared" si="0"/>
        <v>0</v>
      </c>
      <c r="G63" s="36">
        <f>-(Mastersheet!$C$10) *D63</f>
        <v>-4034.2737785640006</v>
      </c>
      <c r="H63" s="37">
        <v>0</v>
      </c>
      <c r="I63" s="36">
        <f>(1+Mastersheet!$C$39)*I51</f>
        <v>-231.85481486</v>
      </c>
      <c r="J63" s="37">
        <f>(1+Mastersheet!$C$29)*J51</f>
        <v>-1338.2255776000004</v>
      </c>
      <c r="K63" s="37">
        <f>(1+Mastersheet!$C$39)*K51</f>
        <v>-579.63703715000008</v>
      </c>
      <c r="L63" s="25">
        <v>0</v>
      </c>
      <c r="M63" s="25">
        <v>0</v>
      </c>
      <c r="N63" s="36">
        <f t="shared" si="2"/>
        <v>6892.6203499300027</v>
      </c>
      <c r="O63" s="36">
        <f t="shared" si="3"/>
        <v>428627.07994853694</v>
      </c>
    </row>
    <row r="64" spans="1:15">
      <c r="A64" s="25">
        <v>62</v>
      </c>
      <c r="B64" s="25">
        <v>30</v>
      </c>
      <c r="C64" s="25">
        <v>2</v>
      </c>
      <c r="D64" s="36">
        <f>(1+Mastersheet!$C$39)*D52</f>
        <v>13911.288891600003</v>
      </c>
      <c r="E64" s="36">
        <f>-(Mastersheet!$C$5) *D64</f>
        <v>-834.67733349600019</v>
      </c>
      <c r="F64" s="36">
        <f t="shared" si="0"/>
        <v>0</v>
      </c>
      <c r="G64" s="36">
        <f>-(Mastersheet!$C$10) *D64</f>
        <v>-4034.2737785640006</v>
      </c>
      <c r="H64" s="37">
        <v>0</v>
      </c>
      <c r="I64" s="36">
        <f>(1+Mastersheet!$C$39)*I52</f>
        <v>-231.85481486</v>
      </c>
      <c r="J64" s="37">
        <f>(1+Mastersheet!$C$29)*J52</f>
        <v>-1338.2255776000004</v>
      </c>
      <c r="K64" s="37">
        <f>(1+Mastersheet!$C$39)*K52</f>
        <v>-579.63703715000008</v>
      </c>
      <c r="L64" s="25">
        <v>0</v>
      </c>
      <c r="M64" s="25">
        <v>0</v>
      </c>
      <c r="N64" s="36">
        <f t="shared" si="2"/>
        <v>6892.6203499300027</v>
      </c>
      <c r="O64" s="36">
        <f t="shared" si="3"/>
        <v>436234.07876504789</v>
      </c>
    </row>
    <row r="65" spans="1:15">
      <c r="A65" s="25">
        <v>63</v>
      </c>
      <c r="B65" s="25">
        <v>30</v>
      </c>
      <c r="C65" s="25">
        <v>3</v>
      </c>
      <c r="D65" s="36">
        <f>(1+Mastersheet!$C$39)*D53</f>
        <v>13911.288891600003</v>
      </c>
      <c r="E65" s="36">
        <f>-(Mastersheet!$C$5) *D65</f>
        <v>-834.67733349600019</v>
      </c>
      <c r="F65" s="36">
        <f t="shared" si="0"/>
        <v>0</v>
      </c>
      <c r="G65" s="36">
        <f>-(Mastersheet!$C$10) *D65</f>
        <v>-4034.2737785640006</v>
      </c>
      <c r="H65" s="37">
        <v>0</v>
      </c>
      <c r="I65" s="36">
        <f>(1+Mastersheet!$C$39)*I53</f>
        <v>-231.85481486</v>
      </c>
      <c r="J65" s="37">
        <f>(1+Mastersheet!$C$29)*J53</f>
        <v>-1338.2255776000004</v>
      </c>
      <c r="K65" s="37">
        <f>(1+Mastersheet!$C$39)*K53</f>
        <v>-579.63703715000008</v>
      </c>
      <c r="L65" s="25">
        <v>0</v>
      </c>
      <c r="M65" s="25">
        <v>0</v>
      </c>
      <c r="N65" s="36">
        <f t="shared" si="2"/>
        <v>6892.6203499300027</v>
      </c>
      <c r="O65" s="36">
        <f t="shared" si="3"/>
        <v>443853.75591291965</v>
      </c>
    </row>
    <row r="66" spans="1:15">
      <c r="A66" s="25">
        <v>64</v>
      </c>
      <c r="B66" s="25">
        <v>30</v>
      </c>
      <c r="C66" s="25">
        <v>4</v>
      </c>
      <c r="D66" s="36">
        <f>(1+Mastersheet!$C$39)*D54</f>
        <v>13911.288891600003</v>
      </c>
      <c r="E66" s="36">
        <f>-(Mastersheet!$C$5) *D66</f>
        <v>-834.67733349600019</v>
      </c>
      <c r="F66" s="36">
        <f t="shared" si="0"/>
        <v>0</v>
      </c>
      <c r="G66" s="36">
        <f>-(Mastersheet!$C$10) *D66</f>
        <v>-4034.2737785640006</v>
      </c>
      <c r="H66" s="37">
        <v>0</v>
      </c>
      <c r="I66" s="36">
        <f>(1+Mastersheet!$C$39)*I54</f>
        <v>-231.85481486</v>
      </c>
      <c r="J66" s="37">
        <f>(1+Mastersheet!$C$29)*J54</f>
        <v>-1338.2255776000004</v>
      </c>
      <c r="K66" s="37">
        <f>(1+Mastersheet!$C$39)*K54</f>
        <v>-579.63703715000008</v>
      </c>
      <c r="L66" s="25">
        <v>0</v>
      </c>
      <c r="M66" s="25">
        <v>0</v>
      </c>
      <c r="N66" s="36">
        <f t="shared" si="2"/>
        <v>6892.6203499300027</v>
      </c>
      <c r="O66" s="36">
        <f t="shared" si="3"/>
        <v>451486.13252270455</v>
      </c>
    </row>
    <row r="67" spans="1:15">
      <c r="A67" s="25">
        <v>65</v>
      </c>
      <c r="B67" s="25">
        <v>30</v>
      </c>
      <c r="C67" s="25">
        <v>5</v>
      </c>
      <c r="D67" s="36">
        <f>(1+Mastersheet!$C$39)*D55</f>
        <v>13911.288891600003</v>
      </c>
      <c r="E67" s="36">
        <f>-(Mastersheet!$C$5) *D67</f>
        <v>-834.67733349600019</v>
      </c>
      <c r="F67" s="36">
        <f t="shared" si="0"/>
        <v>0</v>
      </c>
      <c r="G67" s="36">
        <f>-(Mastersheet!$C$10) *D67</f>
        <v>-4034.2737785640006</v>
      </c>
      <c r="H67" s="37">
        <v>0</v>
      </c>
      <c r="I67" s="36">
        <f>(1+Mastersheet!$C$39)*I55</f>
        <v>-231.85481486</v>
      </c>
      <c r="J67" s="37">
        <f>(1+Mastersheet!$C$29)*J55</f>
        <v>-1338.2255776000004</v>
      </c>
      <c r="K67" s="37">
        <f>(1+Mastersheet!$C$39)*K55</f>
        <v>-579.63703715000008</v>
      </c>
      <c r="L67" s="25">
        <v>0</v>
      </c>
      <c r="M67" s="25">
        <v>0</v>
      </c>
      <c r="N67" s="36">
        <f t="shared" si="2"/>
        <v>6892.6203499300027</v>
      </c>
      <c r="O67" s="36">
        <f t="shared" ref="O67:O130" si="7" xml:space="preserve"> N67 + O66 * (1+($S$7)/12)</f>
        <v>459131.22976017243</v>
      </c>
    </row>
    <row r="68" spans="1:15">
      <c r="A68" s="25">
        <v>66</v>
      </c>
      <c r="B68" s="25">
        <v>30</v>
      </c>
      <c r="C68" s="25">
        <v>6</v>
      </c>
      <c r="D68" s="36">
        <f>(1+Mastersheet!$C$39)*D56</f>
        <v>13911.288891600003</v>
      </c>
      <c r="E68" s="36">
        <f>-(Mastersheet!$C$5) *D68</f>
        <v>-834.67733349600019</v>
      </c>
      <c r="F68" s="36">
        <f t="shared" ref="F68:F131" si="8">FV(0.00416,1,0,-F67,0)</f>
        <v>0</v>
      </c>
      <c r="G68" s="36">
        <f>-(Mastersheet!$C$10) *D68</f>
        <v>-4034.2737785640006</v>
      </c>
      <c r="H68" s="37">
        <v>0</v>
      </c>
      <c r="I68" s="36">
        <f>(1+Mastersheet!$C$39)*I56</f>
        <v>-231.85481486</v>
      </c>
      <c r="J68" s="37">
        <f>(1+Mastersheet!$C$29)*J56</f>
        <v>-1338.2255776000004</v>
      </c>
      <c r="K68" s="37">
        <f>(1+Mastersheet!$C$39)*K56</f>
        <v>-579.63703715000008</v>
      </c>
      <c r="L68" s="25">
        <v>0</v>
      </c>
      <c r="M68" s="25">
        <v>0</v>
      </c>
      <c r="N68" s="36">
        <f t="shared" ref="N68:N131" si="9">SUM(D68,E68,F68,G68,H68,I68,J68,K68,L68,M68)</f>
        <v>6892.6203499300027</v>
      </c>
      <c r="O68" s="36">
        <f t="shared" si="7"/>
        <v>466789.06882636942</v>
      </c>
    </row>
    <row r="69" spans="1:15">
      <c r="A69" s="25">
        <v>67</v>
      </c>
      <c r="B69" s="25">
        <v>30</v>
      </c>
      <c r="C69" s="25">
        <v>7</v>
      </c>
      <c r="D69" s="36">
        <f>(1+Mastersheet!$C$39)*D57</f>
        <v>13911.288891600003</v>
      </c>
      <c r="E69" s="36">
        <f>-(Mastersheet!$C$5) *D69</f>
        <v>-834.67733349600019</v>
      </c>
      <c r="F69" s="36">
        <f t="shared" si="8"/>
        <v>0</v>
      </c>
      <c r="G69" s="36">
        <f>-(Mastersheet!$C$10) *D69</f>
        <v>-4034.2737785640006</v>
      </c>
      <c r="H69" s="37">
        <v>0</v>
      </c>
      <c r="I69" s="36">
        <f>(1+Mastersheet!$C$39)*I57</f>
        <v>-231.85481486</v>
      </c>
      <c r="J69" s="37">
        <f>(1+Mastersheet!$C$29)*J57</f>
        <v>-1338.2255776000004</v>
      </c>
      <c r="K69" s="37">
        <f>(1+Mastersheet!$C$39)*K57</f>
        <v>-579.63703715000008</v>
      </c>
      <c r="L69" s="25">
        <v>0</v>
      </c>
      <c r="M69" s="25">
        <v>0</v>
      </c>
      <c r="N69" s="36">
        <f t="shared" si="9"/>
        <v>6892.6203499300027</v>
      </c>
      <c r="O69" s="36">
        <f t="shared" si="7"/>
        <v>474459.67095767672</v>
      </c>
    </row>
    <row r="70" spans="1:15">
      <c r="A70" s="25">
        <v>68</v>
      </c>
      <c r="B70" s="25">
        <v>30</v>
      </c>
      <c r="C70" s="25">
        <v>8</v>
      </c>
      <c r="D70" s="36">
        <f>(1+Mastersheet!$C$39)*D58</f>
        <v>13911.288891600003</v>
      </c>
      <c r="E70" s="36">
        <f>-(Mastersheet!$C$5) *D70</f>
        <v>-834.67733349600019</v>
      </c>
      <c r="F70" s="36">
        <f t="shared" si="8"/>
        <v>0</v>
      </c>
      <c r="G70" s="36">
        <f>-(Mastersheet!$C$10) *D70</f>
        <v>-4034.2737785640006</v>
      </c>
      <c r="H70" s="37">
        <v>0</v>
      </c>
      <c r="I70" s="36">
        <f>(1+Mastersheet!$C$39)*I58</f>
        <v>-231.85481486</v>
      </c>
      <c r="J70" s="37">
        <f>(1+Mastersheet!$C$29)*J58</f>
        <v>-1338.2255776000004</v>
      </c>
      <c r="K70" s="37">
        <f>(1+Mastersheet!$C$39)*K58</f>
        <v>-579.63703715000008</v>
      </c>
      <c r="L70" s="25">
        <v>0</v>
      </c>
      <c r="M70" s="25">
        <v>0</v>
      </c>
      <c r="N70" s="36">
        <f t="shared" si="9"/>
        <v>6892.6203499300027</v>
      </c>
      <c r="O70" s="36">
        <f t="shared" si="7"/>
        <v>482143.05742586957</v>
      </c>
    </row>
    <row r="71" spans="1:15">
      <c r="A71" s="25">
        <v>69</v>
      </c>
      <c r="B71" s="25">
        <v>30</v>
      </c>
      <c r="C71" s="25">
        <v>9</v>
      </c>
      <c r="D71" s="36">
        <f>(1+Mastersheet!$C$39)*D59</f>
        <v>13911.288891600003</v>
      </c>
      <c r="E71" s="36">
        <f>-(Mastersheet!$C$5) *D71</f>
        <v>-834.67733349600019</v>
      </c>
      <c r="F71" s="36">
        <f t="shared" si="8"/>
        <v>0</v>
      </c>
      <c r="G71" s="36">
        <f>-(Mastersheet!$C$10) *D71</f>
        <v>-4034.2737785640006</v>
      </c>
      <c r="H71" s="37">
        <v>0</v>
      </c>
      <c r="I71" s="36">
        <f>(1+Mastersheet!$C$39)*I59</f>
        <v>-231.85481486</v>
      </c>
      <c r="J71" s="37">
        <f>(1+Mastersheet!$C$29)*J59</f>
        <v>-1338.2255776000004</v>
      </c>
      <c r="K71" s="37">
        <f>(1+Mastersheet!$C$39)*K59</f>
        <v>-579.63703715000008</v>
      </c>
      <c r="L71" s="25">
        <v>0</v>
      </c>
      <c r="M71" s="25">
        <v>0</v>
      </c>
      <c r="N71" s="36">
        <f t="shared" si="9"/>
        <v>6892.6203499300027</v>
      </c>
      <c r="O71" s="36">
        <f t="shared" si="7"/>
        <v>489839.24953817605</v>
      </c>
    </row>
    <row r="72" spans="1:15">
      <c r="A72" s="25">
        <v>70</v>
      </c>
      <c r="B72" s="25">
        <v>30</v>
      </c>
      <c r="C72" s="25">
        <v>10</v>
      </c>
      <c r="D72" s="36">
        <f>(1+Mastersheet!$C$39)*D60</f>
        <v>13911.288891600003</v>
      </c>
      <c r="E72" s="36">
        <f>-(Mastersheet!$C$5) *D72</f>
        <v>-834.67733349600019</v>
      </c>
      <c r="F72" s="36">
        <f t="shared" si="8"/>
        <v>0</v>
      </c>
      <c r="G72" s="36">
        <f>-(Mastersheet!$C$10) *D72</f>
        <v>-4034.2737785640006</v>
      </c>
      <c r="H72" s="37">
        <v>0</v>
      </c>
      <c r="I72" s="36">
        <f>(1+Mastersheet!$C$39)*I60</f>
        <v>-231.85481486</v>
      </c>
      <c r="J72" s="37">
        <f>(1+Mastersheet!$C$29)*J60</f>
        <v>-1338.2255776000004</v>
      </c>
      <c r="K72" s="37">
        <f>(1+Mastersheet!$C$39)*K60</f>
        <v>-579.63703715000008</v>
      </c>
      <c r="L72" s="25">
        <v>0</v>
      </c>
      <c r="M72" s="25">
        <v>0</v>
      </c>
      <c r="N72" s="36">
        <f t="shared" si="9"/>
        <v>6892.6203499300027</v>
      </c>
      <c r="O72" s="36">
        <f t="shared" si="7"/>
        <v>497548.26863733638</v>
      </c>
    </row>
    <row r="73" spans="1:15">
      <c r="A73" s="25">
        <v>71</v>
      </c>
      <c r="B73" s="25">
        <v>30</v>
      </c>
      <c r="C73" s="25">
        <v>11</v>
      </c>
      <c r="D73" s="36">
        <f>(1+Mastersheet!$C$39)*D61</f>
        <v>13911.288891600003</v>
      </c>
      <c r="E73" s="36">
        <f>-(Mastersheet!$C$5) *D73</f>
        <v>-834.67733349600019</v>
      </c>
      <c r="F73" s="36">
        <f t="shared" si="8"/>
        <v>0</v>
      </c>
      <c r="G73" s="36">
        <f>-(Mastersheet!$C$10) *D73</f>
        <v>-4034.2737785640006</v>
      </c>
      <c r="H73" s="37">
        <v>0</v>
      </c>
      <c r="I73" s="36">
        <f>(1+Mastersheet!$C$39)*I61</f>
        <v>-231.85481486</v>
      </c>
      <c r="J73" s="37">
        <f>(1+Mastersheet!$C$29)*J61</f>
        <v>-1338.2255776000004</v>
      </c>
      <c r="K73" s="37">
        <f>(1+Mastersheet!$C$39)*K61</f>
        <v>-579.63703715000008</v>
      </c>
      <c r="L73" s="25">
        <v>0</v>
      </c>
      <c r="M73" s="25">
        <v>0</v>
      </c>
      <c r="N73" s="36">
        <f t="shared" si="9"/>
        <v>6892.6203499300027</v>
      </c>
      <c r="O73" s="36">
        <f t="shared" si="7"/>
        <v>505270.13610166201</v>
      </c>
    </row>
    <row r="74" spans="1:15">
      <c r="A74" s="25">
        <v>72</v>
      </c>
      <c r="B74" s="25">
        <v>31</v>
      </c>
      <c r="C74" s="25">
        <v>0</v>
      </c>
      <c r="D74" s="36">
        <f>(1+Mastersheet!$C$39)*D62</f>
        <v>13911.288891600003</v>
      </c>
      <c r="E74" s="36">
        <f>-(Mastersheet!$C$5) *D74</f>
        <v>-834.67733349600019</v>
      </c>
      <c r="F74" s="36">
        <f t="shared" si="8"/>
        <v>0</v>
      </c>
      <c r="G74" s="36">
        <f>-(Mastersheet!$C$10) *D74</f>
        <v>-4034.2737785640006</v>
      </c>
      <c r="H74" s="37">
        <v>0</v>
      </c>
      <c r="I74" s="36">
        <f>(1+Mastersheet!$C$39)*I62</f>
        <v>-231.85481486</v>
      </c>
      <c r="J74" s="37">
        <f>(1+Mastersheet!$C$29)*J62</f>
        <v>-1338.2255776000004</v>
      </c>
      <c r="K74" s="37">
        <f>(1+Mastersheet!$C$39)*K62</f>
        <v>-579.63703715000008</v>
      </c>
      <c r="L74" s="25">
        <v>0</v>
      </c>
      <c r="M74" s="25">
        <v>0</v>
      </c>
      <c r="N74" s="36">
        <f t="shared" si="9"/>
        <v>6892.6203499300027</v>
      </c>
      <c r="O74" s="36">
        <f t="shared" si="7"/>
        <v>513004.87334509479</v>
      </c>
    </row>
    <row r="75" spans="1:15">
      <c r="A75" s="25">
        <v>73</v>
      </c>
      <c r="B75" s="25">
        <v>31</v>
      </c>
      <c r="C75" s="25">
        <v>1</v>
      </c>
      <c r="D75" s="36">
        <f>(1+Mastersheet!$C$39)*D63</f>
        <v>14328.627558348004</v>
      </c>
      <c r="E75" s="36">
        <f>-(Mastersheet!$C$5) *D75</f>
        <v>-859.71765350088015</v>
      </c>
      <c r="F75" s="36">
        <f t="shared" si="8"/>
        <v>0</v>
      </c>
      <c r="G75" s="36">
        <f>-(Mastersheet!$C$10) *D75</f>
        <v>-4155.301991920921</v>
      </c>
      <c r="H75" s="37">
        <v>0</v>
      </c>
      <c r="I75" s="36">
        <f>(1+Mastersheet!$C$39)*I63</f>
        <v>-238.81045930580001</v>
      </c>
      <c r="J75" s="37">
        <f>(1+Mastersheet!$C$29)*J63</f>
        <v>-1418.5191122560004</v>
      </c>
      <c r="K75" s="37">
        <f>(1+Mastersheet!$C$39)*K63</f>
        <v>-597.02614826450008</v>
      </c>
      <c r="L75" s="25">
        <v>0</v>
      </c>
      <c r="M75" s="25">
        <v>0</v>
      </c>
      <c r="N75" s="36">
        <f t="shared" si="9"/>
        <v>7059.2521930999028</v>
      </c>
      <c r="O75" s="36">
        <f t="shared" si="7"/>
        <v>520919.13366043649</v>
      </c>
    </row>
    <row r="76" spans="1:15">
      <c r="A76" s="25">
        <v>74</v>
      </c>
      <c r="B76" s="25">
        <v>31</v>
      </c>
      <c r="C76" s="25">
        <v>2</v>
      </c>
      <c r="D76" s="36">
        <f>(1+Mastersheet!$C$39)*D64</f>
        <v>14328.627558348004</v>
      </c>
      <c r="E76" s="36">
        <f>-(Mastersheet!$C$5) *D76</f>
        <v>-859.71765350088015</v>
      </c>
      <c r="F76" s="36">
        <f t="shared" si="8"/>
        <v>0</v>
      </c>
      <c r="G76" s="36">
        <f>-(Mastersheet!$C$10) *D76</f>
        <v>-4155.301991920921</v>
      </c>
      <c r="H76" s="37">
        <v>0</v>
      </c>
      <c r="I76" s="36">
        <f>(1+Mastersheet!$C$39)*I64</f>
        <v>-238.81045930580001</v>
      </c>
      <c r="J76" s="37">
        <f>(1+Mastersheet!$C$29)*J64</f>
        <v>-1418.5191122560004</v>
      </c>
      <c r="K76" s="37">
        <f>(1+Mastersheet!$C$39)*K64</f>
        <v>-597.02614826450008</v>
      </c>
      <c r="L76" s="25">
        <v>0</v>
      </c>
      <c r="M76" s="25">
        <v>0</v>
      </c>
      <c r="N76" s="36">
        <f t="shared" si="9"/>
        <v>7059.2521930999028</v>
      </c>
      <c r="O76" s="36">
        <f t="shared" si="7"/>
        <v>528846.58440963714</v>
      </c>
    </row>
    <row r="77" spans="1:15">
      <c r="A77" s="25">
        <v>75</v>
      </c>
      <c r="B77" s="25">
        <v>31</v>
      </c>
      <c r="C77" s="25">
        <v>3</v>
      </c>
      <c r="D77" s="36">
        <f>(1+Mastersheet!$C$39)*D65</f>
        <v>14328.627558348004</v>
      </c>
      <c r="E77" s="36">
        <f>-(Mastersheet!$C$5) *D77</f>
        <v>-859.71765350088015</v>
      </c>
      <c r="F77" s="36">
        <f t="shared" si="8"/>
        <v>0</v>
      </c>
      <c r="G77" s="36">
        <f>-(Mastersheet!$C$10) *D77</f>
        <v>-4155.301991920921</v>
      </c>
      <c r="H77" s="37">
        <v>0</v>
      </c>
      <c r="I77" s="36">
        <f>(1+Mastersheet!$C$39)*I65</f>
        <v>-238.81045930580001</v>
      </c>
      <c r="J77" s="37">
        <f>(1+Mastersheet!$C$29)*J65</f>
        <v>-1418.5191122560004</v>
      </c>
      <c r="K77" s="37">
        <f>(1+Mastersheet!$C$39)*K65</f>
        <v>-597.02614826450008</v>
      </c>
      <c r="L77" s="25">
        <v>0</v>
      </c>
      <c r="M77" s="25">
        <v>0</v>
      </c>
      <c r="N77" s="36">
        <f t="shared" si="9"/>
        <v>7059.2521930999028</v>
      </c>
      <c r="O77" s="36">
        <f t="shared" si="7"/>
        <v>536787.24757675314</v>
      </c>
    </row>
    <row r="78" spans="1:15">
      <c r="A78" s="25">
        <v>76</v>
      </c>
      <c r="B78" s="25">
        <v>31</v>
      </c>
      <c r="C78" s="25">
        <v>4</v>
      </c>
      <c r="D78" s="36">
        <f>(1+Mastersheet!$C$39)*D66</f>
        <v>14328.627558348004</v>
      </c>
      <c r="E78" s="36">
        <f>-(Mastersheet!$C$5) *D78</f>
        <v>-859.71765350088015</v>
      </c>
      <c r="F78" s="36">
        <f t="shared" si="8"/>
        <v>0</v>
      </c>
      <c r="G78" s="36">
        <f>-(Mastersheet!$C$10) *D78</f>
        <v>-4155.301991920921</v>
      </c>
      <c r="H78" s="37">
        <v>0</v>
      </c>
      <c r="I78" s="36">
        <f>(1+Mastersheet!$C$39)*I66</f>
        <v>-238.81045930580001</v>
      </c>
      <c r="J78" s="37">
        <f>(1+Mastersheet!$C$29)*J66</f>
        <v>-1418.5191122560004</v>
      </c>
      <c r="K78" s="37">
        <f>(1+Mastersheet!$C$39)*K66</f>
        <v>-597.02614826450008</v>
      </c>
      <c r="L78" s="25">
        <v>0</v>
      </c>
      <c r="M78" s="25">
        <v>0</v>
      </c>
      <c r="N78" s="36">
        <f t="shared" si="9"/>
        <v>7059.2521930999028</v>
      </c>
      <c r="O78" s="36">
        <f t="shared" si="7"/>
        <v>544741.14518248104</v>
      </c>
    </row>
    <row r="79" spans="1:15">
      <c r="A79" s="25">
        <v>77</v>
      </c>
      <c r="B79" s="25">
        <v>31</v>
      </c>
      <c r="C79" s="25">
        <v>5</v>
      </c>
      <c r="D79" s="36">
        <f>(1+Mastersheet!$C$39)*D67</f>
        <v>14328.627558348004</v>
      </c>
      <c r="E79" s="36">
        <f>-(Mastersheet!$C$5) *D79</f>
        <v>-859.71765350088015</v>
      </c>
      <c r="F79" s="36">
        <f t="shared" si="8"/>
        <v>0</v>
      </c>
      <c r="G79" s="36">
        <f>-(Mastersheet!$C$10) *D79</f>
        <v>-4155.301991920921</v>
      </c>
      <c r="H79" s="37">
        <v>0</v>
      </c>
      <c r="I79" s="36">
        <f>(1+Mastersheet!$C$39)*I67</f>
        <v>-238.81045930580001</v>
      </c>
      <c r="J79" s="37">
        <f>(1+Mastersheet!$C$29)*J67</f>
        <v>-1418.5191122560004</v>
      </c>
      <c r="K79" s="37">
        <f>(1+Mastersheet!$C$39)*K67</f>
        <v>-597.02614826450008</v>
      </c>
      <c r="L79" s="25">
        <v>0</v>
      </c>
      <c r="M79" s="25">
        <v>0</v>
      </c>
      <c r="N79" s="36">
        <f t="shared" si="9"/>
        <v>7059.2521930999028</v>
      </c>
      <c r="O79" s="36">
        <f t="shared" si="7"/>
        <v>552708.29928421846</v>
      </c>
    </row>
    <row r="80" spans="1:15">
      <c r="A80" s="25">
        <v>78</v>
      </c>
      <c r="B80" s="25">
        <v>31</v>
      </c>
      <c r="C80" s="25">
        <v>6</v>
      </c>
      <c r="D80" s="36">
        <f>(1+Mastersheet!$C$39)*D68</f>
        <v>14328.627558348004</v>
      </c>
      <c r="E80" s="36">
        <f>-(Mastersheet!$C$5) *D80</f>
        <v>-859.71765350088015</v>
      </c>
      <c r="F80" s="36">
        <f t="shared" si="8"/>
        <v>0</v>
      </c>
      <c r="G80" s="36">
        <f>-(Mastersheet!$C$10) *D80</f>
        <v>-4155.301991920921</v>
      </c>
      <c r="H80" s="37">
        <v>0</v>
      </c>
      <c r="I80" s="36">
        <f>(1+Mastersheet!$C$39)*I68</f>
        <v>-238.81045930580001</v>
      </c>
      <c r="J80" s="37">
        <f>(1+Mastersheet!$C$29)*J68</f>
        <v>-1418.5191122560004</v>
      </c>
      <c r="K80" s="37">
        <f>(1+Mastersheet!$C$39)*K68</f>
        <v>-597.02614826450008</v>
      </c>
      <c r="L80" s="25">
        <v>0</v>
      </c>
      <c r="M80" s="25">
        <v>0</v>
      </c>
      <c r="N80" s="36">
        <f t="shared" si="9"/>
        <v>7059.2521930999028</v>
      </c>
      <c r="O80" s="36">
        <f t="shared" si="7"/>
        <v>560688.73197612551</v>
      </c>
    </row>
    <row r="81" spans="1:15">
      <c r="A81" s="25">
        <v>79</v>
      </c>
      <c r="B81" s="25">
        <v>31</v>
      </c>
      <c r="C81" s="25">
        <v>7</v>
      </c>
      <c r="D81" s="36">
        <f>(1+Mastersheet!$C$39)*D69</f>
        <v>14328.627558348004</v>
      </c>
      <c r="E81" s="36">
        <f>-(Mastersheet!$C$5) *D81</f>
        <v>-859.71765350088015</v>
      </c>
      <c r="F81" s="36">
        <f t="shared" si="8"/>
        <v>0</v>
      </c>
      <c r="G81" s="36">
        <f>-(Mastersheet!$C$10) *D81</f>
        <v>-4155.301991920921</v>
      </c>
      <c r="H81" s="37">
        <v>0</v>
      </c>
      <c r="I81" s="36">
        <f>(1+Mastersheet!$C$39)*I69</f>
        <v>-238.81045930580001</v>
      </c>
      <c r="J81" s="37">
        <f>(1+Mastersheet!$C$29)*J69</f>
        <v>-1418.5191122560004</v>
      </c>
      <c r="K81" s="37">
        <f>(1+Mastersheet!$C$39)*K69</f>
        <v>-597.02614826450008</v>
      </c>
      <c r="L81" s="25">
        <v>0</v>
      </c>
      <c r="M81" s="25">
        <v>0</v>
      </c>
      <c r="N81" s="36">
        <f t="shared" si="9"/>
        <v>7059.2521930999028</v>
      </c>
      <c r="O81" s="36">
        <f t="shared" si="7"/>
        <v>568682.4653891857</v>
      </c>
    </row>
    <row r="82" spans="1:15">
      <c r="A82" s="25">
        <v>80</v>
      </c>
      <c r="B82" s="25">
        <v>31</v>
      </c>
      <c r="C82" s="25">
        <v>8</v>
      </c>
      <c r="D82" s="36">
        <f>(1+Mastersheet!$C$39)*D70</f>
        <v>14328.627558348004</v>
      </c>
      <c r="E82" s="36">
        <f>-(Mastersheet!$C$5) *D82</f>
        <v>-859.71765350088015</v>
      </c>
      <c r="F82" s="36">
        <f t="shared" si="8"/>
        <v>0</v>
      </c>
      <c r="G82" s="36">
        <f>-(Mastersheet!$C$10) *D82</f>
        <v>-4155.301991920921</v>
      </c>
      <c r="H82" s="37">
        <v>0</v>
      </c>
      <c r="I82" s="36">
        <f>(1+Mastersheet!$C$39)*I70</f>
        <v>-238.81045930580001</v>
      </c>
      <c r="J82" s="37">
        <f>(1+Mastersheet!$C$29)*J70</f>
        <v>-1418.5191122560004</v>
      </c>
      <c r="K82" s="37">
        <f>(1+Mastersheet!$C$39)*K70</f>
        <v>-597.02614826450008</v>
      </c>
      <c r="L82" s="25">
        <v>0</v>
      </c>
      <c r="M82" s="25">
        <v>0</v>
      </c>
      <c r="N82" s="36">
        <f t="shared" si="9"/>
        <v>7059.2521930999028</v>
      </c>
      <c r="O82" s="36">
        <f t="shared" si="7"/>
        <v>576689.52169126761</v>
      </c>
    </row>
    <row r="83" spans="1:15">
      <c r="A83" s="25">
        <v>81</v>
      </c>
      <c r="B83" s="25">
        <v>31</v>
      </c>
      <c r="C83" s="25">
        <v>9</v>
      </c>
      <c r="D83" s="36">
        <f>(1+Mastersheet!$C$39)*D71</f>
        <v>14328.627558348004</v>
      </c>
      <c r="E83" s="36">
        <f>-(Mastersheet!$C$5) *D83</f>
        <v>-859.71765350088015</v>
      </c>
      <c r="F83" s="36">
        <f t="shared" si="8"/>
        <v>0</v>
      </c>
      <c r="G83" s="36">
        <f>-(Mastersheet!$C$10) *D83</f>
        <v>-4155.301991920921</v>
      </c>
      <c r="H83" s="37">
        <v>0</v>
      </c>
      <c r="I83" s="36">
        <f>(1+Mastersheet!$C$39)*I71</f>
        <v>-238.81045930580001</v>
      </c>
      <c r="J83" s="37">
        <f>(1+Mastersheet!$C$29)*J71</f>
        <v>-1418.5191122560004</v>
      </c>
      <c r="K83" s="37">
        <f>(1+Mastersheet!$C$39)*K71</f>
        <v>-597.02614826450008</v>
      </c>
      <c r="L83" s="25">
        <v>0</v>
      </c>
      <c r="M83" s="25">
        <v>0</v>
      </c>
      <c r="N83" s="36">
        <f t="shared" si="9"/>
        <v>7059.2521930999028</v>
      </c>
      <c r="O83" s="36">
        <f t="shared" si="7"/>
        <v>584709.9230871863</v>
      </c>
    </row>
    <row r="84" spans="1:15">
      <c r="A84" s="25">
        <v>82</v>
      </c>
      <c r="B84" s="25">
        <v>31</v>
      </c>
      <c r="C84" s="25">
        <v>10</v>
      </c>
      <c r="D84" s="36">
        <f>(1+Mastersheet!$C$39)*D72</f>
        <v>14328.627558348004</v>
      </c>
      <c r="E84" s="36">
        <f>-(Mastersheet!$C$5) *D84</f>
        <v>-859.71765350088015</v>
      </c>
      <c r="F84" s="36">
        <f t="shared" si="8"/>
        <v>0</v>
      </c>
      <c r="G84" s="36">
        <f>-(Mastersheet!$C$10) *D84</f>
        <v>-4155.301991920921</v>
      </c>
      <c r="H84" s="37">
        <v>0</v>
      </c>
      <c r="I84" s="36">
        <f>(1+Mastersheet!$C$39)*I72</f>
        <v>-238.81045930580001</v>
      </c>
      <c r="J84" s="37">
        <f>(1+Mastersheet!$C$29)*J72</f>
        <v>-1418.5191122560004</v>
      </c>
      <c r="K84" s="37">
        <f>(1+Mastersheet!$C$39)*K72</f>
        <v>-597.02614826450008</v>
      </c>
      <c r="L84" s="25">
        <v>0</v>
      </c>
      <c r="M84" s="25">
        <v>0</v>
      </c>
      <c r="N84" s="36">
        <f t="shared" si="9"/>
        <v>7059.2521930999028</v>
      </c>
      <c r="O84" s="36">
        <f t="shared" si="7"/>
        <v>592743.6918187649</v>
      </c>
    </row>
    <row r="85" spans="1:15">
      <c r="A85" s="25">
        <v>83</v>
      </c>
      <c r="B85" s="25">
        <v>31</v>
      </c>
      <c r="C85" s="25">
        <v>11</v>
      </c>
      <c r="D85" s="36">
        <f>(1+Mastersheet!$C$39)*D73</f>
        <v>14328.627558348004</v>
      </c>
      <c r="E85" s="36">
        <f>-(Mastersheet!$C$5) *D85</f>
        <v>-859.71765350088015</v>
      </c>
      <c r="F85" s="36">
        <f t="shared" si="8"/>
        <v>0</v>
      </c>
      <c r="G85" s="36">
        <f>-(Mastersheet!$C$10) *D85</f>
        <v>-4155.301991920921</v>
      </c>
      <c r="H85" s="37">
        <v>0</v>
      </c>
      <c r="I85" s="36">
        <f>(1+Mastersheet!$C$39)*I73</f>
        <v>-238.81045930580001</v>
      </c>
      <c r="J85" s="37">
        <f>(1+Mastersheet!$C$29)*J73</f>
        <v>-1418.5191122560004</v>
      </c>
      <c r="K85" s="37">
        <f>(1+Mastersheet!$C$39)*K73</f>
        <v>-597.02614826450008</v>
      </c>
      <c r="L85" s="25">
        <v>0</v>
      </c>
      <c r="M85" s="25">
        <v>0</v>
      </c>
      <c r="N85" s="36">
        <f t="shared" si="9"/>
        <v>7059.2521930999028</v>
      </c>
      <c r="O85" s="36">
        <f t="shared" si="7"/>
        <v>600790.85016489611</v>
      </c>
    </row>
    <row r="86" spans="1:15">
      <c r="A86" s="25">
        <v>84</v>
      </c>
      <c r="B86" s="25">
        <v>32</v>
      </c>
      <c r="C86" s="25">
        <v>0</v>
      </c>
      <c r="D86" s="36">
        <f>(1+Mastersheet!$C$39)*D74</f>
        <v>14328.627558348004</v>
      </c>
      <c r="E86" s="36">
        <f>-(Mastersheet!$C$5) *D86</f>
        <v>-859.71765350088015</v>
      </c>
      <c r="F86" s="36">
        <f t="shared" si="8"/>
        <v>0</v>
      </c>
      <c r="G86" s="36">
        <f>-(Mastersheet!$C$10) *D86</f>
        <v>-4155.301991920921</v>
      </c>
      <c r="H86" s="37">
        <v>0</v>
      </c>
      <c r="I86" s="36">
        <f>(1+Mastersheet!$C$39)*I74</f>
        <v>-238.81045930580001</v>
      </c>
      <c r="J86" s="37">
        <f>(1+Mastersheet!$C$29)*J74</f>
        <v>-1418.5191122560004</v>
      </c>
      <c r="K86" s="37">
        <f>(1+Mastersheet!$C$39)*K74</f>
        <v>-597.02614826450008</v>
      </c>
      <c r="L86" s="25">
        <v>0</v>
      </c>
      <c r="M86" s="25">
        <v>0</v>
      </c>
      <c r="N86" s="36">
        <f t="shared" si="9"/>
        <v>7059.2521930999028</v>
      </c>
      <c r="O86" s="36">
        <f t="shared" si="7"/>
        <v>608851.42044160422</v>
      </c>
    </row>
    <row r="87" spans="1:15">
      <c r="A87" s="25">
        <v>85</v>
      </c>
      <c r="B87" s="25">
        <v>32</v>
      </c>
      <c r="C87" s="25">
        <v>1</v>
      </c>
      <c r="D87" s="36">
        <f>(1+Mastersheet!$C$39)*D75</f>
        <v>14758.486385098444</v>
      </c>
      <c r="E87" s="36">
        <f>-(Mastersheet!$C$5) *D87</f>
        <v>-885.50918310590657</v>
      </c>
      <c r="F87" s="36">
        <f t="shared" si="8"/>
        <v>0</v>
      </c>
      <c r="G87" s="36">
        <f>-(Mastersheet!$C$10) *D87</f>
        <v>-4279.9610516785488</v>
      </c>
      <c r="H87" s="37">
        <v>0</v>
      </c>
      <c r="I87" s="36">
        <f>(1+Mastersheet!$C$39)*I75</f>
        <v>-245.974773084974</v>
      </c>
      <c r="J87" s="37">
        <f>(1+Mastersheet!$C$29)*J75</f>
        <v>-1503.6302589913605</v>
      </c>
      <c r="K87" s="37">
        <f>(1+Mastersheet!$C$39)*K75</f>
        <v>-614.93693271243512</v>
      </c>
      <c r="L87" s="25">
        <v>0</v>
      </c>
      <c r="M87" s="25">
        <v>0</v>
      </c>
      <c r="N87" s="36">
        <f t="shared" si="9"/>
        <v>7228.4741855252187</v>
      </c>
      <c r="O87" s="36">
        <f t="shared" si="7"/>
        <v>617094.64699453209</v>
      </c>
    </row>
    <row r="88" spans="1:15">
      <c r="A88" s="25">
        <v>86</v>
      </c>
      <c r="B88" s="25">
        <v>32</v>
      </c>
      <c r="C88" s="25">
        <v>2</v>
      </c>
      <c r="D88" s="36">
        <f>(1+Mastersheet!$C$39)*D76</f>
        <v>14758.486385098444</v>
      </c>
      <c r="E88" s="36">
        <f>-(Mastersheet!$C$5) *D88</f>
        <v>-885.50918310590657</v>
      </c>
      <c r="F88" s="36">
        <f t="shared" si="8"/>
        <v>0</v>
      </c>
      <c r="G88" s="36">
        <f>-(Mastersheet!$C$10) *D88</f>
        <v>-4279.9610516785488</v>
      </c>
      <c r="H88" s="37">
        <v>0</v>
      </c>
      <c r="I88" s="36">
        <f>(1+Mastersheet!$C$39)*I76</f>
        <v>-245.974773084974</v>
      </c>
      <c r="J88" s="37">
        <f>(1+Mastersheet!$C$29)*J76</f>
        <v>-1503.6302589913605</v>
      </c>
      <c r="K88" s="37">
        <f>(1+Mastersheet!$C$39)*K76</f>
        <v>-614.93693271243512</v>
      </c>
      <c r="L88" s="25">
        <v>0</v>
      </c>
      <c r="M88" s="25">
        <v>0</v>
      </c>
      <c r="N88" s="36">
        <f t="shared" si="9"/>
        <v>7228.4741855252187</v>
      </c>
      <c r="O88" s="36">
        <f t="shared" si="7"/>
        <v>625351.61225838156</v>
      </c>
    </row>
    <row r="89" spans="1:15">
      <c r="A89" s="25">
        <v>87</v>
      </c>
      <c r="B89" s="25">
        <v>32</v>
      </c>
      <c r="C89" s="25">
        <v>3</v>
      </c>
      <c r="D89" s="36">
        <f>(1+Mastersheet!$C$39)*D77</f>
        <v>14758.486385098444</v>
      </c>
      <c r="E89" s="36">
        <f>-(Mastersheet!$C$5) *D89</f>
        <v>-885.50918310590657</v>
      </c>
      <c r="F89" s="36">
        <f t="shared" si="8"/>
        <v>0</v>
      </c>
      <c r="G89" s="36">
        <f>-(Mastersheet!$C$10) *D89</f>
        <v>-4279.9610516785488</v>
      </c>
      <c r="H89" s="37">
        <v>0</v>
      </c>
      <c r="I89" s="36">
        <f>(1+Mastersheet!$C$39)*I77</f>
        <v>-245.974773084974</v>
      </c>
      <c r="J89" s="37">
        <f>(1+Mastersheet!$C$29)*J77</f>
        <v>-1503.6302589913605</v>
      </c>
      <c r="K89" s="37">
        <f>(1+Mastersheet!$C$39)*K77</f>
        <v>-614.93693271243512</v>
      </c>
      <c r="L89" s="25">
        <v>0</v>
      </c>
      <c r="M89" s="25">
        <v>0</v>
      </c>
      <c r="N89" s="36">
        <f t="shared" si="9"/>
        <v>7228.4741855252187</v>
      </c>
      <c r="O89" s="36">
        <f t="shared" si="7"/>
        <v>633622.33913100406</v>
      </c>
    </row>
    <row r="90" spans="1:15">
      <c r="A90" s="25">
        <v>88</v>
      </c>
      <c r="B90" s="25">
        <v>32</v>
      </c>
      <c r="C90" s="25">
        <v>4</v>
      </c>
      <c r="D90" s="36">
        <f>(1+Mastersheet!$C$39)*D78</f>
        <v>14758.486385098444</v>
      </c>
      <c r="E90" s="36">
        <f>-(Mastersheet!$C$5) *D90</f>
        <v>-885.50918310590657</v>
      </c>
      <c r="F90" s="36">
        <f t="shared" si="8"/>
        <v>0</v>
      </c>
      <c r="G90" s="36">
        <f>-(Mastersheet!$C$10) *D90</f>
        <v>-4279.9610516785488</v>
      </c>
      <c r="H90" s="37">
        <v>0</v>
      </c>
      <c r="I90" s="36">
        <f>(1+Mastersheet!$C$39)*I78</f>
        <v>-245.974773084974</v>
      </c>
      <c r="J90" s="37">
        <f>(1+Mastersheet!$C$29)*J78</f>
        <v>-1503.6302589913605</v>
      </c>
      <c r="K90" s="37">
        <f>(1+Mastersheet!$C$39)*K78</f>
        <v>-614.93693271243512</v>
      </c>
      <c r="L90" s="25">
        <v>0</v>
      </c>
      <c r="M90" s="25">
        <v>0</v>
      </c>
      <c r="N90" s="36">
        <f t="shared" si="9"/>
        <v>7228.4741855252187</v>
      </c>
      <c r="O90" s="36">
        <f t="shared" si="7"/>
        <v>641906.85054841428</v>
      </c>
    </row>
    <row r="91" spans="1:15">
      <c r="A91" s="25">
        <v>89</v>
      </c>
      <c r="B91" s="25">
        <v>32</v>
      </c>
      <c r="C91" s="25">
        <v>5</v>
      </c>
      <c r="D91" s="36">
        <f>(1+Mastersheet!$C$39)*D79</f>
        <v>14758.486385098444</v>
      </c>
      <c r="E91" s="36">
        <f>-(Mastersheet!$C$5) *D91</f>
        <v>-885.50918310590657</v>
      </c>
      <c r="F91" s="36">
        <f t="shared" si="8"/>
        <v>0</v>
      </c>
      <c r="G91" s="36">
        <f>-(Mastersheet!$C$10) *D91</f>
        <v>-4279.9610516785488</v>
      </c>
      <c r="H91" s="37">
        <v>0</v>
      </c>
      <c r="I91" s="36">
        <f>(1+Mastersheet!$C$39)*I79</f>
        <v>-245.974773084974</v>
      </c>
      <c r="J91" s="37">
        <f>(1+Mastersheet!$C$29)*J79</f>
        <v>-1503.6302589913605</v>
      </c>
      <c r="K91" s="37">
        <f>(1+Mastersheet!$C$39)*K79</f>
        <v>-614.93693271243512</v>
      </c>
      <c r="L91" s="25">
        <v>0</v>
      </c>
      <c r="M91" s="25">
        <v>0</v>
      </c>
      <c r="N91" s="36">
        <f t="shared" si="9"/>
        <v>7228.4741855252187</v>
      </c>
      <c r="O91" s="36">
        <f t="shared" si="7"/>
        <v>650205.16948485351</v>
      </c>
    </row>
    <row r="92" spans="1:15">
      <c r="A92" s="25">
        <v>90</v>
      </c>
      <c r="B92" s="25">
        <v>32</v>
      </c>
      <c r="C92" s="25">
        <v>6</v>
      </c>
      <c r="D92" s="36">
        <f>(1+Mastersheet!$C$39)*D80</f>
        <v>14758.486385098444</v>
      </c>
      <c r="E92" s="36">
        <f>-(Mastersheet!$C$5) *D92</f>
        <v>-885.50918310590657</v>
      </c>
      <c r="F92" s="36">
        <f t="shared" si="8"/>
        <v>0</v>
      </c>
      <c r="G92" s="36">
        <f>-(Mastersheet!$C$10) *D92</f>
        <v>-4279.9610516785488</v>
      </c>
      <c r="H92" s="37">
        <v>0</v>
      </c>
      <c r="I92" s="36">
        <f>(1+Mastersheet!$C$39)*I80</f>
        <v>-245.974773084974</v>
      </c>
      <c r="J92" s="37">
        <f>(1+Mastersheet!$C$29)*J80</f>
        <v>-1503.6302589913605</v>
      </c>
      <c r="K92" s="37">
        <f>(1+Mastersheet!$C$39)*K80</f>
        <v>-614.93693271243512</v>
      </c>
      <c r="L92" s="25">
        <v>0</v>
      </c>
      <c r="M92" s="25">
        <v>0</v>
      </c>
      <c r="N92" s="36">
        <f t="shared" si="9"/>
        <v>7228.4741855252187</v>
      </c>
      <c r="O92" s="36">
        <f t="shared" si="7"/>
        <v>658517.31895285344</v>
      </c>
    </row>
    <row r="93" spans="1:15">
      <c r="A93" s="25">
        <v>91</v>
      </c>
      <c r="B93" s="25">
        <v>32</v>
      </c>
      <c r="C93" s="25">
        <v>7</v>
      </c>
      <c r="D93" s="36">
        <f>(1+Mastersheet!$C$39)*D81</f>
        <v>14758.486385098444</v>
      </c>
      <c r="E93" s="36">
        <f>-(Mastersheet!$C$5) *D93</f>
        <v>-885.50918310590657</v>
      </c>
      <c r="F93" s="36">
        <f t="shared" si="8"/>
        <v>0</v>
      </c>
      <c r="G93" s="36">
        <f>-(Mastersheet!$C$10) *D93</f>
        <v>-4279.9610516785488</v>
      </c>
      <c r="H93" s="37">
        <v>0</v>
      </c>
      <c r="I93" s="36">
        <f>(1+Mastersheet!$C$39)*I81</f>
        <v>-245.974773084974</v>
      </c>
      <c r="J93" s="37">
        <f>(1+Mastersheet!$C$29)*J81</f>
        <v>-1503.6302589913605</v>
      </c>
      <c r="K93" s="37">
        <f>(1+Mastersheet!$C$39)*K81</f>
        <v>-614.93693271243512</v>
      </c>
      <c r="L93" s="25">
        <v>0</v>
      </c>
      <c r="M93" s="25">
        <v>0</v>
      </c>
      <c r="N93" s="36">
        <f t="shared" si="9"/>
        <v>7228.4741855252187</v>
      </c>
      <c r="O93" s="36">
        <f t="shared" si="7"/>
        <v>666843.32200330007</v>
      </c>
    </row>
    <row r="94" spans="1:15">
      <c r="A94" s="25">
        <v>92</v>
      </c>
      <c r="B94" s="25">
        <v>32</v>
      </c>
      <c r="C94" s="25">
        <v>8</v>
      </c>
      <c r="D94" s="36">
        <f>(1+Mastersheet!$C$39)*D82</f>
        <v>14758.486385098444</v>
      </c>
      <c r="E94" s="36">
        <f>-(Mastersheet!$C$5) *D94</f>
        <v>-885.50918310590657</v>
      </c>
      <c r="F94" s="36">
        <f t="shared" si="8"/>
        <v>0</v>
      </c>
      <c r="G94" s="36">
        <f>-(Mastersheet!$C$10) *D94</f>
        <v>-4279.9610516785488</v>
      </c>
      <c r="H94" s="37">
        <v>0</v>
      </c>
      <c r="I94" s="36">
        <f>(1+Mastersheet!$C$39)*I82</f>
        <v>-245.974773084974</v>
      </c>
      <c r="J94" s="37">
        <f>(1+Mastersheet!$C$29)*J82</f>
        <v>-1503.6302589913605</v>
      </c>
      <c r="K94" s="37">
        <f>(1+Mastersheet!$C$39)*K82</f>
        <v>-614.93693271243512</v>
      </c>
      <c r="L94" s="25">
        <v>0</v>
      </c>
      <c r="M94" s="25">
        <v>0</v>
      </c>
      <c r="N94" s="36">
        <f t="shared" si="9"/>
        <v>7228.4741855252187</v>
      </c>
      <c r="O94" s="36">
        <f t="shared" si="7"/>
        <v>675183.20172549749</v>
      </c>
    </row>
    <row r="95" spans="1:15">
      <c r="A95" s="25">
        <v>93</v>
      </c>
      <c r="B95" s="25">
        <v>32</v>
      </c>
      <c r="C95" s="25">
        <v>9</v>
      </c>
      <c r="D95" s="36">
        <f>(1+Mastersheet!$C$39)*D83</f>
        <v>14758.486385098444</v>
      </c>
      <c r="E95" s="36">
        <f>-(Mastersheet!$C$5) *D95</f>
        <v>-885.50918310590657</v>
      </c>
      <c r="F95" s="36">
        <f t="shared" si="8"/>
        <v>0</v>
      </c>
      <c r="G95" s="36">
        <f>-(Mastersheet!$C$10) *D95</f>
        <v>-4279.9610516785488</v>
      </c>
      <c r="H95" s="37">
        <v>0</v>
      </c>
      <c r="I95" s="36">
        <f>(1+Mastersheet!$C$39)*I83</f>
        <v>-245.974773084974</v>
      </c>
      <c r="J95" s="37">
        <f>(1+Mastersheet!$C$29)*J83</f>
        <v>-1503.6302589913605</v>
      </c>
      <c r="K95" s="37">
        <f>(1+Mastersheet!$C$39)*K83</f>
        <v>-614.93693271243512</v>
      </c>
      <c r="L95" s="25">
        <v>0</v>
      </c>
      <c r="M95" s="25">
        <v>0</v>
      </c>
      <c r="N95" s="36">
        <f t="shared" si="9"/>
        <v>7228.4741855252187</v>
      </c>
      <c r="O95" s="36">
        <f t="shared" si="7"/>
        <v>683536.98124723183</v>
      </c>
    </row>
    <row r="96" spans="1:15">
      <c r="A96" s="25">
        <v>94</v>
      </c>
      <c r="B96" s="25">
        <v>32</v>
      </c>
      <c r="C96" s="25">
        <v>10</v>
      </c>
      <c r="D96" s="36">
        <f>(1+Mastersheet!$C$39)*D84</f>
        <v>14758.486385098444</v>
      </c>
      <c r="E96" s="36">
        <f>-(Mastersheet!$C$5) *D96</f>
        <v>-885.50918310590657</v>
      </c>
      <c r="F96" s="36">
        <f t="shared" si="8"/>
        <v>0</v>
      </c>
      <c r="G96" s="36">
        <f>-(Mastersheet!$C$10) *D96</f>
        <v>-4279.9610516785488</v>
      </c>
      <c r="H96" s="37">
        <v>0</v>
      </c>
      <c r="I96" s="36">
        <f>(1+Mastersheet!$C$39)*I84</f>
        <v>-245.974773084974</v>
      </c>
      <c r="J96" s="37">
        <f>(1+Mastersheet!$C$29)*J84</f>
        <v>-1503.6302589913605</v>
      </c>
      <c r="K96" s="37">
        <f>(1+Mastersheet!$C$39)*K84</f>
        <v>-614.93693271243512</v>
      </c>
      <c r="L96" s="25">
        <v>0</v>
      </c>
      <c r="M96" s="25">
        <v>0</v>
      </c>
      <c r="N96" s="36">
        <f t="shared" si="9"/>
        <v>7228.4741855252187</v>
      </c>
      <c r="O96" s="36">
        <f t="shared" si="7"/>
        <v>691904.68373483582</v>
      </c>
    </row>
    <row r="97" spans="1:15">
      <c r="A97" s="25">
        <v>95</v>
      </c>
      <c r="B97" s="25">
        <v>32</v>
      </c>
      <c r="C97" s="25">
        <v>11</v>
      </c>
      <c r="D97" s="36">
        <f>(1+Mastersheet!$C$39)*D85</f>
        <v>14758.486385098444</v>
      </c>
      <c r="E97" s="36">
        <f>-(Mastersheet!$C$5) *D97</f>
        <v>-885.50918310590657</v>
      </c>
      <c r="F97" s="36">
        <f t="shared" si="8"/>
        <v>0</v>
      </c>
      <c r="G97" s="36">
        <f>-(Mastersheet!$C$10) *D97</f>
        <v>-4279.9610516785488</v>
      </c>
      <c r="H97" s="37">
        <v>0</v>
      </c>
      <c r="I97" s="36">
        <f>(1+Mastersheet!$C$39)*I85</f>
        <v>-245.974773084974</v>
      </c>
      <c r="J97" s="37">
        <f>(1+Mastersheet!$C$29)*J85</f>
        <v>-1503.6302589913605</v>
      </c>
      <c r="K97" s="37">
        <f>(1+Mastersheet!$C$39)*K85</f>
        <v>-614.93693271243512</v>
      </c>
      <c r="L97" s="25">
        <v>0</v>
      </c>
      <c r="M97" s="25">
        <v>0</v>
      </c>
      <c r="N97" s="36">
        <f t="shared" si="9"/>
        <v>7228.4741855252187</v>
      </c>
      <c r="O97" s="36">
        <f t="shared" si="7"/>
        <v>700286.33239325241</v>
      </c>
    </row>
    <row r="98" spans="1:15">
      <c r="A98" s="25">
        <v>96</v>
      </c>
      <c r="B98" s="25">
        <v>33</v>
      </c>
      <c r="C98" s="25">
        <v>0</v>
      </c>
      <c r="D98" s="36">
        <f>(1+Mastersheet!$C$39)*D86</f>
        <v>14758.486385098444</v>
      </c>
      <c r="E98" s="36">
        <f>-(Mastersheet!$C$5) *D98</f>
        <v>-885.50918310590657</v>
      </c>
      <c r="F98" s="36">
        <f t="shared" si="8"/>
        <v>0</v>
      </c>
      <c r="G98" s="36">
        <f>-(Mastersheet!$C$10) *D98</f>
        <v>-4279.9610516785488</v>
      </c>
      <c r="H98" s="37">
        <v>0</v>
      </c>
      <c r="I98" s="36">
        <f>(1+Mastersheet!$C$39)*I86</f>
        <v>-245.974773084974</v>
      </c>
      <c r="J98" s="37">
        <f>(1+Mastersheet!$C$29)*J86</f>
        <v>-1503.6302589913605</v>
      </c>
      <c r="K98" s="37">
        <f>(1+Mastersheet!$C$39)*K86</f>
        <v>-614.93693271243512</v>
      </c>
      <c r="L98" s="25">
        <v>0</v>
      </c>
      <c r="M98" s="25">
        <v>0</v>
      </c>
      <c r="N98" s="36">
        <f t="shared" si="9"/>
        <v>7228.4741855252187</v>
      </c>
      <c r="O98" s="36">
        <f t="shared" si="7"/>
        <v>708681.95046609978</v>
      </c>
    </row>
    <row r="99" spans="1:15">
      <c r="A99" s="25">
        <v>97</v>
      </c>
      <c r="B99" s="25">
        <v>33</v>
      </c>
      <c r="C99" s="25">
        <v>1</v>
      </c>
      <c r="D99" s="36">
        <f>(1+Mastersheet!$C$39)*D87</f>
        <v>15201.240976651397</v>
      </c>
      <c r="E99" s="36">
        <f>-(Mastersheet!$C$5) *D99</f>
        <v>-912.07445859908387</v>
      </c>
      <c r="F99" s="36">
        <f t="shared" si="8"/>
        <v>0</v>
      </c>
      <c r="G99" s="36">
        <f>-(Mastersheet!$C$10) *D99</f>
        <v>-4408.3598832289053</v>
      </c>
      <c r="H99" s="37">
        <v>0</v>
      </c>
      <c r="I99" s="36">
        <f>(1+Mastersheet!$C$39)*I87</f>
        <v>-253.35401627752324</v>
      </c>
      <c r="J99" s="37">
        <f>(1+Mastersheet!$C$29)*J87</f>
        <v>-1593.8480745308423</v>
      </c>
      <c r="K99" s="37">
        <f>(1+Mastersheet!$C$39)*K87</f>
        <v>-633.38504069380815</v>
      </c>
      <c r="L99" s="25">
        <v>0</v>
      </c>
      <c r="M99" s="25">
        <v>0</v>
      </c>
      <c r="N99" s="36">
        <f t="shared" si="9"/>
        <v>7400.2195033212365</v>
      </c>
      <c r="O99" s="36">
        <f t="shared" si="7"/>
        <v>717263.30655353121</v>
      </c>
    </row>
    <row r="100" spans="1:15">
      <c r="A100" s="25">
        <v>98</v>
      </c>
      <c r="B100" s="25">
        <v>33</v>
      </c>
      <c r="C100" s="25">
        <v>2</v>
      </c>
      <c r="D100" s="36">
        <f>(1+Mastersheet!$C$39)*D88</f>
        <v>15201.240976651397</v>
      </c>
      <c r="E100" s="36">
        <f>-(Mastersheet!$C$5) *D100</f>
        <v>-912.07445859908387</v>
      </c>
      <c r="F100" s="36">
        <f t="shared" si="8"/>
        <v>0</v>
      </c>
      <c r="G100" s="36">
        <f>-(Mastersheet!$C$10) *D100</f>
        <v>-4408.3598832289053</v>
      </c>
      <c r="H100" s="37">
        <v>0</v>
      </c>
      <c r="I100" s="36">
        <f>(1+Mastersheet!$C$39)*I88</f>
        <v>-253.35401627752324</v>
      </c>
      <c r="J100" s="37">
        <f>(1+Mastersheet!$C$29)*J88</f>
        <v>-1593.8480745308423</v>
      </c>
      <c r="K100" s="37">
        <f>(1+Mastersheet!$C$39)*K88</f>
        <v>-633.38504069380815</v>
      </c>
      <c r="L100" s="25">
        <v>0</v>
      </c>
      <c r="M100" s="25">
        <v>0</v>
      </c>
      <c r="N100" s="36">
        <f t="shared" si="9"/>
        <v>7400.2195033212365</v>
      </c>
      <c r="O100" s="36">
        <f t="shared" si="7"/>
        <v>725858.96490110829</v>
      </c>
    </row>
    <row r="101" spans="1:15">
      <c r="A101" s="25">
        <v>99</v>
      </c>
      <c r="B101" s="25">
        <v>33</v>
      </c>
      <c r="C101" s="25">
        <v>3</v>
      </c>
      <c r="D101" s="36">
        <f>(1+Mastersheet!$C$39)*D89</f>
        <v>15201.240976651397</v>
      </c>
      <c r="E101" s="36">
        <f>-(Mastersheet!$C$5) *D101</f>
        <v>-912.07445859908387</v>
      </c>
      <c r="F101" s="36">
        <f t="shared" si="8"/>
        <v>0</v>
      </c>
      <c r="G101" s="36">
        <f>-(Mastersheet!$C$10) *D101</f>
        <v>-4408.3598832289053</v>
      </c>
      <c r="H101" s="37">
        <v>0</v>
      </c>
      <c r="I101" s="36">
        <f>(1+Mastersheet!$C$39)*I89</f>
        <v>-253.35401627752324</v>
      </c>
      <c r="J101" s="37">
        <f>(1+Mastersheet!$C$29)*J89</f>
        <v>-1593.8480745308423</v>
      </c>
      <c r="K101" s="37">
        <f>(1+Mastersheet!$C$39)*K89</f>
        <v>-633.38504069380815</v>
      </c>
      <c r="L101" s="25">
        <v>0</v>
      </c>
      <c r="M101" s="25">
        <v>0</v>
      </c>
      <c r="N101" s="36">
        <f t="shared" si="9"/>
        <v>7400.2195033212365</v>
      </c>
      <c r="O101" s="36">
        <f t="shared" si="7"/>
        <v>734468.94934593141</v>
      </c>
    </row>
    <row r="102" spans="1:15">
      <c r="A102" s="25">
        <v>100</v>
      </c>
      <c r="B102" s="25">
        <v>33</v>
      </c>
      <c r="C102" s="25">
        <v>4</v>
      </c>
      <c r="D102" s="36">
        <f>(1+Mastersheet!$C$39)*D90</f>
        <v>15201.240976651397</v>
      </c>
      <c r="E102" s="36">
        <f>-(Mastersheet!$C$5) *D102</f>
        <v>-912.07445859908387</v>
      </c>
      <c r="F102" s="36">
        <f t="shared" si="8"/>
        <v>0</v>
      </c>
      <c r="G102" s="36">
        <f>-(Mastersheet!$C$10) *D102</f>
        <v>-4408.3598832289053</v>
      </c>
      <c r="H102" s="37">
        <v>0</v>
      </c>
      <c r="I102" s="36">
        <f>(1+Mastersheet!$C$39)*I90</f>
        <v>-253.35401627752324</v>
      </c>
      <c r="J102" s="37">
        <f>(1+Mastersheet!$C$29)*J90</f>
        <v>-1593.8480745308423</v>
      </c>
      <c r="K102" s="37">
        <f>(1+Mastersheet!$C$39)*K90</f>
        <v>-633.38504069380815</v>
      </c>
      <c r="L102" s="25">
        <v>0</v>
      </c>
      <c r="M102" s="25">
        <v>0</v>
      </c>
      <c r="N102" s="36">
        <f t="shared" si="9"/>
        <v>7400.2195033212365</v>
      </c>
      <c r="O102" s="36">
        <f t="shared" si="7"/>
        <v>743093.28376482916</v>
      </c>
    </row>
    <row r="103" spans="1:15">
      <c r="A103" s="25">
        <v>101</v>
      </c>
      <c r="B103" s="25">
        <v>33</v>
      </c>
      <c r="C103" s="25">
        <v>5</v>
      </c>
      <c r="D103" s="36">
        <f>(1+Mastersheet!$C$39)*D91</f>
        <v>15201.240976651397</v>
      </c>
      <c r="E103" s="36">
        <f>-(Mastersheet!$C$5) *D103</f>
        <v>-912.07445859908387</v>
      </c>
      <c r="F103" s="36">
        <f t="shared" si="8"/>
        <v>0</v>
      </c>
      <c r="G103" s="36">
        <f>-(Mastersheet!$C$10) *D103</f>
        <v>-4408.3598832289053</v>
      </c>
      <c r="H103" s="37">
        <v>0</v>
      </c>
      <c r="I103" s="36">
        <f>(1+Mastersheet!$C$39)*I91</f>
        <v>-253.35401627752324</v>
      </c>
      <c r="J103" s="37">
        <f>(1+Mastersheet!$C$29)*J91</f>
        <v>-1593.8480745308423</v>
      </c>
      <c r="K103" s="37">
        <f>(1+Mastersheet!$C$39)*K91</f>
        <v>-633.38504069380815</v>
      </c>
      <c r="L103" s="25">
        <v>0</v>
      </c>
      <c r="M103" s="25">
        <v>0</v>
      </c>
      <c r="N103" s="36">
        <f t="shared" si="9"/>
        <v>7400.2195033212365</v>
      </c>
      <c r="O103" s="36">
        <f t="shared" si="7"/>
        <v>751731.9920744251</v>
      </c>
    </row>
    <row r="104" spans="1:15">
      <c r="A104" s="25">
        <v>102</v>
      </c>
      <c r="B104" s="25">
        <v>33</v>
      </c>
      <c r="C104" s="25">
        <v>6</v>
      </c>
      <c r="D104" s="36">
        <f>(1+Mastersheet!$C$39)*D92</f>
        <v>15201.240976651397</v>
      </c>
      <c r="E104" s="36">
        <f>-(Mastersheet!$C$5) *D104</f>
        <v>-912.07445859908387</v>
      </c>
      <c r="F104" s="36">
        <f t="shared" si="8"/>
        <v>0</v>
      </c>
      <c r="G104" s="36">
        <f>-(Mastersheet!$C$10) *D104</f>
        <v>-4408.3598832289053</v>
      </c>
      <c r="H104" s="37">
        <v>0</v>
      </c>
      <c r="I104" s="36">
        <f>(1+Mastersheet!$C$39)*I92</f>
        <v>-253.35401627752324</v>
      </c>
      <c r="J104" s="37">
        <f>(1+Mastersheet!$C$29)*J92</f>
        <v>-1593.8480745308423</v>
      </c>
      <c r="K104" s="37">
        <f>(1+Mastersheet!$C$39)*K92</f>
        <v>-633.38504069380815</v>
      </c>
      <c r="L104" s="25">
        <v>0</v>
      </c>
      <c r="M104" s="25">
        <v>0</v>
      </c>
      <c r="N104" s="36">
        <f t="shared" si="9"/>
        <v>7400.2195033212365</v>
      </c>
      <c r="O104" s="36">
        <f t="shared" si="7"/>
        <v>760385.09823120374</v>
      </c>
    </row>
    <row r="105" spans="1:15">
      <c r="A105" s="25">
        <v>103</v>
      </c>
      <c r="B105" s="25">
        <v>33</v>
      </c>
      <c r="C105" s="25">
        <v>7</v>
      </c>
      <c r="D105" s="36">
        <f>(1+Mastersheet!$C$39)*D93</f>
        <v>15201.240976651397</v>
      </c>
      <c r="E105" s="36">
        <f>-(Mastersheet!$C$5) *D105</f>
        <v>-912.07445859908387</v>
      </c>
      <c r="F105" s="36">
        <f t="shared" si="8"/>
        <v>0</v>
      </c>
      <c r="G105" s="36">
        <f>-(Mastersheet!$C$10) *D105</f>
        <v>-4408.3598832289053</v>
      </c>
      <c r="H105" s="37">
        <v>0</v>
      </c>
      <c r="I105" s="36">
        <f>(1+Mastersheet!$C$39)*I93</f>
        <v>-253.35401627752324</v>
      </c>
      <c r="J105" s="37">
        <f>(1+Mastersheet!$C$29)*J93</f>
        <v>-1593.8480745308423</v>
      </c>
      <c r="K105" s="37">
        <f>(1+Mastersheet!$C$39)*K93</f>
        <v>-633.38504069380815</v>
      </c>
      <c r="L105" s="25">
        <v>0</v>
      </c>
      <c r="M105" s="25">
        <v>0</v>
      </c>
      <c r="N105" s="36">
        <f t="shared" si="9"/>
        <v>7400.2195033212365</v>
      </c>
      <c r="O105" s="36">
        <f t="shared" si="7"/>
        <v>769052.62623157701</v>
      </c>
    </row>
    <row r="106" spans="1:15">
      <c r="A106" s="25">
        <v>104</v>
      </c>
      <c r="B106" s="25">
        <v>33</v>
      </c>
      <c r="C106" s="25">
        <v>8</v>
      </c>
      <c r="D106" s="36">
        <f>(1+Mastersheet!$C$39)*D94</f>
        <v>15201.240976651397</v>
      </c>
      <c r="E106" s="36">
        <f>-(Mastersheet!$C$5) *D106</f>
        <v>-912.07445859908387</v>
      </c>
      <c r="F106" s="36">
        <f t="shared" si="8"/>
        <v>0</v>
      </c>
      <c r="G106" s="36">
        <f>-(Mastersheet!$C$10) *D106</f>
        <v>-4408.3598832289053</v>
      </c>
      <c r="H106" s="37">
        <v>0</v>
      </c>
      <c r="I106" s="36">
        <f>(1+Mastersheet!$C$39)*I94</f>
        <v>-253.35401627752324</v>
      </c>
      <c r="J106" s="37">
        <f>(1+Mastersheet!$C$29)*J94</f>
        <v>-1593.8480745308423</v>
      </c>
      <c r="K106" s="37">
        <f>(1+Mastersheet!$C$39)*K94</f>
        <v>-633.38504069380815</v>
      </c>
      <c r="L106" s="25">
        <v>0</v>
      </c>
      <c r="M106" s="25">
        <v>0</v>
      </c>
      <c r="N106" s="36">
        <f t="shared" si="9"/>
        <v>7400.2195033212365</v>
      </c>
      <c r="O106" s="36">
        <f t="shared" si="7"/>
        <v>777734.60011195089</v>
      </c>
    </row>
    <row r="107" spans="1:15">
      <c r="A107" s="25">
        <v>105</v>
      </c>
      <c r="B107" s="25">
        <v>33</v>
      </c>
      <c r="C107" s="25">
        <v>9</v>
      </c>
      <c r="D107" s="36">
        <f>(1+Mastersheet!$C$39)*D95</f>
        <v>15201.240976651397</v>
      </c>
      <c r="E107" s="36">
        <f>-(Mastersheet!$C$5) *D107</f>
        <v>-912.07445859908387</v>
      </c>
      <c r="F107" s="36">
        <f t="shared" si="8"/>
        <v>0</v>
      </c>
      <c r="G107" s="36">
        <f>-(Mastersheet!$C$10) *D107</f>
        <v>-4408.3598832289053</v>
      </c>
      <c r="H107" s="37">
        <v>0</v>
      </c>
      <c r="I107" s="36">
        <f>(1+Mastersheet!$C$39)*I95</f>
        <v>-253.35401627752324</v>
      </c>
      <c r="J107" s="37">
        <f>(1+Mastersheet!$C$29)*J95</f>
        <v>-1593.8480745308423</v>
      </c>
      <c r="K107" s="37">
        <f>(1+Mastersheet!$C$39)*K95</f>
        <v>-633.38504069380815</v>
      </c>
      <c r="L107" s="25">
        <v>0</v>
      </c>
      <c r="M107" s="25">
        <v>0</v>
      </c>
      <c r="N107" s="36">
        <f t="shared" si="9"/>
        <v>7400.2195033212365</v>
      </c>
      <c r="O107" s="36">
        <f t="shared" si="7"/>
        <v>786431.04394879204</v>
      </c>
    </row>
    <row r="108" spans="1:15">
      <c r="A108" s="25">
        <v>106</v>
      </c>
      <c r="B108" s="25">
        <v>33</v>
      </c>
      <c r="C108" s="25">
        <v>10</v>
      </c>
      <c r="D108" s="36">
        <f>(1+Mastersheet!$C$39)*D96</f>
        <v>15201.240976651397</v>
      </c>
      <c r="E108" s="36">
        <f>-(Mastersheet!$C$5) *D108</f>
        <v>-912.07445859908387</v>
      </c>
      <c r="F108" s="36">
        <f t="shared" si="8"/>
        <v>0</v>
      </c>
      <c r="G108" s="36">
        <f>-(Mastersheet!$C$10) *D108</f>
        <v>-4408.3598832289053</v>
      </c>
      <c r="H108" s="37">
        <v>0</v>
      </c>
      <c r="I108" s="36">
        <f>(1+Mastersheet!$C$39)*I96</f>
        <v>-253.35401627752324</v>
      </c>
      <c r="J108" s="37">
        <f>(1+Mastersheet!$C$29)*J96</f>
        <v>-1593.8480745308423</v>
      </c>
      <c r="K108" s="37">
        <f>(1+Mastersheet!$C$39)*K96</f>
        <v>-633.38504069380815</v>
      </c>
      <c r="L108" s="25">
        <v>0</v>
      </c>
      <c r="M108" s="25">
        <v>0</v>
      </c>
      <c r="N108" s="36">
        <f t="shared" si="9"/>
        <v>7400.2195033212365</v>
      </c>
      <c r="O108" s="36">
        <f t="shared" si="7"/>
        <v>795141.98185869458</v>
      </c>
    </row>
    <row r="109" spans="1:15">
      <c r="A109" s="25">
        <v>107</v>
      </c>
      <c r="B109" s="25">
        <v>33</v>
      </c>
      <c r="C109" s="25">
        <v>11</v>
      </c>
      <c r="D109" s="36">
        <f>(1+Mastersheet!$C$39)*D97</f>
        <v>15201.240976651397</v>
      </c>
      <c r="E109" s="36">
        <f>-(Mastersheet!$C$5) *D109</f>
        <v>-912.07445859908387</v>
      </c>
      <c r="F109" s="36">
        <f t="shared" si="8"/>
        <v>0</v>
      </c>
      <c r="G109" s="36">
        <f>-(Mastersheet!$C$10) *D109</f>
        <v>-4408.3598832289053</v>
      </c>
      <c r="H109" s="37">
        <v>0</v>
      </c>
      <c r="I109" s="36">
        <f>(1+Mastersheet!$C$39)*I97</f>
        <v>-253.35401627752324</v>
      </c>
      <c r="J109" s="37">
        <f>(1+Mastersheet!$C$29)*J97</f>
        <v>-1593.8480745308423</v>
      </c>
      <c r="K109" s="37">
        <f>(1+Mastersheet!$C$39)*K97</f>
        <v>-633.38504069380815</v>
      </c>
      <c r="L109" s="25">
        <v>0</v>
      </c>
      <c r="M109" s="25">
        <v>0</v>
      </c>
      <c r="N109" s="36">
        <f t="shared" si="9"/>
        <v>7400.2195033212365</v>
      </c>
      <c r="O109" s="36">
        <f t="shared" si="7"/>
        <v>803867.43799844699</v>
      </c>
    </row>
    <row r="110" spans="1:15">
      <c r="A110" s="25">
        <v>108</v>
      </c>
      <c r="B110" s="25">
        <v>34</v>
      </c>
      <c r="C110" s="25">
        <v>0</v>
      </c>
      <c r="D110" s="36">
        <f>(1+Mastersheet!$C$39)*D98</f>
        <v>15201.240976651397</v>
      </c>
      <c r="E110" s="36">
        <f>-(Mastersheet!$C$5) *D110</f>
        <v>-912.07445859908387</v>
      </c>
      <c r="F110" s="36">
        <f t="shared" si="8"/>
        <v>0</v>
      </c>
      <c r="G110" s="36">
        <f>-(Mastersheet!$C$10) *D110</f>
        <v>-4408.3598832289053</v>
      </c>
      <c r="H110" s="37">
        <v>0</v>
      </c>
      <c r="I110" s="36">
        <f>(1+Mastersheet!$C$39)*I98</f>
        <v>-253.35401627752324</v>
      </c>
      <c r="J110" s="37">
        <f>(1+Mastersheet!$C$29)*J98</f>
        <v>-1593.8480745308423</v>
      </c>
      <c r="K110" s="37">
        <f>(1+Mastersheet!$C$39)*K98</f>
        <v>-633.38504069380815</v>
      </c>
      <c r="L110" s="25">
        <v>0</v>
      </c>
      <c r="M110" s="25">
        <v>0</v>
      </c>
      <c r="N110" s="36">
        <f t="shared" si="9"/>
        <v>7400.2195033212365</v>
      </c>
      <c r="O110" s="36">
        <f t="shared" si="7"/>
        <v>812607.43656509893</v>
      </c>
    </row>
    <row r="111" spans="1:15">
      <c r="A111" s="25">
        <v>109</v>
      </c>
      <c r="B111" s="25">
        <v>34</v>
      </c>
      <c r="C111" s="25">
        <v>1</v>
      </c>
      <c r="D111" s="36">
        <f>(1+Mastersheet!$C$39)*D99</f>
        <v>15657.278205950939</v>
      </c>
      <c r="E111" s="36">
        <f>-(Mastersheet!$C$5) *D111</f>
        <v>-939.43669235705636</v>
      </c>
      <c r="F111" s="36">
        <f t="shared" si="8"/>
        <v>0</v>
      </c>
      <c r="G111" s="36">
        <f>-(Mastersheet!$C$10) *D111</f>
        <v>-4540.6106797257717</v>
      </c>
      <c r="H111" s="37">
        <v>0</v>
      </c>
      <c r="I111" s="36">
        <f>(1+Mastersheet!$C$39)*I99</f>
        <v>-260.95463676584893</v>
      </c>
      <c r="J111" s="37">
        <f>(1+Mastersheet!$C$29)*J99</f>
        <v>-1689.4789590026928</v>
      </c>
      <c r="K111" s="37">
        <f>(1+Mastersheet!$C$39)*K99</f>
        <v>-652.38659191462239</v>
      </c>
      <c r="L111" s="25">
        <v>0</v>
      </c>
      <c r="M111" s="25">
        <v>0</v>
      </c>
      <c r="N111" s="36">
        <f t="shared" si="9"/>
        <v>7574.410646184946</v>
      </c>
      <c r="O111" s="36">
        <f t="shared" si="7"/>
        <v>821536.1929388924</v>
      </c>
    </row>
    <row r="112" spans="1:15">
      <c r="A112" s="25">
        <v>110</v>
      </c>
      <c r="B112" s="25">
        <v>34</v>
      </c>
      <c r="C112" s="25">
        <v>2</v>
      </c>
      <c r="D112" s="36">
        <f>(1+Mastersheet!$C$39)*D100</f>
        <v>15657.278205950939</v>
      </c>
      <c r="E112" s="36">
        <f>-(Mastersheet!$C$5) *D112</f>
        <v>-939.43669235705636</v>
      </c>
      <c r="F112" s="36">
        <f t="shared" si="8"/>
        <v>0</v>
      </c>
      <c r="G112" s="36">
        <f>-(Mastersheet!$C$10) *D112</f>
        <v>-4540.6106797257717</v>
      </c>
      <c r="H112" s="37">
        <v>0</v>
      </c>
      <c r="I112" s="36">
        <f>(1+Mastersheet!$C$39)*I100</f>
        <v>-260.95463676584893</v>
      </c>
      <c r="J112" s="37">
        <f>(1+Mastersheet!$C$29)*J100</f>
        <v>-1689.4789590026928</v>
      </c>
      <c r="K112" s="37">
        <f>(1+Mastersheet!$C$39)*K100</f>
        <v>-652.38659191462239</v>
      </c>
      <c r="L112" s="25">
        <v>0</v>
      </c>
      <c r="M112" s="25">
        <v>0</v>
      </c>
      <c r="N112" s="36">
        <f t="shared" si="9"/>
        <v>7574.410646184946</v>
      </c>
      <c r="O112" s="36">
        <f t="shared" si="7"/>
        <v>830479.83057330886</v>
      </c>
    </row>
    <row r="113" spans="1:15">
      <c r="A113" s="25">
        <v>111</v>
      </c>
      <c r="B113" s="25">
        <v>34</v>
      </c>
      <c r="C113" s="25">
        <v>3</v>
      </c>
      <c r="D113" s="36">
        <f>(1+Mastersheet!$C$39)*D101</f>
        <v>15657.278205950939</v>
      </c>
      <c r="E113" s="36">
        <f>-(Mastersheet!$C$5) *D113</f>
        <v>-939.43669235705636</v>
      </c>
      <c r="F113" s="36">
        <f t="shared" si="8"/>
        <v>0</v>
      </c>
      <c r="G113" s="36">
        <f>-(Mastersheet!$C$10) *D113</f>
        <v>-4540.6106797257717</v>
      </c>
      <c r="H113" s="37">
        <v>0</v>
      </c>
      <c r="I113" s="36">
        <f>(1+Mastersheet!$C$39)*I101</f>
        <v>-260.95463676584893</v>
      </c>
      <c r="J113" s="37">
        <f>(1+Mastersheet!$C$29)*J101</f>
        <v>-1689.4789590026928</v>
      </c>
      <c r="K113" s="37">
        <f>(1+Mastersheet!$C$39)*K101</f>
        <v>-652.38659191462239</v>
      </c>
      <c r="L113" s="25">
        <v>0</v>
      </c>
      <c r="M113" s="25">
        <v>0</v>
      </c>
      <c r="N113" s="36">
        <f t="shared" si="9"/>
        <v>7574.410646184946</v>
      </c>
      <c r="O113" s="36">
        <f t="shared" si="7"/>
        <v>839438.37427044939</v>
      </c>
    </row>
    <row r="114" spans="1:15">
      <c r="A114" s="25">
        <v>112</v>
      </c>
      <c r="B114" s="25">
        <v>34</v>
      </c>
      <c r="C114" s="25">
        <v>4</v>
      </c>
      <c r="D114" s="36">
        <f>(1+Mastersheet!$C$39)*D102</f>
        <v>15657.278205950939</v>
      </c>
      <c r="E114" s="36">
        <f>-(Mastersheet!$C$5) *D114</f>
        <v>-939.43669235705636</v>
      </c>
      <c r="F114" s="36">
        <f t="shared" si="8"/>
        <v>0</v>
      </c>
      <c r="G114" s="36">
        <f>-(Mastersheet!$C$10) *D114</f>
        <v>-4540.6106797257717</v>
      </c>
      <c r="H114" s="37">
        <v>0</v>
      </c>
      <c r="I114" s="36">
        <f>(1+Mastersheet!$C$39)*I102</f>
        <v>-260.95463676584893</v>
      </c>
      <c r="J114" s="37">
        <f>(1+Mastersheet!$C$29)*J102</f>
        <v>-1689.4789590026928</v>
      </c>
      <c r="K114" s="37">
        <f>(1+Mastersheet!$C$39)*K102</f>
        <v>-652.38659191462239</v>
      </c>
      <c r="L114" s="25">
        <v>0</v>
      </c>
      <c r="M114" s="25">
        <v>0</v>
      </c>
      <c r="N114" s="36">
        <f t="shared" si="9"/>
        <v>7574.410646184946</v>
      </c>
      <c r="O114" s="36">
        <f t="shared" si="7"/>
        <v>848411.84887375182</v>
      </c>
    </row>
    <row r="115" spans="1:15">
      <c r="A115" s="25">
        <v>113</v>
      </c>
      <c r="B115" s="25">
        <v>34</v>
      </c>
      <c r="C115" s="25">
        <v>5</v>
      </c>
      <c r="D115" s="36">
        <f>(1+Mastersheet!$C$39)*D103</f>
        <v>15657.278205950939</v>
      </c>
      <c r="E115" s="36">
        <f>-(Mastersheet!$C$5) *D115</f>
        <v>-939.43669235705636</v>
      </c>
      <c r="F115" s="36">
        <f t="shared" si="8"/>
        <v>0</v>
      </c>
      <c r="G115" s="36">
        <f>-(Mastersheet!$C$10) *D115</f>
        <v>-4540.6106797257717</v>
      </c>
      <c r="H115" s="37">
        <v>0</v>
      </c>
      <c r="I115" s="36">
        <f>(1+Mastersheet!$C$39)*I103</f>
        <v>-260.95463676584893</v>
      </c>
      <c r="J115" s="37">
        <f>(1+Mastersheet!$C$29)*J103</f>
        <v>-1689.4789590026928</v>
      </c>
      <c r="K115" s="37">
        <f>(1+Mastersheet!$C$39)*K103</f>
        <v>-652.38659191462239</v>
      </c>
      <c r="L115" s="25">
        <v>0</v>
      </c>
      <c r="M115" s="25">
        <v>0</v>
      </c>
      <c r="N115" s="36">
        <f t="shared" si="9"/>
        <v>7574.410646184946</v>
      </c>
      <c r="O115" s="36">
        <f t="shared" si="7"/>
        <v>857400.27926805965</v>
      </c>
    </row>
    <row r="116" spans="1:15">
      <c r="A116" s="25">
        <v>114</v>
      </c>
      <c r="B116" s="25">
        <v>34</v>
      </c>
      <c r="C116" s="25">
        <v>6</v>
      </c>
      <c r="D116" s="36">
        <f>(1+Mastersheet!$C$39)*D104</f>
        <v>15657.278205950939</v>
      </c>
      <c r="E116" s="36">
        <f>-(Mastersheet!$C$5) *D116</f>
        <v>-939.43669235705636</v>
      </c>
      <c r="F116" s="36">
        <f t="shared" si="8"/>
        <v>0</v>
      </c>
      <c r="G116" s="36">
        <f>-(Mastersheet!$C$10) *D116</f>
        <v>-4540.6106797257717</v>
      </c>
      <c r="H116" s="37">
        <v>0</v>
      </c>
      <c r="I116" s="36">
        <f>(1+Mastersheet!$C$39)*I104</f>
        <v>-260.95463676584893</v>
      </c>
      <c r="J116" s="37">
        <f>(1+Mastersheet!$C$29)*J104</f>
        <v>-1689.4789590026928</v>
      </c>
      <c r="K116" s="37">
        <f>(1+Mastersheet!$C$39)*K104</f>
        <v>-652.38659191462239</v>
      </c>
      <c r="L116" s="25">
        <v>0</v>
      </c>
      <c r="M116" s="25">
        <v>0</v>
      </c>
      <c r="N116" s="36">
        <f t="shared" si="9"/>
        <v>7574.410646184946</v>
      </c>
      <c r="O116" s="36">
        <f t="shared" si="7"/>
        <v>866403.69037969143</v>
      </c>
    </row>
    <row r="117" spans="1:15">
      <c r="A117" s="25">
        <v>115</v>
      </c>
      <c r="B117" s="25">
        <v>34</v>
      </c>
      <c r="C117" s="25">
        <v>7</v>
      </c>
      <c r="D117" s="36">
        <f>(1+Mastersheet!$C$39)*D105</f>
        <v>15657.278205950939</v>
      </c>
      <c r="E117" s="36">
        <f>-(Mastersheet!$C$5) *D117</f>
        <v>-939.43669235705636</v>
      </c>
      <c r="F117" s="36">
        <f t="shared" si="8"/>
        <v>0</v>
      </c>
      <c r="G117" s="36">
        <f>-(Mastersheet!$C$10) *D117</f>
        <v>-4540.6106797257717</v>
      </c>
      <c r="H117" s="37">
        <v>0</v>
      </c>
      <c r="I117" s="36">
        <f>(1+Mastersheet!$C$39)*I105</f>
        <v>-260.95463676584893</v>
      </c>
      <c r="J117" s="37">
        <f>(1+Mastersheet!$C$29)*J105</f>
        <v>-1689.4789590026928</v>
      </c>
      <c r="K117" s="37">
        <f>(1+Mastersheet!$C$39)*K105</f>
        <v>-652.38659191462239</v>
      </c>
      <c r="L117" s="25">
        <v>0</v>
      </c>
      <c r="M117" s="25">
        <v>0</v>
      </c>
      <c r="N117" s="36">
        <f t="shared" si="9"/>
        <v>7574.410646184946</v>
      </c>
      <c r="O117" s="36">
        <f t="shared" si="7"/>
        <v>875422.10717650922</v>
      </c>
    </row>
    <row r="118" spans="1:15">
      <c r="A118" s="25">
        <v>116</v>
      </c>
      <c r="B118" s="25">
        <v>34</v>
      </c>
      <c r="C118" s="25">
        <v>8</v>
      </c>
      <c r="D118" s="36">
        <f>(1+Mastersheet!$C$39)*D106</f>
        <v>15657.278205950939</v>
      </c>
      <c r="E118" s="36">
        <f>-(Mastersheet!$C$5) *D118</f>
        <v>-939.43669235705636</v>
      </c>
      <c r="F118" s="36">
        <f t="shared" si="8"/>
        <v>0</v>
      </c>
      <c r="G118" s="36">
        <f>-(Mastersheet!$C$10) *D118</f>
        <v>-4540.6106797257717</v>
      </c>
      <c r="H118" s="37">
        <v>0</v>
      </c>
      <c r="I118" s="36">
        <f>(1+Mastersheet!$C$39)*I106</f>
        <v>-260.95463676584893</v>
      </c>
      <c r="J118" s="37">
        <f>(1+Mastersheet!$C$29)*J106</f>
        <v>-1689.4789590026928</v>
      </c>
      <c r="K118" s="37">
        <f>(1+Mastersheet!$C$39)*K106</f>
        <v>-652.38659191462239</v>
      </c>
      <c r="L118" s="25">
        <v>0</v>
      </c>
      <c r="M118" s="25">
        <v>0</v>
      </c>
      <c r="N118" s="36">
        <f t="shared" si="9"/>
        <v>7574.410646184946</v>
      </c>
      <c r="O118" s="36">
        <f t="shared" si="7"/>
        <v>884455.55466798833</v>
      </c>
    </row>
    <row r="119" spans="1:15">
      <c r="A119" s="25">
        <v>117</v>
      </c>
      <c r="B119" s="25">
        <v>34</v>
      </c>
      <c r="C119" s="25">
        <v>9</v>
      </c>
      <c r="D119" s="36">
        <f>(1+Mastersheet!$C$39)*D107</f>
        <v>15657.278205950939</v>
      </c>
      <c r="E119" s="36">
        <f>-(Mastersheet!$C$5) *D119</f>
        <v>-939.43669235705636</v>
      </c>
      <c r="F119" s="36">
        <f t="shared" si="8"/>
        <v>0</v>
      </c>
      <c r="G119" s="36">
        <f>-(Mastersheet!$C$10) *D119</f>
        <v>-4540.6106797257717</v>
      </c>
      <c r="H119" s="37">
        <v>0</v>
      </c>
      <c r="I119" s="36">
        <f>(1+Mastersheet!$C$39)*I107</f>
        <v>-260.95463676584893</v>
      </c>
      <c r="J119" s="37">
        <f>(1+Mastersheet!$C$29)*J107</f>
        <v>-1689.4789590026928</v>
      </c>
      <c r="K119" s="37">
        <f>(1+Mastersheet!$C$39)*K107</f>
        <v>-652.38659191462239</v>
      </c>
      <c r="L119" s="25">
        <v>0</v>
      </c>
      <c r="M119" s="25">
        <v>0</v>
      </c>
      <c r="N119" s="36">
        <f t="shared" si="9"/>
        <v>7574.410646184946</v>
      </c>
      <c r="O119" s="36">
        <f t="shared" si="7"/>
        <v>893504.05790528655</v>
      </c>
    </row>
    <row r="120" spans="1:15">
      <c r="A120" s="25">
        <v>118</v>
      </c>
      <c r="B120" s="25">
        <v>34</v>
      </c>
      <c r="C120" s="25">
        <v>10</v>
      </c>
      <c r="D120" s="36">
        <f>(1+Mastersheet!$C$39)*D108</f>
        <v>15657.278205950939</v>
      </c>
      <c r="E120" s="36">
        <f>-(Mastersheet!$C$5) *D120</f>
        <v>-939.43669235705636</v>
      </c>
      <c r="F120" s="36">
        <f t="shared" si="8"/>
        <v>0</v>
      </c>
      <c r="G120" s="36">
        <f>-(Mastersheet!$C$10) *D120</f>
        <v>-4540.6106797257717</v>
      </c>
      <c r="H120" s="37">
        <v>0</v>
      </c>
      <c r="I120" s="36">
        <f>(1+Mastersheet!$C$39)*I108</f>
        <v>-260.95463676584893</v>
      </c>
      <c r="J120" s="37">
        <f>(1+Mastersheet!$C$29)*J108</f>
        <v>-1689.4789590026928</v>
      </c>
      <c r="K120" s="37">
        <f>(1+Mastersheet!$C$39)*K108</f>
        <v>-652.38659191462239</v>
      </c>
      <c r="L120" s="25">
        <v>0</v>
      </c>
      <c r="M120" s="25">
        <v>0</v>
      </c>
      <c r="N120" s="36">
        <f t="shared" si="9"/>
        <v>7574.410646184946</v>
      </c>
      <c r="O120" s="36">
        <f t="shared" si="7"/>
        <v>902567.6419813137</v>
      </c>
    </row>
    <row r="121" spans="1:15">
      <c r="A121" s="25">
        <v>119</v>
      </c>
      <c r="B121" s="25">
        <v>34</v>
      </c>
      <c r="C121" s="25">
        <v>11</v>
      </c>
      <c r="D121" s="36">
        <f>(1+Mastersheet!$C$39)*D109</f>
        <v>15657.278205950939</v>
      </c>
      <c r="E121" s="36">
        <f>-(Mastersheet!$C$5) *D121</f>
        <v>-939.43669235705636</v>
      </c>
      <c r="F121" s="36">
        <f t="shared" si="8"/>
        <v>0</v>
      </c>
      <c r="G121" s="36">
        <f>-(Mastersheet!$C$10) *D121</f>
        <v>-4540.6106797257717</v>
      </c>
      <c r="H121" s="37">
        <v>0</v>
      </c>
      <c r="I121" s="36">
        <f>(1+Mastersheet!$C$39)*I109</f>
        <v>-260.95463676584893</v>
      </c>
      <c r="J121" s="37">
        <f>(1+Mastersheet!$C$29)*J109</f>
        <v>-1689.4789590026928</v>
      </c>
      <c r="K121" s="37">
        <f>(1+Mastersheet!$C$39)*K109</f>
        <v>-652.38659191462239</v>
      </c>
      <c r="L121" s="25">
        <v>0</v>
      </c>
      <c r="M121" s="25">
        <v>0</v>
      </c>
      <c r="N121" s="36">
        <f t="shared" si="9"/>
        <v>7574.410646184946</v>
      </c>
      <c r="O121" s="36">
        <f t="shared" si="7"/>
        <v>911646.33203080087</v>
      </c>
    </row>
    <row r="122" spans="1:15">
      <c r="A122" s="25">
        <v>120</v>
      </c>
      <c r="B122" s="25">
        <v>35</v>
      </c>
      <c r="C122" s="25">
        <v>0</v>
      </c>
      <c r="D122" s="36">
        <f>(1+Mastersheet!$C$39)*D110</f>
        <v>15657.278205950939</v>
      </c>
      <c r="E122" s="36">
        <f>-(Mastersheet!$C$5) *D122</f>
        <v>-939.43669235705636</v>
      </c>
      <c r="F122" s="36">
        <f t="shared" si="8"/>
        <v>0</v>
      </c>
      <c r="G122" s="36">
        <f>-(Mastersheet!$C$10) *D122</f>
        <v>-4540.6106797257717</v>
      </c>
      <c r="H122" s="37">
        <v>0</v>
      </c>
      <c r="I122" s="36">
        <f>(1+Mastersheet!$C$39)*I110</f>
        <v>-260.95463676584893</v>
      </c>
      <c r="J122" s="37">
        <f>(1+Mastersheet!$C$29)*J110</f>
        <v>-1689.4789590026928</v>
      </c>
      <c r="K122" s="37">
        <f>(1+Mastersheet!$C$39)*K110</f>
        <v>-652.38659191462239</v>
      </c>
      <c r="L122" s="25">
        <v>0</v>
      </c>
      <c r="M122" s="25">
        <v>0</v>
      </c>
      <c r="N122" s="36">
        <f t="shared" si="9"/>
        <v>7574.410646184946</v>
      </c>
      <c r="O122" s="36">
        <f t="shared" si="7"/>
        <v>920740.15323037049</v>
      </c>
    </row>
    <row r="123" spans="1:15">
      <c r="A123" s="25">
        <v>121</v>
      </c>
      <c r="B123" s="25">
        <v>35</v>
      </c>
      <c r="C123" s="25">
        <v>1</v>
      </c>
      <c r="D123" s="36">
        <f>(1+Mastersheet!$C$39)*D111</f>
        <v>16126.996552129467</v>
      </c>
      <c r="E123" s="36">
        <f>-(Mastersheet!$C$5) *D123</f>
        <v>-967.61979312776793</v>
      </c>
      <c r="F123" s="36">
        <f t="shared" si="8"/>
        <v>0</v>
      </c>
      <c r="G123" s="36">
        <f>-(Mastersheet!$C$10) *D123</f>
        <v>-4676.8290001175455</v>
      </c>
      <c r="H123" s="37">
        <v>0</v>
      </c>
      <c r="I123" s="36">
        <f>(1+Mastersheet!$C$39)*I111</f>
        <v>-268.78327586882443</v>
      </c>
      <c r="J123" s="37">
        <f>(1+Mastersheet!$C$29)*J111</f>
        <v>-1790.8476965428545</v>
      </c>
      <c r="K123" s="37">
        <f>(1+Mastersheet!$C$39)*K111</f>
        <v>-671.95818967206105</v>
      </c>
      <c r="L123" s="25">
        <v>0</v>
      </c>
      <c r="M123" s="25">
        <v>0</v>
      </c>
      <c r="N123" s="36">
        <f t="shared" si="9"/>
        <v>7750.9585968004139</v>
      </c>
      <c r="O123" s="36">
        <f t="shared" si="7"/>
        <v>930025.67874922161</v>
      </c>
    </row>
    <row r="124" spans="1:15">
      <c r="A124" s="25">
        <v>122</v>
      </c>
      <c r="B124" s="25">
        <v>35</v>
      </c>
      <c r="C124" s="25">
        <v>2</v>
      </c>
      <c r="D124" s="36">
        <f>(1+Mastersheet!$C$39)*D112</f>
        <v>16126.996552129467</v>
      </c>
      <c r="E124" s="36">
        <f>-(Mastersheet!$C$5) *D124</f>
        <v>-967.61979312776793</v>
      </c>
      <c r="F124" s="36">
        <f t="shared" si="8"/>
        <v>0</v>
      </c>
      <c r="G124" s="36">
        <f>-(Mastersheet!$C$10) *D124</f>
        <v>-4676.8290001175455</v>
      </c>
      <c r="H124" s="37">
        <v>0</v>
      </c>
      <c r="I124" s="36">
        <f>(1+Mastersheet!$C$39)*I112</f>
        <v>-268.78327586882443</v>
      </c>
      <c r="J124" s="37">
        <f>(1+Mastersheet!$C$29)*J112</f>
        <v>-1790.8476965428545</v>
      </c>
      <c r="K124" s="37">
        <f>(1+Mastersheet!$C$39)*K112</f>
        <v>-671.95818967206105</v>
      </c>
      <c r="L124" s="25">
        <v>0</v>
      </c>
      <c r="M124" s="25">
        <v>0</v>
      </c>
      <c r="N124" s="36">
        <f t="shared" si="9"/>
        <v>7750.9585968004139</v>
      </c>
      <c r="O124" s="36">
        <f t="shared" si="7"/>
        <v>939326.68014393747</v>
      </c>
    </row>
    <row r="125" spans="1:15">
      <c r="A125" s="25">
        <v>123</v>
      </c>
      <c r="B125" s="25">
        <v>35</v>
      </c>
      <c r="C125" s="25">
        <v>3</v>
      </c>
      <c r="D125" s="36">
        <f>(1+Mastersheet!$C$39)*D113</f>
        <v>16126.996552129467</v>
      </c>
      <c r="E125" s="36">
        <f>-(Mastersheet!$C$5) *D125</f>
        <v>-967.61979312776793</v>
      </c>
      <c r="F125" s="36">
        <f t="shared" si="8"/>
        <v>0</v>
      </c>
      <c r="G125" s="36">
        <f>-(Mastersheet!$C$10) *D125</f>
        <v>-4676.8290001175455</v>
      </c>
      <c r="H125" s="37">
        <v>0</v>
      </c>
      <c r="I125" s="36">
        <f>(1+Mastersheet!$C$39)*I113</f>
        <v>-268.78327586882443</v>
      </c>
      <c r="J125" s="37">
        <f>(1+Mastersheet!$C$29)*J113</f>
        <v>-1790.8476965428545</v>
      </c>
      <c r="K125" s="37">
        <f>(1+Mastersheet!$C$39)*K113</f>
        <v>-671.95818967206105</v>
      </c>
      <c r="L125" s="25">
        <v>0</v>
      </c>
      <c r="M125" s="25">
        <v>0</v>
      </c>
      <c r="N125" s="36">
        <f t="shared" si="9"/>
        <v>7750.9585968004139</v>
      </c>
      <c r="O125" s="36">
        <f t="shared" si="7"/>
        <v>948643.1832076445</v>
      </c>
    </row>
    <row r="126" spans="1:15">
      <c r="A126" s="25">
        <v>124</v>
      </c>
      <c r="B126" s="25">
        <v>35</v>
      </c>
      <c r="C126" s="25">
        <v>4</v>
      </c>
      <c r="D126" s="36">
        <f>(1+Mastersheet!$C$39)*D114</f>
        <v>16126.996552129467</v>
      </c>
      <c r="E126" s="36">
        <f>-(Mastersheet!$C$5) *D126</f>
        <v>-967.61979312776793</v>
      </c>
      <c r="F126" s="36">
        <f t="shared" si="8"/>
        <v>0</v>
      </c>
      <c r="G126" s="36">
        <f>-(Mastersheet!$C$10) *D126</f>
        <v>-4676.8290001175455</v>
      </c>
      <c r="H126" s="37">
        <v>0</v>
      </c>
      <c r="I126" s="36">
        <f>(1+Mastersheet!$C$39)*I114</f>
        <v>-268.78327586882443</v>
      </c>
      <c r="J126" s="37">
        <f>(1+Mastersheet!$C$29)*J114</f>
        <v>-1790.8476965428545</v>
      </c>
      <c r="K126" s="37">
        <f>(1+Mastersheet!$C$39)*K114</f>
        <v>-671.95818967206105</v>
      </c>
      <c r="L126" s="25">
        <v>0</v>
      </c>
      <c r="M126" s="25">
        <v>0</v>
      </c>
      <c r="N126" s="36">
        <f t="shared" si="9"/>
        <v>7750.9585968004139</v>
      </c>
      <c r="O126" s="36">
        <f t="shared" si="7"/>
        <v>957975.21377645771</v>
      </c>
    </row>
    <row r="127" spans="1:15">
      <c r="A127" s="25">
        <v>125</v>
      </c>
      <c r="B127" s="25">
        <v>35</v>
      </c>
      <c r="C127" s="25">
        <v>5</v>
      </c>
      <c r="D127" s="36">
        <f>(1+Mastersheet!$C$39)*D115</f>
        <v>16126.996552129467</v>
      </c>
      <c r="E127" s="36">
        <f>-(Mastersheet!$C$5) *D127</f>
        <v>-967.61979312776793</v>
      </c>
      <c r="F127" s="36">
        <f t="shared" si="8"/>
        <v>0</v>
      </c>
      <c r="G127" s="36">
        <f>-(Mastersheet!$C$10) *D127</f>
        <v>-4676.8290001175455</v>
      </c>
      <c r="H127" s="37">
        <v>0</v>
      </c>
      <c r="I127" s="36">
        <f>(1+Mastersheet!$C$39)*I115</f>
        <v>-268.78327586882443</v>
      </c>
      <c r="J127" s="37">
        <f>(1+Mastersheet!$C$29)*J115</f>
        <v>-1790.8476965428545</v>
      </c>
      <c r="K127" s="37">
        <f>(1+Mastersheet!$C$39)*K115</f>
        <v>-671.95818967206105</v>
      </c>
      <c r="L127" s="25">
        <v>0</v>
      </c>
      <c r="M127" s="25">
        <v>0</v>
      </c>
      <c r="N127" s="36">
        <f t="shared" si="9"/>
        <v>7750.9585968004139</v>
      </c>
      <c r="O127" s="36">
        <f t="shared" si="7"/>
        <v>967322.79772955226</v>
      </c>
    </row>
    <row r="128" spans="1:15">
      <c r="A128" s="25">
        <v>126</v>
      </c>
      <c r="B128" s="25">
        <v>35</v>
      </c>
      <c r="C128" s="25">
        <v>6</v>
      </c>
      <c r="D128" s="36">
        <f>(1+Mastersheet!$C$39)*D116</f>
        <v>16126.996552129467</v>
      </c>
      <c r="E128" s="36">
        <f>-(Mastersheet!$C$5) *D128</f>
        <v>-967.61979312776793</v>
      </c>
      <c r="F128" s="36">
        <f t="shared" si="8"/>
        <v>0</v>
      </c>
      <c r="G128" s="36">
        <f>-(Mastersheet!$C$10) *D128</f>
        <v>-4676.8290001175455</v>
      </c>
      <c r="H128" s="37">
        <v>0</v>
      </c>
      <c r="I128" s="36">
        <f>(1+Mastersheet!$C$39)*I116</f>
        <v>-268.78327586882443</v>
      </c>
      <c r="J128" s="37">
        <f>(1+Mastersheet!$C$29)*J116</f>
        <v>-1790.8476965428545</v>
      </c>
      <c r="K128" s="37">
        <f>(1+Mastersheet!$C$39)*K116</f>
        <v>-671.95818967206105</v>
      </c>
      <c r="L128" s="25">
        <v>0</v>
      </c>
      <c r="M128" s="25">
        <v>0</v>
      </c>
      <c r="N128" s="36">
        <f t="shared" si="9"/>
        <v>7750.9585968004139</v>
      </c>
      <c r="O128" s="36">
        <f t="shared" si="7"/>
        <v>976685.96098923532</v>
      </c>
    </row>
    <row r="129" spans="1:15">
      <c r="A129" s="25">
        <v>127</v>
      </c>
      <c r="B129" s="25">
        <v>35</v>
      </c>
      <c r="C129" s="25">
        <v>7</v>
      </c>
      <c r="D129" s="36">
        <f>(1+Mastersheet!$C$39)*D117</f>
        <v>16126.996552129467</v>
      </c>
      <c r="E129" s="36">
        <f>-(Mastersheet!$C$5) *D129</f>
        <v>-967.61979312776793</v>
      </c>
      <c r="F129" s="36">
        <f t="shared" si="8"/>
        <v>0</v>
      </c>
      <c r="G129" s="36">
        <f>-(Mastersheet!$C$10) *D129</f>
        <v>-4676.8290001175455</v>
      </c>
      <c r="H129" s="37">
        <v>0</v>
      </c>
      <c r="I129" s="36">
        <f>(1+Mastersheet!$C$39)*I117</f>
        <v>-268.78327586882443</v>
      </c>
      <c r="J129" s="37">
        <f>(1+Mastersheet!$C$29)*J117</f>
        <v>-1790.8476965428545</v>
      </c>
      <c r="K129" s="37">
        <f>(1+Mastersheet!$C$39)*K117</f>
        <v>-671.95818967206105</v>
      </c>
      <c r="L129" s="25">
        <v>0</v>
      </c>
      <c r="M129" s="25">
        <v>0</v>
      </c>
      <c r="N129" s="36">
        <f t="shared" si="9"/>
        <v>7750.9585968004139</v>
      </c>
      <c r="O129" s="36">
        <f t="shared" si="7"/>
        <v>986064.72952101787</v>
      </c>
    </row>
    <row r="130" spans="1:15">
      <c r="A130" s="25">
        <v>128</v>
      </c>
      <c r="B130" s="25">
        <v>35</v>
      </c>
      <c r="C130" s="25">
        <v>8</v>
      </c>
      <c r="D130" s="36">
        <f>(1+Mastersheet!$C$39)*D118</f>
        <v>16126.996552129467</v>
      </c>
      <c r="E130" s="36">
        <f>-(Mastersheet!$C$5) *D130</f>
        <v>-967.61979312776793</v>
      </c>
      <c r="F130" s="36">
        <f t="shared" si="8"/>
        <v>0</v>
      </c>
      <c r="G130" s="36">
        <f>-(Mastersheet!$C$10) *D130</f>
        <v>-4676.8290001175455</v>
      </c>
      <c r="H130" s="37">
        <v>0</v>
      </c>
      <c r="I130" s="36">
        <f>(1+Mastersheet!$C$39)*I118</f>
        <v>-268.78327586882443</v>
      </c>
      <c r="J130" s="37">
        <f>(1+Mastersheet!$C$29)*J118</f>
        <v>-1790.8476965428545</v>
      </c>
      <c r="K130" s="37">
        <f>(1+Mastersheet!$C$39)*K118</f>
        <v>-671.95818967206105</v>
      </c>
      <c r="L130" s="25">
        <v>0</v>
      </c>
      <c r="M130" s="25">
        <v>0</v>
      </c>
      <c r="N130" s="36">
        <f t="shared" si="9"/>
        <v>7750.9585968004139</v>
      </c>
      <c r="O130" s="36">
        <f t="shared" si="7"/>
        <v>995459.12933368678</v>
      </c>
    </row>
    <row r="131" spans="1:15">
      <c r="A131" s="25">
        <v>129</v>
      </c>
      <c r="B131" s="25">
        <v>35</v>
      </c>
      <c r="C131" s="25">
        <v>9</v>
      </c>
      <c r="D131" s="36">
        <f>(1+Mastersheet!$C$39)*D119</f>
        <v>16126.996552129467</v>
      </c>
      <c r="E131" s="36">
        <f>-(Mastersheet!$C$5) *D131</f>
        <v>-967.61979312776793</v>
      </c>
      <c r="F131" s="36">
        <f t="shared" si="8"/>
        <v>0</v>
      </c>
      <c r="G131" s="36">
        <f>-(Mastersheet!$C$10) *D131</f>
        <v>-4676.8290001175455</v>
      </c>
      <c r="H131" s="37">
        <v>0</v>
      </c>
      <c r="I131" s="36">
        <f>(1+Mastersheet!$C$39)*I119</f>
        <v>-268.78327586882443</v>
      </c>
      <c r="J131" s="37">
        <f>(1+Mastersheet!$C$29)*J119</f>
        <v>-1790.8476965428545</v>
      </c>
      <c r="K131" s="37">
        <f>(1+Mastersheet!$C$39)*K119</f>
        <v>-671.95818967206105</v>
      </c>
      <c r="L131" s="25">
        <v>0</v>
      </c>
      <c r="M131" s="25">
        <v>0</v>
      </c>
      <c r="N131" s="36">
        <f t="shared" si="9"/>
        <v>7750.9585968004139</v>
      </c>
      <c r="O131" s="36">
        <f t="shared" ref="O131:O194" si="10" xml:space="preserve"> N131 + O130 * (1+($S$7)/12)</f>
        <v>1004869.1864793767</v>
      </c>
    </row>
    <row r="132" spans="1:15">
      <c r="A132" s="25">
        <v>130</v>
      </c>
      <c r="B132" s="25">
        <v>35</v>
      </c>
      <c r="C132" s="25">
        <v>10</v>
      </c>
      <c r="D132" s="36">
        <f>(1+Mastersheet!$C$39)*D120</f>
        <v>16126.996552129467</v>
      </c>
      <c r="E132" s="36">
        <f>-(Mastersheet!$C$5) *D132</f>
        <v>-967.61979312776793</v>
      </c>
      <c r="F132" s="36">
        <f t="shared" ref="F132:F195" si="11">FV(0.00416,1,0,-F131,0)</f>
        <v>0</v>
      </c>
      <c r="G132" s="36">
        <f>-(Mastersheet!$C$10) *D132</f>
        <v>-4676.8290001175455</v>
      </c>
      <c r="H132" s="37">
        <v>0</v>
      </c>
      <c r="I132" s="36">
        <f>(1+Mastersheet!$C$39)*I120</f>
        <v>-268.78327586882443</v>
      </c>
      <c r="J132" s="37">
        <f>(1+Mastersheet!$C$29)*J120</f>
        <v>-1790.8476965428545</v>
      </c>
      <c r="K132" s="37">
        <f>(1+Mastersheet!$C$39)*K120</f>
        <v>-671.95818967206105</v>
      </c>
      <c r="L132" s="25">
        <v>0</v>
      </c>
      <c r="M132" s="25">
        <v>0</v>
      </c>
      <c r="N132" s="36">
        <f t="shared" ref="N132:N195" si="12">SUM(D132,E132,F132,G132,H132,I132,J132,K132,L132,M132)</f>
        <v>7750.9585968004139</v>
      </c>
      <c r="O132" s="36">
        <f t="shared" si="10"/>
        <v>1014294.9270536428</v>
      </c>
    </row>
    <row r="133" spans="1:15">
      <c r="A133" s="25">
        <v>131</v>
      </c>
      <c r="B133" s="25">
        <v>35</v>
      </c>
      <c r="C133" s="25">
        <v>11</v>
      </c>
      <c r="D133" s="36">
        <f>(1+Mastersheet!$C$39)*D121</f>
        <v>16126.996552129467</v>
      </c>
      <c r="E133" s="36">
        <f>-(Mastersheet!$C$5) *D133</f>
        <v>-967.61979312776793</v>
      </c>
      <c r="F133" s="36">
        <f t="shared" si="11"/>
        <v>0</v>
      </c>
      <c r="G133" s="36">
        <f>-(Mastersheet!$C$10) *D133</f>
        <v>-4676.8290001175455</v>
      </c>
      <c r="H133" s="37">
        <v>0</v>
      </c>
      <c r="I133" s="36">
        <f>(1+Mastersheet!$C$39)*I121</f>
        <v>-268.78327586882443</v>
      </c>
      <c r="J133" s="37">
        <f>(1+Mastersheet!$C$29)*J121</f>
        <v>-1790.8476965428545</v>
      </c>
      <c r="K133" s="37">
        <f>(1+Mastersheet!$C$39)*K121</f>
        <v>-671.95818967206105</v>
      </c>
      <c r="L133" s="25">
        <v>0</v>
      </c>
      <c r="M133" s="25">
        <v>0</v>
      </c>
      <c r="N133" s="36">
        <f t="shared" si="12"/>
        <v>7750.9585968004139</v>
      </c>
      <c r="O133" s="36">
        <f t="shared" si="10"/>
        <v>1023736.3771955327</v>
      </c>
    </row>
    <row r="134" spans="1:15">
      <c r="A134" s="25">
        <v>132</v>
      </c>
      <c r="B134" s="25">
        <v>36</v>
      </c>
      <c r="C134" s="25">
        <v>0</v>
      </c>
      <c r="D134" s="36">
        <f>(1+Mastersheet!$C$39)*D122</f>
        <v>16126.996552129467</v>
      </c>
      <c r="E134" s="36">
        <f>-(Mastersheet!$C$5) *D134</f>
        <v>-967.61979312776793</v>
      </c>
      <c r="F134" s="36">
        <f t="shared" si="11"/>
        <v>0</v>
      </c>
      <c r="G134" s="36">
        <f>-(Mastersheet!$C$10) *D134</f>
        <v>-4676.8290001175455</v>
      </c>
      <c r="H134" s="37">
        <v>0</v>
      </c>
      <c r="I134" s="36">
        <f>(1+Mastersheet!$C$39)*I122</f>
        <v>-268.78327586882443</v>
      </c>
      <c r="J134" s="37">
        <f>(1+Mastersheet!$C$29)*J122</f>
        <v>-1790.8476965428545</v>
      </c>
      <c r="K134" s="37">
        <f>(1+Mastersheet!$C$39)*K122</f>
        <v>-671.95818967206105</v>
      </c>
      <c r="L134" s="25">
        <v>0</v>
      </c>
      <c r="M134" s="25">
        <v>0</v>
      </c>
      <c r="N134" s="36">
        <f t="shared" si="12"/>
        <v>7750.9585968004139</v>
      </c>
      <c r="O134" s="36">
        <f t="shared" si="10"/>
        <v>1033193.5630876591</v>
      </c>
    </row>
    <row r="135" spans="1:15">
      <c r="A135" s="25">
        <v>133</v>
      </c>
      <c r="B135" s="25">
        <v>36</v>
      </c>
      <c r="C135" s="25">
        <v>1</v>
      </c>
      <c r="D135" s="36">
        <f>(1+Mastersheet!$C$39)*D123</f>
        <v>16610.806448693351</v>
      </c>
      <c r="E135" s="36">
        <f>-(Mastersheet!$C$5) *D135</f>
        <v>-996.64838692160106</v>
      </c>
      <c r="F135" s="36">
        <f t="shared" si="11"/>
        <v>0</v>
      </c>
      <c r="G135" s="36">
        <f>-(Mastersheet!$C$10) *D135</f>
        <v>-4817.1338701210716</v>
      </c>
      <c r="H135" s="37">
        <v>0</v>
      </c>
      <c r="I135" s="36">
        <f>(1+Mastersheet!$C$39)*I123</f>
        <v>-276.8467741448892</v>
      </c>
      <c r="J135" s="37">
        <f>(1+Mastersheet!$C$29)*J123</f>
        <v>-1898.2985583354259</v>
      </c>
      <c r="K135" s="37">
        <f>(1+Mastersheet!$C$39)*K123</f>
        <v>-692.11693536222288</v>
      </c>
      <c r="L135" s="25">
        <v>0</v>
      </c>
      <c r="M135" s="25">
        <v>0</v>
      </c>
      <c r="N135" s="36">
        <f t="shared" si="12"/>
        <v>7929.7619238081406</v>
      </c>
      <c r="O135" s="36">
        <f t="shared" si="10"/>
        <v>1042845.3142832801</v>
      </c>
    </row>
    <row r="136" spans="1:15">
      <c r="A136" s="25">
        <v>134</v>
      </c>
      <c r="B136" s="25">
        <v>36</v>
      </c>
      <c r="C136" s="25">
        <v>2</v>
      </c>
      <c r="D136" s="36">
        <f>(1+Mastersheet!$C$39)*D124</f>
        <v>16610.806448693351</v>
      </c>
      <c r="E136" s="36">
        <f>-(Mastersheet!$C$5) *D136</f>
        <v>-996.64838692160106</v>
      </c>
      <c r="F136" s="36">
        <f t="shared" si="11"/>
        <v>0</v>
      </c>
      <c r="G136" s="36">
        <f>-(Mastersheet!$C$10) *D136</f>
        <v>-4817.1338701210716</v>
      </c>
      <c r="H136" s="37">
        <v>0</v>
      </c>
      <c r="I136" s="36">
        <f>(1+Mastersheet!$C$39)*I124</f>
        <v>-276.8467741448892</v>
      </c>
      <c r="J136" s="37">
        <f>(1+Mastersheet!$C$29)*J124</f>
        <v>-1898.2985583354259</v>
      </c>
      <c r="K136" s="37">
        <f>(1+Mastersheet!$C$39)*K124</f>
        <v>-692.11693536222288</v>
      </c>
      <c r="L136" s="25">
        <v>0</v>
      </c>
      <c r="M136" s="25">
        <v>0</v>
      </c>
      <c r="N136" s="36">
        <f t="shared" si="12"/>
        <v>7929.7619238081406</v>
      </c>
      <c r="O136" s="36">
        <f t="shared" si="10"/>
        <v>1052513.1517308936</v>
      </c>
    </row>
    <row r="137" spans="1:15">
      <c r="A137" s="25">
        <v>135</v>
      </c>
      <c r="B137" s="25">
        <v>36</v>
      </c>
      <c r="C137" s="25">
        <v>3</v>
      </c>
      <c r="D137" s="36">
        <f>(1+Mastersheet!$C$39)*D125</f>
        <v>16610.806448693351</v>
      </c>
      <c r="E137" s="36">
        <f>-(Mastersheet!$C$5) *D137</f>
        <v>-996.64838692160106</v>
      </c>
      <c r="F137" s="36">
        <f t="shared" si="11"/>
        <v>0</v>
      </c>
      <c r="G137" s="36">
        <f>-(Mastersheet!$C$10) *D137</f>
        <v>-4817.1338701210716</v>
      </c>
      <c r="H137" s="37">
        <v>0</v>
      </c>
      <c r="I137" s="36">
        <f>(1+Mastersheet!$C$39)*I125</f>
        <v>-276.8467741448892</v>
      </c>
      <c r="J137" s="37">
        <f>(1+Mastersheet!$C$29)*J125</f>
        <v>-1898.2985583354259</v>
      </c>
      <c r="K137" s="37">
        <f>(1+Mastersheet!$C$39)*K125</f>
        <v>-692.11693536222288</v>
      </c>
      <c r="L137" s="25">
        <v>0</v>
      </c>
      <c r="M137" s="25">
        <v>0</v>
      </c>
      <c r="N137" s="36">
        <f t="shared" si="12"/>
        <v>7929.7619238081406</v>
      </c>
      <c r="O137" s="36">
        <f t="shared" si="10"/>
        <v>1062197.1022409201</v>
      </c>
    </row>
    <row r="138" spans="1:15">
      <c r="A138" s="25">
        <v>136</v>
      </c>
      <c r="B138" s="25">
        <v>36</v>
      </c>
      <c r="C138" s="25">
        <v>4</v>
      </c>
      <c r="D138" s="36">
        <f>(1+Mastersheet!$C$39)*D126</f>
        <v>16610.806448693351</v>
      </c>
      <c r="E138" s="36">
        <f>-(Mastersheet!$C$5) *D138</f>
        <v>-996.64838692160106</v>
      </c>
      <c r="F138" s="36">
        <f t="shared" si="11"/>
        <v>0</v>
      </c>
      <c r="G138" s="36">
        <f>-(Mastersheet!$C$10) *D138</f>
        <v>-4817.1338701210716</v>
      </c>
      <c r="H138" s="37">
        <v>0</v>
      </c>
      <c r="I138" s="36">
        <f>(1+Mastersheet!$C$39)*I126</f>
        <v>-276.8467741448892</v>
      </c>
      <c r="J138" s="37">
        <f>(1+Mastersheet!$C$29)*J126</f>
        <v>-1898.2985583354259</v>
      </c>
      <c r="K138" s="37">
        <f>(1+Mastersheet!$C$39)*K126</f>
        <v>-692.11693536222288</v>
      </c>
      <c r="L138" s="25">
        <v>0</v>
      </c>
      <c r="M138" s="25">
        <v>0</v>
      </c>
      <c r="N138" s="36">
        <f t="shared" si="12"/>
        <v>7929.7619238081406</v>
      </c>
      <c r="O138" s="36">
        <f t="shared" si="10"/>
        <v>1071897.1926684631</v>
      </c>
    </row>
    <row r="139" spans="1:15">
      <c r="A139" s="25">
        <v>137</v>
      </c>
      <c r="B139" s="25">
        <v>36</v>
      </c>
      <c r="C139" s="25">
        <v>5</v>
      </c>
      <c r="D139" s="36">
        <f>(1+Mastersheet!$C$39)*D127</f>
        <v>16610.806448693351</v>
      </c>
      <c r="E139" s="36">
        <f>-(Mastersheet!$C$5) *D139</f>
        <v>-996.64838692160106</v>
      </c>
      <c r="F139" s="36">
        <f t="shared" si="11"/>
        <v>0</v>
      </c>
      <c r="G139" s="36">
        <f>-(Mastersheet!$C$10) *D139</f>
        <v>-4817.1338701210716</v>
      </c>
      <c r="H139" s="37">
        <v>0</v>
      </c>
      <c r="I139" s="36">
        <f>(1+Mastersheet!$C$39)*I127</f>
        <v>-276.8467741448892</v>
      </c>
      <c r="J139" s="37">
        <f>(1+Mastersheet!$C$29)*J127</f>
        <v>-1898.2985583354259</v>
      </c>
      <c r="K139" s="37">
        <f>(1+Mastersheet!$C$39)*K127</f>
        <v>-692.11693536222288</v>
      </c>
      <c r="L139" s="25">
        <v>0</v>
      </c>
      <c r="M139" s="25">
        <v>0</v>
      </c>
      <c r="N139" s="36">
        <f t="shared" si="12"/>
        <v>7929.7619238081406</v>
      </c>
      <c r="O139" s="36">
        <f t="shared" si="10"/>
        <v>1081613.4499133853</v>
      </c>
    </row>
    <row r="140" spans="1:15">
      <c r="A140" s="25">
        <v>138</v>
      </c>
      <c r="B140" s="25">
        <v>36</v>
      </c>
      <c r="C140" s="25">
        <v>6</v>
      </c>
      <c r="D140" s="36">
        <f>(1+Mastersheet!$C$39)*D128</f>
        <v>16610.806448693351</v>
      </c>
      <c r="E140" s="36">
        <f>-(Mastersheet!$C$5) *D140</f>
        <v>-996.64838692160106</v>
      </c>
      <c r="F140" s="36">
        <f t="shared" si="11"/>
        <v>0</v>
      </c>
      <c r="G140" s="36">
        <f>-(Mastersheet!$C$10) *D140</f>
        <v>-4817.1338701210716</v>
      </c>
      <c r="H140" s="37">
        <v>0</v>
      </c>
      <c r="I140" s="36">
        <f>(1+Mastersheet!$C$39)*I128</f>
        <v>-276.8467741448892</v>
      </c>
      <c r="J140" s="37">
        <f>(1+Mastersheet!$C$29)*J128</f>
        <v>-1898.2985583354259</v>
      </c>
      <c r="K140" s="37">
        <f>(1+Mastersheet!$C$39)*K128</f>
        <v>-692.11693536222288</v>
      </c>
      <c r="L140" s="25">
        <v>0</v>
      </c>
      <c r="M140" s="25">
        <v>0</v>
      </c>
      <c r="N140" s="36">
        <f t="shared" si="12"/>
        <v>7929.7619238081406</v>
      </c>
      <c r="O140" s="36">
        <f t="shared" si="10"/>
        <v>1091345.9009203825</v>
      </c>
    </row>
    <row r="141" spans="1:15">
      <c r="A141" s="25">
        <v>139</v>
      </c>
      <c r="B141" s="25">
        <v>36</v>
      </c>
      <c r="C141" s="25">
        <v>7</v>
      </c>
      <c r="D141" s="36">
        <f>(1+Mastersheet!$C$39)*D129</f>
        <v>16610.806448693351</v>
      </c>
      <c r="E141" s="36">
        <f>-(Mastersheet!$C$5) *D141</f>
        <v>-996.64838692160106</v>
      </c>
      <c r="F141" s="36">
        <f t="shared" si="11"/>
        <v>0</v>
      </c>
      <c r="G141" s="36">
        <f>-(Mastersheet!$C$10) *D141</f>
        <v>-4817.1338701210716</v>
      </c>
      <c r="H141" s="37">
        <v>0</v>
      </c>
      <c r="I141" s="36">
        <f>(1+Mastersheet!$C$39)*I129</f>
        <v>-276.8467741448892</v>
      </c>
      <c r="J141" s="37">
        <f>(1+Mastersheet!$C$29)*J129</f>
        <v>-1898.2985583354259</v>
      </c>
      <c r="K141" s="37">
        <f>(1+Mastersheet!$C$39)*K129</f>
        <v>-692.11693536222288</v>
      </c>
      <c r="L141" s="25">
        <v>0</v>
      </c>
      <c r="M141" s="25">
        <v>0</v>
      </c>
      <c r="N141" s="36">
        <f t="shared" si="12"/>
        <v>7929.7619238081406</v>
      </c>
      <c r="O141" s="36">
        <f t="shared" si="10"/>
        <v>1101094.572679058</v>
      </c>
    </row>
    <row r="142" spans="1:15">
      <c r="A142" s="25">
        <v>140</v>
      </c>
      <c r="B142" s="25">
        <v>36</v>
      </c>
      <c r="C142" s="25">
        <v>8</v>
      </c>
      <c r="D142" s="36">
        <f>(1+Mastersheet!$C$39)*D130</f>
        <v>16610.806448693351</v>
      </c>
      <c r="E142" s="36">
        <f>-(Mastersheet!$C$5) *D142</f>
        <v>-996.64838692160106</v>
      </c>
      <c r="F142" s="36">
        <f t="shared" si="11"/>
        <v>0</v>
      </c>
      <c r="G142" s="36">
        <f>-(Mastersheet!$C$10) *D142</f>
        <v>-4817.1338701210716</v>
      </c>
      <c r="H142" s="37">
        <v>0</v>
      </c>
      <c r="I142" s="36">
        <f>(1+Mastersheet!$C$39)*I130</f>
        <v>-276.8467741448892</v>
      </c>
      <c r="J142" s="37">
        <f>(1+Mastersheet!$C$29)*J130</f>
        <v>-1898.2985583354259</v>
      </c>
      <c r="K142" s="37">
        <f>(1+Mastersheet!$C$39)*K130</f>
        <v>-692.11693536222288</v>
      </c>
      <c r="L142" s="25">
        <v>0</v>
      </c>
      <c r="M142" s="25">
        <v>0</v>
      </c>
      <c r="N142" s="36">
        <f t="shared" si="12"/>
        <v>7929.7619238081406</v>
      </c>
      <c r="O142" s="36">
        <f t="shared" si="10"/>
        <v>1110859.4922239978</v>
      </c>
    </row>
    <row r="143" spans="1:15">
      <c r="A143" s="25">
        <v>141</v>
      </c>
      <c r="B143" s="25">
        <v>36</v>
      </c>
      <c r="C143" s="25">
        <v>9</v>
      </c>
      <c r="D143" s="36">
        <f>(1+Mastersheet!$C$39)*D131</f>
        <v>16610.806448693351</v>
      </c>
      <c r="E143" s="36">
        <f>-(Mastersheet!$C$5) *D143</f>
        <v>-996.64838692160106</v>
      </c>
      <c r="F143" s="36">
        <f t="shared" si="11"/>
        <v>0</v>
      </c>
      <c r="G143" s="36">
        <f>-(Mastersheet!$C$10) *D143</f>
        <v>-4817.1338701210716</v>
      </c>
      <c r="H143" s="37">
        <v>0</v>
      </c>
      <c r="I143" s="36">
        <f>(1+Mastersheet!$C$39)*I131</f>
        <v>-276.8467741448892</v>
      </c>
      <c r="J143" s="37">
        <f>(1+Mastersheet!$C$29)*J131</f>
        <v>-1898.2985583354259</v>
      </c>
      <c r="K143" s="37">
        <f>(1+Mastersheet!$C$39)*K131</f>
        <v>-692.11693536222288</v>
      </c>
      <c r="L143" s="25">
        <v>0</v>
      </c>
      <c r="M143" s="25">
        <v>0</v>
      </c>
      <c r="N143" s="36">
        <f t="shared" si="12"/>
        <v>7929.7619238081406</v>
      </c>
      <c r="O143" s="36">
        <f t="shared" si="10"/>
        <v>1120640.686634846</v>
      </c>
    </row>
    <row r="144" spans="1:15">
      <c r="A144" s="25">
        <v>142</v>
      </c>
      <c r="B144" s="25">
        <v>36</v>
      </c>
      <c r="C144" s="25">
        <v>10</v>
      </c>
      <c r="D144" s="36">
        <f>(1+Mastersheet!$C$39)*D132</f>
        <v>16610.806448693351</v>
      </c>
      <c r="E144" s="36">
        <f>-(Mastersheet!$C$5) *D144</f>
        <v>-996.64838692160106</v>
      </c>
      <c r="F144" s="36">
        <f t="shared" si="11"/>
        <v>0</v>
      </c>
      <c r="G144" s="36">
        <f>-(Mastersheet!$C$10) *D144</f>
        <v>-4817.1338701210716</v>
      </c>
      <c r="H144" s="37">
        <v>0</v>
      </c>
      <c r="I144" s="36">
        <f>(1+Mastersheet!$C$39)*I132</f>
        <v>-276.8467741448892</v>
      </c>
      <c r="J144" s="37">
        <f>(1+Mastersheet!$C$29)*J132</f>
        <v>-1898.2985583354259</v>
      </c>
      <c r="K144" s="37">
        <f>(1+Mastersheet!$C$39)*K132</f>
        <v>-692.11693536222288</v>
      </c>
      <c r="L144" s="25">
        <v>0</v>
      </c>
      <c r="M144" s="25">
        <v>0</v>
      </c>
      <c r="N144" s="36">
        <f t="shared" si="12"/>
        <v>7929.7619238081406</v>
      </c>
      <c r="O144" s="36">
        <f t="shared" si="10"/>
        <v>1130438.1830363791</v>
      </c>
    </row>
    <row r="145" spans="1:15">
      <c r="A145" s="25">
        <v>143</v>
      </c>
      <c r="B145" s="25">
        <v>36</v>
      </c>
      <c r="C145" s="25">
        <v>11</v>
      </c>
      <c r="D145" s="36">
        <f>(1+Mastersheet!$C$39)*D133</f>
        <v>16610.806448693351</v>
      </c>
      <c r="E145" s="36">
        <f>-(Mastersheet!$C$5) *D145</f>
        <v>-996.64838692160106</v>
      </c>
      <c r="F145" s="36">
        <f t="shared" si="11"/>
        <v>0</v>
      </c>
      <c r="G145" s="36">
        <f>-(Mastersheet!$C$10) *D145</f>
        <v>-4817.1338701210716</v>
      </c>
      <c r="H145" s="37">
        <v>0</v>
      </c>
      <c r="I145" s="36">
        <f>(1+Mastersheet!$C$39)*I133</f>
        <v>-276.8467741448892</v>
      </c>
      <c r="J145" s="37">
        <f>(1+Mastersheet!$C$29)*J133</f>
        <v>-1898.2985583354259</v>
      </c>
      <c r="K145" s="37">
        <f>(1+Mastersheet!$C$39)*K133</f>
        <v>-692.11693536222288</v>
      </c>
      <c r="L145" s="25">
        <v>0</v>
      </c>
      <c r="M145" s="25">
        <v>0</v>
      </c>
      <c r="N145" s="36">
        <f t="shared" si="12"/>
        <v>7929.7619238081406</v>
      </c>
      <c r="O145" s="36">
        <f t="shared" si="10"/>
        <v>1140252.0085985812</v>
      </c>
    </row>
    <row r="146" spans="1:15">
      <c r="A146" s="25">
        <v>144</v>
      </c>
      <c r="B146" s="25">
        <v>37</v>
      </c>
      <c r="C146" s="25">
        <v>0</v>
      </c>
      <c r="D146" s="36">
        <f>(1+Mastersheet!$C$39)*D134</f>
        <v>16610.806448693351</v>
      </c>
      <c r="E146" s="36">
        <f>-(Mastersheet!$C$5) *D146</f>
        <v>-996.64838692160106</v>
      </c>
      <c r="F146" s="36">
        <f t="shared" si="11"/>
        <v>0</v>
      </c>
      <c r="G146" s="36">
        <f>-(Mastersheet!$C$10) *D146</f>
        <v>-4817.1338701210716</v>
      </c>
      <c r="H146" s="37">
        <v>0</v>
      </c>
      <c r="I146" s="36">
        <f>(1+Mastersheet!$C$39)*I134</f>
        <v>-276.8467741448892</v>
      </c>
      <c r="J146" s="37">
        <f>(1+Mastersheet!$C$29)*J134</f>
        <v>-1898.2985583354259</v>
      </c>
      <c r="K146" s="37">
        <f>(1+Mastersheet!$C$39)*K134</f>
        <v>-692.11693536222288</v>
      </c>
      <c r="L146" s="25">
        <v>0</v>
      </c>
      <c r="M146" s="25">
        <v>0</v>
      </c>
      <c r="N146" s="36">
        <f t="shared" si="12"/>
        <v>7929.7619238081406</v>
      </c>
      <c r="O146" s="36">
        <f t="shared" si="10"/>
        <v>1150082.1905367204</v>
      </c>
    </row>
    <row r="147" spans="1:15">
      <c r="A147" s="25">
        <v>145</v>
      </c>
      <c r="B147" s="25">
        <v>37</v>
      </c>
      <c r="C147" s="25">
        <v>1</v>
      </c>
      <c r="D147" s="36">
        <f>(1+Mastersheet!$C$39)*D135</f>
        <v>17109.130642154152</v>
      </c>
      <c r="E147" s="36">
        <f>-(Mastersheet!$C$5) *D147</f>
        <v>-1026.547838529249</v>
      </c>
      <c r="F147" s="36">
        <f t="shared" si="11"/>
        <v>0</v>
      </c>
      <c r="G147" s="36">
        <f>-(Mastersheet!$C$10) *D147</f>
        <v>-4961.6478862247041</v>
      </c>
      <c r="H147" s="37">
        <v>0</v>
      </c>
      <c r="I147" s="36">
        <f>(1+Mastersheet!$C$39)*I135</f>
        <v>-285.15217736923586</v>
      </c>
      <c r="J147" s="37">
        <f>(1+Mastersheet!$C$29)*J135</f>
        <v>-2012.1964718355516</v>
      </c>
      <c r="K147" s="37">
        <f>(1+Mastersheet!$C$39)*K135</f>
        <v>-712.88044342308956</v>
      </c>
      <c r="L147" s="25">
        <v>0</v>
      </c>
      <c r="M147" s="25">
        <v>0</v>
      </c>
      <c r="N147" s="36">
        <f t="shared" si="12"/>
        <v>8110.7058247723216</v>
      </c>
      <c r="O147" s="36">
        <f t="shared" si="10"/>
        <v>1160109.7000123875</v>
      </c>
    </row>
    <row r="148" spans="1:15">
      <c r="A148" s="25">
        <v>146</v>
      </c>
      <c r="B148" s="25">
        <v>37</v>
      </c>
      <c r="C148" s="25">
        <v>2</v>
      </c>
      <c r="D148" s="36">
        <f>(1+Mastersheet!$C$39)*D136</f>
        <v>17109.130642154152</v>
      </c>
      <c r="E148" s="36">
        <f>-(Mastersheet!$C$5) *D148</f>
        <v>-1026.547838529249</v>
      </c>
      <c r="F148" s="36">
        <f t="shared" si="11"/>
        <v>0</v>
      </c>
      <c r="G148" s="36">
        <f>-(Mastersheet!$C$10) *D148</f>
        <v>-4961.6478862247041</v>
      </c>
      <c r="H148" s="37">
        <v>0</v>
      </c>
      <c r="I148" s="36">
        <f>(1+Mastersheet!$C$39)*I136</f>
        <v>-285.15217736923586</v>
      </c>
      <c r="J148" s="37">
        <f>(1+Mastersheet!$C$29)*J136</f>
        <v>-2012.1964718355516</v>
      </c>
      <c r="K148" s="37">
        <f>(1+Mastersheet!$C$39)*K136</f>
        <v>-712.88044342308956</v>
      </c>
      <c r="L148" s="25">
        <v>0</v>
      </c>
      <c r="M148" s="25">
        <v>0</v>
      </c>
      <c r="N148" s="36">
        <f t="shared" si="12"/>
        <v>8110.7058247723216</v>
      </c>
      <c r="O148" s="36">
        <f t="shared" si="10"/>
        <v>1170153.9220038471</v>
      </c>
    </row>
    <row r="149" spans="1:15">
      <c r="A149" s="25">
        <v>147</v>
      </c>
      <c r="B149" s="25">
        <v>37</v>
      </c>
      <c r="C149" s="25">
        <v>3</v>
      </c>
      <c r="D149" s="36">
        <f>(1+Mastersheet!$C$39)*D137</f>
        <v>17109.130642154152</v>
      </c>
      <c r="E149" s="36">
        <f>-(Mastersheet!$C$5) *D149</f>
        <v>-1026.547838529249</v>
      </c>
      <c r="F149" s="36">
        <f t="shared" si="11"/>
        <v>0</v>
      </c>
      <c r="G149" s="36">
        <f>-(Mastersheet!$C$10) *D149</f>
        <v>-4961.6478862247041</v>
      </c>
      <c r="H149" s="37">
        <v>0</v>
      </c>
      <c r="I149" s="36">
        <f>(1+Mastersheet!$C$39)*I137</f>
        <v>-285.15217736923586</v>
      </c>
      <c r="J149" s="37">
        <f>(1+Mastersheet!$C$29)*J137</f>
        <v>-2012.1964718355516</v>
      </c>
      <c r="K149" s="37">
        <f>(1+Mastersheet!$C$39)*K137</f>
        <v>-712.88044342308956</v>
      </c>
      <c r="L149" s="25">
        <v>0</v>
      </c>
      <c r="M149" s="25">
        <v>0</v>
      </c>
      <c r="N149" s="36">
        <f t="shared" si="12"/>
        <v>8110.7058247723216</v>
      </c>
      <c r="O149" s="36">
        <f t="shared" si="10"/>
        <v>1180214.8843652925</v>
      </c>
    </row>
    <row r="150" spans="1:15">
      <c r="A150" s="25">
        <v>148</v>
      </c>
      <c r="B150" s="25">
        <v>37</v>
      </c>
      <c r="C150" s="25">
        <v>4</v>
      </c>
      <c r="D150" s="36">
        <f>(1+Mastersheet!$C$39)*D138</f>
        <v>17109.130642154152</v>
      </c>
      <c r="E150" s="36">
        <f>-(Mastersheet!$C$5) *D150</f>
        <v>-1026.547838529249</v>
      </c>
      <c r="F150" s="36">
        <f t="shared" si="11"/>
        <v>0</v>
      </c>
      <c r="G150" s="36">
        <f>-(Mastersheet!$C$10) *D150</f>
        <v>-4961.6478862247041</v>
      </c>
      <c r="H150" s="37">
        <v>0</v>
      </c>
      <c r="I150" s="36">
        <f>(1+Mastersheet!$C$39)*I138</f>
        <v>-285.15217736923586</v>
      </c>
      <c r="J150" s="37">
        <f>(1+Mastersheet!$C$29)*J138</f>
        <v>-2012.1964718355516</v>
      </c>
      <c r="K150" s="37">
        <f>(1+Mastersheet!$C$39)*K138</f>
        <v>-712.88044342308956</v>
      </c>
      <c r="L150" s="25">
        <v>0</v>
      </c>
      <c r="M150" s="25">
        <v>0</v>
      </c>
      <c r="N150" s="36">
        <f t="shared" si="12"/>
        <v>8110.7058247723216</v>
      </c>
      <c r="O150" s="36">
        <f t="shared" si="10"/>
        <v>1190292.6149973404</v>
      </c>
    </row>
    <row r="151" spans="1:15">
      <c r="A151" s="25">
        <v>149</v>
      </c>
      <c r="B151" s="25">
        <v>37</v>
      </c>
      <c r="C151" s="25">
        <v>5</v>
      </c>
      <c r="D151" s="36">
        <f>(1+Mastersheet!$C$39)*D139</f>
        <v>17109.130642154152</v>
      </c>
      <c r="E151" s="36">
        <f>-(Mastersheet!$C$5) *D151</f>
        <v>-1026.547838529249</v>
      </c>
      <c r="F151" s="36">
        <f t="shared" si="11"/>
        <v>0</v>
      </c>
      <c r="G151" s="36">
        <f>-(Mastersheet!$C$10) *D151</f>
        <v>-4961.6478862247041</v>
      </c>
      <c r="H151" s="37">
        <v>0</v>
      </c>
      <c r="I151" s="36">
        <f>(1+Mastersheet!$C$39)*I139</f>
        <v>-285.15217736923586</v>
      </c>
      <c r="J151" s="37">
        <f>(1+Mastersheet!$C$29)*J139</f>
        <v>-2012.1964718355516</v>
      </c>
      <c r="K151" s="37">
        <f>(1+Mastersheet!$C$39)*K139</f>
        <v>-712.88044342308956</v>
      </c>
      <c r="L151" s="25">
        <v>0</v>
      </c>
      <c r="M151" s="25">
        <v>0</v>
      </c>
      <c r="N151" s="36">
        <f t="shared" si="12"/>
        <v>8110.7058247723216</v>
      </c>
      <c r="O151" s="36">
        <f t="shared" si="10"/>
        <v>1200387.1418471083</v>
      </c>
    </row>
    <row r="152" spans="1:15">
      <c r="A152" s="25">
        <v>150</v>
      </c>
      <c r="B152" s="25">
        <v>37</v>
      </c>
      <c r="C152" s="25">
        <v>6</v>
      </c>
      <c r="D152" s="36">
        <f>(1+Mastersheet!$C$39)*D140</f>
        <v>17109.130642154152</v>
      </c>
      <c r="E152" s="36">
        <f>-(Mastersheet!$C$5) *D152</f>
        <v>-1026.547838529249</v>
      </c>
      <c r="F152" s="36">
        <f t="shared" si="11"/>
        <v>0</v>
      </c>
      <c r="G152" s="36">
        <f>-(Mastersheet!$C$10) *D152</f>
        <v>-4961.6478862247041</v>
      </c>
      <c r="H152" s="37">
        <v>0</v>
      </c>
      <c r="I152" s="36">
        <f>(1+Mastersheet!$C$39)*I140</f>
        <v>-285.15217736923586</v>
      </c>
      <c r="J152" s="37">
        <f>(1+Mastersheet!$C$29)*J140</f>
        <v>-2012.1964718355516</v>
      </c>
      <c r="K152" s="37">
        <f>(1+Mastersheet!$C$39)*K140</f>
        <v>-712.88044342308956</v>
      </c>
      <c r="L152" s="25">
        <v>0</v>
      </c>
      <c r="M152" s="25">
        <v>0</v>
      </c>
      <c r="N152" s="36">
        <f t="shared" si="12"/>
        <v>8110.7058247723216</v>
      </c>
      <c r="O152" s="36">
        <f t="shared" si="10"/>
        <v>1210498.4929082925</v>
      </c>
    </row>
    <row r="153" spans="1:15">
      <c r="A153" s="25">
        <v>151</v>
      </c>
      <c r="B153" s="25">
        <v>37</v>
      </c>
      <c r="C153" s="25">
        <v>7</v>
      </c>
      <c r="D153" s="36">
        <f>(1+Mastersheet!$C$39)*D141</f>
        <v>17109.130642154152</v>
      </c>
      <c r="E153" s="36">
        <f>-(Mastersheet!$C$5) *D153</f>
        <v>-1026.547838529249</v>
      </c>
      <c r="F153" s="36">
        <f t="shared" si="11"/>
        <v>0</v>
      </c>
      <c r="G153" s="36">
        <f>-(Mastersheet!$C$10) *D153</f>
        <v>-4961.6478862247041</v>
      </c>
      <c r="H153" s="37">
        <v>0</v>
      </c>
      <c r="I153" s="36">
        <f>(1+Mastersheet!$C$39)*I141</f>
        <v>-285.15217736923586</v>
      </c>
      <c r="J153" s="37">
        <f>(1+Mastersheet!$C$29)*J141</f>
        <v>-2012.1964718355516</v>
      </c>
      <c r="K153" s="37">
        <f>(1+Mastersheet!$C$39)*K141</f>
        <v>-712.88044342308956</v>
      </c>
      <c r="L153" s="25">
        <v>0</v>
      </c>
      <c r="M153" s="25">
        <v>0</v>
      </c>
      <c r="N153" s="36">
        <f t="shared" si="12"/>
        <v>8110.7058247723216</v>
      </c>
      <c r="O153" s="36">
        <f t="shared" si="10"/>
        <v>1220626.6962212455</v>
      </c>
    </row>
    <row r="154" spans="1:15">
      <c r="A154" s="25">
        <v>152</v>
      </c>
      <c r="B154" s="25">
        <v>37</v>
      </c>
      <c r="C154" s="25">
        <v>8</v>
      </c>
      <c r="D154" s="36">
        <f>(1+Mastersheet!$C$39)*D142</f>
        <v>17109.130642154152</v>
      </c>
      <c r="E154" s="36">
        <f>-(Mastersheet!$C$5) *D154</f>
        <v>-1026.547838529249</v>
      </c>
      <c r="F154" s="36">
        <f t="shared" si="11"/>
        <v>0</v>
      </c>
      <c r="G154" s="36">
        <f>-(Mastersheet!$C$10) *D154</f>
        <v>-4961.6478862247041</v>
      </c>
      <c r="H154" s="37">
        <v>0</v>
      </c>
      <c r="I154" s="36">
        <f>(1+Mastersheet!$C$39)*I142</f>
        <v>-285.15217736923586</v>
      </c>
      <c r="J154" s="37">
        <f>(1+Mastersheet!$C$29)*J142</f>
        <v>-2012.1964718355516</v>
      </c>
      <c r="K154" s="37">
        <f>(1+Mastersheet!$C$39)*K142</f>
        <v>-712.88044342308956</v>
      </c>
      <c r="L154" s="25">
        <v>0</v>
      </c>
      <c r="M154" s="25">
        <v>0</v>
      </c>
      <c r="N154" s="36">
        <f t="shared" si="12"/>
        <v>8110.7058247723216</v>
      </c>
      <c r="O154" s="36">
        <f t="shared" si="10"/>
        <v>1230771.7798730533</v>
      </c>
    </row>
    <row r="155" spans="1:15">
      <c r="A155" s="25">
        <v>153</v>
      </c>
      <c r="B155" s="25">
        <v>37</v>
      </c>
      <c r="C155" s="25">
        <v>9</v>
      </c>
      <c r="D155" s="36">
        <f>(1+Mastersheet!$C$39)*D143</f>
        <v>17109.130642154152</v>
      </c>
      <c r="E155" s="36">
        <f>-(Mastersheet!$C$5) *D155</f>
        <v>-1026.547838529249</v>
      </c>
      <c r="F155" s="36">
        <f t="shared" si="11"/>
        <v>0</v>
      </c>
      <c r="G155" s="36">
        <f>-(Mastersheet!$C$10) *D155</f>
        <v>-4961.6478862247041</v>
      </c>
      <c r="H155" s="37">
        <v>0</v>
      </c>
      <c r="I155" s="36">
        <f>(1+Mastersheet!$C$39)*I143</f>
        <v>-285.15217736923586</v>
      </c>
      <c r="J155" s="37">
        <f>(1+Mastersheet!$C$29)*J143</f>
        <v>-2012.1964718355516</v>
      </c>
      <c r="K155" s="37">
        <f>(1+Mastersheet!$C$39)*K143</f>
        <v>-712.88044342308956</v>
      </c>
      <c r="L155" s="25">
        <v>0</v>
      </c>
      <c r="M155" s="25">
        <v>0</v>
      </c>
      <c r="N155" s="36">
        <f t="shared" si="12"/>
        <v>8110.7058247723216</v>
      </c>
      <c r="O155" s="36">
        <f t="shared" si="10"/>
        <v>1240933.7719976141</v>
      </c>
    </row>
    <row r="156" spans="1:15">
      <c r="A156" s="25">
        <v>154</v>
      </c>
      <c r="B156" s="25">
        <v>37</v>
      </c>
      <c r="C156" s="25">
        <v>10</v>
      </c>
      <c r="D156" s="36">
        <f>(1+Mastersheet!$C$39)*D144</f>
        <v>17109.130642154152</v>
      </c>
      <c r="E156" s="36">
        <f>-(Mastersheet!$C$5) *D156</f>
        <v>-1026.547838529249</v>
      </c>
      <c r="F156" s="36">
        <f t="shared" si="11"/>
        <v>0</v>
      </c>
      <c r="G156" s="36">
        <f>-(Mastersheet!$C$10) *D156</f>
        <v>-4961.6478862247041</v>
      </c>
      <c r="H156" s="37">
        <v>0</v>
      </c>
      <c r="I156" s="36">
        <f>(1+Mastersheet!$C$39)*I144</f>
        <v>-285.15217736923586</v>
      </c>
      <c r="J156" s="37">
        <f>(1+Mastersheet!$C$29)*J144</f>
        <v>-2012.1964718355516</v>
      </c>
      <c r="K156" s="37">
        <f>(1+Mastersheet!$C$39)*K144</f>
        <v>-712.88044342308956</v>
      </c>
      <c r="L156" s="25">
        <v>0</v>
      </c>
      <c r="M156" s="25">
        <v>0</v>
      </c>
      <c r="N156" s="36">
        <f t="shared" si="12"/>
        <v>8110.7058247723216</v>
      </c>
      <c r="O156" s="36">
        <f t="shared" si="10"/>
        <v>1251112.7007757158</v>
      </c>
    </row>
    <row r="157" spans="1:15">
      <c r="A157" s="25">
        <v>155</v>
      </c>
      <c r="B157" s="25">
        <v>37</v>
      </c>
      <c r="C157" s="25">
        <v>11</v>
      </c>
      <c r="D157" s="36">
        <f>(1+Mastersheet!$C$39)*D145</f>
        <v>17109.130642154152</v>
      </c>
      <c r="E157" s="36">
        <f>-(Mastersheet!$C$5) *D157</f>
        <v>-1026.547838529249</v>
      </c>
      <c r="F157" s="36">
        <f t="shared" si="11"/>
        <v>0</v>
      </c>
      <c r="G157" s="36">
        <f>-(Mastersheet!$C$10) *D157</f>
        <v>-4961.6478862247041</v>
      </c>
      <c r="H157" s="37">
        <v>0</v>
      </c>
      <c r="I157" s="36">
        <f>(1+Mastersheet!$C$39)*I145</f>
        <v>-285.15217736923586</v>
      </c>
      <c r="J157" s="37">
        <f>(1+Mastersheet!$C$29)*J145</f>
        <v>-2012.1964718355516</v>
      </c>
      <c r="K157" s="37">
        <f>(1+Mastersheet!$C$39)*K145</f>
        <v>-712.88044342308956</v>
      </c>
      <c r="L157" s="25">
        <v>0</v>
      </c>
      <c r="M157" s="25">
        <v>0</v>
      </c>
      <c r="N157" s="36">
        <f t="shared" si="12"/>
        <v>8110.7058247723216</v>
      </c>
      <c r="O157" s="36">
        <f t="shared" si="10"/>
        <v>1261308.5944351144</v>
      </c>
    </row>
    <row r="158" spans="1:15">
      <c r="A158" s="25">
        <v>156</v>
      </c>
      <c r="B158" s="25">
        <v>38</v>
      </c>
      <c r="C158" s="25">
        <v>0</v>
      </c>
      <c r="D158" s="36">
        <f>(1+Mastersheet!$C$39)*D146</f>
        <v>17109.130642154152</v>
      </c>
      <c r="E158" s="36">
        <f>-(Mastersheet!$C$5) *D158</f>
        <v>-1026.547838529249</v>
      </c>
      <c r="F158" s="36">
        <f t="shared" si="11"/>
        <v>0</v>
      </c>
      <c r="G158" s="36">
        <f>-(Mastersheet!$C$10) *D158</f>
        <v>-4961.6478862247041</v>
      </c>
      <c r="H158" s="37">
        <v>0</v>
      </c>
      <c r="I158" s="36">
        <f>(1+Mastersheet!$C$39)*I146</f>
        <v>-285.15217736923586</v>
      </c>
      <c r="J158" s="37">
        <f>(1+Mastersheet!$C$29)*J146</f>
        <v>-2012.1964718355516</v>
      </c>
      <c r="K158" s="37">
        <f>(1+Mastersheet!$C$39)*K146</f>
        <v>-712.88044342308956</v>
      </c>
      <c r="L158" s="25">
        <v>0</v>
      </c>
      <c r="M158" s="25">
        <v>0</v>
      </c>
      <c r="N158" s="36">
        <f t="shared" si="12"/>
        <v>8110.7058247723216</v>
      </c>
      <c r="O158" s="36">
        <f t="shared" si="10"/>
        <v>1271521.4812506121</v>
      </c>
    </row>
    <row r="159" spans="1:15">
      <c r="A159" s="25">
        <v>157</v>
      </c>
      <c r="B159" s="25">
        <v>38</v>
      </c>
      <c r="C159" s="25">
        <v>1</v>
      </c>
      <c r="D159" s="36">
        <f>(1+Mastersheet!$C$39)*D147</f>
        <v>17622.404561418778</v>
      </c>
      <c r="E159" s="36">
        <f>-(Mastersheet!$C$5) *D159</f>
        <v>-1057.3442736851266</v>
      </c>
      <c r="F159" s="36">
        <f t="shared" si="11"/>
        <v>0</v>
      </c>
      <c r="G159" s="36">
        <f>-(Mastersheet!$C$10) *D159</f>
        <v>-5110.497322811445</v>
      </c>
      <c r="H159" s="37">
        <v>0</v>
      </c>
      <c r="I159" s="36">
        <f>(1+Mastersheet!$C$39)*I147</f>
        <v>-293.70674269031292</v>
      </c>
      <c r="J159" s="37">
        <f>(1+Mastersheet!$C$29)*J147</f>
        <v>-2132.9282601456848</v>
      </c>
      <c r="K159" s="37">
        <f>(1+Mastersheet!$C$39)*K147</f>
        <v>-734.2668567257823</v>
      </c>
      <c r="L159" s="25">
        <v>0</v>
      </c>
      <c r="M159" s="25">
        <v>0</v>
      </c>
      <c r="N159" s="36">
        <f t="shared" si="12"/>
        <v>8293.6611053604247</v>
      </c>
      <c r="O159" s="36">
        <f t="shared" si="10"/>
        <v>1281934.3448247234</v>
      </c>
    </row>
    <row r="160" spans="1:15">
      <c r="A160" s="25">
        <v>158</v>
      </c>
      <c r="B160" s="25">
        <v>38</v>
      </c>
      <c r="C160" s="25">
        <v>2</v>
      </c>
      <c r="D160" s="36">
        <f>(1+Mastersheet!$C$39)*D148</f>
        <v>17622.404561418778</v>
      </c>
      <c r="E160" s="36">
        <f>-(Mastersheet!$C$5) *D160</f>
        <v>-1057.3442736851266</v>
      </c>
      <c r="F160" s="36">
        <f t="shared" si="11"/>
        <v>0</v>
      </c>
      <c r="G160" s="36">
        <f>-(Mastersheet!$C$10) *D160</f>
        <v>-5110.497322811445</v>
      </c>
      <c r="H160" s="37">
        <v>0</v>
      </c>
      <c r="I160" s="36">
        <f>(1+Mastersheet!$C$39)*I148</f>
        <v>-293.70674269031292</v>
      </c>
      <c r="J160" s="37">
        <f>(1+Mastersheet!$C$29)*J148</f>
        <v>-2132.9282601456848</v>
      </c>
      <c r="K160" s="37">
        <f>(1+Mastersheet!$C$39)*K148</f>
        <v>-734.2668567257823</v>
      </c>
      <c r="L160" s="25">
        <v>0</v>
      </c>
      <c r="M160" s="25">
        <v>0</v>
      </c>
      <c r="N160" s="36">
        <f t="shared" si="12"/>
        <v>8293.6611053604247</v>
      </c>
      <c r="O160" s="36">
        <f t="shared" si="10"/>
        <v>1292364.5631714584</v>
      </c>
    </row>
    <row r="161" spans="1:15">
      <c r="A161" s="25">
        <v>159</v>
      </c>
      <c r="B161" s="25">
        <v>38</v>
      </c>
      <c r="C161" s="25">
        <v>3</v>
      </c>
      <c r="D161" s="36">
        <f>(1+Mastersheet!$C$39)*D149</f>
        <v>17622.404561418778</v>
      </c>
      <c r="E161" s="36">
        <f>-(Mastersheet!$C$5) *D161</f>
        <v>-1057.3442736851266</v>
      </c>
      <c r="F161" s="36">
        <f t="shared" si="11"/>
        <v>0</v>
      </c>
      <c r="G161" s="36">
        <f>-(Mastersheet!$C$10) *D161</f>
        <v>-5110.497322811445</v>
      </c>
      <c r="H161" s="37">
        <v>0</v>
      </c>
      <c r="I161" s="36">
        <f>(1+Mastersheet!$C$39)*I149</f>
        <v>-293.70674269031292</v>
      </c>
      <c r="J161" s="37">
        <f>(1+Mastersheet!$C$29)*J149</f>
        <v>-2132.9282601456848</v>
      </c>
      <c r="K161" s="37">
        <f>(1+Mastersheet!$C$39)*K149</f>
        <v>-734.2668567257823</v>
      </c>
      <c r="L161" s="25">
        <v>0</v>
      </c>
      <c r="M161" s="25">
        <v>0</v>
      </c>
      <c r="N161" s="36">
        <f t="shared" si="12"/>
        <v>8293.6611053604247</v>
      </c>
      <c r="O161" s="36">
        <f t="shared" si="10"/>
        <v>1302812.165215438</v>
      </c>
    </row>
    <row r="162" spans="1:15">
      <c r="A162" s="25">
        <v>160</v>
      </c>
      <c r="B162" s="25">
        <v>38</v>
      </c>
      <c r="C162" s="25">
        <v>4</v>
      </c>
      <c r="D162" s="36">
        <f>(1+Mastersheet!$C$39)*D150</f>
        <v>17622.404561418778</v>
      </c>
      <c r="E162" s="36">
        <f>-(Mastersheet!$C$5) *D162</f>
        <v>-1057.3442736851266</v>
      </c>
      <c r="F162" s="36">
        <f t="shared" si="11"/>
        <v>0</v>
      </c>
      <c r="G162" s="36">
        <f>-(Mastersheet!$C$10) *D162</f>
        <v>-5110.497322811445</v>
      </c>
      <c r="H162" s="37">
        <v>0</v>
      </c>
      <c r="I162" s="36">
        <f>(1+Mastersheet!$C$39)*I150</f>
        <v>-293.70674269031292</v>
      </c>
      <c r="J162" s="37">
        <f>(1+Mastersheet!$C$29)*J150</f>
        <v>-2132.9282601456848</v>
      </c>
      <c r="K162" s="37">
        <f>(1+Mastersheet!$C$39)*K150</f>
        <v>-734.2668567257823</v>
      </c>
      <c r="L162" s="25">
        <v>0</v>
      </c>
      <c r="M162" s="25">
        <v>0</v>
      </c>
      <c r="N162" s="36">
        <f t="shared" si="12"/>
        <v>8293.6611053604247</v>
      </c>
      <c r="O162" s="36">
        <f t="shared" si="10"/>
        <v>1313277.1799294909</v>
      </c>
    </row>
    <row r="163" spans="1:15">
      <c r="A163" s="25">
        <v>161</v>
      </c>
      <c r="B163" s="25">
        <v>38</v>
      </c>
      <c r="C163" s="25">
        <v>5</v>
      </c>
      <c r="D163" s="36">
        <f>(1+Mastersheet!$C$39)*D151</f>
        <v>17622.404561418778</v>
      </c>
      <c r="E163" s="36">
        <f>-(Mastersheet!$C$5) *D163</f>
        <v>-1057.3442736851266</v>
      </c>
      <c r="F163" s="36">
        <f t="shared" si="11"/>
        <v>0</v>
      </c>
      <c r="G163" s="36">
        <f>-(Mastersheet!$C$10) *D163</f>
        <v>-5110.497322811445</v>
      </c>
      <c r="H163" s="37">
        <v>0</v>
      </c>
      <c r="I163" s="36">
        <f>(1+Mastersheet!$C$39)*I151</f>
        <v>-293.70674269031292</v>
      </c>
      <c r="J163" s="37">
        <f>(1+Mastersheet!$C$29)*J151</f>
        <v>-2132.9282601456848</v>
      </c>
      <c r="K163" s="37">
        <f>(1+Mastersheet!$C$39)*K151</f>
        <v>-734.2668567257823</v>
      </c>
      <c r="L163" s="25">
        <v>0</v>
      </c>
      <c r="M163" s="25">
        <v>0</v>
      </c>
      <c r="N163" s="36">
        <f t="shared" si="12"/>
        <v>8293.6611053604247</v>
      </c>
      <c r="O163" s="36">
        <f t="shared" si="10"/>
        <v>1323759.6363347338</v>
      </c>
    </row>
    <row r="164" spans="1:15">
      <c r="A164" s="25">
        <v>162</v>
      </c>
      <c r="B164" s="25">
        <v>38</v>
      </c>
      <c r="C164" s="25">
        <v>6</v>
      </c>
      <c r="D164" s="36">
        <f>(1+Mastersheet!$C$39)*D152</f>
        <v>17622.404561418778</v>
      </c>
      <c r="E164" s="36">
        <f>-(Mastersheet!$C$5) *D164</f>
        <v>-1057.3442736851266</v>
      </c>
      <c r="F164" s="36">
        <f t="shared" si="11"/>
        <v>0</v>
      </c>
      <c r="G164" s="36">
        <f>-(Mastersheet!$C$10) *D164</f>
        <v>-5110.497322811445</v>
      </c>
      <c r="H164" s="37">
        <v>0</v>
      </c>
      <c r="I164" s="36">
        <f>(1+Mastersheet!$C$39)*I152</f>
        <v>-293.70674269031292</v>
      </c>
      <c r="J164" s="37">
        <f>(1+Mastersheet!$C$29)*J152</f>
        <v>-2132.9282601456848</v>
      </c>
      <c r="K164" s="37">
        <f>(1+Mastersheet!$C$39)*K152</f>
        <v>-734.2668567257823</v>
      </c>
      <c r="L164" s="25">
        <v>0</v>
      </c>
      <c r="M164" s="25">
        <v>0</v>
      </c>
      <c r="N164" s="36">
        <f t="shared" si="12"/>
        <v>8293.6611053604247</v>
      </c>
      <c r="O164" s="36">
        <f t="shared" si="10"/>
        <v>1334259.5635006521</v>
      </c>
    </row>
    <row r="165" spans="1:15">
      <c r="A165" s="25">
        <v>163</v>
      </c>
      <c r="B165" s="25">
        <v>38</v>
      </c>
      <c r="C165" s="25">
        <v>7</v>
      </c>
      <c r="D165" s="36">
        <f>(1+Mastersheet!$C$39)*D153</f>
        <v>17622.404561418778</v>
      </c>
      <c r="E165" s="36">
        <f>-(Mastersheet!$C$5) *D165</f>
        <v>-1057.3442736851266</v>
      </c>
      <c r="F165" s="36">
        <f t="shared" si="11"/>
        <v>0</v>
      </c>
      <c r="G165" s="36">
        <f>-(Mastersheet!$C$10) *D165</f>
        <v>-5110.497322811445</v>
      </c>
      <c r="H165" s="37">
        <v>0</v>
      </c>
      <c r="I165" s="36">
        <f>(1+Mastersheet!$C$39)*I153</f>
        <v>-293.70674269031292</v>
      </c>
      <c r="J165" s="37">
        <f>(1+Mastersheet!$C$29)*J153</f>
        <v>-2132.9282601456848</v>
      </c>
      <c r="K165" s="37">
        <f>(1+Mastersheet!$C$39)*K153</f>
        <v>-734.2668567257823</v>
      </c>
      <c r="L165" s="25">
        <v>0</v>
      </c>
      <c r="M165" s="25">
        <v>0</v>
      </c>
      <c r="N165" s="36">
        <f t="shared" si="12"/>
        <v>8293.6611053604247</v>
      </c>
      <c r="O165" s="36">
        <f t="shared" si="10"/>
        <v>1344776.9905451802</v>
      </c>
    </row>
    <row r="166" spans="1:15">
      <c r="A166" s="25">
        <v>164</v>
      </c>
      <c r="B166" s="25">
        <v>38</v>
      </c>
      <c r="C166" s="25">
        <v>8</v>
      </c>
      <c r="D166" s="36">
        <f>(1+Mastersheet!$C$39)*D154</f>
        <v>17622.404561418778</v>
      </c>
      <c r="E166" s="36">
        <f>-(Mastersheet!$C$5) *D166</f>
        <v>-1057.3442736851266</v>
      </c>
      <c r="F166" s="36">
        <f t="shared" si="11"/>
        <v>0</v>
      </c>
      <c r="G166" s="36">
        <f>-(Mastersheet!$C$10) *D166</f>
        <v>-5110.497322811445</v>
      </c>
      <c r="H166" s="37">
        <v>0</v>
      </c>
      <c r="I166" s="36">
        <f>(1+Mastersheet!$C$39)*I154</f>
        <v>-293.70674269031292</v>
      </c>
      <c r="J166" s="37">
        <f>(1+Mastersheet!$C$29)*J154</f>
        <v>-2132.9282601456848</v>
      </c>
      <c r="K166" s="37">
        <f>(1+Mastersheet!$C$39)*K154</f>
        <v>-734.2668567257823</v>
      </c>
      <c r="L166" s="25">
        <v>0</v>
      </c>
      <c r="M166" s="25">
        <v>0</v>
      </c>
      <c r="N166" s="36">
        <f t="shared" si="12"/>
        <v>8293.6611053604247</v>
      </c>
      <c r="O166" s="36">
        <f t="shared" si="10"/>
        <v>1355311.9466347825</v>
      </c>
    </row>
    <row r="167" spans="1:15">
      <c r="A167" s="25">
        <v>165</v>
      </c>
      <c r="B167" s="25">
        <v>38</v>
      </c>
      <c r="C167" s="25">
        <v>9</v>
      </c>
      <c r="D167" s="36">
        <f>(1+Mastersheet!$C$39)*D155</f>
        <v>17622.404561418778</v>
      </c>
      <c r="E167" s="36">
        <f>-(Mastersheet!$C$5) *D167</f>
        <v>-1057.3442736851266</v>
      </c>
      <c r="F167" s="36">
        <f t="shared" si="11"/>
        <v>0</v>
      </c>
      <c r="G167" s="36">
        <f>-(Mastersheet!$C$10) *D167</f>
        <v>-5110.497322811445</v>
      </c>
      <c r="H167" s="37">
        <v>0</v>
      </c>
      <c r="I167" s="36">
        <f>(1+Mastersheet!$C$39)*I155</f>
        <v>-293.70674269031292</v>
      </c>
      <c r="J167" s="37">
        <f>(1+Mastersheet!$C$29)*J155</f>
        <v>-2132.9282601456848</v>
      </c>
      <c r="K167" s="37">
        <f>(1+Mastersheet!$C$39)*K155</f>
        <v>-734.2668567257823</v>
      </c>
      <c r="L167" s="25">
        <v>0</v>
      </c>
      <c r="M167" s="25">
        <v>0</v>
      </c>
      <c r="N167" s="36">
        <f t="shared" si="12"/>
        <v>8293.6611053604247</v>
      </c>
      <c r="O167" s="36">
        <f t="shared" si="10"/>
        <v>1365864.4609845341</v>
      </c>
    </row>
    <row r="168" spans="1:15">
      <c r="A168" s="25">
        <v>166</v>
      </c>
      <c r="B168" s="25">
        <v>38</v>
      </c>
      <c r="C168" s="25">
        <v>10</v>
      </c>
      <c r="D168" s="36">
        <f>(1+Mastersheet!$C$39)*D156</f>
        <v>17622.404561418778</v>
      </c>
      <c r="E168" s="36">
        <f>-(Mastersheet!$C$5) *D168</f>
        <v>-1057.3442736851266</v>
      </c>
      <c r="F168" s="36">
        <f t="shared" si="11"/>
        <v>0</v>
      </c>
      <c r="G168" s="36">
        <f>-(Mastersheet!$C$10) *D168</f>
        <v>-5110.497322811445</v>
      </c>
      <c r="H168" s="37">
        <v>0</v>
      </c>
      <c r="I168" s="36">
        <f>(1+Mastersheet!$C$39)*I156</f>
        <v>-293.70674269031292</v>
      </c>
      <c r="J168" s="37">
        <f>(1+Mastersheet!$C$29)*J156</f>
        <v>-2132.9282601456848</v>
      </c>
      <c r="K168" s="37">
        <f>(1+Mastersheet!$C$39)*K156</f>
        <v>-734.2668567257823</v>
      </c>
      <c r="L168" s="25">
        <v>0</v>
      </c>
      <c r="M168" s="25">
        <v>0</v>
      </c>
      <c r="N168" s="36">
        <f t="shared" si="12"/>
        <v>8293.6611053604247</v>
      </c>
      <c r="O168" s="36">
        <f t="shared" si="10"/>
        <v>1376434.562858202</v>
      </c>
    </row>
    <row r="169" spans="1:15">
      <c r="A169" s="25">
        <v>167</v>
      </c>
      <c r="B169" s="25">
        <v>38</v>
      </c>
      <c r="C169" s="25">
        <v>11</v>
      </c>
      <c r="D169" s="36">
        <f>(1+Mastersheet!$C$39)*D157</f>
        <v>17622.404561418778</v>
      </c>
      <c r="E169" s="36">
        <f>-(Mastersheet!$C$5) *D169</f>
        <v>-1057.3442736851266</v>
      </c>
      <c r="F169" s="36">
        <f t="shared" si="11"/>
        <v>0</v>
      </c>
      <c r="G169" s="36">
        <f>-(Mastersheet!$C$10) *D169</f>
        <v>-5110.497322811445</v>
      </c>
      <c r="H169" s="37">
        <v>0</v>
      </c>
      <c r="I169" s="36">
        <f>(1+Mastersheet!$C$39)*I157</f>
        <v>-293.70674269031292</v>
      </c>
      <c r="J169" s="37">
        <f>(1+Mastersheet!$C$29)*J157</f>
        <v>-2132.9282601456848</v>
      </c>
      <c r="K169" s="37">
        <f>(1+Mastersheet!$C$39)*K157</f>
        <v>-734.2668567257823</v>
      </c>
      <c r="L169" s="25">
        <v>0</v>
      </c>
      <c r="M169" s="25">
        <v>0</v>
      </c>
      <c r="N169" s="36">
        <f t="shared" si="12"/>
        <v>8293.6611053604247</v>
      </c>
      <c r="O169" s="36">
        <f t="shared" si="10"/>
        <v>1387022.2815683261</v>
      </c>
    </row>
    <row r="170" spans="1:15">
      <c r="A170" s="25">
        <v>168</v>
      </c>
      <c r="B170" s="25">
        <v>39</v>
      </c>
      <c r="C170" s="25">
        <v>0</v>
      </c>
      <c r="D170" s="36">
        <f>(1+Mastersheet!$C$39)*D158</f>
        <v>17622.404561418778</v>
      </c>
      <c r="E170" s="36">
        <f>-(Mastersheet!$C$5) *D170</f>
        <v>-1057.3442736851266</v>
      </c>
      <c r="F170" s="36">
        <f t="shared" si="11"/>
        <v>0</v>
      </c>
      <c r="G170" s="36">
        <f>-(Mastersheet!$C$10) *D170</f>
        <v>-5110.497322811445</v>
      </c>
      <c r="H170" s="37">
        <v>0</v>
      </c>
      <c r="I170" s="36">
        <f>(1+Mastersheet!$C$39)*I158</f>
        <v>-293.70674269031292</v>
      </c>
      <c r="J170" s="37">
        <f>(1+Mastersheet!$C$29)*J158</f>
        <v>-2132.9282601456848</v>
      </c>
      <c r="K170" s="37">
        <f>(1+Mastersheet!$C$39)*K158</f>
        <v>-734.2668567257823</v>
      </c>
      <c r="L170" s="25">
        <v>0</v>
      </c>
      <c r="M170" s="25">
        <v>0</v>
      </c>
      <c r="N170" s="36">
        <f t="shared" si="12"/>
        <v>8293.6611053604247</v>
      </c>
      <c r="O170" s="36">
        <f t="shared" si="10"/>
        <v>1397627.6464763004</v>
      </c>
    </row>
    <row r="171" spans="1:15">
      <c r="A171" s="25">
        <v>169</v>
      </c>
      <c r="B171" s="25">
        <v>39</v>
      </c>
      <c r="C171" s="25">
        <v>1</v>
      </c>
      <c r="D171" s="36">
        <f>(1+Mastersheet!$C$39)*D159</f>
        <v>18151.076698261342</v>
      </c>
      <c r="E171" s="36">
        <f>-(Mastersheet!$C$5) *D171</f>
        <v>-1089.0646018956804</v>
      </c>
      <c r="F171" s="36">
        <f t="shared" si="11"/>
        <v>0</v>
      </c>
      <c r="G171" s="36">
        <f>-(Mastersheet!$C$10) *D171</f>
        <v>-5263.8122424957892</v>
      </c>
      <c r="H171" s="37">
        <v>0</v>
      </c>
      <c r="I171" s="36">
        <f>(1+Mastersheet!$C$39)*I159</f>
        <v>-302.5179449710223</v>
      </c>
      <c r="J171" s="37">
        <f>(1+Mastersheet!$C$29)*J159</f>
        <v>-2260.9039557544261</v>
      </c>
      <c r="K171" s="37">
        <f>(1+Mastersheet!$C$39)*K159</f>
        <v>-756.29486242755581</v>
      </c>
      <c r="L171" s="25">
        <v>0</v>
      </c>
      <c r="M171" s="25">
        <v>0</v>
      </c>
      <c r="N171" s="36">
        <f t="shared" si="12"/>
        <v>8478.4830907168689</v>
      </c>
      <c r="O171" s="36">
        <f t="shared" si="10"/>
        <v>1408435.5089778111</v>
      </c>
    </row>
    <row r="172" spans="1:15">
      <c r="A172" s="25">
        <v>170</v>
      </c>
      <c r="B172" s="25">
        <v>39</v>
      </c>
      <c r="C172" s="25">
        <v>2</v>
      </c>
      <c r="D172" s="36">
        <f>(1+Mastersheet!$C$39)*D160</f>
        <v>18151.076698261342</v>
      </c>
      <c r="E172" s="36">
        <f>-(Mastersheet!$C$5) *D172</f>
        <v>-1089.0646018956804</v>
      </c>
      <c r="F172" s="36">
        <f t="shared" si="11"/>
        <v>0</v>
      </c>
      <c r="G172" s="36">
        <f>-(Mastersheet!$C$10) *D172</f>
        <v>-5263.8122424957892</v>
      </c>
      <c r="H172" s="37">
        <v>0</v>
      </c>
      <c r="I172" s="36">
        <f>(1+Mastersheet!$C$39)*I160</f>
        <v>-302.5179449710223</v>
      </c>
      <c r="J172" s="37">
        <f>(1+Mastersheet!$C$29)*J160</f>
        <v>-2260.9039557544261</v>
      </c>
      <c r="K172" s="37">
        <f>(1+Mastersheet!$C$39)*K160</f>
        <v>-756.29486242755581</v>
      </c>
      <c r="L172" s="25">
        <v>0</v>
      </c>
      <c r="M172" s="25">
        <v>0</v>
      </c>
      <c r="N172" s="36">
        <f t="shared" si="12"/>
        <v>8478.4830907168689</v>
      </c>
      <c r="O172" s="36">
        <f t="shared" si="10"/>
        <v>1419261.3845834911</v>
      </c>
    </row>
    <row r="173" spans="1:15">
      <c r="A173" s="25">
        <v>171</v>
      </c>
      <c r="B173" s="25">
        <v>39</v>
      </c>
      <c r="C173" s="25">
        <v>3</v>
      </c>
      <c r="D173" s="36">
        <f>(1+Mastersheet!$C$39)*D161</f>
        <v>18151.076698261342</v>
      </c>
      <c r="E173" s="36">
        <f>-(Mastersheet!$C$5) *D173</f>
        <v>-1089.0646018956804</v>
      </c>
      <c r="F173" s="36">
        <f t="shared" si="11"/>
        <v>0</v>
      </c>
      <c r="G173" s="36">
        <f>-(Mastersheet!$C$10) *D173</f>
        <v>-5263.8122424957892</v>
      </c>
      <c r="H173" s="37">
        <v>0</v>
      </c>
      <c r="I173" s="36">
        <f>(1+Mastersheet!$C$39)*I161</f>
        <v>-302.5179449710223</v>
      </c>
      <c r="J173" s="37">
        <f>(1+Mastersheet!$C$29)*J161</f>
        <v>-2260.9039557544261</v>
      </c>
      <c r="K173" s="37">
        <f>(1+Mastersheet!$C$39)*K161</f>
        <v>-756.29486242755581</v>
      </c>
      <c r="L173" s="25">
        <v>0</v>
      </c>
      <c r="M173" s="25">
        <v>0</v>
      </c>
      <c r="N173" s="36">
        <f t="shared" si="12"/>
        <v>8478.4830907168689</v>
      </c>
      <c r="O173" s="36">
        <f t="shared" si="10"/>
        <v>1430105.3033151806</v>
      </c>
    </row>
    <row r="174" spans="1:15">
      <c r="A174" s="25">
        <v>172</v>
      </c>
      <c r="B174" s="25">
        <v>39</v>
      </c>
      <c r="C174" s="25">
        <v>4</v>
      </c>
      <c r="D174" s="36">
        <f>(1+Mastersheet!$C$39)*D162</f>
        <v>18151.076698261342</v>
      </c>
      <c r="E174" s="36">
        <f>-(Mastersheet!$C$5) *D174</f>
        <v>-1089.0646018956804</v>
      </c>
      <c r="F174" s="36">
        <f t="shared" si="11"/>
        <v>0</v>
      </c>
      <c r="G174" s="36">
        <f>-(Mastersheet!$C$10) *D174</f>
        <v>-5263.8122424957892</v>
      </c>
      <c r="H174" s="37">
        <v>0</v>
      </c>
      <c r="I174" s="36">
        <f>(1+Mastersheet!$C$39)*I162</f>
        <v>-302.5179449710223</v>
      </c>
      <c r="J174" s="37">
        <f>(1+Mastersheet!$C$29)*J162</f>
        <v>-2260.9039557544261</v>
      </c>
      <c r="K174" s="37">
        <f>(1+Mastersheet!$C$39)*K162</f>
        <v>-756.29486242755581</v>
      </c>
      <c r="L174" s="25">
        <v>0</v>
      </c>
      <c r="M174" s="25">
        <v>0</v>
      </c>
      <c r="N174" s="36">
        <f t="shared" si="12"/>
        <v>8478.4830907168689</v>
      </c>
      <c r="O174" s="36">
        <f t="shared" si="10"/>
        <v>1440967.2952447562</v>
      </c>
    </row>
    <row r="175" spans="1:15">
      <c r="A175" s="25">
        <v>173</v>
      </c>
      <c r="B175" s="25">
        <v>39</v>
      </c>
      <c r="C175" s="25">
        <v>5</v>
      </c>
      <c r="D175" s="36">
        <f>(1+Mastersheet!$C$39)*D163</f>
        <v>18151.076698261342</v>
      </c>
      <c r="E175" s="36">
        <f>-(Mastersheet!$C$5) *D175</f>
        <v>-1089.0646018956804</v>
      </c>
      <c r="F175" s="36">
        <f t="shared" si="11"/>
        <v>0</v>
      </c>
      <c r="G175" s="36">
        <f>-(Mastersheet!$C$10) *D175</f>
        <v>-5263.8122424957892</v>
      </c>
      <c r="H175" s="37">
        <v>0</v>
      </c>
      <c r="I175" s="36">
        <f>(1+Mastersheet!$C$39)*I163</f>
        <v>-302.5179449710223</v>
      </c>
      <c r="J175" s="37">
        <f>(1+Mastersheet!$C$29)*J163</f>
        <v>-2260.9039557544261</v>
      </c>
      <c r="K175" s="37">
        <f>(1+Mastersheet!$C$39)*K163</f>
        <v>-756.29486242755581</v>
      </c>
      <c r="L175" s="25">
        <v>0</v>
      </c>
      <c r="M175" s="25">
        <v>0</v>
      </c>
      <c r="N175" s="36">
        <f t="shared" si="12"/>
        <v>8478.4830907168689</v>
      </c>
      <c r="O175" s="36">
        <f t="shared" si="10"/>
        <v>1451847.3904942144</v>
      </c>
    </row>
    <row r="176" spans="1:15">
      <c r="A176" s="25">
        <v>174</v>
      </c>
      <c r="B176" s="25">
        <v>39</v>
      </c>
      <c r="C176" s="25">
        <v>6</v>
      </c>
      <c r="D176" s="36">
        <f>(1+Mastersheet!$C$39)*D164</f>
        <v>18151.076698261342</v>
      </c>
      <c r="E176" s="36">
        <f>-(Mastersheet!$C$5) *D176</f>
        <v>-1089.0646018956804</v>
      </c>
      <c r="F176" s="36">
        <f t="shared" si="11"/>
        <v>0</v>
      </c>
      <c r="G176" s="36">
        <f>-(Mastersheet!$C$10) *D176</f>
        <v>-5263.8122424957892</v>
      </c>
      <c r="H176" s="37">
        <v>0</v>
      </c>
      <c r="I176" s="36">
        <f>(1+Mastersheet!$C$39)*I164</f>
        <v>-302.5179449710223</v>
      </c>
      <c r="J176" s="37">
        <f>(1+Mastersheet!$C$29)*J164</f>
        <v>-2260.9039557544261</v>
      </c>
      <c r="K176" s="37">
        <f>(1+Mastersheet!$C$39)*K164</f>
        <v>-756.29486242755581</v>
      </c>
      <c r="L176" s="25">
        <v>0</v>
      </c>
      <c r="M176" s="25">
        <v>0</v>
      </c>
      <c r="N176" s="36">
        <f t="shared" si="12"/>
        <v>8478.4830907168689</v>
      </c>
      <c r="O176" s="36">
        <f t="shared" si="10"/>
        <v>1462745.6192357549</v>
      </c>
    </row>
    <row r="177" spans="1:15">
      <c r="A177" s="25">
        <v>175</v>
      </c>
      <c r="B177" s="25">
        <v>39</v>
      </c>
      <c r="C177" s="25">
        <v>7</v>
      </c>
      <c r="D177" s="36">
        <f>(1+Mastersheet!$C$39)*D165</f>
        <v>18151.076698261342</v>
      </c>
      <c r="E177" s="36">
        <f>-(Mastersheet!$C$5) *D177</f>
        <v>-1089.0646018956804</v>
      </c>
      <c r="F177" s="36">
        <f t="shared" si="11"/>
        <v>0</v>
      </c>
      <c r="G177" s="36">
        <f>-(Mastersheet!$C$10) *D177</f>
        <v>-5263.8122424957892</v>
      </c>
      <c r="H177" s="37">
        <v>0</v>
      </c>
      <c r="I177" s="36">
        <f>(1+Mastersheet!$C$39)*I165</f>
        <v>-302.5179449710223</v>
      </c>
      <c r="J177" s="37">
        <f>(1+Mastersheet!$C$29)*J165</f>
        <v>-2260.9039557544261</v>
      </c>
      <c r="K177" s="37">
        <f>(1+Mastersheet!$C$39)*K165</f>
        <v>-756.29486242755581</v>
      </c>
      <c r="L177" s="25">
        <v>0</v>
      </c>
      <c r="M177" s="25">
        <v>0</v>
      </c>
      <c r="N177" s="36">
        <f t="shared" si="12"/>
        <v>8478.4830907168689</v>
      </c>
      <c r="O177" s="36">
        <f t="shared" si="10"/>
        <v>1473662.0116918648</v>
      </c>
    </row>
    <row r="178" spans="1:15">
      <c r="A178" s="25">
        <v>176</v>
      </c>
      <c r="B178" s="25">
        <v>39</v>
      </c>
      <c r="C178" s="25">
        <v>8</v>
      </c>
      <c r="D178" s="36">
        <f>(1+Mastersheet!$C$39)*D166</f>
        <v>18151.076698261342</v>
      </c>
      <c r="E178" s="36">
        <f>-(Mastersheet!$C$5) *D178</f>
        <v>-1089.0646018956804</v>
      </c>
      <c r="F178" s="36">
        <f t="shared" si="11"/>
        <v>0</v>
      </c>
      <c r="G178" s="36">
        <f>-(Mastersheet!$C$10) *D178</f>
        <v>-5263.8122424957892</v>
      </c>
      <c r="H178" s="37">
        <v>0</v>
      </c>
      <c r="I178" s="36">
        <f>(1+Mastersheet!$C$39)*I166</f>
        <v>-302.5179449710223</v>
      </c>
      <c r="J178" s="37">
        <f>(1+Mastersheet!$C$29)*J166</f>
        <v>-2260.9039557544261</v>
      </c>
      <c r="K178" s="37">
        <f>(1+Mastersheet!$C$39)*K166</f>
        <v>-756.29486242755581</v>
      </c>
      <c r="L178" s="25">
        <v>0</v>
      </c>
      <c r="M178" s="25">
        <v>0</v>
      </c>
      <c r="N178" s="36">
        <f t="shared" si="12"/>
        <v>8478.4830907168689</v>
      </c>
      <c r="O178" s="36">
        <f t="shared" si="10"/>
        <v>1484596.5981354015</v>
      </c>
    </row>
    <row r="179" spans="1:15">
      <c r="A179" s="25">
        <v>177</v>
      </c>
      <c r="B179" s="25">
        <v>39</v>
      </c>
      <c r="C179" s="25">
        <v>9</v>
      </c>
      <c r="D179" s="36">
        <f>(1+Mastersheet!$C$39)*D167</f>
        <v>18151.076698261342</v>
      </c>
      <c r="E179" s="36">
        <f>-(Mastersheet!$C$5) *D179</f>
        <v>-1089.0646018956804</v>
      </c>
      <c r="F179" s="36">
        <f t="shared" si="11"/>
        <v>0</v>
      </c>
      <c r="G179" s="36">
        <f>-(Mastersheet!$C$10) *D179</f>
        <v>-5263.8122424957892</v>
      </c>
      <c r="H179" s="37">
        <v>0</v>
      </c>
      <c r="I179" s="36">
        <f>(1+Mastersheet!$C$39)*I167</f>
        <v>-302.5179449710223</v>
      </c>
      <c r="J179" s="37">
        <f>(1+Mastersheet!$C$29)*J167</f>
        <v>-2260.9039557544261</v>
      </c>
      <c r="K179" s="37">
        <f>(1+Mastersheet!$C$39)*K167</f>
        <v>-756.29486242755581</v>
      </c>
      <c r="L179" s="25">
        <v>0</v>
      </c>
      <c r="M179" s="25">
        <v>0</v>
      </c>
      <c r="N179" s="36">
        <f t="shared" si="12"/>
        <v>8478.4830907168689</v>
      </c>
      <c r="O179" s="36">
        <f t="shared" si="10"/>
        <v>1495549.4088896774</v>
      </c>
    </row>
    <row r="180" spans="1:15">
      <c r="A180" s="25">
        <v>178</v>
      </c>
      <c r="B180" s="25">
        <v>39</v>
      </c>
      <c r="C180" s="25">
        <v>10</v>
      </c>
      <c r="D180" s="36">
        <f>(1+Mastersheet!$C$39)*D168</f>
        <v>18151.076698261342</v>
      </c>
      <c r="E180" s="36">
        <f>-(Mastersheet!$C$5) *D180</f>
        <v>-1089.0646018956804</v>
      </c>
      <c r="F180" s="36">
        <f t="shared" si="11"/>
        <v>0</v>
      </c>
      <c r="G180" s="36">
        <f>-(Mastersheet!$C$10) *D180</f>
        <v>-5263.8122424957892</v>
      </c>
      <c r="H180" s="37">
        <v>0</v>
      </c>
      <c r="I180" s="36">
        <f>(1+Mastersheet!$C$39)*I168</f>
        <v>-302.5179449710223</v>
      </c>
      <c r="J180" s="37">
        <f>(1+Mastersheet!$C$29)*J168</f>
        <v>-2260.9039557544261</v>
      </c>
      <c r="K180" s="37">
        <f>(1+Mastersheet!$C$39)*K168</f>
        <v>-756.29486242755581</v>
      </c>
      <c r="L180" s="25">
        <v>0</v>
      </c>
      <c r="M180" s="25">
        <v>0</v>
      </c>
      <c r="N180" s="36">
        <f t="shared" si="12"/>
        <v>8478.4830907168689</v>
      </c>
      <c r="O180" s="36">
        <f t="shared" si="10"/>
        <v>1506520.4743285438</v>
      </c>
    </row>
    <row r="181" spans="1:15">
      <c r="A181" s="25">
        <v>179</v>
      </c>
      <c r="B181" s="25">
        <v>39</v>
      </c>
      <c r="C181" s="25">
        <v>11</v>
      </c>
      <c r="D181" s="36">
        <f>(1+Mastersheet!$C$39)*D169</f>
        <v>18151.076698261342</v>
      </c>
      <c r="E181" s="36">
        <f>-(Mastersheet!$C$5) *D181</f>
        <v>-1089.0646018956804</v>
      </c>
      <c r="F181" s="36">
        <f t="shared" si="11"/>
        <v>0</v>
      </c>
      <c r="G181" s="36">
        <f>-(Mastersheet!$C$10) *D181</f>
        <v>-5263.8122424957892</v>
      </c>
      <c r="H181" s="37">
        <v>0</v>
      </c>
      <c r="I181" s="36">
        <f>(1+Mastersheet!$C$39)*I169</f>
        <v>-302.5179449710223</v>
      </c>
      <c r="J181" s="37">
        <f>(1+Mastersheet!$C$29)*J169</f>
        <v>-2260.9039557544261</v>
      </c>
      <c r="K181" s="37">
        <f>(1+Mastersheet!$C$39)*K169</f>
        <v>-756.29486242755581</v>
      </c>
      <c r="L181" s="25">
        <v>0</v>
      </c>
      <c r="M181" s="25">
        <v>0</v>
      </c>
      <c r="N181" s="36">
        <f t="shared" si="12"/>
        <v>8478.4830907168689</v>
      </c>
      <c r="O181" s="36">
        <f t="shared" si="10"/>
        <v>1517509.8248764749</v>
      </c>
    </row>
    <row r="182" spans="1:15">
      <c r="A182" s="25">
        <v>180</v>
      </c>
      <c r="B182" s="25">
        <v>40</v>
      </c>
      <c r="C182" s="25">
        <v>0</v>
      </c>
      <c r="D182" s="36">
        <f>(1+Mastersheet!$C$39)*D170</f>
        <v>18151.076698261342</v>
      </c>
      <c r="E182" s="36">
        <f>-(Mastersheet!$C$5) *D182</f>
        <v>-1089.0646018956804</v>
      </c>
      <c r="F182" s="36">
        <f t="shared" si="11"/>
        <v>0</v>
      </c>
      <c r="G182" s="36">
        <f>-(Mastersheet!$C$10) *D182</f>
        <v>-5263.8122424957892</v>
      </c>
      <c r="H182" s="37">
        <v>0</v>
      </c>
      <c r="I182" s="36">
        <f>(1+Mastersheet!$C$39)*I170</f>
        <v>-302.5179449710223</v>
      </c>
      <c r="J182" s="37">
        <f>(1+Mastersheet!$C$29)*J170</f>
        <v>-2260.9039557544261</v>
      </c>
      <c r="K182" s="37">
        <f>(1+Mastersheet!$C$39)*K170</f>
        <v>-756.29486242755581</v>
      </c>
      <c r="L182" s="25">
        <v>0</v>
      </c>
      <c r="M182" s="25">
        <v>0</v>
      </c>
      <c r="N182" s="36">
        <f t="shared" si="12"/>
        <v>8478.4830907168689</v>
      </c>
      <c r="O182" s="36">
        <f t="shared" si="10"/>
        <v>1528517.4910086526</v>
      </c>
    </row>
    <row r="183" spans="1:15">
      <c r="A183" s="25">
        <v>181</v>
      </c>
      <c r="B183" s="25">
        <v>40</v>
      </c>
      <c r="C183" s="25">
        <v>1</v>
      </c>
      <c r="D183" s="36">
        <f>(1+Mastersheet!$C$39)*D171</f>
        <v>18695.608999209184</v>
      </c>
      <c r="E183" s="36">
        <f>-(Mastersheet!$C$5) *D183</f>
        <v>-1121.7365399525511</v>
      </c>
      <c r="F183" s="36">
        <f t="shared" si="11"/>
        <v>0</v>
      </c>
      <c r="G183" s="36">
        <f>-(Mastersheet!$C$10) *D183</f>
        <v>-5421.7266097706633</v>
      </c>
      <c r="H183" s="37">
        <v>0</v>
      </c>
      <c r="I183" s="36">
        <f>(1+Mastersheet!$C$39)*I171</f>
        <v>-311.59348332015298</v>
      </c>
      <c r="J183" s="37">
        <f>(1+Mastersheet!$C$29)*J171</f>
        <v>-2396.5581930996918</v>
      </c>
      <c r="K183" s="37">
        <f>(1+Mastersheet!$C$39)*K171</f>
        <v>-778.98370830038255</v>
      </c>
      <c r="L183" s="25">
        <v>0</v>
      </c>
      <c r="M183" s="25">
        <v>0</v>
      </c>
      <c r="N183" s="36">
        <f t="shared" si="12"/>
        <v>8665.0104647657408</v>
      </c>
      <c r="O183" s="36">
        <f t="shared" si="10"/>
        <v>1539730.0306250995</v>
      </c>
    </row>
    <row r="184" spans="1:15">
      <c r="A184" s="25">
        <v>182</v>
      </c>
      <c r="B184" s="25">
        <v>40</v>
      </c>
      <c r="C184" s="25">
        <v>2</v>
      </c>
      <c r="D184" s="36">
        <f>(1+Mastersheet!$C$39)*D172</f>
        <v>18695.608999209184</v>
      </c>
      <c r="E184" s="36">
        <f>-(Mastersheet!$C$5) *D184</f>
        <v>-1121.7365399525511</v>
      </c>
      <c r="F184" s="36">
        <f t="shared" si="11"/>
        <v>0</v>
      </c>
      <c r="G184" s="36">
        <f>-(Mastersheet!$C$10) *D184</f>
        <v>-5421.7266097706633</v>
      </c>
      <c r="H184" s="37">
        <v>0</v>
      </c>
      <c r="I184" s="36">
        <f>(1+Mastersheet!$C$39)*I172</f>
        <v>-311.59348332015298</v>
      </c>
      <c r="J184" s="37">
        <f>(1+Mastersheet!$C$29)*J172</f>
        <v>-2396.5581930996918</v>
      </c>
      <c r="K184" s="37">
        <f>(1+Mastersheet!$C$39)*K172</f>
        <v>-778.98370830038255</v>
      </c>
      <c r="L184" s="25">
        <v>0</v>
      </c>
      <c r="M184" s="25">
        <v>0</v>
      </c>
      <c r="N184" s="36">
        <f t="shared" si="12"/>
        <v>8665.0104647657408</v>
      </c>
      <c r="O184" s="36">
        <f t="shared" si="10"/>
        <v>1550961.257807574</v>
      </c>
    </row>
    <row r="185" spans="1:15">
      <c r="A185" s="25">
        <v>183</v>
      </c>
      <c r="B185" s="25">
        <v>40</v>
      </c>
      <c r="C185" s="25">
        <v>3</v>
      </c>
      <c r="D185" s="36">
        <f>(1+Mastersheet!$C$39)*D173</f>
        <v>18695.608999209184</v>
      </c>
      <c r="E185" s="36">
        <f>-(Mastersheet!$C$5) *D185</f>
        <v>-1121.7365399525511</v>
      </c>
      <c r="F185" s="36">
        <f t="shared" si="11"/>
        <v>0</v>
      </c>
      <c r="G185" s="36">
        <f>-(Mastersheet!$C$10) *D185</f>
        <v>-5421.7266097706633</v>
      </c>
      <c r="H185" s="37">
        <v>0</v>
      </c>
      <c r="I185" s="36">
        <f>(1+Mastersheet!$C$39)*I173</f>
        <v>-311.59348332015298</v>
      </c>
      <c r="J185" s="37">
        <f>(1+Mastersheet!$C$29)*J173</f>
        <v>-2396.5581930996918</v>
      </c>
      <c r="K185" s="37">
        <f>(1+Mastersheet!$C$39)*K173</f>
        <v>-778.98370830038255</v>
      </c>
      <c r="L185" s="25">
        <v>0</v>
      </c>
      <c r="M185" s="25">
        <v>0</v>
      </c>
      <c r="N185" s="36">
        <f t="shared" si="12"/>
        <v>8665.0104647657408</v>
      </c>
      <c r="O185" s="36">
        <f t="shared" si="10"/>
        <v>1562211.2037020193</v>
      </c>
    </row>
    <row r="186" spans="1:15">
      <c r="A186" s="25">
        <v>184</v>
      </c>
      <c r="B186" s="25">
        <v>40</v>
      </c>
      <c r="C186" s="25">
        <v>4</v>
      </c>
      <c r="D186" s="36">
        <f>(1+Mastersheet!$C$39)*D174</f>
        <v>18695.608999209184</v>
      </c>
      <c r="E186" s="36">
        <f>-(Mastersheet!$C$5) *D186</f>
        <v>-1121.7365399525511</v>
      </c>
      <c r="F186" s="36">
        <f t="shared" si="11"/>
        <v>0</v>
      </c>
      <c r="G186" s="36">
        <f>-(Mastersheet!$C$10) *D186</f>
        <v>-5421.7266097706633</v>
      </c>
      <c r="H186" s="37">
        <v>0</v>
      </c>
      <c r="I186" s="36">
        <f>(1+Mastersheet!$C$39)*I174</f>
        <v>-311.59348332015298</v>
      </c>
      <c r="J186" s="37">
        <f>(1+Mastersheet!$C$29)*J174</f>
        <v>-2396.5581930996918</v>
      </c>
      <c r="K186" s="37">
        <f>(1+Mastersheet!$C$39)*K174</f>
        <v>-778.98370830038255</v>
      </c>
      <c r="L186" s="25">
        <v>0</v>
      </c>
      <c r="M186" s="25">
        <v>0</v>
      </c>
      <c r="N186" s="36">
        <f t="shared" si="12"/>
        <v>8665.0104647657408</v>
      </c>
      <c r="O186" s="36">
        <f t="shared" si="10"/>
        <v>1573479.8995062886</v>
      </c>
    </row>
    <row r="187" spans="1:15">
      <c r="A187" s="25">
        <v>185</v>
      </c>
      <c r="B187" s="25">
        <v>40</v>
      </c>
      <c r="C187" s="25">
        <v>5</v>
      </c>
      <c r="D187" s="36">
        <f>(1+Mastersheet!$C$39)*D175</f>
        <v>18695.608999209184</v>
      </c>
      <c r="E187" s="36">
        <f>-(Mastersheet!$C$5) *D187</f>
        <v>-1121.7365399525511</v>
      </c>
      <c r="F187" s="36">
        <f t="shared" si="11"/>
        <v>0</v>
      </c>
      <c r="G187" s="36">
        <f>-(Mastersheet!$C$10) *D187</f>
        <v>-5421.7266097706633</v>
      </c>
      <c r="H187" s="37">
        <v>0</v>
      </c>
      <c r="I187" s="36">
        <f>(1+Mastersheet!$C$39)*I175</f>
        <v>-311.59348332015298</v>
      </c>
      <c r="J187" s="37">
        <f>(1+Mastersheet!$C$29)*J175</f>
        <v>-2396.5581930996918</v>
      </c>
      <c r="K187" s="37">
        <f>(1+Mastersheet!$C$39)*K175</f>
        <v>-778.98370830038255</v>
      </c>
      <c r="L187" s="25">
        <v>0</v>
      </c>
      <c r="M187" s="25">
        <v>0</v>
      </c>
      <c r="N187" s="36">
        <f t="shared" si="12"/>
        <v>8665.0104647657408</v>
      </c>
      <c r="O187" s="36">
        <f t="shared" si="10"/>
        <v>1584767.3764702317</v>
      </c>
    </row>
    <row r="188" spans="1:15">
      <c r="A188" s="25">
        <v>186</v>
      </c>
      <c r="B188" s="25">
        <v>40</v>
      </c>
      <c r="C188" s="25">
        <v>6</v>
      </c>
      <c r="D188" s="36">
        <f>(1+Mastersheet!$C$39)*D176</f>
        <v>18695.608999209184</v>
      </c>
      <c r="E188" s="36">
        <f>-(Mastersheet!$C$5) *D188</f>
        <v>-1121.7365399525511</v>
      </c>
      <c r="F188" s="36">
        <f t="shared" si="11"/>
        <v>0</v>
      </c>
      <c r="G188" s="36">
        <f>-(Mastersheet!$C$10) *D188</f>
        <v>-5421.7266097706633</v>
      </c>
      <c r="H188" s="37">
        <v>0</v>
      </c>
      <c r="I188" s="36">
        <f>(1+Mastersheet!$C$39)*I176</f>
        <v>-311.59348332015298</v>
      </c>
      <c r="J188" s="37">
        <f>(1+Mastersheet!$C$29)*J176</f>
        <v>-2396.5581930996918</v>
      </c>
      <c r="K188" s="37">
        <f>(1+Mastersheet!$C$39)*K176</f>
        <v>-778.98370830038255</v>
      </c>
      <c r="L188" s="25">
        <v>0</v>
      </c>
      <c r="M188" s="25">
        <v>0</v>
      </c>
      <c r="N188" s="36">
        <f t="shared" si="12"/>
        <v>8665.0104647657408</v>
      </c>
      <c r="O188" s="36">
        <f t="shared" si="10"/>
        <v>1596073.6658957812</v>
      </c>
    </row>
    <row r="189" spans="1:15">
      <c r="A189" s="25">
        <v>187</v>
      </c>
      <c r="B189" s="25">
        <v>40</v>
      </c>
      <c r="C189" s="25">
        <v>7</v>
      </c>
      <c r="D189" s="36">
        <f>(1+Mastersheet!$C$39)*D177</f>
        <v>18695.608999209184</v>
      </c>
      <c r="E189" s="36">
        <f>-(Mastersheet!$C$5) *D189</f>
        <v>-1121.7365399525511</v>
      </c>
      <c r="F189" s="36">
        <f t="shared" si="11"/>
        <v>0</v>
      </c>
      <c r="G189" s="36">
        <f>-(Mastersheet!$C$10) *D189</f>
        <v>-5421.7266097706633</v>
      </c>
      <c r="H189" s="37">
        <v>0</v>
      </c>
      <c r="I189" s="36">
        <f>(1+Mastersheet!$C$39)*I177</f>
        <v>-311.59348332015298</v>
      </c>
      <c r="J189" s="37">
        <f>(1+Mastersheet!$C$29)*J177</f>
        <v>-2396.5581930996918</v>
      </c>
      <c r="K189" s="37">
        <f>(1+Mastersheet!$C$39)*K177</f>
        <v>-778.98370830038255</v>
      </c>
      <c r="L189" s="25">
        <v>0</v>
      </c>
      <c r="M189" s="25">
        <v>0</v>
      </c>
      <c r="N189" s="36">
        <f t="shared" si="12"/>
        <v>8665.0104647657408</v>
      </c>
      <c r="O189" s="36">
        <f t="shared" si="10"/>
        <v>1607398.79913704</v>
      </c>
    </row>
    <row r="190" spans="1:15">
      <c r="A190" s="25">
        <v>188</v>
      </c>
      <c r="B190" s="25">
        <v>40</v>
      </c>
      <c r="C190" s="25">
        <v>8</v>
      </c>
      <c r="D190" s="36">
        <f>(1+Mastersheet!$C$39)*D178</f>
        <v>18695.608999209184</v>
      </c>
      <c r="E190" s="36">
        <f>-(Mastersheet!$C$5) *D190</f>
        <v>-1121.7365399525511</v>
      </c>
      <c r="F190" s="36">
        <f t="shared" si="11"/>
        <v>0</v>
      </c>
      <c r="G190" s="36">
        <f>-(Mastersheet!$C$10) *D190</f>
        <v>-5421.7266097706633</v>
      </c>
      <c r="H190" s="37">
        <v>0</v>
      </c>
      <c r="I190" s="36">
        <f>(1+Mastersheet!$C$39)*I178</f>
        <v>-311.59348332015298</v>
      </c>
      <c r="J190" s="37">
        <f>(1+Mastersheet!$C$29)*J178</f>
        <v>-2396.5581930996918</v>
      </c>
      <c r="K190" s="37">
        <f>(1+Mastersheet!$C$39)*K178</f>
        <v>-778.98370830038255</v>
      </c>
      <c r="L190" s="25">
        <v>0</v>
      </c>
      <c r="M190" s="25">
        <v>0</v>
      </c>
      <c r="N190" s="36">
        <f t="shared" si="12"/>
        <v>8665.0104647657408</v>
      </c>
      <c r="O190" s="36">
        <f t="shared" si="10"/>
        <v>1618742.8076003676</v>
      </c>
    </row>
    <row r="191" spans="1:15">
      <c r="A191" s="25">
        <v>189</v>
      </c>
      <c r="B191" s="25">
        <v>40</v>
      </c>
      <c r="C191" s="25">
        <v>9</v>
      </c>
      <c r="D191" s="36">
        <f>(1+Mastersheet!$C$39)*D179</f>
        <v>18695.608999209184</v>
      </c>
      <c r="E191" s="36">
        <f>-(Mastersheet!$C$5) *D191</f>
        <v>-1121.7365399525511</v>
      </c>
      <c r="F191" s="36">
        <f t="shared" si="11"/>
        <v>0</v>
      </c>
      <c r="G191" s="36">
        <f>-(Mastersheet!$C$10) *D191</f>
        <v>-5421.7266097706633</v>
      </c>
      <c r="H191" s="37">
        <v>0</v>
      </c>
      <c r="I191" s="36">
        <f>(1+Mastersheet!$C$39)*I179</f>
        <v>-311.59348332015298</v>
      </c>
      <c r="J191" s="37">
        <f>(1+Mastersheet!$C$29)*J179</f>
        <v>-2396.5581930996918</v>
      </c>
      <c r="K191" s="37">
        <f>(1+Mastersheet!$C$39)*K179</f>
        <v>-778.98370830038255</v>
      </c>
      <c r="L191" s="25">
        <v>0</v>
      </c>
      <c r="M191" s="25">
        <v>0</v>
      </c>
      <c r="N191" s="36">
        <f t="shared" si="12"/>
        <v>8665.0104647657408</v>
      </c>
      <c r="O191" s="36">
        <f t="shared" si="10"/>
        <v>1630105.7227444674</v>
      </c>
    </row>
    <row r="192" spans="1:15">
      <c r="A192" s="25">
        <v>190</v>
      </c>
      <c r="B192" s="25">
        <v>40</v>
      </c>
      <c r="C192" s="25">
        <v>10</v>
      </c>
      <c r="D192" s="36">
        <f>(1+Mastersheet!$C$39)*D180</f>
        <v>18695.608999209184</v>
      </c>
      <c r="E192" s="36">
        <f>-(Mastersheet!$C$5) *D192</f>
        <v>-1121.7365399525511</v>
      </c>
      <c r="F192" s="36">
        <f t="shared" si="11"/>
        <v>0</v>
      </c>
      <c r="G192" s="36">
        <f>-(Mastersheet!$C$10) *D192</f>
        <v>-5421.7266097706633</v>
      </c>
      <c r="H192" s="37">
        <v>0</v>
      </c>
      <c r="I192" s="36">
        <f>(1+Mastersheet!$C$39)*I180</f>
        <v>-311.59348332015298</v>
      </c>
      <c r="J192" s="37">
        <f>(1+Mastersheet!$C$29)*J180</f>
        <v>-2396.5581930996918</v>
      </c>
      <c r="K192" s="37">
        <f>(1+Mastersheet!$C$39)*K180</f>
        <v>-778.98370830038255</v>
      </c>
      <c r="L192" s="25">
        <v>0</v>
      </c>
      <c r="M192" s="25">
        <v>0</v>
      </c>
      <c r="N192" s="36">
        <f t="shared" si="12"/>
        <v>8665.0104647657408</v>
      </c>
      <c r="O192" s="36">
        <f t="shared" si="10"/>
        <v>1641487.5760804741</v>
      </c>
    </row>
    <row r="193" spans="1:15">
      <c r="A193" s="25">
        <v>191</v>
      </c>
      <c r="B193" s="25">
        <v>40</v>
      </c>
      <c r="C193" s="25">
        <v>11</v>
      </c>
      <c r="D193" s="36">
        <f>(1+Mastersheet!$C$39)*D181</f>
        <v>18695.608999209184</v>
      </c>
      <c r="E193" s="36">
        <f>-(Mastersheet!$C$5) *D193</f>
        <v>-1121.7365399525511</v>
      </c>
      <c r="F193" s="36">
        <f t="shared" si="11"/>
        <v>0</v>
      </c>
      <c r="G193" s="36">
        <f>-(Mastersheet!$C$10) *D193</f>
        <v>-5421.7266097706633</v>
      </c>
      <c r="H193" s="37">
        <v>0</v>
      </c>
      <c r="I193" s="36">
        <f>(1+Mastersheet!$C$39)*I181</f>
        <v>-311.59348332015298</v>
      </c>
      <c r="J193" s="37">
        <f>(1+Mastersheet!$C$29)*J181</f>
        <v>-2396.5581930996918</v>
      </c>
      <c r="K193" s="37">
        <f>(1+Mastersheet!$C$39)*K181</f>
        <v>-778.98370830038255</v>
      </c>
      <c r="L193" s="25">
        <v>0</v>
      </c>
      <c r="M193" s="25">
        <v>0</v>
      </c>
      <c r="N193" s="36">
        <f t="shared" si="12"/>
        <v>8665.0104647657408</v>
      </c>
      <c r="O193" s="36">
        <f t="shared" si="10"/>
        <v>1652888.3991720409</v>
      </c>
    </row>
    <row r="194" spans="1:15">
      <c r="A194" s="25">
        <v>192</v>
      </c>
      <c r="B194" s="25">
        <v>41</v>
      </c>
      <c r="C194" s="25">
        <v>0</v>
      </c>
      <c r="D194" s="36">
        <f>(1+Mastersheet!$C$39)*D182</f>
        <v>18695.608999209184</v>
      </c>
      <c r="E194" s="36">
        <f>-(Mastersheet!$C$5) *D194</f>
        <v>-1121.7365399525511</v>
      </c>
      <c r="F194" s="36">
        <f t="shared" si="11"/>
        <v>0</v>
      </c>
      <c r="G194" s="36">
        <f>-(Mastersheet!$C$10) *D194</f>
        <v>-5421.7266097706633</v>
      </c>
      <c r="H194" s="37">
        <v>0</v>
      </c>
      <c r="I194" s="36">
        <f>(1+Mastersheet!$C$39)*I182</f>
        <v>-311.59348332015298</v>
      </c>
      <c r="J194" s="37">
        <f>(1+Mastersheet!$C$29)*J182</f>
        <v>-2396.5581930996918</v>
      </c>
      <c r="K194" s="37">
        <f>(1+Mastersheet!$C$39)*K182</f>
        <v>-778.98370830038255</v>
      </c>
      <c r="L194" s="25">
        <v>0</v>
      </c>
      <c r="M194" s="25">
        <v>0</v>
      </c>
      <c r="N194" s="36">
        <f t="shared" si="12"/>
        <v>8665.0104647657408</v>
      </c>
      <c r="O194" s="36">
        <f t="shared" si="10"/>
        <v>1664308.2236354267</v>
      </c>
    </row>
    <row r="195" spans="1:15">
      <c r="A195" s="25">
        <v>193</v>
      </c>
      <c r="B195" s="25">
        <v>41</v>
      </c>
      <c r="C195" s="25">
        <v>1</v>
      </c>
      <c r="D195" s="36">
        <f>(1+Mastersheet!$C$39)*D183</f>
        <v>19256.47726918546</v>
      </c>
      <c r="E195" s="36">
        <f>-(Mastersheet!$C$5) *D195</f>
        <v>-1155.3886361511275</v>
      </c>
      <c r="F195" s="36">
        <f t="shared" si="11"/>
        <v>0</v>
      </c>
      <c r="G195" s="36">
        <f>-(Mastersheet!$C$10) *D195</f>
        <v>-5584.3784080637824</v>
      </c>
      <c r="H195" s="37">
        <v>0</v>
      </c>
      <c r="I195" s="36">
        <f>(1+Mastersheet!$C$39)*I183</f>
        <v>-320.94128781975758</v>
      </c>
      <c r="J195" s="37">
        <f>(1+Mastersheet!$C$29)*J183</f>
        <v>-2540.3516846856733</v>
      </c>
      <c r="K195" s="37">
        <f>(1+Mastersheet!$C$39)*K183</f>
        <v>-802.353219549394</v>
      </c>
      <c r="L195" s="25">
        <v>0</v>
      </c>
      <c r="M195" s="25">
        <v>0</v>
      </c>
      <c r="N195" s="36">
        <f t="shared" si="12"/>
        <v>8853.064032915725</v>
      </c>
      <c r="O195" s="36">
        <f t="shared" ref="O195:O258" si="13" xml:space="preserve"> N195 + O194 * (1+($S$7)/12)</f>
        <v>1675935.1347077349</v>
      </c>
    </row>
    <row r="196" spans="1:15">
      <c r="A196" s="25">
        <v>194</v>
      </c>
      <c r="B196" s="25">
        <v>41</v>
      </c>
      <c r="C196" s="25">
        <v>2</v>
      </c>
      <c r="D196" s="36">
        <f>(1+Mastersheet!$C$39)*D184</f>
        <v>19256.47726918546</v>
      </c>
      <c r="E196" s="36">
        <f>-(Mastersheet!$C$5) *D196</f>
        <v>-1155.3886361511275</v>
      </c>
      <c r="F196" s="36">
        <f t="shared" ref="F196:F259" si="14">FV(0.00416,1,0,-F195,0)</f>
        <v>0</v>
      </c>
      <c r="G196" s="36">
        <f>-(Mastersheet!$C$10) *D196</f>
        <v>-5584.3784080637824</v>
      </c>
      <c r="H196" s="37">
        <v>0</v>
      </c>
      <c r="I196" s="36">
        <f>(1+Mastersheet!$C$39)*I184</f>
        <v>-320.94128781975758</v>
      </c>
      <c r="J196" s="37">
        <f>(1+Mastersheet!$C$29)*J184</f>
        <v>-2540.3516846856733</v>
      </c>
      <c r="K196" s="37">
        <f>(1+Mastersheet!$C$39)*K184</f>
        <v>-802.353219549394</v>
      </c>
      <c r="L196" s="25">
        <v>0</v>
      </c>
      <c r="M196" s="25">
        <v>0</v>
      </c>
      <c r="N196" s="36">
        <f t="shared" ref="N196:N259" si="15">SUM(D196,E196,F196,G196,H196,I196,J196,K196,L196,M196)</f>
        <v>8853.064032915725</v>
      </c>
      <c r="O196" s="36">
        <f t="shared" si="13"/>
        <v>1687581.4239651635</v>
      </c>
    </row>
    <row r="197" spans="1:15">
      <c r="A197" s="25">
        <v>195</v>
      </c>
      <c r="B197" s="25">
        <v>41</v>
      </c>
      <c r="C197" s="25">
        <v>3</v>
      </c>
      <c r="D197" s="36">
        <f>(1+Mastersheet!$C$39)*D185</f>
        <v>19256.47726918546</v>
      </c>
      <c r="E197" s="36">
        <f>-(Mastersheet!$C$5) *D197</f>
        <v>-1155.3886361511275</v>
      </c>
      <c r="F197" s="36">
        <f t="shared" si="14"/>
        <v>0</v>
      </c>
      <c r="G197" s="36">
        <f>-(Mastersheet!$C$10) *D197</f>
        <v>-5584.3784080637824</v>
      </c>
      <c r="H197" s="37">
        <v>0</v>
      </c>
      <c r="I197" s="36">
        <f>(1+Mastersheet!$C$39)*I185</f>
        <v>-320.94128781975758</v>
      </c>
      <c r="J197" s="37">
        <f>(1+Mastersheet!$C$29)*J185</f>
        <v>-2540.3516846856733</v>
      </c>
      <c r="K197" s="37">
        <f>(1+Mastersheet!$C$39)*K185</f>
        <v>-802.353219549394</v>
      </c>
      <c r="L197" s="25">
        <v>0</v>
      </c>
      <c r="M197" s="25">
        <v>0</v>
      </c>
      <c r="N197" s="36">
        <f t="shared" si="15"/>
        <v>8853.064032915725</v>
      </c>
      <c r="O197" s="36">
        <f t="shared" si="13"/>
        <v>1699247.1237046879</v>
      </c>
    </row>
    <row r="198" spans="1:15">
      <c r="A198" s="25">
        <v>196</v>
      </c>
      <c r="B198" s="25">
        <v>41</v>
      </c>
      <c r="C198" s="25">
        <v>4</v>
      </c>
      <c r="D198" s="36">
        <f>(1+Mastersheet!$C$39)*D186</f>
        <v>19256.47726918546</v>
      </c>
      <c r="E198" s="36">
        <f>-(Mastersheet!$C$5) *D198</f>
        <v>-1155.3886361511275</v>
      </c>
      <c r="F198" s="36">
        <f t="shared" si="14"/>
        <v>0</v>
      </c>
      <c r="G198" s="36">
        <f>-(Mastersheet!$C$10) *D198</f>
        <v>-5584.3784080637824</v>
      </c>
      <c r="H198" s="37">
        <v>0</v>
      </c>
      <c r="I198" s="36">
        <f>(1+Mastersheet!$C$39)*I186</f>
        <v>-320.94128781975758</v>
      </c>
      <c r="J198" s="37">
        <f>(1+Mastersheet!$C$29)*J186</f>
        <v>-2540.3516846856733</v>
      </c>
      <c r="K198" s="37">
        <f>(1+Mastersheet!$C$39)*K186</f>
        <v>-802.353219549394</v>
      </c>
      <c r="L198" s="25">
        <v>0</v>
      </c>
      <c r="M198" s="25">
        <v>0</v>
      </c>
      <c r="N198" s="36">
        <f t="shared" si="15"/>
        <v>8853.064032915725</v>
      </c>
      <c r="O198" s="36">
        <f t="shared" si="13"/>
        <v>1710932.2662771116</v>
      </c>
    </row>
    <row r="199" spans="1:15">
      <c r="A199" s="25">
        <v>197</v>
      </c>
      <c r="B199" s="25">
        <v>41</v>
      </c>
      <c r="C199" s="25">
        <v>5</v>
      </c>
      <c r="D199" s="36">
        <f>(1+Mastersheet!$C$39)*D187</f>
        <v>19256.47726918546</v>
      </c>
      <c r="E199" s="36">
        <f>-(Mastersheet!$C$5) *D199</f>
        <v>-1155.3886361511275</v>
      </c>
      <c r="F199" s="36">
        <f t="shared" si="14"/>
        <v>0</v>
      </c>
      <c r="G199" s="36">
        <f>-(Mastersheet!$C$10) *D199</f>
        <v>-5584.3784080637824</v>
      </c>
      <c r="H199" s="37">
        <v>0</v>
      </c>
      <c r="I199" s="36">
        <f>(1+Mastersheet!$C$39)*I187</f>
        <v>-320.94128781975758</v>
      </c>
      <c r="J199" s="37">
        <f>(1+Mastersheet!$C$29)*J187</f>
        <v>-2540.3516846856733</v>
      </c>
      <c r="K199" s="37">
        <f>(1+Mastersheet!$C$39)*K187</f>
        <v>-802.353219549394</v>
      </c>
      <c r="L199" s="25">
        <v>0</v>
      </c>
      <c r="M199" s="25">
        <v>0</v>
      </c>
      <c r="N199" s="36">
        <f t="shared" si="15"/>
        <v>8853.064032915725</v>
      </c>
      <c r="O199" s="36">
        <f t="shared" si="13"/>
        <v>1722636.884087156</v>
      </c>
    </row>
    <row r="200" spans="1:15">
      <c r="A200" s="25">
        <v>198</v>
      </c>
      <c r="B200" s="25">
        <v>41</v>
      </c>
      <c r="C200" s="25">
        <v>6</v>
      </c>
      <c r="D200" s="36">
        <f>(1+Mastersheet!$C$39)*D188</f>
        <v>19256.47726918546</v>
      </c>
      <c r="E200" s="36">
        <f>-(Mastersheet!$C$5) *D200</f>
        <v>-1155.3886361511275</v>
      </c>
      <c r="F200" s="36">
        <f t="shared" si="14"/>
        <v>0</v>
      </c>
      <c r="G200" s="36">
        <f>-(Mastersheet!$C$10) *D200</f>
        <v>-5584.3784080637824</v>
      </c>
      <c r="H200" s="37">
        <v>0</v>
      </c>
      <c r="I200" s="36">
        <f>(1+Mastersheet!$C$39)*I188</f>
        <v>-320.94128781975758</v>
      </c>
      <c r="J200" s="37">
        <f>(1+Mastersheet!$C$29)*J188</f>
        <v>-2540.3516846856733</v>
      </c>
      <c r="K200" s="37">
        <f>(1+Mastersheet!$C$39)*K188</f>
        <v>-802.353219549394</v>
      </c>
      <c r="L200" s="25">
        <v>0</v>
      </c>
      <c r="M200" s="25">
        <v>0</v>
      </c>
      <c r="N200" s="36">
        <f t="shared" si="15"/>
        <v>8853.064032915725</v>
      </c>
      <c r="O200" s="36">
        <f t="shared" si="13"/>
        <v>1734361.0095935503</v>
      </c>
    </row>
    <row r="201" spans="1:15">
      <c r="A201" s="25">
        <v>199</v>
      </c>
      <c r="B201" s="25">
        <v>41</v>
      </c>
      <c r="C201" s="25">
        <v>7</v>
      </c>
      <c r="D201" s="36">
        <f>(1+Mastersheet!$C$39)*D189</f>
        <v>19256.47726918546</v>
      </c>
      <c r="E201" s="36">
        <f>-(Mastersheet!$C$5) *D201</f>
        <v>-1155.3886361511275</v>
      </c>
      <c r="F201" s="36">
        <f t="shared" si="14"/>
        <v>0</v>
      </c>
      <c r="G201" s="36">
        <f>-(Mastersheet!$C$10) *D201</f>
        <v>-5584.3784080637824</v>
      </c>
      <c r="H201" s="37">
        <v>0</v>
      </c>
      <c r="I201" s="36">
        <f>(1+Mastersheet!$C$39)*I189</f>
        <v>-320.94128781975758</v>
      </c>
      <c r="J201" s="37">
        <f>(1+Mastersheet!$C$29)*J189</f>
        <v>-2540.3516846856733</v>
      </c>
      <c r="K201" s="37">
        <f>(1+Mastersheet!$C$39)*K189</f>
        <v>-802.353219549394</v>
      </c>
      <c r="L201" s="25">
        <v>0</v>
      </c>
      <c r="M201" s="25">
        <v>0</v>
      </c>
      <c r="N201" s="36">
        <f t="shared" si="15"/>
        <v>8853.064032915725</v>
      </c>
      <c r="O201" s="36">
        <f t="shared" si="13"/>
        <v>1746104.6753091221</v>
      </c>
    </row>
    <row r="202" spans="1:15">
      <c r="A202" s="25">
        <v>200</v>
      </c>
      <c r="B202" s="25">
        <v>41</v>
      </c>
      <c r="C202" s="25">
        <v>8</v>
      </c>
      <c r="D202" s="36">
        <f>(1+Mastersheet!$C$39)*D190</f>
        <v>19256.47726918546</v>
      </c>
      <c r="E202" s="36">
        <f>-(Mastersheet!$C$5) *D202</f>
        <v>-1155.3886361511275</v>
      </c>
      <c r="F202" s="36">
        <f t="shared" si="14"/>
        <v>0</v>
      </c>
      <c r="G202" s="36">
        <f>-(Mastersheet!$C$10) *D202</f>
        <v>-5584.3784080637824</v>
      </c>
      <c r="H202" s="37">
        <v>0</v>
      </c>
      <c r="I202" s="36">
        <f>(1+Mastersheet!$C$39)*I190</f>
        <v>-320.94128781975758</v>
      </c>
      <c r="J202" s="37">
        <f>(1+Mastersheet!$C$29)*J190</f>
        <v>-2540.3516846856733</v>
      </c>
      <c r="K202" s="37">
        <f>(1+Mastersheet!$C$39)*K190</f>
        <v>-802.353219549394</v>
      </c>
      <c r="L202" s="25">
        <v>0</v>
      </c>
      <c r="M202" s="25">
        <v>0</v>
      </c>
      <c r="N202" s="36">
        <f t="shared" si="15"/>
        <v>8853.064032915725</v>
      </c>
      <c r="O202" s="36">
        <f t="shared" si="13"/>
        <v>1757867.9138008864</v>
      </c>
    </row>
    <row r="203" spans="1:15">
      <c r="A203" s="25">
        <v>201</v>
      </c>
      <c r="B203" s="25">
        <v>41</v>
      </c>
      <c r="C203" s="25">
        <v>9</v>
      </c>
      <c r="D203" s="36">
        <f>(1+Mastersheet!$C$39)*D191</f>
        <v>19256.47726918546</v>
      </c>
      <c r="E203" s="36">
        <f>-(Mastersheet!$C$5) *D203</f>
        <v>-1155.3886361511275</v>
      </c>
      <c r="F203" s="36">
        <f t="shared" si="14"/>
        <v>0</v>
      </c>
      <c r="G203" s="36">
        <f>-(Mastersheet!$C$10) *D203</f>
        <v>-5584.3784080637824</v>
      </c>
      <c r="H203" s="37">
        <v>0</v>
      </c>
      <c r="I203" s="36">
        <f>(1+Mastersheet!$C$39)*I191</f>
        <v>-320.94128781975758</v>
      </c>
      <c r="J203" s="37">
        <f>(1+Mastersheet!$C$29)*J191</f>
        <v>-2540.3516846856733</v>
      </c>
      <c r="K203" s="37">
        <f>(1+Mastersheet!$C$39)*K191</f>
        <v>-802.353219549394</v>
      </c>
      <c r="L203" s="25">
        <v>0</v>
      </c>
      <c r="M203" s="25">
        <v>0</v>
      </c>
      <c r="N203" s="36">
        <f t="shared" si="15"/>
        <v>8853.064032915725</v>
      </c>
      <c r="O203" s="36">
        <f t="shared" si="13"/>
        <v>1769650.757690137</v>
      </c>
    </row>
    <row r="204" spans="1:15">
      <c r="A204" s="25">
        <v>202</v>
      </c>
      <c r="B204" s="25">
        <v>41</v>
      </c>
      <c r="C204" s="25">
        <v>10</v>
      </c>
      <c r="D204" s="36">
        <f>(1+Mastersheet!$C$39)*D192</f>
        <v>19256.47726918546</v>
      </c>
      <c r="E204" s="36">
        <f>-(Mastersheet!$C$5) *D204</f>
        <v>-1155.3886361511275</v>
      </c>
      <c r="F204" s="36">
        <f t="shared" si="14"/>
        <v>0</v>
      </c>
      <c r="G204" s="36">
        <f>-(Mastersheet!$C$10) *D204</f>
        <v>-5584.3784080637824</v>
      </c>
      <c r="H204" s="37">
        <v>0</v>
      </c>
      <c r="I204" s="36">
        <f>(1+Mastersheet!$C$39)*I192</f>
        <v>-320.94128781975758</v>
      </c>
      <c r="J204" s="37">
        <f>(1+Mastersheet!$C$29)*J192</f>
        <v>-2540.3516846856733</v>
      </c>
      <c r="K204" s="37">
        <f>(1+Mastersheet!$C$39)*K192</f>
        <v>-802.353219549394</v>
      </c>
      <c r="L204" s="25">
        <v>0</v>
      </c>
      <c r="M204" s="25">
        <v>0</v>
      </c>
      <c r="N204" s="36">
        <f t="shared" si="15"/>
        <v>8853.064032915725</v>
      </c>
      <c r="O204" s="36">
        <f t="shared" si="13"/>
        <v>1781453.2396525363</v>
      </c>
    </row>
    <row r="205" spans="1:15">
      <c r="A205" s="25">
        <v>203</v>
      </c>
      <c r="B205" s="25">
        <v>41</v>
      </c>
      <c r="C205" s="25">
        <v>11</v>
      </c>
      <c r="D205" s="36">
        <f>(1+Mastersheet!$C$39)*D193</f>
        <v>19256.47726918546</v>
      </c>
      <c r="E205" s="36">
        <f>-(Mastersheet!$C$5) *D205</f>
        <v>-1155.3886361511275</v>
      </c>
      <c r="F205" s="36">
        <f t="shared" si="14"/>
        <v>0</v>
      </c>
      <c r="G205" s="36">
        <f>-(Mastersheet!$C$10) *D205</f>
        <v>-5584.3784080637824</v>
      </c>
      <c r="H205" s="37">
        <v>0</v>
      </c>
      <c r="I205" s="36">
        <f>(1+Mastersheet!$C$39)*I193</f>
        <v>-320.94128781975758</v>
      </c>
      <c r="J205" s="37">
        <f>(1+Mastersheet!$C$29)*J193</f>
        <v>-2540.3516846856733</v>
      </c>
      <c r="K205" s="37">
        <f>(1+Mastersheet!$C$39)*K193</f>
        <v>-802.353219549394</v>
      </c>
      <c r="L205" s="25">
        <v>0</v>
      </c>
      <c r="M205" s="25">
        <v>0</v>
      </c>
      <c r="N205" s="36">
        <f t="shared" si="15"/>
        <v>8853.064032915725</v>
      </c>
      <c r="O205" s="36">
        <f t="shared" si="13"/>
        <v>1793275.3924182064</v>
      </c>
    </row>
    <row r="206" spans="1:15">
      <c r="A206" s="25">
        <v>204</v>
      </c>
      <c r="B206" s="25">
        <v>42</v>
      </c>
      <c r="C206" s="25">
        <v>0</v>
      </c>
      <c r="D206" s="36">
        <f>(1+Mastersheet!$C$39)*D194</f>
        <v>19256.47726918546</v>
      </c>
      <c r="E206" s="36">
        <f>-(Mastersheet!$C$5) *D206</f>
        <v>-1155.3886361511275</v>
      </c>
      <c r="F206" s="36">
        <f t="shared" si="14"/>
        <v>0</v>
      </c>
      <c r="G206" s="36">
        <f>-(Mastersheet!$C$10) *D206</f>
        <v>-5584.3784080637824</v>
      </c>
      <c r="H206" s="37">
        <v>0</v>
      </c>
      <c r="I206" s="36">
        <f>(1+Mastersheet!$C$39)*I194</f>
        <v>-320.94128781975758</v>
      </c>
      <c r="J206" s="37">
        <f>(1+Mastersheet!$C$29)*J194</f>
        <v>-2540.3516846856733</v>
      </c>
      <c r="K206" s="37">
        <f>(1+Mastersheet!$C$39)*K194</f>
        <v>-802.353219549394</v>
      </c>
      <c r="L206" s="25">
        <v>0</v>
      </c>
      <c r="M206" s="25">
        <v>0</v>
      </c>
      <c r="N206" s="36">
        <f t="shared" si="15"/>
        <v>8853.064032915725</v>
      </c>
      <c r="O206" s="36">
        <f t="shared" si="13"/>
        <v>1805117.2487718193</v>
      </c>
    </row>
    <row r="207" spans="1:15">
      <c r="A207" s="25">
        <v>205</v>
      </c>
      <c r="B207" s="25">
        <v>42</v>
      </c>
      <c r="C207" s="25">
        <v>1</v>
      </c>
      <c r="D207" s="36">
        <f>(1+Mastersheet!$C$39)*D195</f>
        <v>19834.171587261026</v>
      </c>
      <c r="E207" s="36">
        <f>-(Mastersheet!$C$5) *D207</f>
        <v>-1190.0502952356615</v>
      </c>
      <c r="F207" s="36">
        <f t="shared" si="14"/>
        <v>0</v>
      </c>
      <c r="G207" s="36">
        <f>-(Mastersheet!$C$10) *D207</f>
        <v>-5751.9097603056971</v>
      </c>
      <c r="H207" s="37">
        <v>0</v>
      </c>
      <c r="I207" s="36">
        <f>(1+Mastersheet!$C$39)*I195</f>
        <v>-330.5695264543503</v>
      </c>
      <c r="J207" s="37">
        <f>(1+Mastersheet!$C$29)*J195</f>
        <v>-2692.7727857668137</v>
      </c>
      <c r="K207" s="37">
        <f>(1+Mastersheet!$C$39)*K195</f>
        <v>-826.42381613587588</v>
      </c>
      <c r="L207" s="25">
        <v>0</v>
      </c>
      <c r="M207" s="25">
        <v>0</v>
      </c>
      <c r="N207" s="36">
        <f t="shared" si="15"/>
        <v>9042.4454033626262</v>
      </c>
      <c r="O207" s="36">
        <f t="shared" si="13"/>
        <v>1817168.2229231349</v>
      </c>
    </row>
    <row r="208" spans="1:15">
      <c r="A208" s="25">
        <v>206</v>
      </c>
      <c r="B208" s="25">
        <v>42</v>
      </c>
      <c r="C208" s="25">
        <v>2</v>
      </c>
      <c r="D208" s="36">
        <f>(1+Mastersheet!$C$39)*D196</f>
        <v>19834.171587261026</v>
      </c>
      <c r="E208" s="36">
        <f>-(Mastersheet!$C$5) *D208</f>
        <v>-1190.0502952356615</v>
      </c>
      <c r="F208" s="36">
        <f t="shared" si="14"/>
        <v>0</v>
      </c>
      <c r="G208" s="36">
        <f>-(Mastersheet!$C$10) *D208</f>
        <v>-5751.9097603056971</v>
      </c>
      <c r="H208" s="37">
        <v>0</v>
      </c>
      <c r="I208" s="36">
        <f>(1+Mastersheet!$C$39)*I196</f>
        <v>-330.5695264543503</v>
      </c>
      <c r="J208" s="37">
        <f>(1+Mastersheet!$C$29)*J196</f>
        <v>-2692.7727857668137</v>
      </c>
      <c r="K208" s="37">
        <f>(1+Mastersheet!$C$39)*K196</f>
        <v>-826.42381613587588</v>
      </c>
      <c r="L208" s="25">
        <v>0</v>
      </c>
      <c r="M208" s="25">
        <v>0</v>
      </c>
      <c r="N208" s="36">
        <f t="shared" si="15"/>
        <v>9042.4454033626262</v>
      </c>
      <c r="O208" s="36">
        <f t="shared" si="13"/>
        <v>1829239.2820313694</v>
      </c>
    </row>
    <row r="209" spans="1:15">
      <c r="A209" s="25">
        <v>207</v>
      </c>
      <c r="B209" s="25">
        <v>42</v>
      </c>
      <c r="C209" s="25">
        <v>3</v>
      </c>
      <c r="D209" s="36">
        <f>(1+Mastersheet!$C$39)*D197</f>
        <v>19834.171587261026</v>
      </c>
      <c r="E209" s="36">
        <f>-(Mastersheet!$C$5) *D209</f>
        <v>-1190.0502952356615</v>
      </c>
      <c r="F209" s="36">
        <f t="shared" si="14"/>
        <v>0</v>
      </c>
      <c r="G209" s="36">
        <f>-(Mastersheet!$C$10) *D209</f>
        <v>-5751.9097603056971</v>
      </c>
      <c r="H209" s="37">
        <v>0</v>
      </c>
      <c r="I209" s="36">
        <f>(1+Mastersheet!$C$39)*I197</f>
        <v>-330.5695264543503</v>
      </c>
      <c r="J209" s="37">
        <f>(1+Mastersheet!$C$29)*J197</f>
        <v>-2692.7727857668137</v>
      </c>
      <c r="K209" s="37">
        <f>(1+Mastersheet!$C$39)*K197</f>
        <v>-826.42381613587588</v>
      </c>
      <c r="L209" s="25">
        <v>0</v>
      </c>
      <c r="M209" s="25">
        <v>0</v>
      </c>
      <c r="N209" s="36">
        <f t="shared" si="15"/>
        <v>9042.4454033626262</v>
      </c>
      <c r="O209" s="36">
        <f t="shared" si="13"/>
        <v>1841330.4595714509</v>
      </c>
    </row>
    <row r="210" spans="1:15">
      <c r="A210" s="25">
        <v>208</v>
      </c>
      <c r="B210" s="25">
        <v>42</v>
      </c>
      <c r="C210" s="25">
        <v>4</v>
      </c>
      <c r="D210" s="36">
        <f>(1+Mastersheet!$C$39)*D198</f>
        <v>19834.171587261026</v>
      </c>
      <c r="E210" s="36">
        <f>-(Mastersheet!$C$5) *D210</f>
        <v>-1190.0502952356615</v>
      </c>
      <c r="F210" s="36">
        <f t="shared" si="14"/>
        <v>0</v>
      </c>
      <c r="G210" s="36">
        <f>-(Mastersheet!$C$10) *D210</f>
        <v>-5751.9097603056971</v>
      </c>
      <c r="H210" s="37">
        <v>0</v>
      </c>
      <c r="I210" s="36">
        <f>(1+Mastersheet!$C$39)*I198</f>
        <v>-330.5695264543503</v>
      </c>
      <c r="J210" s="37">
        <f>(1+Mastersheet!$C$29)*J198</f>
        <v>-2692.7727857668137</v>
      </c>
      <c r="K210" s="37">
        <f>(1+Mastersheet!$C$39)*K198</f>
        <v>-826.42381613587588</v>
      </c>
      <c r="L210" s="25">
        <v>0</v>
      </c>
      <c r="M210" s="25">
        <v>0</v>
      </c>
      <c r="N210" s="36">
        <f t="shared" si="15"/>
        <v>9042.4454033626262</v>
      </c>
      <c r="O210" s="36">
        <f t="shared" si="13"/>
        <v>1853441.7890740994</v>
      </c>
    </row>
    <row r="211" spans="1:15">
      <c r="A211" s="25">
        <v>209</v>
      </c>
      <c r="B211" s="25">
        <v>42</v>
      </c>
      <c r="C211" s="25">
        <v>5</v>
      </c>
      <c r="D211" s="36">
        <f>(1+Mastersheet!$C$39)*D199</f>
        <v>19834.171587261026</v>
      </c>
      <c r="E211" s="36">
        <f>-(Mastersheet!$C$5) *D211</f>
        <v>-1190.0502952356615</v>
      </c>
      <c r="F211" s="36">
        <f t="shared" si="14"/>
        <v>0</v>
      </c>
      <c r="G211" s="36">
        <f>-(Mastersheet!$C$10) *D211</f>
        <v>-5751.9097603056971</v>
      </c>
      <c r="H211" s="37">
        <v>0</v>
      </c>
      <c r="I211" s="36">
        <f>(1+Mastersheet!$C$39)*I199</f>
        <v>-330.5695264543503</v>
      </c>
      <c r="J211" s="37">
        <f>(1+Mastersheet!$C$29)*J199</f>
        <v>-2692.7727857668137</v>
      </c>
      <c r="K211" s="37">
        <f>(1+Mastersheet!$C$39)*K199</f>
        <v>-826.42381613587588</v>
      </c>
      <c r="L211" s="25">
        <v>0</v>
      </c>
      <c r="M211" s="25">
        <v>0</v>
      </c>
      <c r="N211" s="36">
        <f t="shared" si="15"/>
        <v>9042.4454033626262</v>
      </c>
      <c r="O211" s="36">
        <f t="shared" si="13"/>
        <v>1865573.304125919</v>
      </c>
    </row>
    <row r="212" spans="1:15">
      <c r="A212" s="25">
        <v>210</v>
      </c>
      <c r="B212" s="25">
        <v>42</v>
      </c>
      <c r="C212" s="25">
        <v>6</v>
      </c>
      <c r="D212" s="36">
        <f>(1+Mastersheet!$C$39)*D200</f>
        <v>19834.171587261026</v>
      </c>
      <c r="E212" s="36">
        <f>-(Mastersheet!$C$5) *D212</f>
        <v>-1190.0502952356615</v>
      </c>
      <c r="F212" s="36">
        <f t="shared" si="14"/>
        <v>0</v>
      </c>
      <c r="G212" s="36">
        <f>-(Mastersheet!$C$10) *D212</f>
        <v>-5751.9097603056971</v>
      </c>
      <c r="H212" s="37">
        <v>0</v>
      </c>
      <c r="I212" s="36">
        <f>(1+Mastersheet!$C$39)*I200</f>
        <v>-330.5695264543503</v>
      </c>
      <c r="J212" s="37">
        <f>(1+Mastersheet!$C$29)*J200</f>
        <v>-2692.7727857668137</v>
      </c>
      <c r="K212" s="37">
        <f>(1+Mastersheet!$C$39)*K200</f>
        <v>-826.42381613587588</v>
      </c>
      <c r="L212" s="25">
        <v>0</v>
      </c>
      <c r="M212" s="25">
        <v>0</v>
      </c>
      <c r="N212" s="36">
        <f t="shared" si="15"/>
        <v>9042.4454033626262</v>
      </c>
      <c r="O212" s="36">
        <f t="shared" si="13"/>
        <v>1877725.0383694915</v>
      </c>
    </row>
    <row r="213" spans="1:15">
      <c r="A213" s="25">
        <v>211</v>
      </c>
      <c r="B213" s="25">
        <v>42</v>
      </c>
      <c r="C213" s="25">
        <v>7</v>
      </c>
      <c r="D213" s="36">
        <f>(1+Mastersheet!$C$39)*D201</f>
        <v>19834.171587261026</v>
      </c>
      <c r="E213" s="36">
        <f>-(Mastersheet!$C$5) *D213</f>
        <v>-1190.0502952356615</v>
      </c>
      <c r="F213" s="36">
        <f t="shared" si="14"/>
        <v>0</v>
      </c>
      <c r="G213" s="36">
        <f>-(Mastersheet!$C$10) *D213</f>
        <v>-5751.9097603056971</v>
      </c>
      <c r="H213" s="37">
        <v>0</v>
      </c>
      <c r="I213" s="36">
        <f>(1+Mastersheet!$C$39)*I201</f>
        <v>-330.5695264543503</v>
      </c>
      <c r="J213" s="37">
        <f>(1+Mastersheet!$C$29)*J201</f>
        <v>-2692.7727857668137</v>
      </c>
      <c r="K213" s="37">
        <f>(1+Mastersheet!$C$39)*K201</f>
        <v>-826.42381613587588</v>
      </c>
      <c r="L213" s="25">
        <v>0</v>
      </c>
      <c r="M213" s="25">
        <v>0</v>
      </c>
      <c r="N213" s="36">
        <f t="shared" si="15"/>
        <v>9042.4454033626262</v>
      </c>
      <c r="O213" s="36">
        <f t="shared" si="13"/>
        <v>1889897.0255034699</v>
      </c>
    </row>
    <row r="214" spans="1:15">
      <c r="A214" s="25">
        <v>212</v>
      </c>
      <c r="B214" s="25">
        <v>42</v>
      </c>
      <c r="C214" s="25">
        <v>8</v>
      </c>
      <c r="D214" s="36">
        <f>(1+Mastersheet!$C$39)*D202</f>
        <v>19834.171587261026</v>
      </c>
      <c r="E214" s="36">
        <f>-(Mastersheet!$C$5) *D214</f>
        <v>-1190.0502952356615</v>
      </c>
      <c r="F214" s="36">
        <f t="shared" si="14"/>
        <v>0</v>
      </c>
      <c r="G214" s="36">
        <f>-(Mastersheet!$C$10) *D214</f>
        <v>-5751.9097603056971</v>
      </c>
      <c r="H214" s="37">
        <v>0</v>
      </c>
      <c r="I214" s="36">
        <f>(1+Mastersheet!$C$39)*I202</f>
        <v>-330.5695264543503</v>
      </c>
      <c r="J214" s="37">
        <f>(1+Mastersheet!$C$29)*J202</f>
        <v>-2692.7727857668137</v>
      </c>
      <c r="K214" s="37">
        <f>(1+Mastersheet!$C$39)*K202</f>
        <v>-826.42381613587588</v>
      </c>
      <c r="L214" s="25">
        <v>0</v>
      </c>
      <c r="M214" s="25">
        <v>0</v>
      </c>
      <c r="N214" s="36">
        <f t="shared" si="15"/>
        <v>9042.4454033626262</v>
      </c>
      <c r="O214" s="36">
        <f t="shared" si="13"/>
        <v>1902089.2992826717</v>
      </c>
    </row>
    <row r="215" spans="1:15">
      <c r="A215" s="25">
        <v>213</v>
      </c>
      <c r="B215" s="25">
        <v>42</v>
      </c>
      <c r="C215" s="25">
        <v>9</v>
      </c>
      <c r="D215" s="36">
        <f>(1+Mastersheet!$C$39)*D203</f>
        <v>19834.171587261026</v>
      </c>
      <c r="E215" s="36">
        <f>-(Mastersheet!$C$5) *D215</f>
        <v>-1190.0502952356615</v>
      </c>
      <c r="F215" s="36">
        <f t="shared" si="14"/>
        <v>0</v>
      </c>
      <c r="G215" s="36">
        <f>-(Mastersheet!$C$10) *D215</f>
        <v>-5751.9097603056971</v>
      </c>
      <c r="H215" s="37">
        <v>0</v>
      </c>
      <c r="I215" s="36">
        <f>(1+Mastersheet!$C$39)*I203</f>
        <v>-330.5695264543503</v>
      </c>
      <c r="J215" s="37">
        <f>(1+Mastersheet!$C$29)*J203</f>
        <v>-2692.7727857668137</v>
      </c>
      <c r="K215" s="37">
        <f>(1+Mastersheet!$C$39)*K203</f>
        <v>-826.42381613587588</v>
      </c>
      <c r="L215" s="25">
        <v>0</v>
      </c>
      <c r="M215" s="25">
        <v>0</v>
      </c>
      <c r="N215" s="36">
        <f t="shared" si="15"/>
        <v>9042.4454033626262</v>
      </c>
      <c r="O215" s="36">
        <f t="shared" si="13"/>
        <v>1914301.8935181722</v>
      </c>
    </row>
    <row r="216" spans="1:15">
      <c r="A216" s="25">
        <v>214</v>
      </c>
      <c r="B216" s="25">
        <v>42</v>
      </c>
      <c r="C216" s="25">
        <v>10</v>
      </c>
      <c r="D216" s="36">
        <f>(1+Mastersheet!$C$39)*D204</f>
        <v>19834.171587261026</v>
      </c>
      <c r="E216" s="36">
        <f>-(Mastersheet!$C$5) *D216</f>
        <v>-1190.0502952356615</v>
      </c>
      <c r="F216" s="36">
        <f t="shared" si="14"/>
        <v>0</v>
      </c>
      <c r="G216" s="36">
        <f>-(Mastersheet!$C$10) *D216</f>
        <v>-5751.9097603056971</v>
      </c>
      <c r="H216" s="37">
        <v>0</v>
      </c>
      <c r="I216" s="36">
        <f>(1+Mastersheet!$C$39)*I204</f>
        <v>-330.5695264543503</v>
      </c>
      <c r="J216" s="37">
        <f>(1+Mastersheet!$C$29)*J204</f>
        <v>-2692.7727857668137</v>
      </c>
      <c r="K216" s="37">
        <f>(1+Mastersheet!$C$39)*K204</f>
        <v>-826.42381613587588</v>
      </c>
      <c r="L216" s="25">
        <v>0</v>
      </c>
      <c r="M216" s="25">
        <v>0</v>
      </c>
      <c r="N216" s="36">
        <f t="shared" si="15"/>
        <v>9042.4454033626262</v>
      </c>
      <c r="O216" s="36">
        <f t="shared" si="13"/>
        <v>1926534.8420773984</v>
      </c>
    </row>
    <row r="217" spans="1:15">
      <c r="A217" s="25">
        <v>215</v>
      </c>
      <c r="B217" s="25">
        <v>42</v>
      </c>
      <c r="C217" s="25">
        <v>11</v>
      </c>
      <c r="D217" s="36">
        <f>(1+Mastersheet!$C$39)*D205</f>
        <v>19834.171587261026</v>
      </c>
      <c r="E217" s="36">
        <f>-(Mastersheet!$C$5) *D217</f>
        <v>-1190.0502952356615</v>
      </c>
      <c r="F217" s="36">
        <f t="shared" si="14"/>
        <v>0</v>
      </c>
      <c r="G217" s="36">
        <f>-(Mastersheet!$C$10) *D217</f>
        <v>-5751.9097603056971</v>
      </c>
      <c r="H217" s="37">
        <v>0</v>
      </c>
      <c r="I217" s="36">
        <f>(1+Mastersheet!$C$39)*I205</f>
        <v>-330.5695264543503</v>
      </c>
      <c r="J217" s="37">
        <f>(1+Mastersheet!$C$29)*J205</f>
        <v>-2692.7727857668137</v>
      </c>
      <c r="K217" s="37">
        <f>(1+Mastersheet!$C$39)*K205</f>
        <v>-826.42381613587588</v>
      </c>
      <c r="L217" s="25">
        <v>0</v>
      </c>
      <c r="M217" s="25">
        <v>0</v>
      </c>
      <c r="N217" s="36">
        <f t="shared" si="15"/>
        <v>9042.4454033626262</v>
      </c>
      <c r="O217" s="36">
        <f t="shared" si="13"/>
        <v>1938788.1788842236</v>
      </c>
    </row>
    <row r="218" spans="1:15">
      <c r="A218" s="25">
        <v>216</v>
      </c>
      <c r="B218" s="25">
        <v>43</v>
      </c>
      <c r="C218" s="25">
        <v>0</v>
      </c>
      <c r="D218" s="36">
        <f>(1+Mastersheet!$C$39)*D206</f>
        <v>19834.171587261026</v>
      </c>
      <c r="E218" s="36">
        <f>-(Mastersheet!$C$5) *D218</f>
        <v>-1190.0502952356615</v>
      </c>
      <c r="F218" s="36">
        <f t="shared" si="14"/>
        <v>0</v>
      </c>
      <c r="G218" s="36">
        <f>-(Mastersheet!$C$10) *D218</f>
        <v>-5751.9097603056971</v>
      </c>
      <c r="H218" s="37">
        <v>0</v>
      </c>
      <c r="I218" s="36">
        <f>(1+Mastersheet!$C$39)*I206</f>
        <v>-330.5695264543503</v>
      </c>
      <c r="J218" s="37">
        <f>(1+Mastersheet!$C$29)*J206</f>
        <v>-2692.7727857668137</v>
      </c>
      <c r="K218" s="37">
        <f>(1+Mastersheet!$C$39)*K206</f>
        <v>-826.42381613587588</v>
      </c>
      <c r="L218" s="25">
        <v>0</v>
      </c>
      <c r="M218" s="25">
        <v>0</v>
      </c>
      <c r="N218" s="36">
        <f t="shared" si="15"/>
        <v>9042.4454033626262</v>
      </c>
      <c r="O218" s="36">
        <f t="shared" si="13"/>
        <v>1951061.93791906</v>
      </c>
    </row>
    <row r="219" spans="1:15">
      <c r="A219" s="25">
        <v>217</v>
      </c>
      <c r="B219" s="25">
        <v>43</v>
      </c>
      <c r="C219" s="25">
        <v>1</v>
      </c>
      <c r="D219" s="36">
        <f>(1+Mastersheet!$C$39)*D207</f>
        <v>20429.196734878857</v>
      </c>
      <c r="E219" s="36">
        <f>-(Mastersheet!$C$5) *D219</f>
        <v>-1225.7518040927314</v>
      </c>
      <c r="F219" s="36">
        <f t="shared" si="14"/>
        <v>0</v>
      </c>
      <c r="G219" s="36">
        <f>-(Mastersheet!$C$10) *D219</f>
        <v>-5924.4670531148677</v>
      </c>
      <c r="H219" s="37">
        <v>0</v>
      </c>
      <c r="I219" s="36">
        <f>(1+Mastersheet!$C$39)*I207</f>
        <v>-340.48661224798082</v>
      </c>
      <c r="J219" s="37">
        <f>(1+Mastersheet!$C$29)*J207</f>
        <v>-2854.3391529128226</v>
      </c>
      <c r="K219" s="37">
        <f>(1+Mastersheet!$C$39)*K207</f>
        <v>-851.21653061995221</v>
      </c>
      <c r="L219" s="25">
        <v>0</v>
      </c>
      <c r="M219" s="25">
        <v>0</v>
      </c>
      <c r="N219" s="36">
        <f t="shared" si="15"/>
        <v>9232.9355818905024</v>
      </c>
      <c r="O219" s="36">
        <f t="shared" si="13"/>
        <v>1963546.6433974823</v>
      </c>
    </row>
    <row r="220" spans="1:15">
      <c r="A220" s="25">
        <v>218</v>
      </c>
      <c r="B220" s="25">
        <v>43</v>
      </c>
      <c r="C220" s="25">
        <v>2</v>
      </c>
      <c r="D220" s="36">
        <f>(1+Mastersheet!$C$39)*D208</f>
        <v>20429.196734878857</v>
      </c>
      <c r="E220" s="36">
        <f>-(Mastersheet!$C$5) *D220</f>
        <v>-1225.7518040927314</v>
      </c>
      <c r="F220" s="36">
        <f t="shared" si="14"/>
        <v>0</v>
      </c>
      <c r="G220" s="36">
        <f>-(Mastersheet!$C$10) *D220</f>
        <v>-5924.4670531148677</v>
      </c>
      <c r="H220" s="37">
        <v>0</v>
      </c>
      <c r="I220" s="36">
        <f>(1+Mastersheet!$C$39)*I208</f>
        <v>-340.48661224798082</v>
      </c>
      <c r="J220" s="37">
        <f>(1+Mastersheet!$C$29)*J208</f>
        <v>-2854.3391529128226</v>
      </c>
      <c r="K220" s="37">
        <f>(1+Mastersheet!$C$39)*K208</f>
        <v>-851.21653061995221</v>
      </c>
      <c r="L220" s="25">
        <v>0</v>
      </c>
      <c r="M220" s="25">
        <v>0</v>
      </c>
      <c r="N220" s="36">
        <f t="shared" si="15"/>
        <v>9232.9355818905024</v>
      </c>
      <c r="O220" s="36">
        <f t="shared" si="13"/>
        <v>1976052.1567183686</v>
      </c>
    </row>
    <row r="221" spans="1:15">
      <c r="A221" s="25">
        <v>219</v>
      </c>
      <c r="B221" s="25">
        <v>43</v>
      </c>
      <c r="C221" s="25">
        <v>3</v>
      </c>
      <c r="D221" s="36">
        <f>(1+Mastersheet!$C$39)*D209</f>
        <v>20429.196734878857</v>
      </c>
      <c r="E221" s="36">
        <f>-(Mastersheet!$C$5) *D221</f>
        <v>-1225.7518040927314</v>
      </c>
      <c r="F221" s="36">
        <f t="shared" si="14"/>
        <v>0</v>
      </c>
      <c r="G221" s="36">
        <f>-(Mastersheet!$C$10) *D221</f>
        <v>-5924.4670531148677</v>
      </c>
      <c r="H221" s="37">
        <v>0</v>
      </c>
      <c r="I221" s="36">
        <f>(1+Mastersheet!$C$39)*I209</f>
        <v>-340.48661224798082</v>
      </c>
      <c r="J221" s="37">
        <f>(1+Mastersheet!$C$29)*J209</f>
        <v>-2854.3391529128226</v>
      </c>
      <c r="K221" s="37">
        <f>(1+Mastersheet!$C$39)*K209</f>
        <v>-851.21653061995221</v>
      </c>
      <c r="L221" s="25">
        <v>0</v>
      </c>
      <c r="M221" s="25">
        <v>0</v>
      </c>
      <c r="N221" s="36">
        <f t="shared" si="15"/>
        <v>9232.9355818905024</v>
      </c>
      <c r="O221" s="36">
        <f t="shared" si="13"/>
        <v>1988578.5125614563</v>
      </c>
    </row>
    <row r="222" spans="1:15">
      <c r="A222" s="25">
        <v>220</v>
      </c>
      <c r="B222" s="25">
        <v>43</v>
      </c>
      <c r="C222" s="25">
        <v>4</v>
      </c>
      <c r="D222" s="36">
        <f>(1+Mastersheet!$C$39)*D210</f>
        <v>20429.196734878857</v>
      </c>
      <c r="E222" s="36">
        <f>-(Mastersheet!$C$5) *D222</f>
        <v>-1225.7518040927314</v>
      </c>
      <c r="F222" s="36">
        <f t="shared" si="14"/>
        <v>0</v>
      </c>
      <c r="G222" s="36">
        <f>-(Mastersheet!$C$10) *D222</f>
        <v>-5924.4670531148677</v>
      </c>
      <c r="H222" s="37">
        <v>0</v>
      </c>
      <c r="I222" s="36">
        <f>(1+Mastersheet!$C$39)*I210</f>
        <v>-340.48661224798082</v>
      </c>
      <c r="J222" s="37">
        <f>(1+Mastersheet!$C$29)*J210</f>
        <v>-2854.3391529128226</v>
      </c>
      <c r="K222" s="37">
        <f>(1+Mastersheet!$C$39)*K210</f>
        <v>-851.21653061995221</v>
      </c>
      <c r="L222" s="25">
        <v>0</v>
      </c>
      <c r="M222" s="25">
        <v>0</v>
      </c>
      <c r="N222" s="36">
        <f t="shared" si="15"/>
        <v>9232.9355818905024</v>
      </c>
      <c r="O222" s="36">
        <f t="shared" si="13"/>
        <v>2001125.7456642825</v>
      </c>
    </row>
    <row r="223" spans="1:15">
      <c r="A223" s="25">
        <v>221</v>
      </c>
      <c r="B223" s="25">
        <v>43</v>
      </c>
      <c r="C223" s="25">
        <v>5</v>
      </c>
      <c r="D223" s="36">
        <f>(1+Mastersheet!$C$39)*D211</f>
        <v>20429.196734878857</v>
      </c>
      <c r="E223" s="36">
        <f>-(Mastersheet!$C$5) *D223</f>
        <v>-1225.7518040927314</v>
      </c>
      <c r="F223" s="36">
        <f t="shared" si="14"/>
        <v>0</v>
      </c>
      <c r="G223" s="36">
        <f>-(Mastersheet!$C$10) *D223</f>
        <v>-5924.4670531148677</v>
      </c>
      <c r="H223" s="37">
        <v>0</v>
      </c>
      <c r="I223" s="36">
        <f>(1+Mastersheet!$C$39)*I211</f>
        <v>-340.48661224798082</v>
      </c>
      <c r="J223" s="37">
        <f>(1+Mastersheet!$C$29)*J211</f>
        <v>-2854.3391529128226</v>
      </c>
      <c r="K223" s="37">
        <f>(1+Mastersheet!$C$39)*K211</f>
        <v>-851.21653061995221</v>
      </c>
      <c r="L223" s="25">
        <v>0</v>
      </c>
      <c r="M223" s="25">
        <v>0</v>
      </c>
      <c r="N223" s="36">
        <f t="shared" si="15"/>
        <v>9232.9355818905024</v>
      </c>
      <c r="O223" s="36">
        <f t="shared" si="13"/>
        <v>2013693.8908222802</v>
      </c>
    </row>
    <row r="224" spans="1:15">
      <c r="A224" s="25">
        <v>222</v>
      </c>
      <c r="B224" s="25">
        <v>43</v>
      </c>
      <c r="C224" s="25">
        <v>6</v>
      </c>
      <c r="D224" s="36">
        <f>(1+Mastersheet!$C$39)*D212</f>
        <v>20429.196734878857</v>
      </c>
      <c r="E224" s="36">
        <f>-(Mastersheet!$C$5) *D224</f>
        <v>-1225.7518040927314</v>
      </c>
      <c r="F224" s="36">
        <f t="shared" si="14"/>
        <v>0</v>
      </c>
      <c r="G224" s="36">
        <f>-(Mastersheet!$C$10) *D224</f>
        <v>-5924.4670531148677</v>
      </c>
      <c r="H224" s="37">
        <v>0</v>
      </c>
      <c r="I224" s="36">
        <f>(1+Mastersheet!$C$39)*I212</f>
        <v>-340.48661224798082</v>
      </c>
      <c r="J224" s="37">
        <f>(1+Mastersheet!$C$29)*J212</f>
        <v>-2854.3391529128226</v>
      </c>
      <c r="K224" s="37">
        <f>(1+Mastersheet!$C$39)*K212</f>
        <v>-851.21653061995221</v>
      </c>
      <c r="L224" s="25">
        <v>0</v>
      </c>
      <c r="M224" s="25">
        <v>0</v>
      </c>
      <c r="N224" s="36">
        <f t="shared" si="15"/>
        <v>9232.9355818905024</v>
      </c>
      <c r="O224" s="36">
        <f t="shared" si="13"/>
        <v>2026282.9828888744</v>
      </c>
    </row>
    <row r="225" spans="1:15">
      <c r="A225" s="25">
        <v>223</v>
      </c>
      <c r="B225" s="25">
        <v>43</v>
      </c>
      <c r="C225" s="25">
        <v>7</v>
      </c>
      <c r="D225" s="36">
        <f>(1+Mastersheet!$C$39)*D213</f>
        <v>20429.196734878857</v>
      </c>
      <c r="E225" s="36">
        <f>-(Mastersheet!$C$5) *D225</f>
        <v>-1225.7518040927314</v>
      </c>
      <c r="F225" s="36">
        <f t="shared" si="14"/>
        <v>0</v>
      </c>
      <c r="G225" s="36">
        <f>-(Mastersheet!$C$10) *D225</f>
        <v>-5924.4670531148677</v>
      </c>
      <c r="H225" s="37">
        <v>0</v>
      </c>
      <c r="I225" s="36">
        <f>(1+Mastersheet!$C$39)*I213</f>
        <v>-340.48661224798082</v>
      </c>
      <c r="J225" s="37">
        <f>(1+Mastersheet!$C$29)*J213</f>
        <v>-2854.3391529128226</v>
      </c>
      <c r="K225" s="37">
        <f>(1+Mastersheet!$C$39)*K213</f>
        <v>-851.21653061995221</v>
      </c>
      <c r="L225" s="25">
        <v>0</v>
      </c>
      <c r="M225" s="25">
        <v>0</v>
      </c>
      <c r="N225" s="36">
        <f t="shared" si="15"/>
        <v>9232.9355818905024</v>
      </c>
      <c r="O225" s="36">
        <f t="shared" si="13"/>
        <v>2038893.0567755797</v>
      </c>
    </row>
    <row r="226" spans="1:15">
      <c r="A226" s="25">
        <v>224</v>
      </c>
      <c r="B226" s="25">
        <v>43</v>
      </c>
      <c r="C226" s="25">
        <v>8</v>
      </c>
      <c r="D226" s="36">
        <f>(1+Mastersheet!$C$39)*D214</f>
        <v>20429.196734878857</v>
      </c>
      <c r="E226" s="36">
        <f>-(Mastersheet!$C$5) *D226</f>
        <v>-1225.7518040927314</v>
      </c>
      <c r="F226" s="36">
        <f t="shared" si="14"/>
        <v>0</v>
      </c>
      <c r="G226" s="36">
        <f>-(Mastersheet!$C$10) *D226</f>
        <v>-5924.4670531148677</v>
      </c>
      <c r="H226" s="37">
        <v>0</v>
      </c>
      <c r="I226" s="36">
        <f>(1+Mastersheet!$C$39)*I214</f>
        <v>-340.48661224798082</v>
      </c>
      <c r="J226" s="37">
        <f>(1+Mastersheet!$C$29)*J214</f>
        <v>-2854.3391529128226</v>
      </c>
      <c r="K226" s="37">
        <f>(1+Mastersheet!$C$39)*K214</f>
        <v>-851.21653061995221</v>
      </c>
      <c r="L226" s="25">
        <v>0</v>
      </c>
      <c r="M226" s="25">
        <v>0</v>
      </c>
      <c r="N226" s="36">
        <f t="shared" si="15"/>
        <v>9232.9355818905024</v>
      </c>
      <c r="O226" s="36">
        <f t="shared" si="13"/>
        <v>2051524.1474520962</v>
      </c>
    </row>
    <row r="227" spans="1:15">
      <c r="A227" s="25">
        <v>225</v>
      </c>
      <c r="B227" s="25">
        <v>43</v>
      </c>
      <c r="C227" s="25">
        <v>9</v>
      </c>
      <c r="D227" s="36">
        <f>(1+Mastersheet!$C$39)*D215</f>
        <v>20429.196734878857</v>
      </c>
      <c r="E227" s="36">
        <f>-(Mastersheet!$C$5) *D227</f>
        <v>-1225.7518040927314</v>
      </c>
      <c r="F227" s="36">
        <f t="shared" si="14"/>
        <v>0</v>
      </c>
      <c r="G227" s="36">
        <f>-(Mastersheet!$C$10) *D227</f>
        <v>-5924.4670531148677</v>
      </c>
      <c r="H227" s="37">
        <v>0</v>
      </c>
      <c r="I227" s="36">
        <f>(1+Mastersheet!$C$39)*I215</f>
        <v>-340.48661224798082</v>
      </c>
      <c r="J227" s="37">
        <f>(1+Mastersheet!$C$29)*J215</f>
        <v>-2854.3391529128226</v>
      </c>
      <c r="K227" s="37">
        <f>(1+Mastersheet!$C$39)*K215</f>
        <v>-851.21653061995221</v>
      </c>
      <c r="L227" s="25">
        <v>0</v>
      </c>
      <c r="M227" s="25">
        <v>0</v>
      </c>
      <c r="N227" s="36">
        <f t="shared" si="15"/>
        <v>9232.9355818905024</v>
      </c>
      <c r="O227" s="36">
        <f t="shared" si="13"/>
        <v>2064176.2899464068</v>
      </c>
    </row>
    <row r="228" spans="1:15">
      <c r="A228" s="25">
        <v>226</v>
      </c>
      <c r="B228" s="25">
        <v>43</v>
      </c>
      <c r="C228" s="25">
        <v>10</v>
      </c>
      <c r="D228" s="36">
        <f>(1+Mastersheet!$C$39)*D216</f>
        <v>20429.196734878857</v>
      </c>
      <c r="E228" s="36">
        <f>-(Mastersheet!$C$5) *D228</f>
        <v>-1225.7518040927314</v>
      </c>
      <c r="F228" s="36">
        <f t="shared" si="14"/>
        <v>0</v>
      </c>
      <c r="G228" s="36">
        <f>-(Mastersheet!$C$10) *D228</f>
        <v>-5924.4670531148677</v>
      </c>
      <c r="H228" s="37">
        <v>0</v>
      </c>
      <c r="I228" s="36">
        <f>(1+Mastersheet!$C$39)*I216</f>
        <v>-340.48661224798082</v>
      </c>
      <c r="J228" s="37">
        <f>(1+Mastersheet!$C$29)*J216</f>
        <v>-2854.3391529128226</v>
      </c>
      <c r="K228" s="37">
        <f>(1+Mastersheet!$C$39)*K216</f>
        <v>-851.21653061995221</v>
      </c>
      <c r="L228" s="25">
        <v>0</v>
      </c>
      <c r="M228" s="25">
        <v>0</v>
      </c>
      <c r="N228" s="36">
        <f t="shared" si="15"/>
        <v>9232.9355818905024</v>
      </c>
      <c r="O228" s="36">
        <f t="shared" si="13"/>
        <v>2076849.5193448747</v>
      </c>
    </row>
    <row r="229" spans="1:15">
      <c r="A229" s="25">
        <v>227</v>
      </c>
      <c r="B229" s="25">
        <v>43</v>
      </c>
      <c r="C229" s="25">
        <v>11</v>
      </c>
      <c r="D229" s="36">
        <f>(1+Mastersheet!$C$39)*D217</f>
        <v>20429.196734878857</v>
      </c>
      <c r="E229" s="36">
        <f>-(Mastersheet!$C$5) *D229</f>
        <v>-1225.7518040927314</v>
      </c>
      <c r="F229" s="36">
        <f t="shared" si="14"/>
        <v>0</v>
      </c>
      <c r="G229" s="36">
        <f>-(Mastersheet!$C$10) *D229</f>
        <v>-5924.4670531148677</v>
      </c>
      <c r="H229" s="37">
        <v>0</v>
      </c>
      <c r="I229" s="36">
        <f>(1+Mastersheet!$C$39)*I217</f>
        <v>-340.48661224798082</v>
      </c>
      <c r="J229" s="37">
        <f>(1+Mastersheet!$C$29)*J217</f>
        <v>-2854.3391529128226</v>
      </c>
      <c r="K229" s="37">
        <f>(1+Mastersheet!$C$39)*K217</f>
        <v>-851.21653061995221</v>
      </c>
      <c r="L229" s="25">
        <v>0</v>
      </c>
      <c r="M229" s="25">
        <v>0</v>
      </c>
      <c r="N229" s="36">
        <f t="shared" si="15"/>
        <v>9232.9355818905024</v>
      </c>
      <c r="O229" s="36">
        <f t="shared" si="13"/>
        <v>2089543.87079234</v>
      </c>
    </row>
    <row r="230" spans="1:15">
      <c r="A230" s="25">
        <v>228</v>
      </c>
      <c r="B230" s="25">
        <v>44</v>
      </c>
      <c r="C230" s="25">
        <v>0</v>
      </c>
      <c r="D230" s="36">
        <f>(1+Mastersheet!$C$39)*D218</f>
        <v>20429.196734878857</v>
      </c>
      <c r="E230" s="36">
        <f>-(Mastersheet!$C$5) *D230</f>
        <v>-1225.7518040927314</v>
      </c>
      <c r="F230" s="36">
        <f t="shared" si="14"/>
        <v>0</v>
      </c>
      <c r="G230" s="36">
        <f>-(Mastersheet!$C$10) *D230</f>
        <v>-5924.4670531148677</v>
      </c>
      <c r="H230" s="37">
        <v>0</v>
      </c>
      <c r="I230" s="36">
        <f>(1+Mastersheet!$C$39)*I218</f>
        <v>-340.48661224798082</v>
      </c>
      <c r="J230" s="37">
        <f>(1+Mastersheet!$C$29)*J218</f>
        <v>-2854.3391529128226</v>
      </c>
      <c r="K230" s="37">
        <f>(1+Mastersheet!$C$39)*K218</f>
        <v>-851.21653061995221</v>
      </c>
      <c r="L230" s="25">
        <v>0</v>
      </c>
      <c r="M230" s="25">
        <v>0</v>
      </c>
      <c r="N230" s="36">
        <f t="shared" si="15"/>
        <v>9232.9355818905024</v>
      </c>
      <c r="O230" s="36">
        <f t="shared" si="13"/>
        <v>2102259.3794922177</v>
      </c>
    </row>
    <row r="231" spans="1:15">
      <c r="A231" s="25">
        <v>229</v>
      </c>
      <c r="B231" s="25">
        <v>44</v>
      </c>
      <c r="C231" s="25">
        <v>1</v>
      </c>
      <c r="D231" s="36">
        <f>(1+Mastersheet!$C$39)*D219</f>
        <v>21042.072636925222</v>
      </c>
      <c r="E231" s="36">
        <f>-(Mastersheet!$C$5) *D231</f>
        <v>-1262.5243582155133</v>
      </c>
      <c r="F231" s="36">
        <f t="shared" si="14"/>
        <v>0</v>
      </c>
      <c r="G231" s="36">
        <f>-(Mastersheet!$C$10) *D231</f>
        <v>-6102.2010647083143</v>
      </c>
      <c r="H231" s="37">
        <v>0</v>
      </c>
      <c r="I231" s="36">
        <f>(1+Mastersheet!$C$39)*I219</f>
        <v>-350.70121061542022</v>
      </c>
      <c r="J231" s="37">
        <f>(1+Mastersheet!$C$29)*J219</f>
        <v>-3025.5995020875921</v>
      </c>
      <c r="K231" s="37">
        <f>(1+Mastersheet!$C$39)*K219</f>
        <v>-876.75302653855078</v>
      </c>
      <c r="L231" s="25">
        <v>0</v>
      </c>
      <c r="M231" s="25">
        <v>0</v>
      </c>
      <c r="N231" s="36">
        <f t="shared" si="15"/>
        <v>9424.293474759832</v>
      </c>
      <c r="O231" s="36">
        <f t="shared" si="13"/>
        <v>2115187.4385994645</v>
      </c>
    </row>
    <row r="232" spans="1:15">
      <c r="A232" s="25">
        <v>230</v>
      </c>
      <c r="B232" s="25">
        <v>44</v>
      </c>
      <c r="C232" s="25">
        <v>2</v>
      </c>
      <c r="D232" s="36">
        <f>(1+Mastersheet!$C$39)*D220</f>
        <v>21042.072636925222</v>
      </c>
      <c r="E232" s="36">
        <f>-(Mastersheet!$C$5) *D232</f>
        <v>-1262.5243582155133</v>
      </c>
      <c r="F232" s="36">
        <f t="shared" si="14"/>
        <v>0</v>
      </c>
      <c r="G232" s="36">
        <f>-(Mastersheet!$C$10) *D232</f>
        <v>-6102.2010647083143</v>
      </c>
      <c r="H232" s="37">
        <v>0</v>
      </c>
      <c r="I232" s="36">
        <f>(1+Mastersheet!$C$39)*I220</f>
        <v>-350.70121061542022</v>
      </c>
      <c r="J232" s="37">
        <f>(1+Mastersheet!$C$29)*J220</f>
        <v>-3025.5995020875921</v>
      </c>
      <c r="K232" s="37">
        <f>(1+Mastersheet!$C$39)*K220</f>
        <v>-876.75302653855078</v>
      </c>
      <c r="L232" s="25">
        <v>0</v>
      </c>
      <c r="M232" s="25">
        <v>0</v>
      </c>
      <c r="N232" s="36">
        <f t="shared" si="15"/>
        <v>9424.293474759832</v>
      </c>
      <c r="O232" s="36">
        <f t="shared" si="13"/>
        <v>2128137.0444718902</v>
      </c>
    </row>
    <row r="233" spans="1:15">
      <c r="A233" s="25">
        <v>231</v>
      </c>
      <c r="B233" s="25">
        <v>44</v>
      </c>
      <c r="C233" s="25">
        <v>3</v>
      </c>
      <c r="D233" s="36">
        <f>(1+Mastersheet!$C$39)*D221</f>
        <v>21042.072636925222</v>
      </c>
      <c r="E233" s="36">
        <f>-(Mastersheet!$C$5) *D233</f>
        <v>-1262.5243582155133</v>
      </c>
      <c r="F233" s="36">
        <f t="shared" si="14"/>
        <v>0</v>
      </c>
      <c r="G233" s="36">
        <f>-(Mastersheet!$C$10) *D233</f>
        <v>-6102.2010647083143</v>
      </c>
      <c r="H233" s="37">
        <v>0</v>
      </c>
      <c r="I233" s="36">
        <f>(1+Mastersheet!$C$39)*I221</f>
        <v>-350.70121061542022</v>
      </c>
      <c r="J233" s="37">
        <f>(1+Mastersheet!$C$29)*J221</f>
        <v>-3025.5995020875921</v>
      </c>
      <c r="K233" s="37">
        <f>(1+Mastersheet!$C$39)*K221</f>
        <v>-876.75302653855078</v>
      </c>
      <c r="L233" s="25">
        <v>0</v>
      </c>
      <c r="M233" s="25">
        <v>0</v>
      </c>
      <c r="N233" s="36">
        <f t="shared" si="15"/>
        <v>9424.293474759832</v>
      </c>
      <c r="O233" s="36">
        <f t="shared" si="13"/>
        <v>2141108.2330207699</v>
      </c>
    </row>
    <row r="234" spans="1:15">
      <c r="A234" s="25">
        <v>232</v>
      </c>
      <c r="B234" s="25">
        <v>44</v>
      </c>
      <c r="C234" s="25">
        <v>4</v>
      </c>
      <c r="D234" s="36">
        <f>(1+Mastersheet!$C$39)*D222</f>
        <v>21042.072636925222</v>
      </c>
      <c r="E234" s="36">
        <f>-(Mastersheet!$C$5) *D234</f>
        <v>-1262.5243582155133</v>
      </c>
      <c r="F234" s="36">
        <f t="shared" si="14"/>
        <v>0</v>
      </c>
      <c r="G234" s="36">
        <f>-(Mastersheet!$C$10) *D234</f>
        <v>-6102.2010647083143</v>
      </c>
      <c r="H234" s="37">
        <v>0</v>
      </c>
      <c r="I234" s="36">
        <f>(1+Mastersheet!$C$39)*I222</f>
        <v>-350.70121061542022</v>
      </c>
      <c r="J234" s="37">
        <f>(1+Mastersheet!$C$29)*J222</f>
        <v>-3025.5995020875921</v>
      </c>
      <c r="K234" s="37">
        <f>(1+Mastersheet!$C$39)*K222</f>
        <v>-876.75302653855078</v>
      </c>
      <c r="L234" s="25">
        <v>0</v>
      </c>
      <c r="M234" s="25">
        <v>0</v>
      </c>
      <c r="N234" s="36">
        <f t="shared" si="15"/>
        <v>9424.293474759832</v>
      </c>
      <c r="O234" s="36">
        <f t="shared" si="13"/>
        <v>2154101.040217231</v>
      </c>
    </row>
    <row r="235" spans="1:15">
      <c r="A235" s="25">
        <v>233</v>
      </c>
      <c r="B235" s="25">
        <v>44</v>
      </c>
      <c r="C235" s="25">
        <v>5</v>
      </c>
      <c r="D235" s="36">
        <f>(1+Mastersheet!$C$39)*D223</f>
        <v>21042.072636925222</v>
      </c>
      <c r="E235" s="36">
        <f>-(Mastersheet!$C$5) *D235</f>
        <v>-1262.5243582155133</v>
      </c>
      <c r="F235" s="36">
        <f t="shared" si="14"/>
        <v>0</v>
      </c>
      <c r="G235" s="36">
        <f>-(Mastersheet!$C$10) *D235</f>
        <v>-6102.2010647083143</v>
      </c>
      <c r="H235" s="37">
        <v>0</v>
      </c>
      <c r="I235" s="36">
        <f>(1+Mastersheet!$C$39)*I223</f>
        <v>-350.70121061542022</v>
      </c>
      <c r="J235" s="37">
        <f>(1+Mastersheet!$C$29)*J223</f>
        <v>-3025.5995020875921</v>
      </c>
      <c r="K235" s="37">
        <f>(1+Mastersheet!$C$39)*K223</f>
        <v>-876.75302653855078</v>
      </c>
      <c r="L235" s="25">
        <v>0</v>
      </c>
      <c r="M235" s="25">
        <v>0</v>
      </c>
      <c r="N235" s="36">
        <f t="shared" si="15"/>
        <v>9424.293474759832</v>
      </c>
      <c r="O235" s="36">
        <f t="shared" si="13"/>
        <v>2167115.5020923531</v>
      </c>
    </row>
    <row r="236" spans="1:15">
      <c r="A236" s="25">
        <v>234</v>
      </c>
      <c r="B236" s="25">
        <v>44</v>
      </c>
      <c r="C236" s="25">
        <v>6</v>
      </c>
      <c r="D236" s="36">
        <f>(1+Mastersheet!$C$39)*D224</f>
        <v>21042.072636925222</v>
      </c>
      <c r="E236" s="36">
        <f>-(Mastersheet!$C$5) *D236</f>
        <v>-1262.5243582155133</v>
      </c>
      <c r="F236" s="36">
        <f t="shared" si="14"/>
        <v>0</v>
      </c>
      <c r="G236" s="36">
        <f>-(Mastersheet!$C$10) *D236</f>
        <v>-6102.2010647083143</v>
      </c>
      <c r="H236" s="37">
        <v>0</v>
      </c>
      <c r="I236" s="36">
        <f>(1+Mastersheet!$C$39)*I224</f>
        <v>-350.70121061542022</v>
      </c>
      <c r="J236" s="37">
        <f>(1+Mastersheet!$C$29)*J224</f>
        <v>-3025.5995020875921</v>
      </c>
      <c r="K236" s="37">
        <f>(1+Mastersheet!$C$39)*K224</f>
        <v>-876.75302653855078</v>
      </c>
      <c r="L236" s="25">
        <v>0</v>
      </c>
      <c r="M236" s="25">
        <v>0</v>
      </c>
      <c r="N236" s="36">
        <f t="shared" si="15"/>
        <v>9424.293474759832</v>
      </c>
      <c r="O236" s="36">
        <f t="shared" si="13"/>
        <v>2180151.6547372672</v>
      </c>
    </row>
    <row r="237" spans="1:15">
      <c r="A237" s="25">
        <v>235</v>
      </c>
      <c r="B237" s="25">
        <v>44</v>
      </c>
      <c r="C237" s="25">
        <v>7</v>
      </c>
      <c r="D237" s="36">
        <f>(1+Mastersheet!$C$39)*D225</f>
        <v>21042.072636925222</v>
      </c>
      <c r="E237" s="36">
        <f>-(Mastersheet!$C$5) *D237</f>
        <v>-1262.5243582155133</v>
      </c>
      <c r="F237" s="36">
        <f t="shared" si="14"/>
        <v>0</v>
      </c>
      <c r="G237" s="36">
        <f>-(Mastersheet!$C$10) *D237</f>
        <v>-6102.2010647083143</v>
      </c>
      <c r="H237" s="37">
        <v>0</v>
      </c>
      <c r="I237" s="36">
        <f>(1+Mastersheet!$C$39)*I225</f>
        <v>-350.70121061542022</v>
      </c>
      <c r="J237" s="37">
        <f>(1+Mastersheet!$C$29)*J225</f>
        <v>-3025.5995020875921</v>
      </c>
      <c r="K237" s="37">
        <f>(1+Mastersheet!$C$39)*K225</f>
        <v>-876.75302653855078</v>
      </c>
      <c r="L237" s="25">
        <v>0</v>
      </c>
      <c r="M237" s="25">
        <v>0</v>
      </c>
      <c r="N237" s="36">
        <f t="shared" si="15"/>
        <v>9424.293474759832</v>
      </c>
      <c r="O237" s="36">
        <f t="shared" si="13"/>
        <v>2193209.5343032558</v>
      </c>
    </row>
    <row r="238" spans="1:15">
      <c r="A238" s="25">
        <v>236</v>
      </c>
      <c r="B238" s="25">
        <v>44</v>
      </c>
      <c r="C238" s="25">
        <v>8</v>
      </c>
      <c r="D238" s="36">
        <f>(1+Mastersheet!$C$39)*D226</f>
        <v>21042.072636925222</v>
      </c>
      <c r="E238" s="36">
        <f>-(Mastersheet!$C$5) *D238</f>
        <v>-1262.5243582155133</v>
      </c>
      <c r="F238" s="36">
        <f t="shared" si="14"/>
        <v>0</v>
      </c>
      <c r="G238" s="36">
        <f>-(Mastersheet!$C$10) *D238</f>
        <v>-6102.2010647083143</v>
      </c>
      <c r="H238" s="37">
        <v>0</v>
      </c>
      <c r="I238" s="36">
        <f>(1+Mastersheet!$C$39)*I226</f>
        <v>-350.70121061542022</v>
      </c>
      <c r="J238" s="37">
        <f>(1+Mastersheet!$C$29)*J226</f>
        <v>-3025.5995020875921</v>
      </c>
      <c r="K238" s="37">
        <f>(1+Mastersheet!$C$39)*K226</f>
        <v>-876.75302653855078</v>
      </c>
      <c r="L238" s="25">
        <v>0</v>
      </c>
      <c r="M238" s="25">
        <v>0</v>
      </c>
      <c r="N238" s="36">
        <f t="shared" si="15"/>
        <v>9424.293474759832</v>
      </c>
      <c r="O238" s="36">
        <f t="shared" si="13"/>
        <v>2206289.1770018544</v>
      </c>
    </row>
    <row r="239" spans="1:15">
      <c r="A239" s="25">
        <v>237</v>
      </c>
      <c r="B239" s="25">
        <v>44</v>
      </c>
      <c r="C239" s="25">
        <v>9</v>
      </c>
      <c r="D239" s="36">
        <f>(1+Mastersheet!$C$39)*D227</f>
        <v>21042.072636925222</v>
      </c>
      <c r="E239" s="36">
        <f>-(Mastersheet!$C$5) *D239</f>
        <v>-1262.5243582155133</v>
      </c>
      <c r="F239" s="36">
        <f t="shared" si="14"/>
        <v>0</v>
      </c>
      <c r="G239" s="36">
        <f>-(Mastersheet!$C$10) *D239</f>
        <v>-6102.2010647083143</v>
      </c>
      <c r="H239" s="37">
        <v>0</v>
      </c>
      <c r="I239" s="36">
        <f>(1+Mastersheet!$C$39)*I227</f>
        <v>-350.70121061542022</v>
      </c>
      <c r="J239" s="37">
        <f>(1+Mastersheet!$C$29)*J227</f>
        <v>-3025.5995020875921</v>
      </c>
      <c r="K239" s="37">
        <f>(1+Mastersheet!$C$39)*K227</f>
        <v>-876.75302653855078</v>
      </c>
      <c r="L239" s="25">
        <v>0</v>
      </c>
      <c r="M239" s="25">
        <v>0</v>
      </c>
      <c r="N239" s="36">
        <f t="shared" si="15"/>
        <v>9424.293474759832</v>
      </c>
      <c r="O239" s="36">
        <f t="shared" si="13"/>
        <v>2219390.6191049507</v>
      </c>
    </row>
    <row r="240" spans="1:15">
      <c r="A240" s="25">
        <v>238</v>
      </c>
      <c r="B240" s="25">
        <v>44</v>
      </c>
      <c r="C240" s="25">
        <v>10</v>
      </c>
      <c r="D240" s="36">
        <f>(1+Mastersheet!$C$39)*D228</f>
        <v>21042.072636925222</v>
      </c>
      <c r="E240" s="36">
        <f>-(Mastersheet!$C$5) *D240</f>
        <v>-1262.5243582155133</v>
      </c>
      <c r="F240" s="36">
        <f t="shared" si="14"/>
        <v>0</v>
      </c>
      <c r="G240" s="36">
        <f>-(Mastersheet!$C$10) *D240</f>
        <v>-6102.2010647083143</v>
      </c>
      <c r="H240" s="37">
        <v>0</v>
      </c>
      <c r="I240" s="36">
        <f>(1+Mastersheet!$C$39)*I228</f>
        <v>-350.70121061542022</v>
      </c>
      <c r="J240" s="37">
        <f>(1+Mastersheet!$C$29)*J228</f>
        <v>-3025.5995020875921</v>
      </c>
      <c r="K240" s="37">
        <f>(1+Mastersheet!$C$39)*K228</f>
        <v>-876.75302653855078</v>
      </c>
      <c r="L240" s="25">
        <v>0</v>
      </c>
      <c r="M240" s="25">
        <v>0</v>
      </c>
      <c r="N240" s="36">
        <f t="shared" si="15"/>
        <v>9424.293474759832</v>
      </c>
      <c r="O240" s="36">
        <f t="shared" si="13"/>
        <v>2232513.8969448856</v>
      </c>
    </row>
    <row r="241" spans="1:15">
      <c r="A241" s="25">
        <v>239</v>
      </c>
      <c r="B241" s="25">
        <v>44</v>
      </c>
      <c r="C241" s="25">
        <v>11</v>
      </c>
      <c r="D241" s="36">
        <f>(1+Mastersheet!$C$39)*D229</f>
        <v>21042.072636925222</v>
      </c>
      <c r="E241" s="36">
        <f>-(Mastersheet!$C$5) *D241</f>
        <v>-1262.5243582155133</v>
      </c>
      <c r="F241" s="36">
        <f t="shared" si="14"/>
        <v>0</v>
      </c>
      <c r="G241" s="36">
        <f>-(Mastersheet!$C$10) *D241</f>
        <v>-6102.2010647083143</v>
      </c>
      <c r="H241" s="37">
        <v>0</v>
      </c>
      <c r="I241" s="36">
        <f>(1+Mastersheet!$C$39)*I229</f>
        <v>-350.70121061542022</v>
      </c>
      <c r="J241" s="37">
        <f>(1+Mastersheet!$C$29)*J229</f>
        <v>-3025.5995020875921</v>
      </c>
      <c r="K241" s="37">
        <f>(1+Mastersheet!$C$39)*K229</f>
        <v>-876.75302653855078</v>
      </c>
      <c r="L241" s="25">
        <v>0</v>
      </c>
      <c r="M241" s="25">
        <v>0</v>
      </c>
      <c r="N241" s="36">
        <f t="shared" si="15"/>
        <v>9424.293474759832</v>
      </c>
      <c r="O241" s="36">
        <f t="shared" si="13"/>
        <v>2245659.0469145537</v>
      </c>
    </row>
    <row r="242" spans="1:15">
      <c r="A242" s="25">
        <v>240</v>
      </c>
      <c r="B242" s="25">
        <v>45</v>
      </c>
      <c r="C242" s="25">
        <v>0</v>
      </c>
      <c r="D242" s="36">
        <f>(1+Mastersheet!$C$39)*D230</f>
        <v>21042.072636925222</v>
      </c>
      <c r="E242" s="36">
        <f>-(Mastersheet!$C$5) *D242</f>
        <v>-1262.5243582155133</v>
      </c>
      <c r="F242" s="36">
        <f t="shared" si="14"/>
        <v>0</v>
      </c>
      <c r="G242" s="36">
        <f>-(Mastersheet!$C$10) *D242</f>
        <v>-6102.2010647083143</v>
      </c>
      <c r="H242" s="37">
        <v>0</v>
      </c>
      <c r="I242" s="36">
        <f>(1+Mastersheet!$C$39)*I230</f>
        <v>-350.70121061542022</v>
      </c>
      <c r="J242" s="37">
        <f>(1+Mastersheet!$C$29)*J230</f>
        <v>-3025.5995020875921</v>
      </c>
      <c r="K242" s="37">
        <f>(1+Mastersheet!$C$39)*K230</f>
        <v>-876.75302653855078</v>
      </c>
      <c r="L242" s="25">
        <v>0</v>
      </c>
      <c r="M242" s="25">
        <v>0</v>
      </c>
      <c r="N242" s="36">
        <f t="shared" si="15"/>
        <v>9424.293474759832</v>
      </c>
      <c r="O242" s="36">
        <f t="shared" si="13"/>
        <v>2258826.1054675048</v>
      </c>
    </row>
    <row r="243" spans="1:15">
      <c r="A243" s="25">
        <v>241</v>
      </c>
      <c r="B243" s="25">
        <v>45</v>
      </c>
      <c r="C243" s="25">
        <v>1</v>
      </c>
      <c r="D243" s="36">
        <f>(1+Mastersheet!$C$39)*D231</f>
        <v>21673.334816032981</v>
      </c>
      <c r="E243" s="36">
        <f>-(Mastersheet!$C$5) *D243</f>
        <v>-1300.4000889619788</v>
      </c>
      <c r="F243" s="36">
        <f t="shared" si="14"/>
        <v>0</v>
      </c>
      <c r="G243" s="36">
        <f>-(Mastersheet!$C$10) *D243</f>
        <v>-6285.2670966495643</v>
      </c>
      <c r="H243" s="37">
        <v>0</v>
      </c>
      <c r="I243" s="36">
        <f>(1+Mastersheet!$C$39)*I231</f>
        <v>-361.22224693388284</v>
      </c>
      <c r="J243" s="37">
        <f>(1+Mastersheet!$C$29)*J231</f>
        <v>-3207.1354722128476</v>
      </c>
      <c r="K243" s="37">
        <f>(1+Mastersheet!$C$39)*K231</f>
        <v>-903.05561733470734</v>
      </c>
      <c r="L243" s="25">
        <v>0</v>
      </c>
      <c r="M243" s="25">
        <v>0</v>
      </c>
      <c r="N243" s="36">
        <f t="shared" si="15"/>
        <v>9616.2542939400009</v>
      </c>
      <c r="O243" s="36">
        <f t="shared" si="13"/>
        <v>2272207.069937224</v>
      </c>
    </row>
    <row r="244" spans="1:15">
      <c r="A244" s="25">
        <v>242</v>
      </c>
      <c r="B244" s="25">
        <v>45</v>
      </c>
      <c r="C244" s="25">
        <v>2</v>
      </c>
      <c r="D244" s="36">
        <f>(1+Mastersheet!$C$39)*D232</f>
        <v>21673.334816032981</v>
      </c>
      <c r="E244" s="36">
        <f>-(Mastersheet!$C$5) *D244</f>
        <v>-1300.4000889619788</v>
      </c>
      <c r="F244" s="36">
        <f t="shared" si="14"/>
        <v>0</v>
      </c>
      <c r="G244" s="36">
        <f>-(Mastersheet!$C$10) *D244</f>
        <v>-6285.2670966495643</v>
      </c>
      <c r="H244" s="37">
        <v>0</v>
      </c>
      <c r="I244" s="36">
        <f>(1+Mastersheet!$C$39)*I232</f>
        <v>-361.22224693388284</v>
      </c>
      <c r="J244" s="37">
        <f>(1+Mastersheet!$C$29)*J232</f>
        <v>-3207.1354722128476</v>
      </c>
      <c r="K244" s="37">
        <f>(1+Mastersheet!$C$39)*K232</f>
        <v>-903.05561733470734</v>
      </c>
      <c r="L244" s="25">
        <v>0</v>
      </c>
      <c r="M244" s="25">
        <v>0</v>
      </c>
      <c r="N244" s="36">
        <f t="shared" si="15"/>
        <v>9616.2542939400009</v>
      </c>
      <c r="O244" s="36">
        <f t="shared" si="13"/>
        <v>2285610.3360143928</v>
      </c>
    </row>
    <row r="245" spans="1:15">
      <c r="A245" s="25">
        <v>243</v>
      </c>
      <c r="B245" s="25">
        <v>45</v>
      </c>
      <c r="C245" s="25">
        <v>3</v>
      </c>
      <c r="D245" s="36">
        <f>(1+Mastersheet!$C$39)*D233</f>
        <v>21673.334816032981</v>
      </c>
      <c r="E245" s="36">
        <f>-(Mastersheet!$C$5) *D245</f>
        <v>-1300.4000889619788</v>
      </c>
      <c r="F245" s="36">
        <f t="shared" si="14"/>
        <v>0</v>
      </c>
      <c r="G245" s="36">
        <f>-(Mastersheet!$C$10) *D245</f>
        <v>-6285.2670966495643</v>
      </c>
      <c r="H245" s="37">
        <v>0</v>
      </c>
      <c r="I245" s="36">
        <f>(1+Mastersheet!$C$39)*I233</f>
        <v>-361.22224693388284</v>
      </c>
      <c r="J245" s="37">
        <f>(1+Mastersheet!$C$29)*J233</f>
        <v>-3207.1354722128476</v>
      </c>
      <c r="K245" s="37">
        <f>(1+Mastersheet!$C$39)*K233</f>
        <v>-903.05561733470734</v>
      </c>
      <c r="L245" s="25">
        <v>0</v>
      </c>
      <c r="M245" s="25">
        <v>0</v>
      </c>
      <c r="N245" s="36">
        <f t="shared" si="15"/>
        <v>9616.2542939400009</v>
      </c>
      <c r="O245" s="36">
        <f t="shared" si="13"/>
        <v>2299035.9408683567</v>
      </c>
    </row>
    <row r="246" spans="1:15">
      <c r="A246" s="25">
        <v>244</v>
      </c>
      <c r="B246" s="25">
        <v>45</v>
      </c>
      <c r="C246" s="25">
        <v>4</v>
      </c>
      <c r="D246" s="36">
        <f>(1+Mastersheet!$C$39)*D234</f>
        <v>21673.334816032981</v>
      </c>
      <c r="E246" s="36">
        <f>-(Mastersheet!$C$5) *D246</f>
        <v>-1300.4000889619788</v>
      </c>
      <c r="F246" s="36">
        <f t="shared" si="14"/>
        <v>0</v>
      </c>
      <c r="G246" s="36">
        <f>-(Mastersheet!$C$10) *D246</f>
        <v>-6285.2670966495643</v>
      </c>
      <c r="H246" s="37">
        <v>0</v>
      </c>
      <c r="I246" s="36">
        <f>(1+Mastersheet!$C$39)*I234</f>
        <v>-361.22224693388284</v>
      </c>
      <c r="J246" s="37">
        <f>(1+Mastersheet!$C$29)*J234</f>
        <v>-3207.1354722128476</v>
      </c>
      <c r="K246" s="37">
        <f>(1+Mastersheet!$C$39)*K234</f>
        <v>-903.05561733470734</v>
      </c>
      <c r="L246" s="25">
        <v>0</v>
      </c>
      <c r="M246" s="25">
        <v>0</v>
      </c>
      <c r="N246" s="36">
        <f t="shared" si="15"/>
        <v>9616.2542939400009</v>
      </c>
      <c r="O246" s="36">
        <f t="shared" si="13"/>
        <v>2312483.9217304108</v>
      </c>
    </row>
    <row r="247" spans="1:15">
      <c r="A247" s="25">
        <v>245</v>
      </c>
      <c r="B247" s="25">
        <v>45</v>
      </c>
      <c r="C247" s="25">
        <v>5</v>
      </c>
      <c r="D247" s="36">
        <f>(1+Mastersheet!$C$39)*D235</f>
        <v>21673.334816032981</v>
      </c>
      <c r="E247" s="36">
        <f>-(Mastersheet!$C$5) *D247</f>
        <v>-1300.4000889619788</v>
      </c>
      <c r="F247" s="36">
        <f t="shared" si="14"/>
        <v>0</v>
      </c>
      <c r="G247" s="36">
        <f>-(Mastersheet!$C$10) *D247</f>
        <v>-6285.2670966495643</v>
      </c>
      <c r="H247" s="37">
        <v>0</v>
      </c>
      <c r="I247" s="36">
        <f>(1+Mastersheet!$C$39)*I235</f>
        <v>-361.22224693388284</v>
      </c>
      <c r="J247" s="37">
        <f>(1+Mastersheet!$C$29)*J235</f>
        <v>-3207.1354722128476</v>
      </c>
      <c r="K247" s="37">
        <f>(1+Mastersheet!$C$39)*K235</f>
        <v>-903.05561733470734</v>
      </c>
      <c r="L247" s="25">
        <v>0</v>
      </c>
      <c r="M247" s="25">
        <v>0</v>
      </c>
      <c r="N247" s="36">
        <f t="shared" si="15"/>
        <v>9616.2542939400009</v>
      </c>
      <c r="O247" s="36">
        <f t="shared" si="13"/>
        <v>2325954.3158939015</v>
      </c>
    </row>
    <row r="248" spans="1:15">
      <c r="A248" s="25">
        <v>246</v>
      </c>
      <c r="B248" s="25">
        <v>45</v>
      </c>
      <c r="C248" s="25">
        <v>6</v>
      </c>
      <c r="D248" s="36">
        <f>(1+Mastersheet!$C$39)*D236</f>
        <v>21673.334816032981</v>
      </c>
      <c r="E248" s="36">
        <f>-(Mastersheet!$C$5) *D248</f>
        <v>-1300.4000889619788</v>
      </c>
      <c r="F248" s="36">
        <f t="shared" si="14"/>
        <v>0</v>
      </c>
      <c r="G248" s="36">
        <f>-(Mastersheet!$C$10) *D248</f>
        <v>-6285.2670966495643</v>
      </c>
      <c r="H248" s="37">
        <v>0</v>
      </c>
      <c r="I248" s="36">
        <f>(1+Mastersheet!$C$39)*I236</f>
        <v>-361.22224693388284</v>
      </c>
      <c r="J248" s="37">
        <f>(1+Mastersheet!$C$29)*J236</f>
        <v>-3207.1354722128476</v>
      </c>
      <c r="K248" s="37">
        <f>(1+Mastersheet!$C$39)*K236</f>
        <v>-903.05561733470734</v>
      </c>
      <c r="L248" s="25">
        <v>0</v>
      </c>
      <c r="M248" s="25">
        <v>0</v>
      </c>
      <c r="N248" s="36">
        <f t="shared" si="15"/>
        <v>9616.2542939400009</v>
      </c>
      <c r="O248" s="36">
        <f t="shared" si="13"/>
        <v>2339447.1607143315</v>
      </c>
    </row>
    <row r="249" spans="1:15">
      <c r="A249" s="25">
        <v>247</v>
      </c>
      <c r="B249" s="25">
        <v>45</v>
      </c>
      <c r="C249" s="25">
        <v>7</v>
      </c>
      <c r="D249" s="36">
        <f>(1+Mastersheet!$C$39)*D237</f>
        <v>21673.334816032981</v>
      </c>
      <c r="E249" s="36">
        <f>-(Mastersheet!$C$5) *D249</f>
        <v>-1300.4000889619788</v>
      </c>
      <c r="F249" s="36">
        <f t="shared" si="14"/>
        <v>0</v>
      </c>
      <c r="G249" s="36">
        <f>-(Mastersheet!$C$10) *D249</f>
        <v>-6285.2670966495643</v>
      </c>
      <c r="H249" s="37">
        <v>0</v>
      </c>
      <c r="I249" s="36">
        <f>(1+Mastersheet!$C$39)*I237</f>
        <v>-361.22224693388284</v>
      </c>
      <c r="J249" s="37">
        <f>(1+Mastersheet!$C$29)*J237</f>
        <v>-3207.1354722128476</v>
      </c>
      <c r="K249" s="37">
        <f>(1+Mastersheet!$C$39)*K237</f>
        <v>-903.05561733470734</v>
      </c>
      <c r="L249" s="25">
        <v>0</v>
      </c>
      <c r="M249" s="25">
        <v>0</v>
      </c>
      <c r="N249" s="36">
        <f t="shared" si="15"/>
        <v>9616.2542939400009</v>
      </c>
      <c r="O249" s="36">
        <f t="shared" si="13"/>
        <v>2352962.4936094624</v>
      </c>
    </row>
    <row r="250" spans="1:15">
      <c r="A250" s="25">
        <v>248</v>
      </c>
      <c r="B250" s="25">
        <v>45</v>
      </c>
      <c r="C250" s="25">
        <v>8</v>
      </c>
      <c r="D250" s="36">
        <f>(1+Mastersheet!$C$39)*D238</f>
        <v>21673.334816032981</v>
      </c>
      <c r="E250" s="36">
        <f>-(Mastersheet!$C$5) *D250</f>
        <v>-1300.4000889619788</v>
      </c>
      <c r="F250" s="36">
        <f t="shared" si="14"/>
        <v>0</v>
      </c>
      <c r="G250" s="36">
        <f>-(Mastersheet!$C$10) *D250</f>
        <v>-6285.2670966495643</v>
      </c>
      <c r="H250" s="37">
        <v>0</v>
      </c>
      <c r="I250" s="36">
        <f>(1+Mastersheet!$C$39)*I238</f>
        <v>-361.22224693388284</v>
      </c>
      <c r="J250" s="37">
        <f>(1+Mastersheet!$C$29)*J238</f>
        <v>-3207.1354722128476</v>
      </c>
      <c r="K250" s="37">
        <f>(1+Mastersheet!$C$39)*K238</f>
        <v>-903.05561733470734</v>
      </c>
      <c r="L250" s="25">
        <v>0</v>
      </c>
      <c r="M250" s="25">
        <v>0</v>
      </c>
      <c r="N250" s="36">
        <f t="shared" si="15"/>
        <v>9616.2542939400009</v>
      </c>
      <c r="O250" s="36">
        <f t="shared" si="13"/>
        <v>2366500.3520594183</v>
      </c>
    </row>
    <row r="251" spans="1:15">
      <c r="A251" s="25">
        <v>249</v>
      </c>
      <c r="B251" s="25">
        <v>45</v>
      </c>
      <c r="C251" s="25">
        <v>9</v>
      </c>
      <c r="D251" s="36">
        <f>(1+Mastersheet!$C$39)*D239</f>
        <v>21673.334816032981</v>
      </c>
      <c r="E251" s="36">
        <f>-(Mastersheet!$C$5) *D251</f>
        <v>-1300.4000889619788</v>
      </c>
      <c r="F251" s="36">
        <f t="shared" si="14"/>
        <v>0</v>
      </c>
      <c r="G251" s="36">
        <f>-(Mastersheet!$C$10) *D251</f>
        <v>-6285.2670966495643</v>
      </c>
      <c r="H251" s="37">
        <v>0</v>
      </c>
      <c r="I251" s="36">
        <f>(1+Mastersheet!$C$39)*I239</f>
        <v>-361.22224693388284</v>
      </c>
      <c r="J251" s="37">
        <f>(1+Mastersheet!$C$29)*J239</f>
        <v>-3207.1354722128476</v>
      </c>
      <c r="K251" s="37">
        <f>(1+Mastersheet!$C$39)*K239</f>
        <v>-903.05561733470734</v>
      </c>
      <c r="L251" s="25">
        <v>0</v>
      </c>
      <c r="M251" s="25">
        <v>0</v>
      </c>
      <c r="N251" s="36">
        <f t="shared" si="15"/>
        <v>9616.2542939400009</v>
      </c>
      <c r="O251" s="36">
        <f t="shared" si="13"/>
        <v>2380060.7736067907</v>
      </c>
    </row>
    <row r="252" spans="1:15">
      <c r="A252" s="25">
        <v>250</v>
      </c>
      <c r="B252" s="25">
        <v>45</v>
      </c>
      <c r="C252" s="25">
        <v>10</v>
      </c>
      <c r="D252" s="36">
        <f>(1+Mastersheet!$C$39)*D240</f>
        <v>21673.334816032981</v>
      </c>
      <c r="E252" s="36">
        <f>-(Mastersheet!$C$5) *D252</f>
        <v>-1300.4000889619788</v>
      </c>
      <c r="F252" s="36">
        <f t="shared" si="14"/>
        <v>0</v>
      </c>
      <c r="G252" s="36">
        <f>-(Mastersheet!$C$10) *D252</f>
        <v>-6285.2670966495643</v>
      </c>
      <c r="H252" s="37">
        <v>0</v>
      </c>
      <c r="I252" s="36">
        <f>(1+Mastersheet!$C$39)*I240</f>
        <v>-361.22224693388284</v>
      </c>
      <c r="J252" s="37">
        <f>(1+Mastersheet!$C$29)*J240</f>
        <v>-3207.1354722128476</v>
      </c>
      <c r="K252" s="37">
        <f>(1+Mastersheet!$C$39)*K240</f>
        <v>-903.05561733470734</v>
      </c>
      <c r="L252" s="25">
        <v>0</v>
      </c>
      <c r="M252" s="25">
        <v>0</v>
      </c>
      <c r="N252" s="36">
        <f t="shared" si="15"/>
        <v>9616.2542939400009</v>
      </c>
      <c r="O252" s="36">
        <f t="shared" si="13"/>
        <v>2393643.7958567422</v>
      </c>
    </row>
    <row r="253" spans="1:15">
      <c r="A253" s="25">
        <v>251</v>
      </c>
      <c r="B253" s="25">
        <v>45</v>
      </c>
      <c r="C253" s="25">
        <v>11</v>
      </c>
      <c r="D253" s="36">
        <f>(1+Mastersheet!$C$39)*D241</f>
        <v>21673.334816032981</v>
      </c>
      <c r="E253" s="36">
        <f>-(Mastersheet!$C$5) *D253</f>
        <v>-1300.4000889619788</v>
      </c>
      <c r="F253" s="36">
        <f t="shared" si="14"/>
        <v>0</v>
      </c>
      <c r="G253" s="36">
        <f>-(Mastersheet!$C$10) *D253</f>
        <v>-6285.2670966495643</v>
      </c>
      <c r="H253" s="37">
        <v>0</v>
      </c>
      <c r="I253" s="36">
        <f>(1+Mastersheet!$C$39)*I241</f>
        <v>-361.22224693388284</v>
      </c>
      <c r="J253" s="37">
        <f>(1+Mastersheet!$C$29)*J241</f>
        <v>-3207.1354722128476</v>
      </c>
      <c r="K253" s="37">
        <f>(1+Mastersheet!$C$39)*K241</f>
        <v>-903.05561733470734</v>
      </c>
      <c r="L253" s="25">
        <v>0</v>
      </c>
      <c r="M253" s="25">
        <v>0</v>
      </c>
      <c r="N253" s="36">
        <f t="shared" si="15"/>
        <v>9616.2542939400009</v>
      </c>
      <c r="O253" s="36">
        <f t="shared" si="13"/>
        <v>2407249.4564771103</v>
      </c>
    </row>
    <row r="254" spans="1:15">
      <c r="A254" s="25">
        <v>252</v>
      </c>
      <c r="B254" s="25">
        <v>46</v>
      </c>
      <c r="C254" s="25">
        <v>0</v>
      </c>
      <c r="D254" s="36">
        <f>(1+Mastersheet!$C$39)*D242</f>
        <v>21673.334816032981</v>
      </c>
      <c r="E254" s="36">
        <f>-(Mastersheet!$C$5) *D254</f>
        <v>-1300.4000889619788</v>
      </c>
      <c r="F254" s="36">
        <f t="shared" si="14"/>
        <v>0</v>
      </c>
      <c r="G254" s="36">
        <f>-(Mastersheet!$C$10) *D254</f>
        <v>-6285.2670966495643</v>
      </c>
      <c r="H254" s="37">
        <v>0</v>
      </c>
      <c r="I254" s="36">
        <f>(1+Mastersheet!$C$39)*I242</f>
        <v>-361.22224693388284</v>
      </c>
      <c r="J254" s="37">
        <f>(1+Mastersheet!$C$29)*J242</f>
        <v>-3207.1354722128476</v>
      </c>
      <c r="K254" s="37">
        <f>(1+Mastersheet!$C$39)*K242</f>
        <v>-903.05561733470734</v>
      </c>
      <c r="L254" s="25">
        <v>0</v>
      </c>
      <c r="M254" s="25">
        <v>0</v>
      </c>
      <c r="N254" s="36">
        <f t="shared" si="15"/>
        <v>9616.2542939400009</v>
      </c>
      <c r="O254" s="36">
        <f t="shared" si="13"/>
        <v>2420877.7931985124</v>
      </c>
    </row>
    <row r="255" spans="1:15">
      <c r="A255" s="25">
        <v>253</v>
      </c>
      <c r="B255" s="25">
        <v>46</v>
      </c>
      <c r="C255" s="25">
        <v>1</v>
      </c>
      <c r="D255" s="36">
        <f>(1+Mastersheet!$C$39)*D243</f>
        <v>22323.53486051397</v>
      </c>
      <c r="E255" s="36">
        <f>-(Mastersheet!$C$5) *D255</f>
        <v>-1339.4120916308382</v>
      </c>
      <c r="F255" s="36">
        <f t="shared" si="14"/>
        <v>0</v>
      </c>
      <c r="G255" s="36">
        <f>-(Mastersheet!$C$10) *D255</f>
        <v>-6473.8251095490505</v>
      </c>
      <c r="H255" s="37">
        <v>0</v>
      </c>
      <c r="I255" s="36">
        <f>(1+Mastersheet!$C$39)*I243</f>
        <v>-372.05891434189931</v>
      </c>
      <c r="J255" s="37">
        <f>(1+Mastersheet!$C$29)*J243</f>
        <v>-3399.5636005456186</v>
      </c>
      <c r="K255" s="37">
        <f>(1+Mastersheet!$C$39)*K243</f>
        <v>-930.14728585474859</v>
      </c>
      <c r="L255" s="25">
        <v>0</v>
      </c>
      <c r="M255" s="25">
        <v>0</v>
      </c>
      <c r="N255" s="36">
        <f t="shared" si="15"/>
        <v>9808.5278585918131</v>
      </c>
      <c r="O255" s="36">
        <f t="shared" si="13"/>
        <v>2434721.1173791015</v>
      </c>
    </row>
    <row r="256" spans="1:15">
      <c r="A256" s="25">
        <v>254</v>
      </c>
      <c r="B256" s="25">
        <v>46</v>
      </c>
      <c r="C256" s="25">
        <v>2</v>
      </c>
      <c r="D256" s="36">
        <f>(1+Mastersheet!$C$39)*D244</f>
        <v>22323.53486051397</v>
      </c>
      <c r="E256" s="36">
        <f>-(Mastersheet!$C$5) *D256</f>
        <v>-1339.4120916308382</v>
      </c>
      <c r="F256" s="36">
        <f t="shared" si="14"/>
        <v>0</v>
      </c>
      <c r="G256" s="36">
        <f>-(Mastersheet!$C$10) *D256</f>
        <v>-6473.8251095490505</v>
      </c>
      <c r="H256" s="37">
        <v>0</v>
      </c>
      <c r="I256" s="36">
        <f>(1+Mastersheet!$C$39)*I244</f>
        <v>-372.05891434189931</v>
      </c>
      <c r="J256" s="37">
        <f>(1+Mastersheet!$C$29)*J244</f>
        <v>-3399.5636005456186</v>
      </c>
      <c r="K256" s="37">
        <f>(1+Mastersheet!$C$39)*K244</f>
        <v>-930.14728585474859</v>
      </c>
      <c r="L256" s="25">
        <v>0</v>
      </c>
      <c r="M256" s="25">
        <v>0</v>
      </c>
      <c r="N256" s="36">
        <f t="shared" si="15"/>
        <v>9808.5278585918131</v>
      </c>
      <c r="O256" s="36">
        <f t="shared" si="13"/>
        <v>2448587.5137666585</v>
      </c>
    </row>
    <row r="257" spans="1:15">
      <c r="A257" s="25">
        <v>255</v>
      </c>
      <c r="B257" s="25">
        <v>46</v>
      </c>
      <c r="C257" s="25">
        <v>3</v>
      </c>
      <c r="D257" s="36">
        <f>(1+Mastersheet!$C$39)*D245</f>
        <v>22323.53486051397</v>
      </c>
      <c r="E257" s="36">
        <f>-(Mastersheet!$C$5) *D257</f>
        <v>-1339.4120916308382</v>
      </c>
      <c r="F257" s="36">
        <f t="shared" si="14"/>
        <v>0</v>
      </c>
      <c r="G257" s="36">
        <f>-(Mastersheet!$C$10) *D257</f>
        <v>-6473.8251095490505</v>
      </c>
      <c r="H257" s="37">
        <v>0</v>
      </c>
      <c r="I257" s="36">
        <f>(1+Mastersheet!$C$39)*I245</f>
        <v>-372.05891434189931</v>
      </c>
      <c r="J257" s="37">
        <f>(1+Mastersheet!$C$29)*J245</f>
        <v>-3399.5636005456186</v>
      </c>
      <c r="K257" s="37">
        <f>(1+Mastersheet!$C$39)*K245</f>
        <v>-930.14728585474859</v>
      </c>
      <c r="L257" s="25">
        <v>0</v>
      </c>
      <c r="M257" s="25">
        <v>0</v>
      </c>
      <c r="N257" s="36">
        <f t="shared" si="15"/>
        <v>9808.5278585918131</v>
      </c>
      <c r="O257" s="36">
        <f t="shared" si="13"/>
        <v>2462477.0208148612</v>
      </c>
    </row>
    <row r="258" spans="1:15">
      <c r="A258" s="25">
        <v>256</v>
      </c>
      <c r="B258" s="25">
        <v>46</v>
      </c>
      <c r="C258" s="25">
        <v>4</v>
      </c>
      <c r="D258" s="36">
        <f>(1+Mastersheet!$C$39)*D246</f>
        <v>22323.53486051397</v>
      </c>
      <c r="E258" s="36">
        <f>-(Mastersheet!$C$5) *D258</f>
        <v>-1339.4120916308382</v>
      </c>
      <c r="F258" s="36">
        <f t="shared" si="14"/>
        <v>0</v>
      </c>
      <c r="G258" s="36">
        <f>-(Mastersheet!$C$10) *D258</f>
        <v>-6473.8251095490505</v>
      </c>
      <c r="H258" s="37">
        <v>0</v>
      </c>
      <c r="I258" s="36">
        <f>(1+Mastersheet!$C$39)*I246</f>
        <v>-372.05891434189931</v>
      </c>
      <c r="J258" s="37">
        <f>(1+Mastersheet!$C$29)*J246</f>
        <v>-3399.5636005456186</v>
      </c>
      <c r="K258" s="37">
        <f>(1+Mastersheet!$C$39)*K246</f>
        <v>-930.14728585474859</v>
      </c>
      <c r="L258" s="25">
        <v>0</v>
      </c>
      <c r="M258" s="25">
        <v>0</v>
      </c>
      <c r="N258" s="36">
        <f t="shared" si="15"/>
        <v>9808.5278585918131</v>
      </c>
      <c r="O258" s="36">
        <f t="shared" si="13"/>
        <v>2476389.6770414775</v>
      </c>
    </row>
    <row r="259" spans="1:15">
      <c r="A259" s="25">
        <v>257</v>
      </c>
      <c r="B259" s="25">
        <v>46</v>
      </c>
      <c r="C259" s="25">
        <v>5</v>
      </c>
      <c r="D259" s="36">
        <f>(1+Mastersheet!$C$39)*D247</f>
        <v>22323.53486051397</v>
      </c>
      <c r="E259" s="36">
        <f>-(Mastersheet!$C$5) *D259</f>
        <v>-1339.4120916308382</v>
      </c>
      <c r="F259" s="36">
        <f t="shared" si="14"/>
        <v>0</v>
      </c>
      <c r="G259" s="36">
        <f>-(Mastersheet!$C$10) *D259</f>
        <v>-6473.8251095490505</v>
      </c>
      <c r="H259" s="37">
        <v>0</v>
      </c>
      <c r="I259" s="36">
        <f>(1+Mastersheet!$C$39)*I247</f>
        <v>-372.05891434189931</v>
      </c>
      <c r="J259" s="37">
        <f>(1+Mastersheet!$C$29)*J247</f>
        <v>-3399.5636005456186</v>
      </c>
      <c r="K259" s="37">
        <f>(1+Mastersheet!$C$39)*K247</f>
        <v>-930.14728585474859</v>
      </c>
      <c r="L259" s="25">
        <v>0</v>
      </c>
      <c r="M259" s="25">
        <v>0</v>
      </c>
      <c r="N259" s="36">
        <f t="shared" si="15"/>
        <v>9808.5278585918131</v>
      </c>
      <c r="O259" s="36">
        <f t="shared" ref="O259:O322" si="16" xml:space="preserve"> N259 + O258 * (1+($S$7)/12)</f>
        <v>2490325.5210284716</v>
      </c>
    </row>
    <row r="260" spans="1:15">
      <c r="A260" s="25">
        <v>258</v>
      </c>
      <c r="B260" s="25">
        <v>46</v>
      </c>
      <c r="C260" s="25">
        <v>6</v>
      </c>
      <c r="D260" s="36">
        <f>(1+Mastersheet!$C$39)*D248</f>
        <v>22323.53486051397</v>
      </c>
      <c r="E260" s="36">
        <f>-(Mastersheet!$C$5) *D260</f>
        <v>-1339.4120916308382</v>
      </c>
      <c r="F260" s="36">
        <f t="shared" ref="F260:F323" si="17">FV(0.00416,1,0,-F259,0)</f>
        <v>0</v>
      </c>
      <c r="G260" s="36">
        <f>-(Mastersheet!$C$10) *D260</f>
        <v>-6473.8251095490505</v>
      </c>
      <c r="H260" s="37">
        <v>0</v>
      </c>
      <c r="I260" s="36">
        <f>(1+Mastersheet!$C$39)*I248</f>
        <v>-372.05891434189931</v>
      </c>
      <c r="J260" s="37">
        <f>(1+Mastersheet!$C$29)*J248</f>
        <v>-3399.5636005456186</v>
      </c>
      <c r="K260" s="37">
        <f>(1+Mastersheet!$C$39)*K248</f>
        <v>-930.14728585474859</v>
      </c>
      <c r="L260" s="25">
        <v>0</v>
      </c>
      <c r="M260" s="25">
        <v>0</v>
      </c>
      <c r="N260" s="36">
        <f t="shared" ref="N260:N323" si="18">SUM(D260,E260,F260,G260,H260,I260,J260,K260,L260,M260)</f>
        <v>9808.5278585918131</v>
      </c>
      <c r="O260" s="36">
        <f t="shared" si="16"/>
        <v>2504284.5914221108</v>
      </c>
    </row>
    <row r="261" spans="1:15">
      <c r="A261" s="25">
        <v>259</v>
      </c>
      <c r="B261" s="25">
        <v>46</v>
      </c>
      <c r="C261" s="25">
        <v>7</v>
      </c>
      <c r="D261" s="36">
        <f>(1+Mastersheet!$C$39)*D249</f>
        <v>22323.53486051397</v>
      </c>
      <c r="E261" s="36">
        <f>-(Mastersheet!$C$5) *D261</f>
        <v>-1339.4120916308382</v>
      </c>
      <c r="F261" s="36">
        <f t="shared" si="17"/>
        <v>0</v>
      </c>
      <c r="G261" s="36">
        <f>-(Mastersheet!$C$10) *D261</f>
        <v>-6473.8251095490505</v>
      </c>
      <c r="H261" s="37">
        <v>0</v>
      </c>
      <c r="I261" s="36">
        <f>(1+Mastersheet!$C$39)*I249</f>
        <v>-372.05891434189931</v>
      </c>
      <c r="J261" s="37">
        <f>(1+Mastersheet!$C$29)*J249</f>
        <v>-3399.5636005456186</v>
      </c>
      <c r="K261" s="37">
        <f>(1+Mastersheet!$C$39)*K249</f>
        <v>-930.14728585474859</v>
      </c>
      <c r="L261" s="25">
        <v>0</v>
      </c>
      <c r="M261" s="25">
        <v>0</v>
      </c>
      <c r="N261" s="36">
        <f t="shared" si="18"/>
        <v>9808.5278585918131</v>
      </c>
      <c r="O261" s="36">
        <f t="shared" si="16"/>
        <v>2518266.9269330725</v>
      </c>
    </row>
    <row r="262" spans="1:15">
      <c r="A262" s="25">
        <v>260</v>
      </c>
      <c r="B262" s="25">
        <v>46</v>
      </c>
      <c r="C262" s="25">
        <v>8</v>
      </c>
      <c r="D262" s="36">
        <f>(1+Mastersheet!$C$39)*D250</f>
        <v>22323.53486051397</v>
      </c>
      <c r="E262" s="36">
        <f>-(Mastersheet!$C$5) *D262</f>
        <v>-1339.4120916308382</v>
      </c>
      <c r="F262" s="36">
        <f t="shared" si="17"/>
        <v>0</v>
      </c>
      <c r="G262" s="36">
        <f>-(Mastersheet!$C$10) *D262</f>
        <v>-6473.8251095490505</v>
      </c>
      <c r="H262" s="37">
        <v>0</v>
      </c>
      <c r="I262" s="36">
        <f>(1+Mastersheet!$C$39)*I250</f>
        <v>-372.05891434189931</v>
      </c>
      <c r="J262" s="37">
        <f>(1+Mastersheet!$C$29)*J250</f>
        <v>-3399.5636005456186</v>
      </c>
      <c r="K262" s="37">
        <f>(1+Mastersheet!$C$39)*K250</f>
        <v>-930.14728585474859</v>
      </c>
      <c r="L262" s="25">
        <v>0</v>
      </c>
      <c r="M262" s="25">
        <v>0</v>
      </c>
      <c r="N262" s="36">
        <f t="shared" si="18"/>
        <v>9808.5278585918131</v>
      </c>
      <c r="O262" s="36">
        <f t="shared" si="16"/>
        <v>2532272.5663365526</v>
      </c>
    </row>
    <row r="263" spans="1:15">
      <c r="A263" s="25">
        <v>261</v>
      </c>
      <c r="B263" s="25">
        <v>46</v>
      </c>
      <c r="C263" s="25">
        <v>9</v>
      </c>
      <c r="D263" s="36">
        <f>(1+Mastersheet!$C$39)*D251</f>
        <v>22323.53486051397</v>
      </c>
      <c r="E263" s="36">
        <f>-(Mastersheet!$C$5) *D263</f>
        <v>-1339.4120916308382</v>
      </c>
      <c r="F263" s="36">
        <f t="shared" si="17"/>
        <v>0</v>
      </c>
      <c r="G263" s="36">
        <f>-(Mastersheet!$C$10) *D263</f>
        <v>-6473.8251095490505</v>
      </c>
      <c r="H263" s="37">
        <v>0</v>
      </c>
      <c r="I263" s="36">
        <f>(1+Mastersheet!$C$39)*I251</f>
        <v>-372.05891434189931</v>
      </c>
      <c r="J263" s="37">
        <f>(1+Mastersheet!$C$29)*J251</f>
        <v>-3399.5636005456186</v>
      </c>
      <c r="K263" s="37">
        <f>(1+Mastersheet!$C$39)*K251</f>
        <v>-930.14728585474859</v>
      </c>
      <c r="L263" s="25">
        <v>0</v>
      </c>
      <c r="M263" s="25">
        <v>0</v>
      </c>
      <c r="N263" s="36">
        <f t="shared" si="18"/>
        <v>9808.5278585918131</v>
      </c>
      <c r="O263" s="36">
        <f t="shared" si="16"/>
        <v>2546301.5484723719</v>
      </c>
    </row>
    <row r="264" spans="1:15">
      <c r="A264" s="25">
        <v>262</v>
      </c>
      <c r="B264" s="25">
        <v>46</v>
      </c>
      <c r="C264" s="25">
        <v>10</v>
      </c>
      <c r="D264" s="36">
        <f>(1+Mastersheet!$C$39)*D252</f>
        <v>22323.53486051397</v>
      </c>
      <c r="E264" s="36">
        <f>-(Mastersheet!$C$5) *D264</f>
        <v>-1339.4120916308382</v>
      </c>
      <c r="F264" s="36">
        <f t="shared" si="17"/>
        <v>0</v>
      </c>
      <c r="G264" s="36">
        <f>-(Mastersheet!$C$10) *D264</f>
        <v>-6473.8251095490505</v>
      </c>
      <c r="H264" s="37">
        <v>0</v>
      </c>
      <c r="I264" s="36">
        <f>(1+Mastersheet!$C$39)*I252</f>
        <v>-372.05891434189931</v>
      </c>
      <c r="J264" s="37">
        <f>(1+Mastersheet!$C$29)*J252</f>
        <v>-3399.5636005456186</v>
      </c>
      <c r="K264" s="37">
        <f>(1+Mastersheet!$C$39)*K252</f>
        <v>-930.14728585474859</v>
      </c>
      <c r="L264" s="25">
        <v>0</v>
      </c>
      <c r="M264" s="25">
        <v>0</v>
      </c>
      <c r="N264" s="36">
        <f t="shared" si="18"/>
        <v>9808.5278585918131</v>
      </c>
      <c r="O264" s="36">
        <f t="shared" si="16"/>
        <v>2560353.9122450841</v>
      </c>
    </row>
    <row r="265" spans="1:15">
      <c r="A265" s="25">
        <v>263</v>
      </c>
      <c r="B265" s="25">
        <v>46</v>
      </c>
      <c r="C265" s="25">
        <v>11</v>
      </c>
      <c r="D265" s="36">
        <f>(1+Mastersheet!$C$39)*D253</f>
        <v>22323.53486051397</v>
      </c>
      <c r="E265" s="36">
        <f>-(Mastersheet!$C$5) *D265</f>
        <v>-1339.4120916308382</v>
      </c>
      <c r="F265" s="36">
        <f t="shared" si="17"/>
        <v>0</v>
      </c>
      <c r="G265" s="36">
        <f>-(Mastersheet!$C$10) *D265</f>
        <v>-6473.8251095490505</v>
      </c>
      <c r="H265" s="37">
        <v>0</v>
      </c>
      <c r="I265" s="36">
        <f>(1+Mastersheet!$C$39)*I253</f>
        <v>-372.05891434189931</v>
      </c>
      <c r="J265" s="37">
        <f>(1+Mastersheet!$C$29)*J253</f>
        <v>-3399.5636005456186</v>
      </c>
      <c r="K265" s="37">
        <f>(1+Mastersheet!$C$39)*K253</f>
        <v>-930.14728585474859</v>
      </c>
      <c r="L265" s="25">
        <v>0</v>
      </c>
      <c r="M265" s="25">
        <v>0</v>
      </c>
      <c r="N265" s="36">
        <f t="shared" si="18"/>
        <v>9808.5278585918131</v>
      </c>
      <c r="O265" s="36">
        <f t="shared" si="16"/>
        <v>2574429.6966240844</v>
      </c>
    </row>
    <row r="266" spans="1:15">
      <c r="A266" s="25">
        <v>264</v>
      </c>
      <c r="B266" s="25">
        <v>47</v>
      </c>
      <c r="C266" s="25">
        <v>0</v>
      </c>
      <c r="D266" s="36">
        <f>(1+Mastersheet!$C$39)*D254</f>
        <v>22323.53486051397</v>
      </c>
      <c r="E266" s="36">
        <f>-(Mastersheet!$C$5) *D266</f>
        <v>-1339.4120916308382</v>
      </c>
      <c r="F266" s="36">
        <f t="shared" si="17"/>
        <v>0</v>
      </c>
      <c r="G266" s="36">
        <f>-(Mastersheet!$C$10) *D266</f>
        <v>-6473.8251095490505</v>
      </c>
      <c r="H266" s="37">
        <v>0</v>
      </c>
      <c r="I266" s="36">
        <f>(1+Mastersheet!$C$39)*I254</f>
        <v>-372.05891434189931</v>
      </c>
      <c r="J266" s="37">
        <f>(1+Mastersheet!$C$29)*J254</f>
        <v>-3399.5636005456186</v>
      </c>
      <c r="K266" s="37">
        <f>(1+Mastersheet!$C$39)*K254</f>
        <v>-930.14728585474859</v>
      </c>
      <c r="L266" s="25">
        <v>0</v>
      </c>
      <c r="M266" s="25">
        <v>0</v>
      </c>
      <c r="N266" s="36">
        <f t="shared" si="18"/>
        <v>9808.5278585918131</v>
      </c>
      <c r="O266" s="36">
        <f t="shared" si="16"/>
        <v>2588528.9406437161</v>
      </c>
    </row>
    <row r="267" spans="1:15">
      <c r="A267" s="25">
        <v>265</v>
      </c>
      <c r="B267" s="25">
        <v>47</v>
      </c>
      <c r="C267" s="25">
        <v>1</v>
      </c>
      <c r="D267" s="36">
        <f>(1+Mastersheet!$C$39)*D255</f>
        <v>22993.240906329389</v>
      </c>
      <c r="E267" s="36">
        <f>-(Mastersheet!$C$5) *D267</f>
        <v>-1379.5944543797632</v>
      </c>
      <c r="F267" s="36">
        <f t="shared" si="17"/>
        <v>0</v>
      </c>
      <c r="G267" s="36">
        <f>-(Mastersheet!$C$10) *D267</f>
        <v>-6668.0398628355224</v>
      </c>
      <c r="H267" s="37">
        <v>0</v>
      </c>
      <c r="I267" s="36">
        <f>(1+Mastersheet!$C$39)*I255</f>
        <v>-383.2206817721563</v>
      </c>
      <c r="J267" s="37">
        <f>(1+Mastersheet!$C$29)*J255</f>
        <v>-3603.537416578356</v>
      </c>
      <c r="K267" s="37">
        <f>(1+Mastersheet!$C$39)*K255</f>
        <v>-958.05170443039106</v>
      </c>
      <c r="L267" s="25">
        <v>0</v>
      </c>
      <c r="M267" s="25">
        <v>0</v>
      </c>
      <c r="N267" s="36">
        <f t="shared" si="18"/>
        <v>10000.796786333201</v>
      </c>
      <c r="O267" s="36">
        <f t="shared" si="16"/>
        <v>2602843.952331122</v>
      </c>
    </row>
    <row r="268" spans="1:15">
      <c r="A268" s="25">
        <v>266</v>
      </c>
      <c r="B268" s="25">
        <v>47</v>
      </c>
      <c r="C268" s="25">
        <v>2</v>
      </c>
      <c r="D268" s="36">
        <f>(1+Mastersheet!$C$39)*D256</f>
        <v>22993.240906329389</v>
      </c>
      <c r="E268" s="36">
        <f>-(Mastersheet!$C$5) *D268</f>
        <v>-1379.5944543797632</v>
      </c>
      <c r="F268" s="36">
        <f t="shared" si="17"/>
        <v>0</v>
      </c>
      <c r="G268" s="36">
        <f>-(Mastersheet!$C$10) *D268</f>
        <v>-6668.0398628355224</v>
      </c>
      <c r="H268" s="37">
        <v>0</v>
      </c>
      <c r="I268" s="36">
        <f>(1+Mastersheet!$C$39)*I256</f>
        <v>-383.2206817721563</v>
      </c>
      <c r="J268" s="37">
        <f>(1+Mastersheet!$C$29)*J256</f>
        <v>-3603.537416578356</v>
      </c>
      <c r="K268" s="37">
        <f>(1+Mastersheet!$C$39)*K256</f>
        <v>-958.05170443039106</v>
      </c>
      <c r="L268" s="25">
        <v>0</v>
      </c>
      <c r="M268" s="25">
        <v>0</v>
      </c>
      <c r="N268" s="36">
        <f t="shared" si="18"/>
        <v>10000.796786333201</v>
      </c>
      <c r="O268" s="36">
        <f t="shared" si="16"/>
        <v>2617182.8223713404</v>
      </c>
    </row>
    <row r="269" spans="1:15">
      <c r="A269" s="25">
        <v>267</v>
      </c>
      <c r="B269" s="25">
        <v>47</v>
      </c>
      <c r="C269" s="25">
        <v>3</v>
      </c>
      <c r="D269" s="36">
        <f>(1+Mastersheet!$C$39)*D257</f>
        <v>22993.240906329389</v>
      </c>
      <c r="E269" s="36">
        <f>-(Mastersheet!$C$5) *D269</f>
        <v>-1379.5944543797632</v>
      </c>
      <c r="F269" s="36">
        <f t="shared" si="17"/>
        <v>0</v>
      </c>
      <c r="G269" s="36">
        <f>-(Mastersheet!$C$10) *D269</f>
        <v>-6668.0398628355224</v>
      </c>
      <c r="H269" s="37">
        <v>0</v>
      </c>
      <c r="I269" s="36">
        <f>(1+Mastersheet!$C$39)*I257</f>
        <v>-383.2206817721563</v>
      </c>
      <c r="J269" s="37">
        <f>(1+Mastersheet!$C$29)*J257</f>
        <v>-3603.537416578356</v>
      </c>
      <c r="K269" s="37">
        <f>(1+Mastersheet!$C$39)*K257</f>
        <v>-958.05170443039106</v>
      </c>
      <c r="L269" s="25">
        <v>0</v>
      </c>
      <c r="M269" s="25">
        <v>0</v>
      </c>
      <c r="N269" s="36">
        <f t="shared" si="18"/>
        <v>10000.796786333201</v>
      </c>
      <c r="O269" s="36">
        <f t="shared" si="16"/>
        <v>2631545.5905282926</v>
      </c>
    </row>
    <row r="270" spans="1:15">
      <c r="A270" s="25">
        <v>268</v>
      </c>
      <c r="B270" s="25">
        <v>47</v>
      </c>
      <c r="C270" s="25">
        <v>4</v>
      </c>
      <c r="D270" s="36">
        <f>(1+Mastersheet!$C$39)*D258</f>
        <v>22993.240906329389</v>
      </c>
      <c r="E270" s="36">
        <f>-(Mastersheet!$C$5) *D270</f>
        <v>-1379.5944543797632</v>
      </c>
      <c r="F270" s="36">
        <f t="shared" si="17"/>
        <v>0</v>
      </c>
      <c r="G270" s="36">
        <f>-(Mastersheet!$C$10) *D270</f>
        <v>-6668.0398628355224</v>
      </c>
      <c r="H270" s="37">
        <v>0</v>
      </c>
      <c r="I270" s="36">
        <f>(1+Mastersheet!$C$39)*I258</f>
        <v>-383.2206817721563</v>
      </c>
      <c r="J270" s="37">
        <f>(1+Mastersheet!$C$29)*J258</f>
        <v>-3603.537416578356</v>
      </c>
      <c r="K270" s="37">
        <f>(1+Mastersheet!$C$39)*K258</f>
        <v>-958.05170443039106</v>
      </c>
      <c r="L270" s="25">
        <v>0</v>
      </c>
      <c r="M270" s="25">
        <v>0</v>
      </c>
      <c r="N270" s="36">
        <f t="shared" si="18"/>
        <v>10000.796786333201</v>
      </c>
      <c r="O270" s="36">
        <f t="shared" si="16"/>
        <v>2645932.2966321735</v>
      </c>
    </row>
    <row r="271" spans="1:15">
      <c r="A271" s="25">
        <v>269</v>
      </c>
      <c r="B271" s="25">
        <v>47</v>
      </c>
      <c r="C271" s="25">
        <v>5</v>
      </c>
      <c r="D271" s="36">
        <f>(1+Mastersheet!$C$39)*D259</f>
        <v>22993.240906329389</v>
      </c>
      <c r="E271" s="36">
        <f>-(Mastersheet!$C$5) *D271</f>
        <v>-1379.5944543797632</v>
      </c>
      <c r="F271" s="36">
        <f t="shared" si="17"/>
        <v>0</v>
      </c>
      <c r="G271" s="36">
        <f>-(Mastersheet!$C$10) *D271</f>
        <v>-6668.0398628355224</v>
      </c>
      <c r="H271" s="37">
        <v>0</v>
      </c>
      <c r="I271" s="36">
        <f>(1+Mastersheet!$C$39)*I259</f>
        <v>-383.2206817721563</v>
      </c>
      <c r="J271" s="37">
        <f>(1+Mastersheet!$C$29)*J259</f>
        <v>-3603.537416578356</v>
      </c>
      <c r="K271" s="37">
        <f>(1+Mastersheet!$C$39)*K259</f>
        <v>-958.05170443039106</v>
      </c>
      <c r="L271" s="25">
        <v>0</v>
      </c>
      <c r="M271" s="25">
        <v>0</v>
      </c>
      <c r="N271" s="36">
        <f t="shared" si="18"/>
        <v>10000.796786333201</v>
      </c>
      <c r="O271" s="36">
        <f t="shared" si="16"/>
        <v>2660342.9805795606</v>
      </c>
    </row>
    <row r="272" spans="1:15">
      <c r="A272" s="25">
        <v>270</v>
      </c>
      <c r="B272" s="25">
        <v>47</v>
      </c>
      <c r="C272" s="25">
        <v>6</v>
      </c>
      <c r="D272" s="36">
        <f>(1+Mastersheet!$C$39)*D260</f>
        <v>22993.240906329389</v>
      </c>
      <c r="E272" s="36">
        <f>-(Mastersheet!$C$5) *D272</f>
        <v>-1379.5944543797632</v>
      </c>
      <c r="F272" s="36">
        <f t="shared" si="17"/>
        <v>0</v>
      </c>
      <c r="G272" s="36">
        <f>-(Mastersheet!$C$10) *D272</f>
        <v>-6668.0398628355224</v>
      </c>
      <c r="H272" s="37">
        <v>0</v>
      </c>
      <c r="I272" s="36">
        <f>(1+Mastersheet!$C$39)*I260</f>
        <v>-383.2206817721563</v>
      </c>
      <c r="J272" s="37">
        <f>(1+Mastersheet!$C$29)*J260</f>
        <v>-3603.537416578356</v>
      </c>
      <c r="K272" s="37">
        <f>(1+Mastersheet!$C$39)*K260</f>
        <v>-958.05170443039106</v>
      </c>
      <c r="L272" s="25">
        <v>0</v>
      </c>
      <c r="M272" s="25">
        <v>0</v>
      </c>
      <c r="N272" s="36">
        <f t="shared" si="18"/>
        <v>10000.796786333201</v>
      </c>
      <c r="O272" s="36">
        <f t="shared" si="16"/>
        <v>2674777.6823335262</v>
      </c>
    </row>
    <row r="273" spans="1:15">
      <c r="A273" s="25">
        <v>271</v>
      </c>
      <c r="B273" s="25">
        <v>47</v>
      </c>
      <c r="C273" s="25">
        <v>7</v>
      </c>
      <c r="D273" s="36">
        <f>(1+Mastersheet!$C$39)*D261</f>
        <v>22993.240906329389</v>
      </c>
      <c r="E273" s="36">
        <f>-(Mastersheet!$C$5) *D273</f>
        <v>-1379.5944543797632</v>
      </c>
      <c r="F273" s="36">
        <f t="shared" si="17"/>
        <v>0</v>
      </c>
      <c r="G273" s="36">
        <f>-(Mastersheet!$C$10) *D273</f>
        <v>-6668.0398628355224</v>
      </c>
      <c r="H273" s="37">
        <v>0</v>
      </c>
      <c r="I273" s="36">
        <f>(1+Mastersheet!$C$39)*I261</f>
        <v>-383.2206817721563</v>
      </c>
      <c r="J273" s="37">
        <f>(1+Mastersheet!$C$29)*J261</f>
        <v>-3603.537416578356</v>
      </c>
      <c r="K273" s="37">
        <f>(1+Mastersheet!$C$39)*K261</f>
        <v>-958.05170443039106</v>
      </c>
      <c r="L273" s="25">
        <v>0</v>
      </c>
      <c r="M273" s="25">
        <v>0</v>
      </c>
      <c r="N273" s="36">
        <f t="shared" si="18"/>
        <v>10000.796786333201</v>
      </c>
      <c r="O273" s="36">
        <f t="shared" si="16"/>
        <v>2689236.4419237487</v>
      </c>
    </row>
    <row r="274" spans="1:15">
      <c r="A274" s="25">
        <v>272</v>
      </c>
      <c r="B274" s="25">
        <v>47</v>
      </c>
      <c r="C274" s="25">
        <v>8</v>
      </c>
      <c r="D274" s="36">
        <f>(1+Mastersheet!$C$39)*D262</f>
        <v>22993.240906329389</v>
      </c>
      <c r="E274" s="36">
        <f>-(Mastersheet!$C$5) *D274</f>
        <v>-1379.5944543797632</v>
      </c>
      <c r="F274" s="36">
        <f t="shared" si="17"/>
        <v>0</v>
      </c>
      <c r="G274" s="36">
        <f>-(Mastersheet!$C$10) *D274</f>
        <v>-6668.0398628355224</v>
      </c>
      <c r="H274" s="37">
        <v>0</v>
      </c>
      <c r="I274" s="36">
        <f>(1+Mastersheet!$C$39)*I262</f>
        <v>-383.2206817721563</v>
      </c>
      <c r="J274" s="37">
        <f>(1+Mastersheet!$C$29)*J262</f>
        <v>-3603.537416578356</v>
      </c>
      <c r="K274" s="37">
        <f>(1+Mastersheet!$C$39)*K262</f>
        <v>-958.05170443039106</v>
      </c>
      <c r="L274" s="25">
        <v>0</v>
      </c>
      <c r="M274" s="25">
        <v>0</v>
      </c>
      <c r="N274" s="36">
        <f t="shared" si="18"/>
        <v>10000.796786333201</v>
      </c>
      <c r="O274" s="36">
        <f t="shared" si="16"/>
        <v>2703719.2994466219</v>
      </c>
    </row>
    <row r="275" spans="1:15">
      <c r="A275" s="25">
        <v>273</v>
      </c>
      <c r="B275" s="25">
        <v>47</v>
      </c>
      <c r="C275" s="25">
        <v>9</v>
      </c>
      <c r="D275" s="36">
        <f>(1+Mastersheet!$C$39)*D263</f>
        <v>22993.240906329389</v>
      </c>
      <c r="E275" s="36">
        <f>-(Mastersheet!$C$5) *D275</f>
        <v>-1379.5944543797632</v>
      </c>
      <c r="F275" s="36">
        <f t="shared" si="17"/>
        <v>0</v>
      </c>
      <c r="G275" s="36">
        <f>-(Mastersheet!$C$10) *D275</f>
        <v>-6668.0398628355224</v>
      </c>
      <c r="H275" s="37">
        <v>0</v>
      </c>
      <c r="I275" s="36">
        <f>(1+Mastersheet!$C$39)*I263</f>
        <v>-383.2206817721563</v>
      </c>
      <c r="J275" s="37">
        <f>(1+Mastersheet!$C$29)*J263</f>
        <v>-3603.537416578356</v>
      </c>
      <c r="K275" s="37">
        <f>(1+Mastersheet!$C$39)*K263</f>
        <v>-958.05170443039106</v>
      </c>
      <c r="L275" s="25">
        <v>0</v>
      </c>
      <c r="M275" s="25">
        <v>0</v>
      </c>
      <c r="N275" s="36">
        <f t="shared" si="18"/>
        <v>10000.796786333201</v>
      </c>
      <c r="O275" s="36">
        <f t="shared" si="16"/>
        <v>2718226.2950653667</v>
      </c>
    </row>
    <row r="276" spans="1:15">
      <c r="A276" s="25">
        <v>274</v>
      </c>
      <c r="B276" s="25">
        <v>47</v>
      </c>
      <c r="C276" s="25">
        <v>10</v>
      </c>
      <c r="D276" s="36">
        <f>(1+Mastersheet!$C$39)*D264</f>
        <v>22993.240906329389</v>
      </c>
      <c r="E276" s="36">
        <f>-(Mastersheet!$C$5) *D276</f>
        <v>-1379.5944543797632</v>
      </c>
      <c r="F276" s="36">
        <f t="shared" si="17"/>
        <v>0</v>
      </c>
      <c r="G276" s="36">
        <f>-(Mastersheet!$C$10) *D276</f>
        <v>-6668.0398628355224</v>
      </c>
      <c r="H276" s="37">
        <v>0</v>
      </c>
      <c r="I276" s="36">
        <f>(1+Mastersheet!$C$39)*I264</f>
        <v>-383.2206817721563</v>
      </c>
      <c r="J276" s="37">
        <f>(1+Mastersheet!$C$29)*J264</f>
        <v>-3603.537416578356</v>
      </c>
      <c r="K276" s="37">
        <f>(1+Mastersheet!$C$39)*K264</f>
        <v>-958.05170443039106</v>
      </c>
      <c r="L276" s="25">
        <v>0</v>
      </c>
      <c r="M276" s="25">
        <v>0</v>
      </c>
      <c r="N276" s="36">
        <f t="shared" si="18"/>
        <v>10000.796786333201</v>
      </c>
      <c r="O276" s="36">
        <f t="shared" si="16"/>
        <v>2732757.4690101426</v>
      </c>
    </row>
    <row r="277" spans="1:15">
      <c r="A277" s="25">
        <v>275</v>
      </c>
      <c r="B277" s="25">
        <v>47</v>
      </c>
      <c r="C277" s="25">
        <v>11</v>
      </c>
      <c r="D277" s="36">
        <f>(1+Mastersheet!$C$39)*D265</f>
        <v>22993.240906329389</v>
      </c>
      <c r="E277" s="36">
        <f>-(Mastersheet!$C$5) *D277</f>
        <v>-1379.5944543797632</v>
      </c>
      <c r="F277" s="36">
        <f t="shared" si="17"/>
        <v>0</v>
      </c>
      <c r="G277" s="36">
        <f>-(Mastersheet!$C$10) *D277</f>
        <v>-6668.0398628355224</v>
      </c>
      <c r="H277" s="37">
        <v>0</v>
      </c>
      <c r="I277" s="36">
        <f>(1+Mastersheet!$C$39)*I265</f>
        <v>-383.2206817721563</v>
      </c>
      <c r="J277" s="37">
        <f>(1+Mastersheet!$C$29)*J265</f>
        <v>-3603.537416578356</v>
      </c>
      <c r="K277" s="37">
        <f>(1+Mastersheet!$C$39)*K265</f>
        <v>-958.05170443039106</v>
      </c>
      <c r="L277" s="25">
        <v>0</v>
      </c>
      <c r="M277" s="25">
        <v>0</v>
      </c>
      <c r="N277" s="36">
        <f t="shared" si="18"/>
        <v>10000.796786333201</v>
      </c>
      <c r="O277" s="36">
        <f t="shared" si="16"/>
        <v>2747312.861578159</v>
      </c>
    </row>
    <row r="278" spans="1:15">
      <c r="A278" s="25">
        <v>276</v>
      </c>
      <c r="B278" s="25">
        <v>48</v>
      </c>
      <c r="C278" s="25">
        <v>0</v>
      </c>
      <c r="D278" s="36">
        <f>(1+Mastersheet!$C$39)*D266</f>
        <v>22993.240906329389</v>
      </c>
      <c r="E278" s="36">
        <f>-(Mastersheet!$C$5) *D278</f>
        <v>-1379.5944543797632</v>
      </c>
      <c r="F278" s="36">
        <f t="shared" si="17"/>
        <v>0</v>
      </c>
      <c r="G278" s="36">
        <f>-(Mastersheet!$C$10) *D278</f>
        <v>-6668.0398628355224</v>
      </c>
      <c r="H278" s="37">
        <v>0</v>
      </c>
      <c r="I278" s="36">
        <f>(1+Mastersheet!$C$39)*I266</f>
        <v>-383.2206817721563</v>
      </c>
      <c r="J278" s="37">
        <f>(1+Mastersheet!$C$29)*J266</f>
        <v>-3603.537416578356</v>
      </c>
      <c r="K278" s="37">
        <f>(1+Mastersheet!$C$39)*K266</f>
        <v>-958.05170443039106</v>
      </c>
      <c r="L278" s="25">
        <v>0</v>
      </c>
      <c r="M278" s="25">
        <v>0</v>
      </c>
      <c r="N278" s="36">
        <f t="shared" si="18"/>
        <v>10000.796786333201</v>
      </c>
      <c r="O278" s="36">
        <f t="shared" si="16"/>
        <v>2761892.5131337894</v>
      </c>
    </row>
    <row r="279" spans="1:15">
      <c r="A279" s="25">
        <v>277</v>
      </c>
      <c r="B279" s="25">
        <v>48</v>
      </c>
      <c r="C279" s="25">
        <v>1</v>
      </c>
      <c r="D279" s="36">
        <f>(1+Mastersheet!$C$39)*D267</f>
        <v>23683.038133519272</v>
      </c>
      <c r="E279" s="36">
        <f>-(Mastersheet!$C$5) *D279</f>
        <v>-1420.9822880111562</v>
      </c>
      <c r="F279" s="36">
        <f t="shared" si="17"/>
        <v>0</v>
      </c>
      <c r="G279" s="36">
        <f>-(Mastersheet!$C$10) *D279</f>
        <v>-6868.0810587205888</v>
      </c>
      <c r="H279" s="37">
        <v>0</v>
      </c>
      <c r="I279" s="36">
        <f>(1+Mastersheet!$C$39)*I267</f>
        <v>-394.71730222532102</v>
      </c>
      <c r="J279" s="37">
        <f>(1+Mastersheet!$C$29)*J267</f>
        <v>-3819.7496615730574</v>
      </c>
      <c r="K279" s="37">
        <f>(1+Mastersheet!$C$39)*K267</f>
        <v>-986.79325556330286</v>
      </c>
      <c r="L279" s="25">
        <v>0</v>
      </c>
      <c r="M279" s="25">
        <v>0</v>
      </c>
      <c r="N279" s="36">
        <f t="shared" si="18"/>
        <v>10192.714567425845</v>
      </c>
      <c r="O279" s="36">
        <f t="shared" si="16"/>
        <v>2776688.3818897717</v>
      </c>
    </row>
    <row r="280" spans="1:15">
      <c r="A280" s="25">
        <v>278</v>
      </c>
      <c r="B280" s="25">
        <v>48</v>
      </c>
      <c r="C280" s="25">
        <v>2</v>
      </c>
      <c r="D280" s="36">
        <f>(1+Mastersheet!$C$39)*D268</f>
        <v>23683.038133519272</v>
      </c>
      <c r="E280" s="36">
        <f>-(Mastersheet!$C$5) *D280</f>
        <v>-1420.9822880111562</v>
      </c>
      <c r="F280" s="36">
        <f t="shared" si="17"/>
        <v>0</v>
      </c>
      <c r="G280" s="36">
        <f>-(Mastersheet!$C$10) *D280</f>
        <v>-6868.0810587205888</v>
      </c>
      <c r="H280" s="37">
        <v>0</v>
      </c>
      <c r="I280" s="36">
        <f>(1+Mastersheet!$C$39)*I268</f>
        <v>-394.71730222532102</v>
      </c>
      <c r="J280" s="37">
        <f>(1+Mastersheet!$C$29)*J268</f>
        <v>-3819.7496615730574</v>
      </c>
      <c r="K280" s="37">
        <f>(1+Mastersheet!$C$39)*K268</f>
        <v>-986.79325556330286</v>
      </c>
      <c r="L280" s="25">
        <v>0</v>
      </c>
      <c r="M280" s="25">
        <v>0</v>
      </c>
      <c r="N280" s="36">
        <f t="shared" si="18"/>
        <v>10192.714567425845</v>
      </c>
      <c r="O280" s="36">
        <f t="shared" si="16"/>
        <v>2791508.9104270139</v>
      </c>
    </row>
    <row r="281" spans="1:15">
      <c r="A281" s="25">
        <v>279</v>
      </c>
      <c r="B281" s="25">
        <v>48</v>
      </c>
      <c r="C281" s="25">
        <v>3</v>
      </c>
      <c r="D281" s="36">
        <f>(1+Mastersheet!$C$39)*D269</f>
        <v>23683.038133519272</v>
      </c>
      <c r="E281" s="36">
        <f>-(Mastersheet!$C$5) *D281</f>
        <v>-1420.9822880111562</v>
      </c>
      <c r="F281" s="36">
        <f t="shared" si="17"/>
        <v>0</v>
      </c>
      <c r="G281" s="36">
        <f>-(Mastersheet!$C$10) *D281</f>
        <v>-6868.0810587205888</v>
      </c>
      <c r="H281" s="37">
        <v>0</v>
      </c>
      <c r="I281" s="36">
        <f>(1+Mastersheet!$C$39)*I269</f>
        <v>-394.71730222532102</v>
      </c>
      <c r="J281" s="37">
        <f>(1+Mastersheet!$C$29)*J269</f>
        <v>-3819.7496615730574</v>
      </c>
      <c r="K281" s="37">
        <f>(1+Mastersheet!$C$39)*K269</f>
        <v>-986.79325556330286</v>
      </c>
      <c r="L281" s="25">
        <v>0</v>
      </c>
      <c r="M281" s="25">
        <v>0</v>
      </c>
      <c r="N281" s="36">
        <f t="shared" si="18"/>
        <v>10192.714567425845</v>
      </c>
      <c r="O281" s="36">
        <f t="shared" si="16"/>
        <v>2806354.1398451515</v>
      </c>
    </row>
    <row r="282" spans="1:15">
      <c r="A282" s="25">
        <v>280</v>
      </c>
      <c r="B282" s="25">
        <v>48</v>
      </c>
      <c r="C282" s="25">
        <v>4</v>
      </c>
      <c r="D282" s="36">
        <f>(1+Mastersheet!$C$39)*D270</f>
        <v>23683.038133519272</v>
      </c>
      <c r="E282" s="36">
        <f>-(Mastersheet!$C$5) *D282</f>
        <v>-1420.9822880111562</v>
      </c>
      <c r="F282" s="36">
        <f t="shared" si="17"/>
        <v>0</v>
      </c>
      <c r="G282" s="36">
        <f>-(Mastersheet!$C$10) *D282</f>
        <v>-6868.0810587205888</v>
      </c>
      <c r="H282" s="37">
        <v>0</v>
      </c>
      <c r="I282" s="36">
        <f>(1+Mastersheet!$C$39)*I270</f>
        <v>-394.71730222532102</v>
      </c>
      <c r="J282" s="37">
        <f>(1+Mastersheet!$C$29)*J270</f>
        <v>-3819.7496615730574</v>
      </c>
      <c r="K282" s="37">
        <f>(1+Mastersheet!$C$39)*K270</f>
        <v>-986.79325556330286</v>
      </c>
      <c r="L282" s="25">
        <v>0</v>
      </c>
      <c r="M282" s="25">
        <v>0</v>
      </c>
      <c r="N282" s="36">
        <f t="shared" si="18"/>
        <v>10192.714567425845</v>
      </c>
      <c r="O282" s="36">
        <f t="shared" si="16"/>
        <v>2821224.1113123191</v>
      </c>
    </row>
    <row r="283" spans="1:15">
      <c r="A283" s="25">
        <v>281</v>
      </c>
      <c r="B283" s="25">
        <v>48</v>
      </c>
      <c r="C283" s="25">
        <v>5</v>
      </c>
      <c r="D283" s="36">
        <f>(1+Mastersheet!$C$39)*D271</f>
        <v>23683.038133519272</v>
      </c>
      <c r="E283" s="36">
        <f>-(Mastersheet!$C$5) *D283</f>
        <v>-1420.9822880111562</v>
      </c>
      <c r="F283" s="36">
        <f t="shared" si="17"/>
        <v>0</v>
      </c>
      <c r="G283" s="36">
        <f>-(Mastersheet!$C$10) *D283</f>
        <v>-6868.0810587205888</v>
      </c>
      <c r="H283" s="37">
        <v>0</v>
      </c>
      <c r="I283" s="36">
        <f>(1+Mastersheet!$C$39)*I271</f>
        <v>-394.71730222532102</v>
      </c>
      <c r="J283" s="37">
        <f>(1+Mastersheet!$C$29)*J271</f>
        <v>-3819.7496615730574</v>
      </c>
      <c r="K283" s="37">
        <f>(1+Mastersheet!$C$39)*K271</f>
        <v>-986.79325556330286</v>
      </c>
      <c r="L283" s="25">
        <v>0</v>
      </c>
      <c r="M283" s="25">
        <v>0</v>
      </c>
      <c r="N283" s="36">
        <f t="shared" si="18"/>
        <v>10192.714567425845</v>
      </c>
      <c r="O283" s="36">
        <f t="shared" si="16"/>
        <v>2836118.8660652651</v>
      </c>
    </row>
    <row r="284" spans="1:15">
      <c r="A284" s="25">
        <v>282</v>
      </c>
      <c r="B284" s="25">
        <v>48</v>
      </c>
      <c r="C284" s="25">
        <v>6</v>
      </c>
      <c r="D284" s="36">
        <f>(1+Mastersheet!$C$39)*D272</f>
        <v>23683.038133519272</v>
      </c>
      <c r="E284" s="36">
        <f>-(Mastersheet!$C$5) *D284</f>
        <v>-1420.9822880111562</v>
      </c>
      <c r="F284" s="36">
        <f t="shared" si="17"/>
        <v>0</v>
      </c>
      <c r="G284" s="36">
        <f>-(Mastersheet!$C$10) *D284</f>
        <v>-6868.0810587205888</v>
      </c>
      <c r="H284" s="37">
        <v>0</v>
      </c>
      <c r="I284" s="36">
        <f>(1+Mastersheet!$C$39)*I272</f>
        <v>-394.71730222532102</v>
      </c>
      <c r="J284" s="37">
        <f>(1+Mastersheet!$C$29)*J272</f>
        <v>-3819.7496615730574</v>
      </c>
      <c r="K284" s="37">
        <f>(1+Mastersheet!$C$39)*K272</f>
        <v>-986.79325556330286</v>
      </c>
      <c r="L284" s="25">
        <v>0</v>
      </c>
      <c r="M284" s="25">
        <v>0</v>
      </c>
      <c r="N284" s="36">
        <f t="shared" si="18"/>
        <v>10192.714567425845</v>
      </c>
      <c r="O284" s="36">
        <f t="shared" si="16"/>
        <v>2851038.4454094665</v>
      </c>
    </row>
    <row r="285" spans="1:15">
      <c r="A285" s="25">
        <v>283</v>
      </c>
      <c r="B285" s="25">
        <v>48</v>
      </c>
      <c r="C285" s="25">
        <v>7</v>
      </c>
      <c r="D285" s="36">
        <f>(1+Mastersheet!$C$39)*D273</f>
        <v>23683.038133519272</v>
      </c>
      <c r="E285" s="36">
        <f>-(Mastersheet!$C$5) *D285</f>
        <v>-1420.9822880111562</v>
      </c>
      <c r="F285" s="36">
        <f t="shared" si="17"/>
        <v>0</v>
      </c>
      <c r="G285" s="36">
        <f>-(Mastersheet!$C$10) *D285</f>
        <v>-6868.0810587205888</v>
      </c>
      <c r="H285" s="37">
        <v>0</v>
      </c>
      <c r="I285" s="36">
        <f>(1+Mastersheet!$C$39)*I273</f>
        <v>-394.71730222532102</v>
      </c>
      <c r="J285" s="37">
        <f>(1+Mastersheet!$C$29)*J273</f>
        <v>-3819.7496615730574</v>
      </c>
      <c r="K285" s="37">
        <f>(1+Mastersheet!$C$39)*K273</f>
        <v>-986.79325556330286</v>
      </c>
      <c r="L285" s="25">
        <v>0</v>
      </c>
      <c r="M285" s="25">
        <v>0</v>
      </c>
      <c r="N285" s="36">
        <f t="shared" si="18"/>
        <v>10192.714567425845</v>
      </c>
      <c r="O285" s="36">
        <f t="shared" si="16"/>
        <v>2865982.8907192415</v>
      </c>
    </row>
    <row r="286" spans="1:15">
      <c r="A286" s="25">
        <v>284</v>
      </c>
      <c r="B286" s="25">
        <v>48</v>
      </c>
      <c r="C286" s="25">
        <v>8</v>
      </c>
      <c r="D286" s="36">
        <f>(1+Mastersheet!$C$39)*D274</f>
        <v>23683.038133519272</v>
      </c>
      <c r="E286" s="36">
        <f>-(Mastersheet!$C$5) *D286</f>
        <v>-1420.9822880111562</v>
      </c>
      <c r="F286" s="36">
        <f t="shared" si="17"/>
        <v>0</v>
      </c>
      <c r="G286" s="36">
        <f>-(Mastersheet!$C$10) *D286</f>
        <v>-6868.0810587205888</v>
      </c>
      <c r="H286" s="37">
        <v>0</v>
      </c>
      <c r="I286" s="36">
        <f>(1+Mastersheet!$C$39)*I274</f>
        <v>-394.71730222532102</v>
      </c>
      <c r="J286" s="37">
        <f>(1+Mastersheet!$C$29)*J274</f>
        <v>-3819.7496615730574</v>
      </c>
      <c r="K286" s="37">
        <f>(1+Mastersheet!$C$39)*K274</f>
        <v>-986.79325556330286</v>
      </c>
      <c r="L286" s="25">
        <v>0</v>
      </c>
      <c r="M286" s="25">
        <v>0</v>
      </c>
      <c r="N286" s="36">
        <f t="shared" si="18"/>
        <v>10192.714567425845</v>
      </c>
      <c r="O286" s="36">
        <f t="shared" si="16"/>
        <v>2880952.2434378657</v>
      </c>
    </row>
    <row r="287" spans="1:15">
      <c r="A287" s="25">
        <v>285</v>
      </c>
      <c r="B287" s="25">
        <v>48</v>
      </c>
      <c r="C287" s="25">
        <v>9</v>
      </c>
      <c r="D287" s="36">
        <f>(1+Mastersheet!$C$39)*D275</f>
        <v>23683.038133519272</v>
      </c>
      <c r="E287" s="36">
        <f>-(Mastersheet!$C$5) *D287</f>
        <v>-1420.9822880111562</v>
      </c>
      <c r="F287" s="36">
        <f t="shared" si="17"/>
        <v>0</v>
      </c>
      <c r="G287" s="36">
        <f>-(Mastersheet!$C$10) *D287</f>
        <v>-6868.0810587205888</v>
      </c>
      <c r="H287" s="37">
        <v>0</v>
      </c>
      <c r="I287" s="36">
        <f>(1+Mastersheet!$C$39)*I275</f>
        <v>-394.71730222532102</v>
      </c>
      <c r="J287" s="37">
        <f>(1+Mastersheet!$C$29)*J275</f>
        <v>-3819.7496615730574</v>
      </c>
      <c r="K287" s="37">
        <f>(1+Mastersheet!$C$39)*K275</f>
        <v>-986.79325556330286</v>
      </c>
      <c r="L287" s="25">
        <v>0</v>
      </c>
      <c r="M287" s="25">
        <v>0</v>
      </c>
      <c r="N287" s="36">
        <f t="shared" si="18"/>
        <v>10192.714567425845</v>
      </c>
      <c r="O287" s="36">
        <f t="shared" si="16"/>
        <v>2895946.5450776881</v>
      </c>
    </row>
    <row r="288" spans="1:15">
      <c r="A288" s="25">
        <v>286</v>
      </c>
      <c r="B288" s="25">
        <v>48</v>
      </c>
      <c r="C288" s="25">
        <v>10</v>
      </c>
      <c r="D288" s="36">
        <f>(1+Mastersheet!$C$39)*D276</f>
        <v>23683.038133519272</v>
      </c>
      <c r="E288" s="36">
        <f>-(Mastersheet!$C$5) *D288</f>
        <v>-1420.9822880111562</v>
      </c>
      <c r="F288" s="36">
        <f t="shared" si="17"/>
        <v>0</v>
      </c>
      <c r="G288" s="36">
        <f>-(Mastersheet!$C$10) *D288</f>
        <v>-6868.0810587205888</v>
      </c>
      <c r="H288" s="37">
        <v>0</v>
      </c>
      <c r="I288" s="36">
        <f>(1+Mastersheet!$C$39)*I276</f>
        <v>-394.71730222532102</v>
      </c>
      <c r="J288" s="37">
        <f>(1+Mastersheet!$C$29)*J276</f>
        <v>-3819.7496615730574</v>
      </c>
      <c r="K288" s="37">
        <f>(1+Mastersheet!$C$39)*K276</f>
        <v>-986.79325556330286</v>
      </c>
      <c r="L288" s="25">
        <v>0</v>
      </c>
      <c r="M288" s="25">
        <v>0</v>
      </c>
      <c r="N288" s="36">
        <f t="shared" si="18"/>
        <v>10192.714567425845</v>
      </c>
      <c r="O288" s="36">
        <f t="shared" si="16"/>
        <v>2910965.8372202432</v>
      </c>
    </row>
    <row r="289" spans="1:15">
      <c r="A289" s="25">
        <v>287</v>
      </c>
      <c r="B289" s="25">
        <v>48</v>
      </c>
      <c r="C289" s="25">
        <v>11</v>
      </c>
      <c r="D289" s="36">
        <f>(1+Mastersheet!$C$39)*D277</f>
        <v>23683.038133519272</v>
      </c>
      <c r="E289" s="36">
        <f>-(Mastersheet!$C$5) *D289</f>
        <v>-1420.9822880111562</v>
      </c>
      <c r="F289" s="36">
        <f t="shared" si="17"/>
        <v>0</v>
      </c>
      <c r="G289" s="36">
        <f>-(Mastersheet!$C$10) *D289</f>
        <v>-6868.0810587205888</v>
      </c>
      <c r="H289" s="37">
        <v>0</v>
      </c>
      <c r="I289" s="36">
        <f>(1+Mastersheet!$C$39)*I277</f>
        <v>-394.71730222532102</v>
      </c>
      <c r="J289" s="37">
        <f>(1+Mastersheet!$C$29)*J277</f>
        <v>-3819.7496615730574</v>
      </c>
      <c r="K289" s="37">
        <f>(1+Mastersheet!$C$39)*K277</f>
        <v>-986.79325556330286</v>
      </c>
      <c r="L289" s="25">
        <v>0</v>
      </c>
      <c r="M289" s="25">
        <v>0</v>
      </c>
      <c r="N289" s="36">
        <f t="shared" si="18"/>
        <v>10192.714567425845</v>
      </c>
      <c r="O289" s="36">
        <f t="shared" si="16"/>
        <v>2926010.1615163693</v>
      </c>
    </row>
    <row r="290" spans="1:15">
      <c r="A290" s="25">
        <v>288</v>
      </c>
      <c r="B290" s="25">
        <v>49</v>
      </c>
      <c r="C290" s="25">
        <v>0</v>
      </c>
      <c r="D290" s="36">
        <f>(1+Mastersheet!$C$39)*D278</f>
        <v>23683.038133519272</v>
      </c>
      <c r="E290" s="36">
        <f>-(Mastersheet!$C$5) *D290</f>
        <v>-1420.9822880111562</v>
      </c>
      <c r="F290" s="36">
        <f t="shared" si="17"/>
        <v>0</v>
      </c>
      <c r="G290" s="36">
        <f>-(Mastersheet!$C$10) *D290</f>
        <v>-6868.0810587205888</v>
      </c>
      <c r="H290" s="37">
        <v>0</v>
      </c>
      <c r="I290" s="36">
        <f>(1+Mastersheet!$C$39)*I278</f>
        <v>-394.71730222532102</v>
      </c>
      <c r="J290" s="37">
        <f>(1+Mastersheet!$C$29)*J278</f>
        <v>-3819.7496615730574</v>
      </c>
      <c r="K290" s="37">
        <f>(1+Mastersheet!$C$39)*K278</f>
        <v>-986.79325556330286</v>
      </c>
      <c r="L290" s="25">
        <v>0</v>
      </c>
      <c r="M290" s="25">
        <v>0</v>
      </c>
      <c r="N290" s="36">
        <f t="shared" si="18"/>
        <v>10192.714567425845</v>
      </c>
      <c r="O290" s="36">
        <f t="shared" si="16"/>
        <v>2941079.5596863222</v>
      </c>
    </row>
    <row r="291" spans="1:15">
      <c r="A291" s="25">
        <v>289</v>
      </c>
      <c r="B291" s="25">
        <v>49</v>
      </c>
      <c r="C291" s="25">
        <v>1</v>
      </c>
      <c r="D291" s="36">
        <f>(1+Mastersheet!$C$39)*D279</f>
        <v>24393.529277524853</v>
      </c>
      <c r="E291" s="36">
        <f>-(Mastersheet!$C$5) *D291</f>
        <v>-1463.6117566514911</v>
      </c>
      <c r="F291" s="36">
        <f t="shared" si="17"/>
        <v>0</v>
      </c>
      <c r="G291" s="36">
        <f>-(Mastersheet!$C$10) *D291</f>
        <v>-7074.1234904822068</v>
      </c>
      <c r="H291" s="37">
        <v>0</v>
      </c>
      <c r="I291" s="36">
        <f>(1+Mastersheet!$C$39)*I279</f>
        <v>-406.55882129208067</v>
      </c>
      <c r="J291" s="37">
        <f>(1+Mastersheet!$C$29)*J279</f>
        <v>-4048.9346412674413</v>
      </c>
      <c r="K291" s="37">
        <f>(1+Mastersheet!$C$39)*K279</f>
        <v>-1016.397053230202</v>
      </c>
      <c r="L291" s="25">
        <v>0</v>
      </c>
      <c r="M291" s="25">
        <v>0</v>
      </c>
      <c r="N291" s="36">
        <f>SUM(D291,E291,F291,G291,H291,I291,J291,K291,L291,M291)</f>
        <v>10383.90351460143</v>
      </c>
      <c r="O291" s="36">
        <f t="shared" si="16"/>
        <v>2956365.2624670677</v>
      </c>
    </row>
    <row r="292" spans="1:15">
      <c r="A292" s="25">
        <v>290</v>
      </c>
      <c r="B292" s="25">
        <v>49</v>
      </c>
      <c r="C292" s="25">
        <v>2</v>
      </c>
      <c r="D292" s="36">
        <f>(1+Mastersheet!$C$39)*D280</f>
        <v>24393.529277524853</v>
      </c>
      <c r="E292" s="36">
        <f>-(Mastersheet!$C$5) *D292</f>
        <v>-1463.6117566514911</v>
      </c>
      <c r="F292" s="36">
        <f t="shared" si="17"/>
        <v>0</v>
      </c>
      <c r="G292" s="36">
        <f>-(Mastersheet!$C$10) *D292</f>
        <v>-7074.1234904822068</v>
      </c>
      <c r="H292" s="37">
        <v>0</v>
      </c>
      <c r="I292" s="36">
        <f>(1+Mastersheet!$C$39)*I280</f>
        <v>-406.55882129208067</v>
      </c>
      <c r="J292" s="37">
        <f>(1+Mastersheet!$C$29)*J280</f>
        <v>-4048.9346412674413</v>
      </c>
      <c r="K292" s="37">
        <f>(1+Mastersheet!$C$39)*K280</f>
        <v>-1016.397053230202</v>
      </c>
      <c r="L292" s="25">
        <v>0</v>
      </c>
      <c r="M292" s="25">
        <v>0</v>
      </c>
      <c r="N292" s="36">
        <f t="shared" si="18"/>
        <v>10383.90351460143</v>
      </c>
      <c r="O292" s="36">
        <f t="shared" si="16"/>
        <v>2971676.4414191144</v>
      </c>
    </row>
    <row r="293" spans="1:15">
      <c r="A293" s="25">
        <v>291</v>
      </c>
      <c r="B293" s="25">
        <v>49</v>
      </c>
      <c r="C293" s="25">
        <v>3</v>
      </c>
      <c r="D293" s="36">
        <f>(1+Mastersheet!$C$39)*D281</f>
        <v>24393.529277524853</v>
      </c>
      <c r="E293" s="36">
        <f>-(Mastersheet!$C$5) *D293</f>
        <v>-1463.6117566514911</v>
      </c>
      <c r="F293" s="36">
        <f t="shared" si="17"/>
        <v>0</v>
      </c>
      <c r="G293" s="36">
        <f>-(Mastersheet!$C$10) *D293</f>
        <v>-7074.1234904822068</v>
      </c>
      <c r="H293" s="37">
        <v>0</v>
      </c>
      <c r="I293" s="36">
        <f>(1+Mastersheet!$C$39)*I281</f>
        <v>-406.55882129208067</v>
      </c>
      <c r="J293" s="37">
        <f>(1+Mastersheet!$C$29)*J281</f>
        <v>-4048.9346412674413</v>
      </c>
      <c r="K293" s="37">
        <f>(1+Mastersheet!$C$39)*K281</f>
        <v>-1016.397053230202</v>
      </c>
      <c r="L293" s="25">
        <v>0</v>
      </c>
      <c r="M293" s="25">
        <v>0</v>
      </c>
      <c r="N293" s="36">
        <f t="shared" si="18"/>
        <v>10383.90351460143</v>
      </c>
      <c r="O293" s="36">
        <f t="shared" si="16"/>
        <v>2987013.1390027478</v>
      </c>
    </row>
    <row r="294" spans="1:15">
      <c r="A294" s="25">
        <v>292</v>
      </c>
      <c r="B294" s="25">
        <v>49</v>
      </c>
      <c r="C294" s="25">
        <v>4</v>
      </c>
      <c r="D294" s="36">
        <f>(1+Mastersheet!$C$39)*D282</f>
        <v>24393.529277524853</v>
      </c>
      <c r="E294" s="36">
        <f>-(Mastersheet!$C$5) *D294</f>
        <v>-1463.6117566514911</v>
      </c>
      <c r="F294" s="36">
        <f t="shared" si="17"/>
        <v>0</v>
      </c>
      <c r="G294" s="36">
        <f>-(Mastersheet!$C$10) *D294</f>
        <v>-7074.1234904822068</v>
      </c>
      <c r="H294" s="37">
        <v>0</v>
      </c>
      <c r="I294" s="36">
        <f>(1+Mastersheet!$C$39)*I282</f>
        <v>-406.55882129208067</v>
      </c>
      <c r="J294" s="37">
        <f>(1+Mastersheet!$C$29)*J282</f>
        <v>-4048.9346412674413</v>
      </c>
      <c r="K294" s="37">
        <f>(1+Mastersheet!$C$39)*K282</f>
        <v>-1016.397053230202</v>
      </c>
      <c r="L294" s="25">
        <v>0</v>
      </c>
      <c r="M294" s="25">
        <v>0</v>
      </c>
      <c r="N294" s="36">
        <f t="shared" si="18"/>
        <v>10383.90351460143</v>
      </c>
      <c r="O294" s="36">
        <f t="shared" si="16"/>
        <v>3002375.3977490207</v>
      </c>
    </row>
    <row r="295" spans="1:15">
      <c r="A295" s="25">
        <v>293</v>
      </c>
      <c r="B295" s="25">
        <v>49</v>
      </c>
      <c r="C295" s="25">
        <v>5</v>
      </c>
      <c r="D295" s="36">
        <f>(1+Mastersheet!$C$39)*D283</f>
        <v>24393.529277524853</v>
      </c>
      <c r="E295" s="36">
        <f>-(Mastersheet!$C$5) *D295</f>
        <v>-1463.6117566514911</v>
      </c>
      <c r="F295" s="36">
        <f t="shared" si="17"/>
        <v>0</v>
      </c>
      <c r="G295" s="36">
        <f>-(Mastersheet!$C$10) *D295</f>
        <v>-7074.1234904822068</v>
      </c>
      <c r="H295" s="37">
        <v>0</v>
      </c>
      <c r="I295" s="36">
        <f>(1+Mastersheet!$C$39)*I283</f>
        <v>-406.55882129208067</v>
      </c>
      <c r="J295" s="37">
        <f>(1+Mastersheet!$C$29)*J283</f>
        <v>-4048.9346412674413</v>
      </c>
      <c r="K295" s="37">
        <f>(1+Mastersheet!$C$39)*K283</f>
        <v>-1016.397053230202</v>
      </c>
      <c r="L295" s="25">
        <v>0</v>
      </c>
      <c r="M295" s="25">
        <v>0</v>
      </c>
      <c r="N295" s="36">
        <f t="shared" si="18"/>
        <v>10383.90351460143</v>
      </c>
      <c r="O295" s="36">
        <f t="shared" si="16"/>
        <v>3017763.2602598704</v>
      </c>
    </row>
    <row r="296" spans="1:15">
      <c r="A296" s="25">
        <v>294</v>
      </c>
      <c r="B296" s="25">
        <v>49</v>
      </c>
      <c r="C296" s="25">
        <v>6</v>
      </c>
      <c r="D296" s="36">
        <f>(1+Mastersheet!$C$39)*D284</f>
        <v>24393.529277524853</v>
      </c>
      <c r="E296" s="36">
        <f>-(Mastersheet!$C$5) *D296</f>
        <v>-1463.6117566514911</v>
      </c>
      <c r="F296" s="36">
        <f t="shared" si="17"/>
        <v>0</v>
      </c>
      <c r="G296" s="36">
        <f>-(Mastersheet!$C$10) *D296</f>
        <v>-7074.1234904822068</v>
      </c>
      <c r="H296" s="37">
        <v>0</v>
      </c>
      <c r="I296" s="36">
        <f>(1+Mastersheet!$C$39)*I284</f>
        <v>-406.55882129208067</v>
      </c>
      <c r="J296" s="37">
        <f>(1+Mastersheet!$C$29)*J284</f>
        <v>-4048.9346412674413</v>
      </c>
      <c r="K296" s="37">
        <f>(1+Mastersheet!$C$39)*K284</f>
        <v>-1016.397053230202</v>
      </c>
      <c r="L296" s="25">
        <v>0</v>
      </c>
      <c r="M296" s="25">
        <v>0</v>
      </c>
      <c r="N296" s="36">
        <f t="shared" si="18"/>
        <v>10383.90351460143</v>
      </c>
      <c r="O296" s="36">
        <f t="shared" si="16"/>
        <v>3033176.7692082385</v>
      </c>
    </row>
    <row r="297" spans="1:15">
      <c r="A297" s="25">
        <v>295</v>
      </c>
      <c r="B297" s="25">
        <v>49</v>
      </c>
      <c r="C297" s="25">
        <v>7</v>
      </c>
      <c r="D297" s="36">
        <f>(1+Mastersheet!$C$39)*D285</f>
        <v>24393.529277524853</v>
      </c>
      <c r="E297" s="36">
        <f>-(Mastersheet!$C$5) *D297</f>
        <v>-1463.6117566514911</v>
      </c>
      <c r="F297" s="36">
        <f t="shared" si="17"/>
        <v>0</v>
      </c>
      <c r="G297" s="36">
        <f>-(Mastersheet!$C$10) *D297</f>
        <v>-7074.1234904822068</v>
      </c>
      <c r="H297" s="37">
        <v>0</v>
      </c>
      <c r="I297" s="36">
        <f>(1+Mastersheet!$C$39)*I285</f>
        <v>-406.55882129208067</v>
      </c>
      <c r="J297" s="37">
        <f>(1+Mastersheet!$C$29)*J285</f>
        <v>-4048.9346412674413</v>
      </c>
      <c r="K297" s="37">
        <f>(1+Mastersheet!$C$39)*K285</f>
        <v>-1016.397053230202</v>
      </c>
      <c r="L297" s="25">
        <v>0</v>
      </c>
      <c r="M297" s="25">
        <v>0</v>
      </c>
      <c r="N297" s="36">
        <f t="shared" si="18"/>
        <v>10383.90351460143</v>
      </c>
      <c r="O297" s="36">
        <f t="shared" si="16"/>
        <v>3048615.9673381872</v>
      </c>
    </row>
    <row r="298" spans="1:15">
      <c r="A298" s="25">
        <v>296</v>
      </c>
      <c r="B298" s="25">
        <v>49</v>
      </c>
      <c r="C298" s="25">
        <v>8</v>
      </c>
      <c r="D298" s="36">
        <f>(1+Mastersheet!$C$39)*D286</f>
        <v>24393.529277524853</v>
      </c>
      <c r="E298" s="36">
        <f>-(Mastersheet!$C$5) *D298</f>
        <v>-1463.6117566514911</v>
      </c>
      <c r="F298" s="36">
        <f t="shared" si="17"/>
        <v>0</v>
      </c>
      <c r="G298" s="36">
        <f>-(Mastersheet!$C$10) *D298</f>
        <v>-7074.1234904822068</v>
      </c>
      <c r="H298" s="37">
        <v>0</v>
      </c>
      <c r="I298" s="36">
        <f>(1+Mastersheet!$C$39)*I286</f>
        <v>-406.55882129208067</v>
      </c>
      <c r="J298" s="37">
        <f>(1+Mastersheet!$C$29)*J286</f>
        <v>-4048.9346412674413</v>
      </c>
      <c r="K298" s="37">
        <f>(1+Mastersheet!$C$39)*K286</f>
        <v>-1016.397053230202</v>
      </c>
      <c r="L298" s="25">
        <v>0</v>
      </c>
      <c r="M298" s="25">
        <v>0</v>
      </c>
      <c r="N298" s="36">
        <f t="shared" si="18"/>
        <v>10383.90351460143</v>
      </c>
      <c r="O298" s="36">
        <f t="shared" si="16"/>
        <v>3064080.897465019</v>
      </c>
    </row>
    <row r="299" spans="1:15">
      <c r="A299" s="25">
        <v>297</v>
      </c>
      <c r="B299" s="25">
        <v>49</v>
      </c>
      <c r="C299" s="25">
        <v>9</v>
      </c>
      <c r="D299" s="36">
        <f>(1+Mastersheet!$C$39)*D287</f>
        <v>24393.529277524853</v>
      </c>
      <c r="E299" s="36">
        <f>-(Mastersheet!$C$5) *D299</f>
        <v>-1463.6117566514911</v>
      </c>
      <c r="F299" s="36">
        <f t="shared" si="17"/>
        <v>0</v>
      </c>
      <c r="G299" s="36">
        <f>-(Mastersheet!$C$10) *D299</f>
        <v>-7074.1234904822068</v>
      </c>
      <c r="H299" s="37">
        <v>0</v>
      </c>
      <c r="I299" s="36">
        <f>(1+Mastersheet!$C$39)*I287</f>
        <v>-406.55882129208067</v>
      </c>
      <c r="J299" s="37">
        <f>(1+Mastersheet!$C$29)*J287</f>
        <v>-4048.9346412674413</v>
      </c>
      <c r="K299" s="37">
        <f>(1+Mastersheet!$C$39)*K287</f>
        <v>-1016.397053230202</v>
      </c>
      <c r="L299" s="25">
        <v>0</v>
      </c>
      <c r="M299" s="25">
        <v>0</v>
      </c>
      <c r="N299" s="36">
        <f t="shared" si="18"/>
        <v>10383.90351460143</v>
      </c>
      <c r="O299" s="36">
        <f t="shared" si="16"/>
        <v>3079571.6024753954</v>
      </c>
    </row>
    <row r="300" spans="1:15">
      <c r="A300" s="25">
        <v>298</v>
      </c>
      <c r="B300" s="25">
        <v>49</v>
      </c>
      <c r="C300" s="25">
        <v>10</v>
      </c>
      <c r="D300" s="36">
        <f>(1+Mastersheet!$C$39)*D288</f>
        <v>24393.529277524853</v>
      </c>
      <c r="E300" s="36">
        <f>-(Mastersheet!$C$5) *D300</f>
        <v>-1463.6117566514911</v>
      </c>
      <c r="F300" s="36">
        <f t="shared" si="17"/>
        <v>0</v>
      </c>
      <c r="G300" s="36">
        <f>-(Mastersheet!$C$10) *D300</f>
        <v>-7074.1234904822068</v>
      </c>
      <c r="H300" s="37">
        <v>0</v>
      </c>
      <c r="I300" s="36">
        <f>(1+Mastersheet!$C$39)*I288</f>
        <v>-406.55882129208067</v>
      </c>
      <c r="J300" s="37">
        <f>(1+Mastersheet!$C$29)*J288</f>
        <v>-4048.9346412674413</v>
      </c>
      <c r="K300" s="37">
        <f>(1+Mastersheet!$C$39)*K288</f>
        <v>-1016.397053230202</v>
      </c>
      <c r="L300" s="25">
        <v>0</v>
      </c>
      <c r="M300" s="25">
        <v>0</v>
      </c>
      <c r="N300" s="36">
        <f t="shared" si="18"/>
        <v>10383.90351460143</v>
      </c>
      <c r="O300" s="36">
        <f t="shared" si="16"/>
        <v>3095088.1253274558</v>
      </c>
    </row>
    <row r="301" spans="1:15">
      <c r="A301" s="25">
        <v>299</v>
      </c>
      <c r="B301" s="25">
        <v>49</v>
      </c>
      <c r="C301" s="25">
        <v>11</v>
      </c>
      <c r="D301" s="36">
        <f>(1+Mastersheet!$C$39)*D289</f>
        <v>24393.529277524853</v>
      </c>
      <c r="E301" s="36">
        <f>-(Mastersheet!$C$5) *D301</f>
        <v>-1463.6117566514911</v>
      </c>
      <c r="F301" s="36">
        <f t="shared" si="17"/>
        <v>0</v>
      </c>
      <c r="G301" s="36">
        <f>-(Mastersheet!$C$10) *D301</f>
        <v>-7074.1234904822068</v>
      </c>
      <c r="H301" s="37">
        <v>0</v>
      </c>
      <c r="I301" s="36">
        <f>(1+Mastersheet!$C$39)*I289</f>
        <v>-406.55882129208067</v>
      </c>
      <c r="J301" s="37">
        <f>(1+Mastersheet!$C$29)*J289</f>
        <v>-4048.9346412674413</v>
      </c>
      <c r="K301" s="37">
        <f>(1+Mastersheet!$C$39)*K289</f>
        <v>-1016.397053230202</v>
      </c>
      <c r="L301" s="25">
        <v>0</v>
      </c>
      <c r="M301" s="25">
        <v>0</v>
      </c>
      <c r="N301" s="36">
        <f t="shared" si="18"/>
        <v>10383.90351460143</v>
      </c>
      <c r="O301" s="36">
        <f t="shared" si="16"/>
        <v>3110630.5090509364</v>
      </c>
    </row>
    <row r="302" spans="1:15">
      <c r="A302" s="25">
        <v>300</v>
      </c>
      <c r="B302" s="25">
        <v>50</v>
      </c>
      <c r="C302" s="25">
        <v>0</v>
      </c>
      <c r="D302" s="36">
        <f>(1+Mastersheet!$C$39)*D290</f>
        <v>24393.529277524853</v>
      </c>
      <c r="E302" s="36">
        <f>-(Mastersheet!$C$5) *D302</f>
        <v>-1463.6117566514911</v>
      </c>
      <c r="F302" s="36">
        <f t="shared" si="17"/>
        <v>0</v>
      </c>
      <c r="G302" s="36">
        <f>-(Mastersheet!$C$10) *D302</f>
        <v>-7074.1234904822068</v>
      </c>
      <c r="H302" s="37">
        <v>0</v>
      </c>
      <c r="I302" s="36">
        <f>(1+Mastersheet!$C$39)*I290</f>
        <v>-406.55882129208067</v>
      </c>
      <c r="J302" s="37">
        <f>(1+Mastersheet!$C$29)*J290</f>
        <v>-4048.9346412674413</v>
      </c>
      <c r="K302" s="37">
        <f>(1+Mastersheet!$C$39)*K290</f>
        <v>-1016.397053230202</v>
      </c>
      <c r="L302" s="25">
        <v>0</v>
      </c>
      <c r="M302" s="25">
        <v>0</v>
      </c>
      <c r="N302" s="36">
        <f t="shared" si="18"/>
        <v>10383.90351460143</v>
      </c>
      <c r="O302" s="36">
        <f t="shared" si="16"/>
        <v>3126198.7967472896</v>
      </c>
    </row>
    <row r="303" spans="1:15">
      <c r="A303" s="25">
        <v>301</v>
      </c>
      <c r="B303" s="25">
        <v>50</v>
      </c>
      <c r="C303" s="25">
        <v>1</v>
      </c>
      <c r="D303" s="36">
        <f>(1+Mastersheet!$C$39)*D291</f>
        <v>25125.3351558506</v>
      </c>
      <c r="E303" s="36">
        <f>-(Mastersheet!$C$5) *D303</f>
        <v>-1507.5201093510359</v>
      </c>
      <c r="F303" s="36">
        <f t="shared" si="17"/>
        <v>0</v>
      </c>
      <c r="G303" s="36">
        <f>-(Mastersheet!$C$10) *D303</f>
        <v>-7286.347195196674</v>
      </c>
      <c r="H303" s="37">
        <v>0</v>
      </c>
      <c r="I303" s="36">
        <f>(1+Mastersheet!$C$39)*I291</f>
        <v>-418.7555859308431</v>
      </c>
      <c r="J303" s="37">
        <f>(1+Mastersheet!$C$29)*J291</f>
        <v>-4291.8707197434878</v>
      </c>
      <c r="K303" s="37">
        <f>(1+Mastersheet!$C$39)*K291</f>
        <v>-1046.8889648271081</v>
      </c>
      <c r="L303" s="25">
        <v>0</v>
      </c>
      <c r="M303" s="25">
        <v>0</v>
      </c>
      <c r="N303" s="36">
        <f t="shared" si="18"/>
        <v>10573.95258080145</v>
      </c>
      <c r="O303" s="36">
        <f t="shared" si="16"/>
        <v>3141983.0806560037</v>
      </c>
    </row>
    <row r="304" spans="1:15">
      <c r="A304" s="25">
        <v>302</v>
      </c>
      <c r="B304" s="25">
        <v>50</v>
      </c>
      <c r="C304" s="25">
        <v>2</v>
      </c>
      <c r="D304" s="36">
        <f>(1+Mastersheet!$C$39)*D292</f>
        <v>25125.3351558506</v>
      </c>
      <c r="E304" s="36">
        <f>-(Mastersheet!$C$5) *D304</f>
        <v>-1507.5201093510359</v>
      </c>
      <c r="F304" s="36">
        <f t="shared" si="17"/>
        <v>0</v>
      </c>
      <c r="G304" s="36">
        <f>-(Mastersheet!$C$10) *D304</f>
        <v>-7286.347195196674</v>
      </c>
      <c r="H304" s="37">
        <v>0</v>
      </c>
      <c r="I304" s="36">
        <f>(1+Mastersheet!$C$39)*I292</f>
        <v>-418.7555859308431</v>
      </c>
      <c r="J304" s="37">
        <f>(1+Mastersheet!$C$29)*J292</f>
        <v>-4291.8707197434878</v>
      </c>
      <c r="K304" s="37">
        <f>(1+Mastersheet!$C$39)*K292</f>
        <v>-1046.8889648271081</v>
      </c>
      <c r="L304" s="25">
        <v>0</v>
      </c>
      <c r="M304" s="25">
        <v>0</v>
      </c>
      <c r="N304" s="36">
        <f t="shared" si="18"/>
        <v>10573.95258080145</v>
      </c>
      <c r="O304" s="36">
        <f t="shared" si="16"/>
        <v>3157793.6717045656</v>
      </c>
    </row>
    <row r="305" spans="1:15">
      <c r="A305" s="25">
        <v>303</v>
      </c>
      <c r="B305" s="25">
        <v>50</v>
      </c>
      <c r="C305" s="25">
        <v>3</v>
      </c>
      <c r="D305" s="36">
        <f>(1+Mastersheet!$C$39)*D293</f>
        <v>25125.3351558506</v>
      </c>
      <c r="E305" s="36">
        <f>-(Mastersheet!$C$5) *D305</f>
        <v>-1507.5201093510359</v>
      </c>
      <c r="F305" s="36">
        <f t="shared" si="17"/>
        <v>0</v>
      </c>
      <c r="G305" s="36">
        <f>-(Mastersheet!$C$10) *D305</f>
        <v>-7286.347195196674</v>
      </c>
      <c r="H305" s="37">
        <v>0</v>
      </c>
      <c r="I305" s="36">
        <f>(1+Mastersheet!$C$39)*I293</f>
        <v>-418.7555859308431</v>
      </c>
      <c r="J305" s="37">
        <f>(1+Mastersheet!$C$29)*J293</f>
        <v>-4291.8707197434878</v>
      </c>
      <c r="K305" s="37">
        <f>(1+Mastersheet!$C$39)*K293</f>
        <v>-1046.8889648271081</v>
      </c>
      <c r="L305" s="25">
        <v>0</v>
      </c>
      <c r="M305" s="25">
        <v>0</v>
      </c>
      <c r="N305" s="36">
        <f t="shared" si="18"/>
        <v>10573.95258080145</v>
      </c>
      <c r="O305" s="36">
        <f t="shared" si="16"/>
        <v>3173630.6137382085</v>
      </c>
    </row>
    <row r="306" spans="1:15">
      <c r="A306" s="25">
        <v>304</v>
      </c>
      <c r="B306" s="25">
        <v>50</v>
      </c>
      <c r="C306" s="25">
        <v>4</v>
      </c>
      <c r="D306" s="36">
        <f>(1+Mastersheet!$C$39)*D294</f>
        <v>25125.3351558506</v>
      </c>
      <c r="E306" s="36">
        <f>-(Mastersheet!$C$5) *D306</f>
        <v>-1507.5201093510359</v>
      </c>
      <c r="F306" s="36">
        <f t="shared" si="17"/>
        <v>0</v>
      </c>
      <c r="G306" s="36">
        <f>-(Mastersheet!$C$10) *D306</f>
        <v>-7286.347195196674</v>
      </c>
      <c r="H306" s="37">
        <v>0</v>
      </c>
      <c r="I306" s="36">
        <f>(1+Mastersheet!$C$39)*I294</f>
        <v>-418.7555859308431</v>
      </c>
      <c r="J306" s="37">
        <f>(1+Mastersheet!$C$29)*J294</f>
        <v>-4291.8707197434878</v>
      </c>
      <c r="K306" s="37">
        <f>(1+Mastersheet!$C$39)*K294</f>
        <v>-1046.8889648271081</v>
      </c>
      <c r="L306" s="25">
        <v>0</v>
      </c>
      <c r="M306" s="25">
        <v>0</v>
      </c>
      <c r="N306" s="36">
        <f t="shared" si="18"/>
        <v>10573.95258080145</v>
      </c>
      <c r="O306" s="36">
        <f t="shared" si="16"/>
        <v>3189493.9506752407</v>
      </c>
    </row>
    <row r="307" spans="1:15">
      <c r="A307" s="25">
        <v>305</v>
      </c>
      <c r="B307" s="25">
        <v>50</v>
      </c>
      <c r="C307" s="25">
        <v>5</v>
      </c>
      <c r="D307" s="36">
        <f>(1+Mastersheet!$C$39)*D295</f>
        <v>25125.3351558506</v>
      </c>
      <c r="E307" s="36">
        <f>-(Mastersheet!$C$5) *D307</f>
        <v>-1507.5201093510359</v>
      </c>
      <c r="F307" s="36">
        <f t="shared" si="17"/>
        <v>0</v>
      </c>
      <c r="G307" s="36">
        <f>-(Mastersheet!$C$10) *D307</f>
        <v>-7286.347195196674</v>
      </c>
      <c r="H307" s="37">
        <v>0</v>
      </c>
      <c r="I307" s="36">
        <f>(1+Mastersheet!$C$39)*I295</f>
        <v>-418.7555859308431</v>
      </c>
      <c r="J307" s="37">
        <f>(1+Mastersheet!$C$29)*J295</f>
        <v>-4291.8707197434878</v>
      </c>
      <c r="K307" s="37">
        <f>(1+Mastersheet!$C$39)*K295</f>
        <v>-1046.8889648271081</v>
      </c>
      <c r="L307" s="25">
        <v>0</v>
      </c>
      <c r="M307" s="25">
        <v>0</v>
      </c>
      <c r="N307" s="36">
        <f t="shared" si="18"/>
        <v>10573.95258080145</v>
      </c>
      <c r="O307" s="36">
        <f t="shared" si="16"/>
        <v>3205383.7265071678</v>
      </c>
    </row>
    <row r="308" spans="1:15">
      <c r="A308" s="25">
        <v>306</v>
      </c>
      <c r="B308" s="25">
        <v>50</v>
      </c>
      <c r="C308" s="25">
        <v>6</v>
      </c>
      <c r="D308" s="36">
        <f>(1+Mastersheet!$C$39)*D296</f>
        <v>25125.3351558506</v>
      </c>
      <c r="E308" s="36">
        <f>-(Mastersheet!$C$5) *D308</f>
        <v>-1507.5201093510359</v>
      </c>
      <c r="F308" s="36">
        <f t="shared" si="17"/>
        <v>0</v>
      </c>
      <c r="G308" s="36">
        <f>-(Mastersheet!$C$10) *D308</f>
        <v>-7286.347195196674</v>
      </c>
      <c r="H308" s="37">
        <v>0</v>
      </c>
      <c r="I308" s="36">
        <f>(1+Mastersheet!$C$39)*I296</f>
        <v>-418.7555859308431</v>
      </c>
      <c r="J308" s="37">
        <f>(1+Mastersheet!$C$29)*J296</f>
        <v>-4291.8707197434878</v>
      </c>
      <c r="K308" s="37">
        <f>(1+Mastersheet!$C$39)*K296</f>
        <v>-1046.8889648271081</v>
      </c>
      <c r="L308" s="25">
        <v>0</v>
      </c>
      <c r="M308" s="25">
        <v>0</v>
      </c>
      <c r="N308" s="36">
        <f t="shared" si="18"/>
        <v>10573.95258080145</v>
      </c>
      <c r="O308" s="36">
        <f t="shared" si="16"/>
        <v>3221299.9852988147</v>
      </c>
    </row>
    <row r="309" spans="1:15">
      <c r="A309" s="25">
        <v>307</v>
      </c>
      <c r="B309" s="25">
        <v>50</v>
      </c>
      <c r="C309" s="25">
        <v>7</v>
      </c>
      <c r="D309" s="36">
        <f>(1+Mastersheet!$C$39)*D297</f>
        <v>25125.3351558506</v>
      </c>
      <c r="E309" s="36">
        <f>-(Mastersheet!$C$5) *D309</f>
        <v>-1507.5201093510359</v>
      </c>
      <c r="F309" s="36">
        <f t="shared" si="17"/>
        <v>0</v>
      </c>
      <c r="G309" s="36">
        <f>-(Mastersheet!$C$10) *D309</f>
        <v>-7286.347195196674</v>
      </c>
      <c r="H309" s="37">
        <v>0</v>
      </c>
      <c r="I309" s="36">
        <f>(1+Mastersheet!$C$39)*I297</f>
        <v>-418.7555859308431</v>
      </c>
      <c r="J309" s="37">
        <f>(1+Mastersheet!$C$29)*J297</f>
        <v>-4291.8707197434878</v>
      </c>
      <c r="K309" s="37">
        <f>(1+Mastersheet!$C$39)*K297</f>
        <v>-1046.8889648271081</v>
      </c>
      <c r="L309" s="25">
        <v>0</v>
      </c>
      <c r="M309" s="25">
        <v>0</v>
      </c>
      <c r="N309" s="36">
        <f t="shared" si="18"/>
        <v>10573.95258080145</v>
      </c>
      <c r="O309" s="36">
        <f t="shared" si="16"/>
        <v>3237242.7711884477</v>
      </c>
    </row>
    <row r="310" spans="1:15">
      <c r="A310" s="25">
        <v>308</v>
      </c>
      <c r="B310" s="25">
        <v>50</v>
      </c>
      <c r="C310" s="25">
        <v>8</v>
      </c>
      <c r="D310" s="36">
        <f>(1+Mastersheet!$C$39)*D298</f>
        <v>25125.3351558506</v>
      </c>
      <c r="E310" s="36">
        <f>-(Mastersheet!$C$5) *D310</f>
        <v>-1507.5201093510359</v>
      </c>
      <c r="F310" s="36">
        <f t="shared" si="17"/>
        <v>0</v>
      </c>
      <c r="G310" s="36">
        <f>-(Mastersheet!$C$10) *D310</f>
        <v>-7286.347195196674</v>
      </c>
      <c r="H310" s="37">
        <v>0</v>
      </c>
      <c r="I310" s="36">
        <f>(1+Mastersheet!$C$39)*I298</f>
        <v>-418.7555859308431</v>
      </c>
      <c r="J310" s="37">
        <f>(1+Mastersheet!$C$29)*J298</f>
        <v>-4291.8707197434878</v>
      </c>
      <c r="K310" s="37">
        <f>(1+Mastersheet!$C$39)*K298</f>
        <v>-1046.8889648271081</v>
      </c>
      <c r="L310" s="25">
        <v>0</v>
      </c>
      <c r="M310" s="25">
        <v>0</v>
      </c>
      <c r="N310" s="36">
        <f t="shared" si="18"/>
        <v>10573.95258080145</v>
      </c>
      <c r="O310" s="36">
        <f t="shared" si="16"/>
        <v>3253212.1283878968</v>
      </c>
    </row>
    <row r="311" spans="1:15">
      <c r="A311" s="25">
        <v>309</v>
      </c>
      <c r="B311" s="25">
        <v>50</v>
      </c>
      <c r="C311" s="25">
        <v>9</v>
      </c>
      <c r="D311" s="36">
        <f>(1+Mastersheet!$C$39)*D299</f>
        <v>25125.3351558506</v>
      </c>
      <c r="E311" s="36">
        <f>-(Mastersheet!$C$5) *D311</f>
        <v>-1507.5201093510359</v>
      </c>
      <c r="F311" s="36">
        <f t="shared" si="17"/>
        <v>0</v>
      </c>
      <c r="G311" s="36">
        <f>-(Mastersheet!$C$10) *D311</f>
        <v>-7286.347195196674</v>
      </c>
      <c r="H311" s="37">
        <v>0</v>
      </c>
      <c r="I311" s="36">
        <f>(1+Mastersheet!$C$39)*I299</f>
        <v>-418.7555859308431</v>
      </c>
      <c r="J311" s="37">
        <f>(1+Mastersheet!$C$29)*J299</f>
        <v>-4291.8707197434878</v>
      </c>
      <c r="K311" s="37">
        <f>(1+Mastersheet!$C$39)*K299</f>
        <v>-1046.8889648271081</v>
      </c>
      <c r="L311" s="25">
        <v>0</v>
      </c>
      <c r="M311" s="25">
        <v>0</v>
      </c>
      <c r="N311" s="36">
        <f t="shared" si="18"/>
        <v>10573.95258080145</v>
      </c>
      <c r="O311" s="36">
        <f t="shared" si="16"/>
        <v>3269208.1011826782</v>
      </c>
    </row>
    <row r="312" spans="1:15">
      <c r="A312" s="25">
        <v>310</v>
      </c>
      <c r="B312" s="25">
        <v>50</v>
      </c>
      <c r="C312" s="25">
        <v>10</v>
      </c>
      <c r="D312" s="36">
        <f>(1+Mastersheet!$C$39)*D300</f>
        <v>25125.3351558506</v>
      </c>
      <c r="E312" s="36">
        <f>-(Mastersheet!$C$5) *D312</f>
        <v>-1507.5201093510359</v>
      </c>
      <c r="F312" s="36">
        <f t="shared" si="17"/>
        <v>0</v>
      </c>
      <c r="G312" s="36">
        <f>-(Mastersheet!$C$10) *D312</f>
        <v>-7286.347195196674</v>
      </c>
      <c r="H312" s="37">
        <v>0</v>
      </c>
      <c r="I312" s="36">
        <f>(1+Mastersheet!$C$39)*I300</f>
        <v>-418.7555859308431</v>
      </c>
      <c r="J312" s="37">
        <f>(1+Mastersheet!$C$29)*J300</f>
        <v>-4291.8707197434878</v>
      </c>
      <c r="K312" s="37">
        <f>(1+Mastersheet!$C$39)*K300</f>
        <v>-1046.8889648271081</v>
      </c>
      <c r="L312" s="25">
        <v>0</v>
      </c>
      <c r="M312" s="25">
        <v>0</v>
      </c>
      <c r="N312" s="36">
        <f t="shared" si="18"/>
        <v>10573.95258080145</v>
      </c>
      <c r="O312" s="36">
        <f t="shared" si="16"/>
        <v>3285230.7339321179</v>
      </c>
    </row>
    <row r="313" spans="1:15">
      <c r="A313" s="25">
        <v>311</v>
      </c>
      <c r="B313" s="25">
        <v>50</v>
      </c>
      <c r="C313" s="25">
        <v>11</v>
      </c>
      <c r="D313" s="36">
        <f>(1+Mastersheet!$C$39)*D301</f>
        <v>25125.3351558506</v>
      </c>
      <c r="E313" s="36">
        <f>-(Mastersheet!$C$5) *D313</f>
        <v>-1507.5201093510359</v>
      </c>
      <c r="F313" s="36">
        <f t="shared" si="17"/>
        <v>0</v>
      </c>
      <c r="G313" s="36">
        <f>-(Mastersheet!$C$10) *D313</f>
        <v>-7286.347195196674</v>
      </c>
      <c r="H313" s="37">
        <v>0</v>
      </c>
      <c r="I313" s="36">
        <f>(1+Mastersheet!$C$39)*I301</f>
        <v>-418.7555859308431</v>
      </c>
      <c r="J313" s="37">
        <f>(1+Mastersheet!$C$29)*J301</f>
        <v>-4291.8707197434878</v>
      </c>
      <c r="K313" s="37">
        <f>(1+Mastersheet!$C$39)*K301</f>
        <v>-1046.8889648271081</v>
      </c>
      <c r="L313" s="25">
        <v>0</v>
      </c>
      <c r="M313" s="25">
        <v>0</v>
      </c>
      <c r="N313" s="36">
        <f t="shared" si="18"/>
        <v>10573.95258080145</v>
      </c>
      <c r="O313" s="36">
        <f t="shared" si="16"/>
        <v>3301280.0710694734</v>
      </c>
    </row>
    <row r="314" spans="1:15">
      <c r="A314" s="25">
        <v>312</v>
      </c>
      <c r="B314" s="25">
        <v>51</v>
      </c>
      <c r="C314" s="25">
        <v>0</v>
      </c>
      <c r="D314" s="36">
        <f>(1+Mastersheet!$C$39)*D302</f>
        <v>25125.3351558506</v>
      </c>
      <c r="E314" s="36">
        <f>-(Mastersheet!$C$5) *D314</f>
        <v>-1507.5201093510359</v>
      </c>
      <c r="F314" s="36">
        <f t="shared" si="17"/>
        <v>0</v>
      </c>
      <c r="G314" s="36">
        <f>-(Mastersheet!$C$10) *D314</f>
        <v>-7286.347195196674</v>
      </c>
      <c r="H314" s="37">
        <v>0</v>
      </c>
      <c r="I314" s="36">
        <f>(1+Mastersheet!$C$39)*I302</f>
        <v>-418.7555859308431</v>
      </c>
      <c r="J314" s="37">
        <f>(1+Mastersheet!$C$29)*J302</f>
        <v>-4291.8707197434878</v>
      </c>
      <c r="K314" s="37">
        <f>(1+Mastersheet!$C$39)*K302</f>
        <v>-1046.8889648271081</v>
      </c>
      <c r="L314" s="25">
        <v>0</v>
      </c>
      <c r="M314" s="25">
        <v>0</v>
      </c>
      <c r="N314" s="36">
        <f t="shared" si="18"/>
        <v>10573.95258080145</v>
      </c>
      <c r="O314" s="36">
        <f t="shared" si="16"/>
        <v>3317356.1571020577</v>
      </c>
    </row>
    <row r="315" spans="1:15">
      <c r="A315" s="25">
        <v>313</v>
      </c>
      <c r="B315" s="25">
        <v>51</v>
      </c>
      <c r="C315" s="25">
        <v>1</v>
      </c>
      <c r="D315" s="36">
        <f>(1+Mastersheet!$C$39)*D303</f>
        <v>25879.09521052612</v>
      </c>
      <c r="E315" s="36">
        <f>-(Mastersheet!$C$5) *D315</f>
        <v>-1552.7457126315671</v>
      </c>
      <c r="F315" s="36">
        <f t="shared" si="17"/>
        <v>0</v>
      </c>
      <c r="G315" s="36">
        <f>-(Mastersheet!$C$10) *D315</f>
        <v>-7504.9376110525745</v>
      </c>
      <c r="H315" s="37">
        <v>0</v>
      </c>
      <c r="I315" s="36">
        <f>(1+Mastersheet!$C$39)*I303</f>
        <v>-431.31825350876841</v>
      </c>
      <c r="J315" s="37">
        <f>(1+Mastersheet!$C$29)*J303</f>
        <v>-4549.3829629280972</v>
      </c>
      <c r="K315" s="37">
        <f>(1+Mastersheet!$C$39)*K303</f>
        <v>-1078.2956337719213</v>
      </c>
      <c r="L315" s="25">
        <v>0</v>
      </c>
      <c r="M315" s="25">
        <v>0</v>
      </c>
      <c r="N315" s="36">
        <f t="shared" si="18"/>
        <v>10762.415036633192</v>
      </c>
      <c r="O315" s="36">
        <f t="shared" si="16"/>
        <v>3333647.4990671943</v>
      </c>
    </row>
    <row r="316" spans="1:15">
      <c r="A316" s="25">
        <v>314</v>
      </c>
      <c r="B316" s="25">
        <v>51</v>
      </c>
      <c r="C316" s="25">
        <v>2</v>
      </c>
      <c r="D316" s="36">
        <f>(1+Mastersheet!$C$39)*D304</f>
        <v>25879.09521052612</v>
      </c>
      <c r="E316" s="36">
        <f>-(Mastersheet!$C$5) *D316</f>
        <v>-1552.7457126315671</v>
      </c>
      <c r="F316" s="36">
        <f t="shared" si="17"/>
        <v>0</v>
      </c>
      <c r="G316" s="36">
        <f>-(Mastersheet!$C$10) *D316</f>
        <v>-7504.9376110525745</v>
      </c>
      <c r="H316" s="37">
        <v>0</v>
      </c>
      <c r="I316" s="36">
        <f>(1+Mastersheet!$C$39)*I304</f>
        <v>-431.31825350876841</v>
      </c>
      <c r="J316" s="37">
        <f>(1+Mastersheet!$C$29)*J304</f>
        <v>-4549.3829629280972</v>
      </c>
      <c r="K316" s="37">
        <f>(1+Mastersheet!$C$39)*K304</f>
        <v>-1078.2956337719213</v>
      </c>
      <c r="L316" s="25">
        <v>0</v>
      </c>
      <c r="M316" s="25">
        <v>0</v>
      </c>
      <c r="N316" s="36">
        <f t="shared" si="18"/>
        <v>10762.415036633192</v>
      </c>
      <c r="O316" s="36">
        <f t="shared" si="16"/>
        <v>3349965.9932689397</v>
      </c>
    </row>
    <row r="317" spans="1:15">
      <c r="A317" s="25">
        <v>315</v>
      </c>
      <c r="B317" s="25">
        <v>51</v>
      </c>
      <c r="C317" s="25">
        <v>3</v>
      </c>
      <c r="D317" s="36">
        <f>(1+Mastersheet!$C$39)*D305</f>
        <v>25879.09521052612</v>
      </c>
      <c r="E317" s="36">
        <f>-(Mastersheet!$C$5) *D317</f>
        <v>-1552.7457126315671</v>
      </c>
      <c r="F317" s="36">
        <f t="shared" si="17"/>
        <v>0</v>
      </c>
      <c r="G317" s="36">
        <f>-(Mastersheet!$C$10) *D317</f>
        <v>-7504.9376110525745</v>
      </c>
      <c r="H317" s="37">
        <v>0</v>
      </c>
      <c r="I317" s="36">
        <f>(1+Mastersheet!$C$39)*I305</f>
        <v>-431.31825350876841</v>
      </c>
      <c r="J317" s="37">
        <f>(1+Mastersheet!$C$29)*J305</f>
        <v>-4549.3829629280972</v>
      </c>
      <c r="K317" s="37">
        <f>(1+Mastersheet!$C$39)*K305</f>
        <v>-1078.2956337719213</v>
      </c>
      <c r="L317" s="25">
        <v>0</v>
      </c>
      <c r="M317" s="25">
        <v>0</v>
      </c>
      <c r="N317" s="36">
        <f t="shared" si="18"/>
        <v>10762.415036633192</v>
      </c>
      <c r="O317" s="36">
        <f t="shared" si="16"/>
        <v>3366311.6849610209</v>
      </c>
    </row>
    <row r="318" spans="1:15">
      <c r="A318" s="25">
        <v>316</v>
      </c>
      <c r="B318" s="25">
        <v>51</v>
      </c>
      <c r="C318" s="25">
        <v>4</v>
      </c>
      <c r="D318" s="36">
        <f>(1+Mastersheet!$C$39)*D306</f>
        <v>25879.09521052612</v>
      </c>
      <c r="E318" s="36">
        <f>-(Mastersheet!$C$5) *D318</f>
        <v>-1552.7457126315671</v>
      </c>
      <c r="F318" s="36">
        <f t="shared" si="17"/>
        <v>0</v>
      </c>
      <c r="G318" s="36">
        <f>-(Mastersheet!$C$10) *D318</f>
        <v>-7504.9376110525745</v>
      </c>
      <c r="H318" s="37">
        <v>0</v>
      </c>
      <c r="I318" s="36">
        <f>(1+Mastersheet!$C$39)*I306</f>
        <v>-431.31825350876841</v>
      </c>
      <c r="J318" s="37">
        <f>(1+Mastersheet!$C$29)*J306</f>
        <v>-4549.3829629280972</v>
      </c>
      <c r="K318" s="37">
        <f>(1+Mastersheet!$C$39)*K306</f>
        <v>-1078.2956337719213</v>
      </c>
      <c r="L318" s="25">
        <v>0</v>
      </c>
      <c r="M318" s="25">
        <v>0</v>
      </c>
      <c r="N318" s="36">
        <f t="shared" si="18"/>
        <v>10762.415036633192</v>
      </c>
      <c r="O318" s="36">
        <f t="shared" si="16"/>
        <v>3382684.6194725893</v>
      </c>
    </row>
    <row r="319" spans="1:15">
      <c r="A319" s="25">
        <v>317</v>
      </c>
      <c r="B319" s="25">
        <v>51</v>
      </c>
      <c r="C319" s="25">
        <v>5</v>
      </c>
      <c r="D319" s="36">
        <f>(1+Mastersheet!$C$39)*D307</f>
        <v>25879.09521052612</v>
      </c>
      <c r="E319" s="36">
        <f>-(Mastersheet!$C$5) *D319</f>
        <v>-1552.7457126315671</v>
      </c>
      <c r="F319" s="36">
        <f t="shared" si="17"/>
        <v>0</v>
      </c>
      <c r="G319" s="36">
        <f>-(Mastersheet!$C$10) *D319</f>
        <v>-7504.9376110525745</v>
      </c>
      <c r="H319" s="37">
        <v>0</v>
      </c>
      <c r="I319" s="36">
        <f>(1+Mastersheet!$C$39)*I307</f>
        <v>-431.31825350876841</v>
      </c>
      <c r="J319" s="37">
        <f>(1+Mastersheet!$C$29)*J307</f>
        <v>-4549.3829629280972</v>
      </c>
      <c r="K319" s="37">
        <f>(1+Mastersheet!$C$39)*K307</f>
        <v>-1078.2956337719213</v>
      </c>
      <c r="L319" s="25">
        <v>0</v>
      </c>
      <c r="M319" s="25">
        <v>0</v>
      </c>
      <c r="N319" s="36">
        <f t="shared" si="18"/>
        <v>10762.415036633192</v>
      </c>
      <c r="O319" s="36">
        <f t="shared" si="16"/>
        <v>3399084.8422083436</v>
      </c>
    </row>
    <row r="320" spans="1:15">
      <c r="A320" s="25">
        <v>318</v>
      </c>
      <c r="B320" s="25">
        <v>51</v>
      </c>
      <c r="C320" s="25">
        <v>6</v>
      </c>
      <c r="D320" s="36">
        <f>(1+Mastersheet!$C$39)*D308</f>
        <v>25879.09521052612</v>
      </c>
      <c r="E320" s="36">
        <f>-(Mastersheet!$C$5) *D320</f>
        <v>-1552.7457126315671</v>
      </c>
      <c r="F320" s="36">
        <f t="shared" si="17"/>
        <v>0</v>
      </c>
      <c r="G320" s="36">
        <f>-(Mastersheet!$C$10) *D320</f>
        <v>-7504.9376110525745</v>
      </c>
      <c r="H320" s="37">
        <v>0</v>
      </c>
      <c r="I320" s="36">
        <f>(1+Mastersheet!$C$39)*I308</f>
        <v>-431.31825350876841</v>
      </c>
      <c r="J320" s="37">
        <f>(1+Mastersheet!$C$29)*J308</f>
        <v>-4549.3829629280972</v>
      </c>
      <c r="K320" s="37">
        <f>(1+Mastersheet!$C$39)*K308</f>
        <v>-1078.2956337719213</v>
      </c>
      <c r="L320" s="25">
        <v>0</v>
      </c>
      <c r="M320" s="25">
        <v>0</v>
      </c>
      <c r="N320" s="36">
        <f t="shared" si="18"/>
        <v>10762.415036633192</v>
      </c>
      <c r="O320" s="36">
        <f t="shared" si="16"/>
        <v>3415512.3986486574</v>
      </c>
    </row>
    <row r="321" spans="1:15">
      <c r="A321" s="25">
        <v>319</v>
      </c>
      <c r="B321" s="25">
        <v>51</v>
      </c>
      <c r="C321" s="25">
        <v>7</v>
      </c>
      <c r="D321" s="36">
        <f>(1+Mastersheet!$C$39)*D309</f>
        <v>25879.09521052612</v>
      </c>
      <c r="E321" s="36">
        <f>-(Mastersheet!$C$5) *D321</f>
        <v>-1552.7457126315671</v>
      </c>
      <c r="F321" s="36">
        <f t="shared" si="17"/>
        <v>0</v>
      </c>
      <c r="G321" s="36">
        <f>-(Mastersheet!$C$10) *D321</f>
        <v>-7504.9376110525745</v>
      </c>
      <c r="H321" s="37">
        <v>0</v>
      </c>
      <c r="I321" s="36">
        <f>(1+Mastersheet!$C$39)*I309</f>
        <v>-431.31825350876841</v>
      </c>
      <c r="J321" s="37">
        <f>(1+Mastersheet!$C$29)*J309</f>
        <v>-4549.3829629280972</v>
      </c>
      <c r="K321" s="37">
        <f>(1+Mastersheet!$C$39)*K309</f>
        <v>-1078.2956337719213</v>
      </c>
      <c r="L321" s="25">
        <v>0</v>
      </c>
      <c r="M321" s="25">
        <v>0</v>
      </c>
      <c r="N321" s="36">
        <f t="shared" si="18"/>
        <v>10762.415036633192</v>
      </c>
      <c r="O321" s="36">
        <f t="shared" si="16"/>
        <v>3431967.3343497049</v>
      </c>
    </row>
    <row r="322" spans="1:15">
      <c r="A322" s="25">
        <v>320</v>
      </c>
      <c r="B322" s="25">
        <v>51</v>
      </c>
      <c r="C322" s="25">
        <v>8</v>
      </c>
      <c r="D322" s="36">
        <f>(1+Mastersheet!$C$39)*D310</f>
        <v>25879.09521052612</v>
      </c>
      <c r="E322" s="36">
        <f>-(Mastersheet!$C$5) *D322</f>
        <v>-1552.7457126315671</v>
      </c>
      <c r="F322" s="36">
        <f t="shared" si="17"/>
        <v>0</v>
      </c>
      <c r="G322" s="36">
        <f>-(Mastersheet!$C$10) *D322</f>
        <v>-7504.9376110525745</v>
      </c>
      <c r="H322" s="37">
        <v>0</v>
      </c>
      <c r="I322" s="36">
        <f>(1+Mastersheet!$C$39)*I310</f>
        <v>-431.31825350876841</v>
      </c>
      <c r="J322" s="37">
        <f>(1+Mastersheet!$C$29)*J310</f>
        <v>-4549.3829629280972</v>
      </c>
      <c r="K322" s="37">
        <f>(1+Mastersheet!$C$39)*K310</f>
        <v>-1078.2956337719213</v>
      </c>
      <c r="L322" s="25">
        <v>0</v>
      </c>
      <c r="M322" s="25">
        <v>0</v>
      </c>
      <c r="N322" s="36">
        <f t="shared" si="18"/>
        <v>10762.415036633192</v>
      </c>
      <c r="O322" s="36">
        <f t="shared" si="16"/>
        <v>3448449.6949435878</v>
      </c>
    </row>
    <row r="323" spans="1:15">
      <c r="A323" s="25">
        <v>321</v>
      </c>
      <c r="B323" s="25">
        <v>51</v>
      </c>
      <c r="C323" s="25">
        <v>9</v>
      </c>
      <c r="D323" s="36">
        <f>(1+Mastersheet!$C$39)*D311</f>
        <v>25879.09521052612</v>
      </c>
      <c r="E323" s="36">
        <f>-(Mastersheet!$C$5) *D323</f>
        <v>-1552.7457126315671</v>
      </c>
      <c r="F323" s="36">
        <f t="shared" si="17"/>
        <v>0</v>
      </c>
      <c r="G323" s="36">
        <f>-(Mastersheet!$C$10) *D323</f>
        <v>-7504.9376110525745</v>
      </c>
      <c r="H323" s="37">
        <v>0</v>
      </c>
      <c r="I323" s="36">
        <f>(1+Mastersheet!$C$39)*I311</f>
        <v>-431.31825350876841</v>
      </c>
      <c r="J323" s="37">
        <f>(1+Mastersheet!$C$29)*J311</f>
        <v>-4549.3829629280972</v>
      </c>
      <c r="K323" s="37">
        <f>(1+Mastersheet!$C$39)*K311</f>
        <v>-1078.2956337719213</v>
      </c>
      <c r="L323" s="25">
        <v>0</v>
      </c>
      <c r="M323" s="25">
        <v>0</v>
      </c>
      <c r="N323" s="36">
        <f t="shared" si="18"/>
        <v>10762.415036633192</v>
      </c>
      <c r="O323" s="36">
        <f t="shared" ref="O323:O386" si="19" xml:space="preserve"> N323 + O322 * (1+($S$7)/12)</f>
        <v>3464959.5261384603</v>
      </c>
    </row>
    <row r="324" spans="1:15">
      <c r="A324" s="25">
        <v>322</v>
      </c>
      <c r="B324" s="25">
        <v>51</v>
      </c>
      <c r="C324" s="25">
        <v>10</v>
      </c>
      <c r="D324" s="36">
        <f>(1+Mastersheet!$C$39)*D312</f>
        <v>25879.09521052612</v>
      </c>
      <c r="E324" s="36">
        <f>-(Mastersheet!$C$5) *D324</f>
        <v>-1552.7457126315671</v>
      </c>
      <c r="F324" s="36">
        <f t="shared" ref="F324:F387" si="20">FV(0.00416,1,0,-F323,0)</f>
        <v>0</v>
      </c>
      <c r="G324" s="36">
        <f>-(Mastersheet!$C$10) *D324</f>
        <v>-7504.9376110525745</v>
      </c>
      <c r="H324" s="37">
        <v>0</v>
      </c>
      <c r="I324" s="36">
        <f>(1+Mastersheet!$C$39)*I312</f>
        <v>-431.31825350876841</v>
      </c>
      <c r="J324" s="37">
        <f>(1+Mastersheet!$C$29)*J312</f>
        <v>-4549.3829629280972</v>
      </c>
      <c r="K324" s="37">
        <f>(1+Mastersheet!$C$39)*K312</f>
        <v>-1078.2956337719213</v>
      </c>
      <c r="L324" s="25">
        <v>0</v>
      </c>
      <c r="M324" s="25">
        <v>0</v>
      </c>
      <c r="N324" s="36">
        <f t="shared" ref="N324:N387" si="21">SUM(D324,E324,F324,G324,H324,I324,J324,K324,L324,M324)</f>
        <v>10762.415036633192</v>
      </c>
      <c r="O324" s="36">
        <f t="shared" si="19"/>
        <v>3481496.8737186575</v>
      </c>
    </row>
    <row r="325" spans="1:15">
      <c r="A325" s="25">
        <v>323</v>
      </c>
      <c r="B325" s="25">
        <v>51</v>
      </c>
      <c r="C325" s="25">
        <v>11</v>
      </c>
      <c r="D325" s="36">
        <f>(1+Mastersheet!$C$39)*D313</f>
        <v>25879.09521052612</v>
      </c>
      <c r="E325" s="36">
        <f>-(Mastersheet!$C$5) *D325</f>
        <v>-1552.7457126315671</v>
      </c>
      <c r="F325" s="36">
        <f t="shared" si="20"/>
        <v>0</v>
      </c>
      <c r="G325" s="36">
        <f>-(Mastersheet!$C$10) *D325</f>
        <v>-7504.9376110525745</v>
      </c>
      <c r="H325" s="37">
        <v>0</v>
      </c>
      <c r="I325" s="36">
        <f>(1+Mastersheet!$C$39)*I313</f>
        <v>-431.31825350876841</v>
      </c>
      <c r="J325" s="37">
        <f>(1+Mastersheet!$C$29)*J313</f>
        <v>-4549.3829629280972</v>
      </c>
      <c r="K325" s="37">
        <f>(1+Mastersheet!$C$39)*K313</f>
        <v>-1078.2956337719213</v>
      </c>
      <c r="L325" s="25">
        <v>0</v>
      </c>
      <c r="M325" s="25">
        <v>0</v>
      </c>
      <c r="N325" s="36">
        <f t="shared" si="21"/>
        <v>10762.415036633192</v>
      </c>
      <c r="O325" s="36">
        <f t="shared" si="19"/>
        <v>3498061.7835448221</v>
      </c>
    </row>
    <row r="326" spans="1:15">
      <c r="A326" s="25">
        <v>324</v>
      </c>
      <c r="B326" s="25">
        <v>52</v>
      </c>
      <c r="C326" s="25">
        <v>0</v>
      </c>
      <c r="D326" s="36">
        <f>(1+Mastersheet!$C$39)*D314</f>
        <v>25879.09521052612</v>
      </c>
      <c r="E326" s="36">
        <f>-(Mastersheet!$C$5) *D326</f>
        <v>-1552.7457126315671</v>
      </c>
      <c r="F326" s="36">
        <f t="shared" si="20"/>
        <v>0</v>
      </c>
      <c r="G326" s="36">
        <f>-(Mastersheet!$C$10) *D326</f>
        <v>-7504.9376110525745</v>
      </c>
      <c r="H326" s="37">
        <v>0</v>
      </c>
      <c r="I326" s="36">
        <f>(1+Mastersheet!$C$39)*I314</f>
        <v>-431.31825350876841</v>
      </c>
      <c r="J326" s="37">
        <f>(1+Mastersheet!$C$29)*J314</f>
        <v>-4549.3829629280972</v>
      </c>
      <c r="K326" s="37">
        <f>(1+Mastersheet!$C$39)*K314</f>
        <v>-1078.2956337719213</v>
      </c>
      <c r="L326" s="25">
        <v>0</v>
      </c>
      <c r="M326" s="25">
        <v>0</v>
      </c>
      <c r="N326" s="36">
        <f t="shared" si="21"/>
        <v>10762.415036633192</v>
      </c>
      <c r="O326" s="36">
        <f t="shared" si="19"/>
        <v>3514654.3015540303</v>
      </c>
    </row>
    <row r="327" spans="1:15">
      <c r="A327" s="25">
        <v>325</v>
      </c>
      <c r="B327" s="25">
        <v>52</v>
      </c>
      <c r="C327" s="25">
        <v>1</v>
      </c>
      <c r="D327" s="36">
        <f>(1+Mastersheet!$C$39)*D315</f>
        <v>26655.468066841906</v>
      </c>
      <c r="E327" s="36">
        <f>-(Mastersheet!$C$5) *D327</f>
        <v>-1599.3280840105142</v>
      </c>
      <c r="F327" s="36">
        <f t="shared" si="20"/>
        <v>0</v>
      </c>
      <c r="G327" s="36">
        <f>-(Mastersheet!$C$10) *D327</f>
        <v>-7730.0857393841525</v>
      </c>
      <c r="H327" s="37">
        <v>0</v>
      </c>
      <c r="I327" s="36">
        <f>(1+Mastersheet!$C$39)*I315</f>
        <v>-444.25780111403145</v>
      </c>
      <c r="J327" s="37">
        <f>(1+Mastersheet!$C$29)*J315</f>
        <v>-4822.3459407037835</v>
      </c>
      <c r="K327" s="37">
        <f>(1+Mastersheet!$C$39)*K315</f>
        <v>-1110.6445027850789</v>
      </c>
      <c r="L327" s="25">
        <v>0</v>
      </c>
      <c r="M327" s="25">
        <v>0</v>
      </c>
      <c r="N327" s="36">
        <f>SUM(D327,E327,F327,G327,H327,I327,J327,K327,L327,M327)</f>
        <v>10948.805998844342</v>
      </c>
      <c r="O327" s="36">
        <f t="shared" si="19"/>
        <v>3531460.8647221318</v>
      </c>
    </row>
    <row r="328" spans="1:15">
      <c r="A328" s="25">
        <v>326</v>
      </c>
      <c r="B328" s="25">
        <v>52</v>
      </c>
      <c r="C328" s="25">
        <v>2</v>
      </c>
      <c r="D328" s="36">
        <f>(1+Mastersheet!$C$39)*D316</f>
        <v>26655.468066841906</v>
      </c>
      <c r="E328" s="36">
        <f>-(Mastersheet!$C$5) *D328</f>
        <v>-1599.3280840105142</v>
      </c>
      <c r="F328" s="36">
        <f t="shared" si="20"/>
        <v>0</v>
      </c>
      <c r="G328" s="36">
        <f>-(Mastersheet!$C$10) *D328</f>
        <v>-7730.0857393841525</v>
      </c>
      <c r="H328" s="37">
        <v>0</v>
      </c>
      <c r="I328" s="36">
        <f>(1+Mastersheet!$C$39)*I316</f>
        <v>-444.25780111403145</v>
      </c>
      <c r="J328" s="37">
        <f>(1+Mastersheet!$C$29)*J316</f>
        <v>-4822.3459407037835</v>
      </c>
      <c r="K328" s="37">
        <f>(1+Mastersheet!$C$39)*K316</f>
        <v>-1110.6445027850789</v>
      </c>
      <c r="L328" s="25">
        <v>0</v>
      </c>
      <c r="M328" s="25">
        <v>0</v>
      </c>
      <c r="N328" s="36">
        <f t="shared" si="21"/>
        <v>10948.805998844342</v>
      </c>
      <c r="O328" s="36">
        <f t="shared" si="19"/>
        <v>3548295.4388288464</v>
      </c>
    </row>
    <row r="329" spans="1:15">
      <c r="A329" s="25">
        <v>327</v>
      </c>
      <c r="B329" s="25">
        <v>52</v>
      </c>
      <c r="C329" s="25">
        <v>3</v>
      </c>
      <c r="D329" s="36">
        <f>(1+Mastersheet!$C$39)*D317</f>
        <v>26655.468066841906</v>
      </c>
      <c r="E329" s="36">
        <f>-(Mastersheet!$C$5) *D329</f>
        <v>-1599.3280840105142</v>
      </c>
      <c r="F329" s="36">
        <f t="shared" si="20"/>
        <v>0</v>
      </c>
      <c r="G329" s="36">
        <f>-(Mastersheet!$C$10) *D329</f>
        <v>-7730.0857393841525</v>
      </c>
      <c r="H329" s="37">
        <v>0</v>
      </c>
      <c r="I329" s="36">
        <f>(1+Mastersheet!$C$39)*I317</f>
        <v>-444.25780111403145</v>
      </c>
      <c r="J329" s="37">
        <f>(1+Mastersheet!$C$29)*J317</f>
        <v>-4822.3459407037835</v>
      </c>
      <c r="K329" s="37">
        <f>(1+Mastersheet!$C$39)*K317</f>
        <v>-1110.6445027850789</v>
      </c>
      <c r="L329" s="25">
        <v>0</v>
      </c>
      <c r="M329" s="25">
        <v>0</v>
      </c>
      <c r="N329" s="36">
        <f t="shared" si="21"/>
        <v>10948.805998844342</v>
      </c>
      <c r="O329" s="36">
        <f t="shared" si="19"/>
        <v>3565158.0705590728</v>
      </c>
    </row>
    <row r="330" spans="1:15">
      <c r="A330" s="25">
        <v>328</v>
      </c>
      <c r="B330" s="25">
        <v>52</v>
      </c>
      <c r="C330" s="25">
        <v>4</v>
      </c>
      <c r="D330" s="36">
        <f>(1+Mastersheet!$C$39)*D318</f>
        <v>26655.468066841906</v>
      </c>
      <c r="E330" s="36">
        <f>-(Mastersheet!$C$5) *D330</f>
        <v>-1599.3280840105142</v>
      </c>
      <c r="F330" s="36">
        <f t="shared" si="20"/>
        <v>0</v>
      </c>
      <c r="G330" s="36">
        <f>-(Mastersheet!$C$10) *D330</f>
        <v>-7730.0857393841525</v>
      </c>
      <c r="H330" s="37">
        <v>0</v>
      </c>
      <c r="I330" s="36">
        <f>(1+Mastersheet!$C$39)*I318</f>
        <v>-444.25780111403145</v>
      </c>
      <c r="J330" s="37">
        <f>(1+Mastersheet!$C$29)*J318</f>
        <v>-4822.3459407037835</v>
      </c>
      <c r="K330" s="37">
        <f>(1+Mastersheet!$C$39)*K318</f>
        <v>-1110.6445027850789</v>
      </c>
      <c r="L330" s="25">
        <v>0</v>
      </c>
      <c r="M330" s="25">
        <v>0</v>
      </c>
      <c r="N330" s="36">
        <f t="shared" si="21"/>
        <v>10948.805998844342</v>
      </c>
      <c r="O330" s="36">
        <f t="shared" si="19"/>
        <v>3582048.8066755161</v>
      </c>
    </row>
    <row r="331" spans="1:15">
      <c r="A331" s="25">
        <v>329</v>
      </c>
      <c r="B331" s="25">
        <v>52</v>
      </c>
      <c r="C331" s="25">
        <v>5</v>
      </c>
      <c r="D331" s="36">
        <f>(1+Mastersheet!$C$39)*D319</f>
        <v>26655.468066841906</v>
      </c>
      <c r="E331" s="36">
        <f>-(Mastersheet!$C$5) *D331</f>
        <v>-1599.3280840105142</v>
      </c>
      <c r="F331" s="36">
        <f t="shared" si="20"/>
        <v>0</v>
      </c>
      <c r="G331" s="36">
        <f>-(Mastersheet!$C$10) *D331</f>
        <v>-7730.0857393841525</v>
      </c>
      <c r="H331" s="37">
        <v>0</v>
      </c>
      <c r="I331" s="36">
        <f>(1+Mastersheet!$C$39)*I319</f>
        <v>-444.25780111403145</v>
      </c>
      <c r="J331" s="37">
        <f>(1+Mastersheet!$C$29)*J319</f>
        <v>-4822.3459407037835</v>
      </c>
      <c r="K331" s="37">
        <f>(1+Mastersheet!$C$39)*K319</f>
        <v>-1110.6445027850789</v>
      </c>
      <c r="L331" s="25">
        <v>0</v>
      </c>
      <c r="M331" s="25">
        <v>0</v>
      </c>
      <c r="N331" s="36">
        <f t="shared" si="21"/>
        <v>10948.805998844342</v>
      </c>
      <c r="O331" s="36">
        <f t="shared" si="19"/>
        <v>3598967.6940188198</v>
      </c>
    </row>
    <row r="332" spans="1:15">
      <c r="A332" s="25">
        <v>330</v>
      </c>
      <c r="B332" s="25">
        <v>52</v>
      </c>
      <c r="C332" s="25">
        <v>6</v>
      </c>
      <c r="D332" s="36">
        <f>(1+Mastersheet!$C$39)*D320</f>
        <v>26655.468066841906</v>
      </c>
      <c r="E332" s="36">
        <f>-(Mastersheet!$C$5) *D332</f>
        <v>-1599.3280840105142</v>
      </c>
      <c r="F332" s="36">
        <f t="shared" si="20"/>
        <v>0</v>
      </c>
      <c r="G332" s="36">
        <f>-(Mastersheet!$C$10) *D332</f>
        <v>-7730.0857393841525</v>
      </c>
      <c r="H332" s="37">
        <v>0</v>
      </c>
      <c r="I332" s="36">
        <f>(1+Mastersheet!$C$39)*I320</f>
        <v>-444.25780111403145</v>
      </c>
      <c r="J332" s="37">
        <f>(1+Mastersheet!$C$29)*J320</f>
        <v>-4822.3459407037835</v>
      </c>
      <c r="K332" s="37">
        <f>(1+Mastersheet!$C$39)*K320</f>
        <v>-1110.6445027850789</v>
      </c>
      <c r="L332" s="25">
        <v>0</v>
      </c>
      <c r="M332" s="25">
        <v>0</v>
      </c>
      <c r="N332" s="36">
        <f t="shared" si="21"/>
        <v>10948.805998844342</v>
      </c>
      <c r="O332" s="36">
        <f t="shared" si="19"/>
        <v>3615914.7795076957</v>
      </c>
    </row>
    <row r="333" spans="1:15">
      <c r="A333" s="25">
        <v>331</v>
      </c>
      <c r="B333" s="25">
        <v>52</v>
      </c>
      <c r="C333" s="25">
        <v>7</v>
      </c>
      <c r="D333" s="36">
        <f>(1+Mastersheet!$C$39)*D321</f>
        <v>26655.468066841906</v>
      </c>
      <c r="E333" s="36">
        <f>-(Mastersheet!$C$5) *D333</f>
        <v>-1599.3280840105142</v>
      </c>
      <c r="F333" s="36">
        <f t="shared" si="20"/>
        <v>0</v>
      </c>
      <c r="G333" s="36">
        <f>-(Mastersheet!$C$10) *D333</f>
        <v>-7730.0857393841525</v>
      </c>
      <c r="H333" s="37">
        <v>0</v>
      </c>
      <c r="I333" s="36">
        <f>(1+Mastersheet!$C$39)*I321</f>
        <v>-444.25780111403145</v>
      </c>
      <c r="J333" s="37">
        <f>(1+Mastersheet!$C$29)*J321</f>
        <v>-4822.3459407037835</v>
      </c>
      <c r="K333" s="37">
        <f>(1+Mastersheet!$C$39)*K321</f>
        <v>-1110.6445027850789</v>
      </c>
      <c r="L333" s="25">
        <v>0</v>
      </c>
      <c r="M333" s="25">
        <v>0</v>
      </c>
      <c r="N333" s="36">
        <f t="shared" si="21"/>
        <v>10948.805998844342</v>
      </c>
      <c r="O333" s="36">
        <f t="shared" si="19"/>
        <v>3632890.1101390533</v>
      </c>
    </row>
    <row r="334" spans="1:15">
      <c r="A334" s="25">
        <v>332</v>
      </c>
      <c r="B334" s="25">
        <v>52</v>
      </c>
      <c r="C334" s="25">
        <v>8</v>
      </c>
      <c r="D334" s="36">
        <f>(1+Mastersheet!$C$39)*D322</f>
        <v>26655.468066841906</v>
      </c>
      <c r="E334" s="36">
        <f>-(Mastersheet!$C$5) *D334</f>
        <v>-1599.3280840105142</v>
      </c>
      <c r="F334" s="36">
        <f t="shared" si="20"/>
        <v>0</v>
      </c>
      <c r="G334" s="36">
        <f>-(Mastersheet!$C$10) *D334</f>
        <v>-7730.0857393841525</v>
      </c>
      <c r="H334" s="37">
        <v>0</v>
      </c>
      <c r="I334" s="36">
        <f>(1+Mastersheet!$C$39)*I322</f>
        <v>-444.25780111403145</v>
      </c>
      <c r="J334" s="37">
        <f>(1+Mastersheet!$C$29)*J322</f>
        <v>-4822.3459407037835</v>
      </c>
      <c r="K334" s="37">
        <f>(1+Mastersheet!$C$39)*K322</f>
        <v>-1110.6445027850789</v>
      </c>
      <c r="L334" s="25">
        <v>0</v>
      </c>
      <c r="M334" s="25">
        <v>0</v>
      </c>
      <c r="N334" s="36">
        <f t="shared" si="21"/>
        <v>10948.805998844342</v>
      </c>
      <c r="O334" s="36">
        <f t="shared" si="19"/>
        <v>3649893.7329881298</v>
      </c>
    </row>
    <row r="335" spans="1:15">
      <c r="A335" s="25">
        <v>333</v>
      </c>
      <c r="B335" s="25">
        <v>52</v>
      </c>
      <c r="C335" s="25">
        <v>9</v>
      </c>
      <c r="D335" s="36">
        <f>(1+Mastersheet!$C$39)*D323</f>
        <v>26655.468066841906</v>
      </c>
      <c r="E335" s="36">
        <f>-(Mastersheet!$C$5) *D335</f>
        <v>-1599.3280840105142</v>
      </c>
      <c r="F335" s="36">
        <f t="shared" si="20"/>
        <v>0</v>
      </c>
      <c r="G335" s="36">
        <f>-(Mastersheet!$C$10) *D335</f>
        <v>-7730.0857393841525</v>
      </c>
      <c r="H335" s="37">
        <v>0</v>
      </c>
      <c r="I335" s="36">
        <f>(1+Mastersheet!$C$39)*I323</f>
        <v>-444.25780111403145</v>
      </c>
      <c r="J335" s="37">
        <f>(1+Mastersheet!$C$29)*J323</f>
        <v>-4822.3459407037835</v>
      </c>
      <c r="K335" s="37">
        <f>(1+Mastersheet!$C$39)*K323</f>
        <v>-1110.6445027850789</v>
      </c>
      <c r="L335" s="25">
        <v>0</v>
      </c>
      <c r="M335" s="25">
        <v>0</v>
      </c>
      <c r="N335" s="36">
        <f t="shared" si="21"/>
        <v>10948.805998844342</v>
      </c>
      <c r="O335" s="36">
        <f t="shared" si="19"/>
        <v>3666925.6952086212</v>
      </c>
    </row>
    <row r="336" spans="1:15">
      <c r="A336" s="25">
        <v>334</v>
      </c>
      <c r="B336" s="25">
        <v>52</v>
      </c>
      <c r="C336" s="25">
        <v>10</v>
      </c>
      <c r="D336" s="36">
        <f>(1+Mastersheet!$C$39)*D324</f>
        <v>26655.468066841906</v>
      </c>
      <c r="E336" s="36">
        <f>-(Mastersheet!$C$5) *D336</f>
        <v>-1599.3280840105142</v>
      </c>
      <c r="F336" s="36">
        <f t="shared" si="20"/>
        <v>0</v>
      </c>
      <c r="G336" s="36">
        <f>-(Mastersheet!$C$10) *D336</f>
        <v>-7730.0857393841525</v>
      </c>
      <c r="H336" s="37">
        <v>0</v>
      </c>
      <c r="I336" s="36">
        <f>(1+Mastersheet!$C$39)*I324</f>
        <v>-444.25780111403145</v>
      </c>
      <c r="J336" s="37">
        <f>(1+Mastersheet!$C$29)*J324</f>
        <v>-4822.3459407037835</v>
      </c>
      <c r="K336" s="37">
        <f>(1+Mastersheet!$C$39)*K324</f>
        <v>-1110.6445027850789</v>
      </c>
      <c r="L336" s="25">
        <v>0</v>
      </c>
      <c r="M336" s="25">
        <v>0</v>
      </c>
      <c r="N336" s="36">
        <f t="shared" si="21"/>
        <v>10948.805998844342</v>
      </c>
      <c r="O336" s="36">
        <f t="shared" si="19"/>
        <v>3683986.0440328135</v>
      </c>
    </row>
    <row r="337" spans="1:15">
      <c r="A337" s="25">
        <v>335</v>
      </c>
      <c r="B337" s="25">
        <v>52</v>
      </c>
      <c r="C337" s="25">
        <v>11</v>
      </c>
      <c r="D337" s="36">
        <f>(1+Mastersheet!$C$39)*D325</f>
        <v>26655.468066841906</v>
      </c>
      <c r="E337" s="36">
        <f>-(Mastersheet!$C$5) *D337</f>
        <v>-1599.3280840105142</v>
      </c>
      <c r="F337" s="36">
        <f t="shared" si="20"/>
        <v>0</v>
      </c>
      <c r="G337" s="36">
        <f>-(Mastersheet!$C$10) *D337</f>
        <v>-7730.0857393841525</v>
      </c>
      <c r="H337" s="37">
        <v>0</v>
      </c>
      <c r="I337" s="36">
        <f>(1+Mastersheet!$C$39)*I325</f>
        <v>-444.25780111403145</v>
      </c>
      <c r="J337" s="37">
        <f>(1+Mastersheet!$C$29)*J325</f>
        <v>-4822.3459407037835</v>
      </c>
      <c r="K337" s="37">
        <f>(1+Mastersheet!$C$39)*K325</f>
        <v>-1110.6445027850789</v>
      </c>
      <c r="L337" s="25">
        <v>0</v>
      </c>
      <c r="M337" s="25">
        <v>0</v>
      </c>
      <c r="N337" s="36">
        <f t="shared" si="21"/>
        <v>10948.805998844342</v>
      </c>
      <c r="O337" s="36">
        <f t="shared" si="19"/>
        <v>3701074.8267717129</v>
      </c>
    </row>
    <row r="338" spans="1:15">
      <c r="A338" s="25">
        <v>336</v>
      </c>
      <c r="B338" s="25">
        <v>53</v>
      </c>
      <c r="C338" s="25">
        <v>0</v>
      </c>
      <c r="D338" s="36">
        <f>(1+Mastersheet!$C$39)*D326</f>
        <v>26655.468066841906</v>
      </c>
      <c r="E338" s="36">
        <f>-(Mastersheet!$C$5) *D338</f>
        <v>-1599.3280840105142</v>
      </c>
      <c r="F338" s="36">
        <f t="shared" si="20"/>
        <v>0</v>
      </c>
      <c r="G338" s="36">
        <f>-(Mastersheet!$C$10) *D338</f>
        <v>-7730.0857393841525</v>
      </c>
      <c r="H338" s="37">
        <v>0</v>
      </c>
      <c r="I338" s="36">
        <f>(1+Mastersheet!$C$39)*I326</f>
        <v>-444.25780111403145</v>
      </c>
      <c r="J338" s="37">
        <f>(1+Mastersheet!$C$29)*J326</f>
        <v>-4822.3459407037835</v>
      </c>
      <c r="K338" s="37">
        <f>(1+Mastersheet!$C$39)*K326</f>
        <v>-1110.6445027850789</v>
      </c>
      <c r="L338" s="25">
        <v>0</v>
      </c>
      <c r="M338" s="25">
        <v>0</v>
      </c>
      <c r="N338" s="36">
        <f t="shared" si="21"/>
        <v>10948.805998844342</v>
      </c>
      <c r="O338" s="36">
        <f t="shared" si="19"/>
        <v>3718192.0908151772</v>
      </c>
    </row>
    <row r="339" spans="1:15">
      <c r="A339" s="25">
        <v>337</v>
      </c>
      <c r="B339" s="25">
        <v>53</v>
      </c>
      <c r="C339" s="25">
        <v>1</v>
      </c>
      <c r="D339" s="36">
        <f>(1+Mastersheet!$C$39)*D327</f>
        <v>27455.132108847163</v>
      </c>
      <c r="E339" s="36">
        <f>-(Mastersheet!$C$5) *D339</f>
        <v>-1647.3079265308297</v>
      </c>
      <c r="F339" s="36">
        <f t="shared" si="20"/>
        <v>0</v>
      </c>
      <c r="G339" s="36">
        <f>-(Mastersheet!$C$10) *D339</f>
        <v>-7961.9883115656767</v>
      </c>
      <c r="H339" s="37">
        <v>0</v>
      </c>
      <c r="I339" s="36">
        <f>(1+Mastersheet!$C$39)*I327</f>
        <v>-457.58553514745239</v>
      </c>
      <c r="J339" s="37">
        <f>(1+Mastersheet!$C$29)*J327</f>
        <v>-5111.6866971460104</v>
      </c>
      <c r="K339" s="37">
        <f>(1+Mastersheet!$C$39)*K327</f>
        <v>-1143.9638378686313</v>
      </c>
      <c r="L339" s="25">
        <v>0</v>
      </c>
      <c r="M339" s="25">
        <v>0</v>
      </c>
      <c r="N339" s="36">
        <f t="shared" si="21"/>
        <v>11132.599800588559</v>
      </c>
      <c r="O339" s="36">
        <f t="shared" si="19"/>
        <v>3735521.6774337911</v>
      </c>
    </row>
    <row r="340" spans="1:15">
      <c r="A340" s="25">
        <v>338</v>
      </c>
      <c r="B340" s="25">
        <v>53</v>
      </c>
      <c r="C340" s="25">
        <v>2</v>
      </c>
      <c r="D340" s="36">
        <f>(1+Mastersheet!$C$39)*D328</f>
        <v>27455.132108847163</v>
      </c>
      <c r="E340" s="36">
        <f>-(Mastersheet!$C$5) *D340</f>
        <v>-1647.3079265308297</v>
      </c>
      <c r="F340" s="36">
        <f t="shared" si="20"/>
        <v>0</v>
      </c>
      <c r="G340" s="36">
        <f>-(Mastersheet!$C$10) *D340</f>
        <v>-7961.9883115656767</v>
      </c>
      <c r="H340" s="37">
        <v>0</v>
      </c>
      <c r="I340" s="36">
        <f>(1+Mastersheet!$C$39)*I328</f>
        <v>-457.58553514745239</v>
      </c>
      <c r="J340" s="37">
        <f>(1+Mastersheet!$C$29)*J328</f>
        <v>-5111.6866971460104</v>
      </c>
      <c r="K340" s="37">
        <f>(1+Mastersheet!$C$39)*K328</f>
        <v>-1143.9638378686313</v>
      </c>
      <c r="L340" s="25">
        <v>0</v>
      </c>
      <c r="M340" s="25">
        <v>0</v>
      </c>
      <c r="N340" s="36">
        <f t="shared" si="21"/>
        <v>11132.599800588559</v>
      </c>
      <c r="O340" s="36">
        <f t="shared" si="19"/>
        <v>3752880.1466967696</v>
      </c>
    </row>
    <row r="341" spans="1:15">
      <c r="A341" s="25">
        <v>339</v>
      </c>
      <c r="B341" s="25">
        <v>53</v>
      </c>
      <c r="C341" s="25">
        <v>3</v>
      </c>
      <c r="D341" s="36">
        <f>(1+Mastersheet!$C$39)*D329</f>
        <v>27455.132108847163</v>
      </c>
      <c r="E341" s="36">
        <f>-(Mastersheet!$C$5) *D341</f>
        <v>-1647.3079265308297</v>
      </c>
      <c r="F341" s="36">
        <f t="shared" si="20"/>
        <v>0</v>
      </c>
      <c r="G341" s="36">
        <f>-(Mastersheet!$C$10) *D341</f>
        <v>-7961.9883115656767</v>
      </c>
      <c r="H341" s="37">
        <v>0</v>
      </c>
      <c r="I341" s="36">
        <f>(1+Mastersheet!$C$39)*I329</f>
        <v>-457.58553514745239</v>
      </c>
      <c r="J341" s="37">
        <f>(1+Mastersheet!$C$29)*J329</f>
        <v>-5111.6866971460104</v>
      </c>
      <c r="K341" s="37">
        <f>(1+Mastersheet!$C$39)*K329</f>
        <v>-1143.9638378686313</v>
      </c>
      <c r="L341" s="25">
        <v>0</v>
      </c>
      <c r="M341" s="25">
        <v>0</v>
      </c>
      <c r="N341" s="36">
        <f t="shared" si="21"/>
        <v>11132.599800588559</v>
      </c>
      <c r="O341" s="36">
        <f t="shared" si="19"/>
        <v>3770267.546741853</v>
      </c>
    </row>
    <row r="342" spans="1:15">
      <c r="A342" s="25">
        <v>340</v>
      </c>
      <c r="B342" s="25">
        <v>53</v>
      </c>
      <c r="C342" s="25">
        <v>4</v>
      </c>
      <c r="D342" s="36">
        <f>(1+Mastersheet!$C$39)*D330</f>
        <v>27455.132108847163</v>
      </c>
      <c r="E342" s="36">
        <f>-(Mastersheet!$C$5) *D342</f>
        <v>-1647.3079265308297</v>
      </c>
      <c r="F342" s="36">
        <f t="shared" si="20"/>
        <v>0</v>
      </c>
      <c r="G342" s="36">
        <f>-(Mastersheet!$C$10) *D342</f>
        <v>-7961.9883115656767</v>
      </c>
      <c r="H342" s="37">
        <v>0</v>
      </c>
      <c r="I342" s="36">
        <f>(1+Mastersheet!$C$39)*I330</f>
        <v>-457.58553514745239</v>
      </c>
      <c r="J342" s="37">
        <f>(1+Mastersheet!$C$29)*J330</f>
        <v>-5111.6866971460104</v>
      </c>
      <c r="K342" s="37">
        <f>(1+Mastersheet!$C$39)*K330</f>
        <v>-1143.9638378686313</v>
      </c>
      <c r="L342" s="25">
        <v>0</v>
      </c>
      <c r="M342" s="25">
        <v>0</v>
      </c>
      <c r="N342" s="36">
        <f t="shared" si="21"/>
        <v>11132.599800588559</v>
      </c>
      <c r="O342" s="36">
        <f t="shared" si="19"/>
        <v>3787683.9257870116</v>
      </c>
    </row>
    <row r="343" spans="1:15">
      <c r="A343" s="25">
        <v>341</v>
      </c>
      <c r="B343" s="25">
        <v>53</v>
      </c>
      <c r="C343" s="25">
        <v>5</v>
      </c>
      <c r="D343" s="36">
        <f>(1+Mastersheet!$C$39)*D331</f>
        <v>27455.132108847163</v>
      </c>
      <c r="E343" s="36">
        <f>-(Mastersheet!$C$5) *D343</f>
        <v>-1647.3079265308297</v>
      </c>
      <c r="F343" s="36">
        <f t="shared" si="20"/>
        <v>0</v>
      </c>
      <c r="G343" s="36">
        <f>-(Mastersheet!$C$10) *D343</f>
        <v>-7961.9883115656767</v>
      </c>
      <c r="H343" s="37">
        <v>0</v>
      </c>
      <c r="I343" s="36">
        <f>(1+Mastersheet!$C$39)*I331</f>
        <v>-457.58553514745239</v>
      </c>
      <c r="J343" s="37">
        <f>(1+Mastersheet!$C$29)*J331</f>
        <v>-5111.6866971460104</v>
      </c>
      <c r="K343" s="37">
        <f>(1+Mastersheet!$C$39)*K331</f>
        <v>-1143.9638378686313</v>
      </c>
      <c r="L343" s="25">
        <v>0</v>
      </c>
      <c r="M343" s="25">
        <v>0</v>
      </c>
      <c r="N343" s="36">
        <f t="shared" si="21"/>
        <v>11132.599800588559</v>
      </c>
      <c r="O343" s="36">
        <f t="shared" si="19"/>
        <v>3805129.3321305788</v>
      </c>
    </row>
    <row r="344" spans="1:15">
      <c r="A344" s="25">
        <v>342</v>
      </c>
      <c r="B344" s="25">
        <v>53</v>
      </c>
      <c r="C344" s="25">
        <v>6</v>
      </c>
      <c r="D344" s="36">
        <f>(1+Mastersheet!$C$39)*D332</f>
        <v>27455.132108847163</v>
      </c>
      <c r="E344" s="36">
        <f>-(Mastersheet!$C$5) *D344</f>
        <v>-1647.3079265308297</v>
      </c>
      <c r="F344" s="36">
        <f t="shared" si="20"/>
        <v>0</v>
      </c>
      <c r="G344" s="36">
        <f>-(Mastersheet!$C$10) *D344</f>
        <v>-7961.9883115656767</v>
      </c>
      <c r="H344" s="37">
        <v>0</v>
      </c>
      <c r="I344" s="36">
        <f>(1+Mastersheet!$C$39)*I332</f>
        <v>-457.58553514745239</v>
      </c>
      <c r="J344" s="37">
        <f>(1+Mastersheet!$C$29)*J332</f>
        <v>-5111.6866971460104</v>
      </c>
      <c r="K344" s="37">
        <f>(1+Mastersheet!$C$39)*K332</f>
        <v>-1143.9638378686313</v>
      </c>
      <c r="L344" s="25">
        <v>0</v>
      </c>
      <c r="M344" s="25">
        <v>0</v>
      </c>
      <c r="N344" s="36">
        <f t="shared" si="21"/>
        <v>11132.599800588559</v>
      </c>
      <c r="O344" s="36">
        <f t="shared" si="19"/>
        <v>3822603.8141513853</v>
      </c>
    </row>
    <row r="345" spans="1:15">
      <c r="A345" s="25">
        <v>343</v>
      </c>
      <c r="B345" s="25">
        <v>53</v>
      </c>
      <c r="C345" s="25">
        <v>7</v>
      </c>
      <c r="D345" s="36">
        <f>(1+Mastersheet!$C$39)*D333</f>
        <v>27455.132108847163</v>
      </c>
      <c r="E345" s="36">
        <f>-(Mastersheet!$C$5) *D345</f>
        <v>-1647.3079265308297</v>
      </c>
      <c r="F345" s="36">
        <f t="shared" si="20"/>
        <v>0</v>
      </c>
      <c r="G345" s="36">
        <f>-(Mastersheet!$C$10) *D345</f>
        <v>-7961.9883115656767</v>
      </c>
      <c r="H345" s="37">
        <v>0</v>
      </c>
      <c r="I345" s="36">
        <f>(1+Mastersheet!$C$39)*I333</f>
        <v>-457.58553514745239</v>
      </c>
      <c r="J345" s="37">
        <f>(1+Mastersheet!$C$29)*J333</f>
        <v>-5111.6866971460104</v>
      </c>
      <c r="K345" s="37">
        <f>(1+Mastersheet!$C$39)*K333</f>
        <v>-1143.9638378686313</v>
      </c>
      <c r="L345" s="25">
        <v>0</v>
      </c>
      <c r="M345" s="25">
        <v>0</v>
      </c>
      <c r="N345" s="36">
        <f t="shared" si="21"/>
        <v>11132.599800588559</v>
      </c>
      <c r="O345" s="36">
        <f t="shared" si="19"/>
        <v>3840107.4203088931</v>
      </c>
    </row>
    <row r="346" spans="1:15">
      <c r="A346" s="25">
        <v>344</v>
      </c>
      <c r="B346" s="25">
        <v>53</v>
      </c>
      <c r="C346" s="25">
        <v>8</v>
      </c>
      <c r="D346" s="36">
        <f>(1+Mastersheet!$C$39)*D334</f>
        <v>27455.132108847163</v>
      </c>
      <c r="E346" s="36">
        <f>-(Mastersheet!$C$5) *D346</f>
        <v>-1647.3079265308297</v>
      </c>
      <c r="F346" s="36">
        <f t="shared" si="20"/>
        <v>0</v>
      </c>
      <c r="G346" s="36">
        <f>-(Mastersheet!$C$10) *D346</f>
        <v>-7961.9883115656767</v>
      </c>
      <c r="H346" s="37">
        <v>0</v>
      </c>
      <c r="I346" s="36">
        <f>(1+Mastersheet!$C$39)*I334</f>
        <v>-457.58553514745239</v>
      </c>
      <c r="J346" s="37">
        <f>(1+Mastersheet!$C$29)*J334</f>
        <v>-5111.6866971460104</v>
      </c>
      <c r="K346" s="37">
        <f>(1+Mastersheet!$C$39)*K334</f>
        <v>-1143.9638378686313</v>
      </c>
      <c r="L346" s="25">
        <v>0</v>
      </c>
      <c r="M346" s="25">
        <v>0</v>
      </c>
      <c r="N346" s="36">
        <f t="shared" si="21"/>
        <v>11132.599800588559</v>
      </c>
      <c r="O346" s="36">
        <f t="shared" si="19"/>
        <v>3857640.1991433301</v>
      </c>
    </row>
    <row r="347" spans="1:15">
      <c r="A347" s="25">
        <v>345</v>
      </c>
      <c r="B347" s="25">
        <v>53</v>
      </c>
      <c r="C347" s="25">
        <v>9</v>
      </c>
      <c r="D347" s="36">
        <f>(1+Mastersheet!$C$39)*D335</f>
        <v>27455.132108847163</v>
      </c>
      <c r="E347" s="36">
        <f>-(Mastersheet!$C$5) *D347</f>
        <v>-1647.3079265308297</v>
      </c>
      <c r="F347" s="36">
        <f t="shared" si="20"/>
        <v>0</v>
      </c>
      <c r="G347" s="36">
        <f>-(Mastersheet!$C$10) *D347</f>
        <v>-7961.9883115656767</v>
      </c>
      <c r="H347" s="37">
        <v>0</v>
      </c>
      <c r="I347" s="36">
        <f>(1+Mastersheet!$C$39)*I335</f>
        <v>-457.58553514745239</v>
      </c>
      <c r="J347" s="37">
        <f>(1+Mastersheet!$C$29)*J335</f>
        <v>-5111.6866971460104</v>
      </c>
      <c r="K347" s="37">
        <f>(1+Mastersheet!$C$39)*K335</f>
        <v>-1143.9638378686313</v>
      </c>
      <c r="L347" s="25">
        <v>0</v>
      </c>
      <c r="M347" s="25">
        <v>0</v>
      </c>
      <c r="N347" s="36">
        <f t="shared" si="21"/>
        <v>11132.599800588559</v>
      </c>
      <c r="O347" s="36">
        <f t="shared" si="19"/>
        <v>3875202.1992758242</v>
      </c>
    </row>
    <row r="348" spans="1:15">
      <c r="A348" s="25">
        <v>346</v>
      </c>
      <c r="B348" s="25">
        <v>53</v>
      </c>
      <c r="C348" s="25">
        <v>10</v>
      </c>
      <c r="D348" s="36">
        <f>(1+Mastersheet!$C$39)*D336</f>
        <v>27455.132108847163</v>
      </c>
      <c r="E348" s="36">
        <f>-(Mastersheet!$C$5) *D348</f>
        <v>-1647.3079265308297</v>
      </c>
      <c r="F348" s="36">
        <f t="shared" si="20"/>
        <v>0</v>
      </c>
      <c r="G348" s="36">
        <f>-(Mastersheet!$C$10) *D348</f>
        <v>-7961.9883115656767</v>
      </c>
      <c r="H348" s="37">
        <v>0</v>
      </c>
      <c r="I348" s="36">
        <f>(1+Mastersheet!$C$39)*I336</f>
        <v>-457.58553514745239</v>
      </c>
      <c r="J348" s="37">
        <f>(1+Mastersheet!$C$29)*J336</f>
        <v>-5111.6866971460104</v>
      </c>
      <c r="K348" s="37">
        <f>(1+Mastersheet!$C$39)*K336</f>
        <v>-1143.9638378686313</v>
      </c>
      <c r="L348" s="25">
        <v>0</v>
      </c>
      <c r="M348" s="25">
        <v>0</v>
      </c>
      <c r="N348" s="36">
        <f t="shared" si="21"/>
        <v>11132.599800588559</v>
      </c>
      <c r="O348" s="36">
        <f t="shared" si="19"/>
        <v>3892793.4694085391</v>
      </c>
    </row>
    <row r="349" spans="1:15">
      <c r="A349" s="25">
        <v>347</v>
      </c>
      <c r="B349" s="25">
        <v>53</v>
      </c>
      <c r="C349" s="25">
        <v>11</v>
      </c>
      <c r="D349" s="36">
        <f>(1+Mastersheet!$C$39)*D337</f>
        <v>27455.132108847163</v>
      </c>
      <c r="E349" s="36">
        <f>-(Mastersheet!$C$5) *D349</f>
        <v>-1647.3079265308297</v>
      </c>
      <c r="F349" s="36">
        <f t="shared" si="20"/>
        <v>0</v>
      </c>
      <c r="G349" s="36">
        <f>-(Mastersheet!$C$10) *D349</f>
        <v>-7961.9883115656767</v>
      </c>
      <c r="H349" s="37">
        <v>0</v>
      </c>
      <c r="I349" s="36">
        <f>(1+Mastersheet!$C$39)*I337</f>
        <v>-457.58553514745239</v>
      </c>
      <c r="J349" s="37">
        <f>(1+Mastersheet!$C$29)*J337</f>
        <v>-5111.6866971460104</v>
      </c>
      <c r="K349" s="37">
        <f>(1+Mastersheet!$C$39)*K337</f>
        <v>-1143.9638378686313</v>
      </c>
      <c r="L349" s="25">
        <v>0</v>
      </c>
      <c r="M349" s="25">
        <v>0</v>
      </c>
      <c r="N349" s="36">
        <f t="shared" si="21"/>
        <v>11132.599800588559</v>
      </c>
      <c r="O349" s="36">
        <f t="shared" si="19"/>
        <v>3910414.0583248087</v>
      </c>
    </row>
    <row r="350" spans="1:15">
      <c r="A350" s="25">
        <v>348</v>
      </c>
      <c r="B350" s="25">
        <v>54</v>
      </c>
      <c r="C350" s="25">
        <v>0</v>
      </c>
      <c r="D350" s="36">
        <f>(1+Mastersheet!$C$39)*D338</f>
        <v>27455.132108847163</v>
      </c>
      <c r="E350" s="36">
        <f>-(Mastersheet!$C$5) *D350</f>
        <v>-1647.3079265308297</v>
      </c>
      <c r="F350" s="36">
        <f t="shared" si="20"/>
        <v>0</v>
      </c>
      <c r="G350" s="36">
        <f>-(Mastersheet!$C$10) *D350</f>
        <v>-7961.9883115656767</v>
      </c>
      <c r="H350" s="37">
        <v>0</v>
      </c>
      <c r="I350" s="36">
        <f>(1+Mastersheet!$C$39)*I338</f>
        <v>-457.58553514745239</v>
      </c>
      <c r="J350" s="37">
        <f>(1+Mastersheet!$C$29)*J338</f>
        <v>-5111.6866971460104</v>
      </c>
      <c r="K350" s="37">
        <f>(1+Mastersheet!$C$39)*K338</f>
        <v>-1143.9638378686313</v>
      </c>
      <c r="L350" s="25">
        <v>0</v>
      </c>
      <c r="M350" s="25">
        <v>0</v>
      </c>
      <c r="N350" s="36">
        <f t="shared" si="21"/>
        <v>11132.599800588559</v>
      </c>
      <c r="O350" s="36">
        <f t="shared" si="19"/>
        <v>3928064.0148892719</v>
      </c>
    </row>
    <row r="351" spans="1:15">
      <c r="A351" s="25">
        <v>349</v>
      </c>
      <c r="B351" s="25">
        <v>54</v>
      </c>
      <c r="C351" s="25">
        <v>1</v>
      </c>
      <c r="D351" s="36">
        <f>(1+Mastersheet!$C$39)*D339</f>
        <v>28278.78607211258</v>
      </c>
      <c r="E351" s="36">
        <f>-(Mastersheet!$C$5) *D351</f>
        <v>-1696.7271643267547</v>
      </c>
      <c r="F351" s="36">
        <f t="shared" si="20"/>
        <v>0</v>
      </c>
      <c r="G351" s="36">
        <f>-(Mastersheet!$C$10) *D351</f>
        <v>-8200.847960912648</v>
      </c>
      <c r="H351" s="37">
        <v>0</v>
      </c>
      <c r="I351" s="36">
        <f>(1+Mastersheet!$C$39)*I339</f>
        <v>-471.31310120187595</v>
      </c>
      <c r="J351" s="37">
        <f>(1+Mastersheet!$C$29)*J339</f>
        <v>-5418.3878989747709</v>
      </c>
      <c r="K351" s="37">
        <f>(1+Mastersheet!$C$39)*K339</f>
        <v>-1178.2827530046902</v>
      </c>
      <c r="L351" s="25">
        <v>0</v>
      </c>
      <c r="M351" s="25">
        <v>0</v>
      </c>
      <c r="N351" s="36">
        <f t="shared" si="21"/>
        <v>11313.227193691839</v>
      </c>
      <c r="O351" s="36">
        <f t="shared" si="19"/>
        <v>3945924.0154411127</v>
      </c>
    </row>
    <row r="352" spans="1:15">
      <c r="A352" s="25">
        <v>350</v>
      </c>
      <c r="B352" s="25">
        <v>54</v>
      </c>
      <c r="C352" s="25">
        <v>2</v>
      </c>
      <c r="D352" s="36">
        <f>(1+Mastersheet!$C$39)*D340</f>
        <v>28278.78607211258</v>
      </c>
      <c r="E352" s="36">
        <f>-(Mastersheet!$C$5) *D352</f>
        <v>-1696.7271643267547</v>
      </c>
      <c r="F352" s="36">
        <f t="shared" si="20"/>
        <v>0</v>
      </c>
      <c r="G352" s="36">
        <f>-(Mastersheet!$C$10) *D352</f>
        <v>-8200.847960912648</v>
      </c>
      <c r="H352" s="37">
        <v>0</v>
      </c>
      <c r="I352" s="36">
        <f>(1+Mastersheet!$C$39)*I340</f>
        <v>-471.31310120187595</v>
      </c>
      <c r="J352" s="37">
        <f>(1+Mastersheet!$C$29)*J340</f>
        <v>-5418.3878989747709</v>
      </c>
      <c r="K352" s="37">
        <f>(1+Mastersheet!$C$39)*K340</f>
        <v>-1178.2827530046902</v>
      </c>
      <c r="L352" s="25">
        <v>0</v>
      </c>
      <c r="M352" s="25">
        <v>0</v>
      </c>
      <c r="N352" s="36">
        <f t="shared" si="21"/>
        <v>11313.227193691839</v>
      </c>
      <c r="O352" s="36">
        <f t="shared" si="19"/>
        <v>3963813.7826605397</v>
      </c>
    </row>
    <row r="353" spans="1:15">
      <c r="A353" s="25">
        <v>351</v>
      </c>
      <c r="B353" s="25">
        <v>54</v>
      </c>
      <c r="C353" s="25">
        <v>3</v>
      </c>
      <c r="D353" s="36">
        <f>(1+Mastersheet!$C$39)*D341</f>
        <v>28278.78607211258</v>
      </c>
      <c r="E353" s="36">
        <f>-(Mastersheet!$C$5) *D353</f>
        <v>-1696.7271643267547</v>
      </c>
      <c r="F353" s="36">
        <f t="shared" si="20"/>
        <v>0</v>
      </c>
      <c r="G353" s="36">
        <f>-(Mastersheet!$C$10) *D353</f>
        <v>-8200.847960912648</v>
      </c>
      <c r="H353" s="37">
        <v>0</v>
      </c>
      <c r="I353" s="36">
        <f>(1+Mastersheet!$C$39)*I341</f>
        <v>-471.31310120187595</v>
      </c>
      <c r="J353" s="37">
        <f>(1+Mastersheet!$C$29)*J341</f>
        <v>-5418.3878989747709</v>
      </c>
      <c r="K353" s="37">
        <f>(1+Mastersheet!$C$39)*K341</f>
        <v>-1178.2827530046902</v>
      </c>
      <c r="L353" s="25">
        <v>0</v>
      </c>
      <c r="M353" s="25">
        <v>0</v>
      </c>
      <c r="N353" s="36">
        <f t="shared" si="21"/>
        <v>11313.227193691839</v>
      </c>
      <c r="O353" s="36">
        <f t="shared" si="19"/>
        <v>3981733.3661586661</v>
      </c>
    </row>
    <row r="354" spans="1:15">
      <c r="A354" s="25">
        <v>352</v>
      </c>
      <c r="B354" s="25">
        <v>54</v>
      </c>
      <c r="C354" s="25">
        <v>4</v>
      </c>
      <c r="D354" s="36">
        <f>(1+Mastersheet!$C$39)*D342</f>
        <v>28278.78607211258</v>
      </c>
      <c r="E354" s="36">
        <f>-(Mastersheet!$C$5) *D354</f>
        <v>-1696.7271643267547</v>
      </c>
      <c r="F354" s="36">
        <f t="shared" si="20"/>
        <v>0</v>
      </c>
      <c r="G354" s="36">
        <f>-(Mastersheet!$C$10) *D354</f>
        <v>-8200.847960912648</v>
      </c>
      <c r="H354" s="37">
        <v>0</v>
      </c>
      <c r="I354" s="36">
        <f>(1+Mastersheet!$C$39)*I342</f>
        <v>-471.31310120187595</v>
      </c>
      <c r="J354" s="37">
        <f>(1+Mastersheet!$C$29)*J342</f>
        <v>-5418.3878989747709</v>
      </c>
      <c r="K354" s="37">
        <f>(1+Mastersheet!$C$39)*K342</f>
        <v>-1178.2827530046902</v>
      </c>
      <c r="L354" s="25">
        <v>0</v>
      </c>
      <c r="M354" s="25">
        <v>0</v>
      </c>
      <c r="N354" s="36">
        <f t="shared" si="21"/>
        <v>11313.227193691839</v>
      </c>
      <c r="O354" s="36">
        <f t="shared" si="19"/>
        <v>3999682.815629289</v>
      </c>
    </row>
    <row r="355" spans="1:15">
      <c r="A355" s="25">
        <v>353</v>
      </c>
      <c r="B355" s="25">
        <v>54</v>
      </c>
      <c r="C355" s="25">
        <v>5</v>
      </c>
      <c r="D355" s="36">
        <f>(1+Mastersheet!$C$39)*D343</f>
        <v>28278.78607211258</v>
      </c>
      <c r="E355" s="36">
        <f>-(Mastersheet!$C$5) *D355</f>
        <v>-1696.7271643267547</v>
      </c>
      <c r="F355" s="36">
        <f t="shared" si="20"/>
        <v>0</v>
      </c>
      <c r="G355" s="36">
        <f>-(Mastersheet!$C$10) *D355</f>
        <v>-8200.847960912648</v>
      </c>
      <c r="H355" s="37">
        <v>0</v>
      </c>
      <c r="I355" s="36">
        <f>(1+Mastersheet!$C$39)*I343</f>
        <v>-471.31310120187595</v>
      </c>
      <c r="J355" s="37">
        <f>(1+Mastersheet!$C$29)*J343</f>
        <v>-5418.3878989747709</v>
      </c>
      <c r="K355" s="37">
        <f>(1+Mastersheet!$C$39)*K343</f>
        <v>-1178.2827530046902</v>
      </c>
      <c r="L355" s="25">
        <v>0</v>
      </c>
      <c r="M355" s="25">
        <v>0</v>
      </c>
      <c r="N355" s="36">
        <f t="shared" si="21"/>
        <v>11313.227193691839</v>
      </c>
      <c r="O355" s="36">
        <f t="shared" si="19"/>
        <v>4017662.1808490297</v>
      </c>
    </row>
    <row r="356" spans="1:15">
      <c r="A356" s="25">
        <v>354</v>
      </c>
      <c r="B356" s="25">
        <v>54</v>
      </c>
      <c r="C356" s="25">
        <v>6</v>
      </c>
      <c r="D356" s="36">
        <f>(1+Mastersheet!$C$39)*D344</f>
        <v>28278.78607211258</v>
      </c>
      <c r="E356" s="36">
        <f>-(Mastersheet!$C$5) *D356</f>
        <v>-1696.7271643267547</v>
      </c>
      <c r="F356" s="36">
        <f t="shared" si="20"/>
        <v>0</v>
      </c>
      <c r="G356" s="36">
        <f>-(Mastersheet!$C$10) *D356</f>
        <v>-8200.847960912648</v>
      </c>
      <c r="H356" s="37">
        <v>0</v>
      </c>
      <c r="I356" s="36">
        <f>(1+Mastersheet!$C$39)*I344</f>
        <v>-471.31310120187595</v>
      </c>
      <c r="J356" s="37">
        <f>(1+Mastersheet!$C$29)*J344</f>
        <v>-5418.3878989747709</v>
      </c>
      <c r="K356" s="37">
        <f>(1+Mastersheet!$C$39)*K344</f>
        <v>-1178.2827530046902</v>
      </c>
      <c r="L356" s="25">
        <v>0</v>
      </c>
      <c r="M356" s="25">
        <v>0</v>
      </c>
      <c r="N356" s="36">
        <f t="shared" si="21"/>
        <v>11313.227193691839</v>
      </c>
      <c r="O356" s="36">
        <f t="shared" si="19"/>
        <v>4035671.5116774701</v>
      </c>
    </row>
    <row r="357" spans="1:15">
      <c r="A357" s="25">
        <v>355</v>
      </c>
      <c r="B357" s="25">
        <v>54</v>
      </c>
      <c r="C357" s="25">
        <v>7</v>
      </c>
      <c r="D357" s="36">
        <f>(1+Mastersheet!$C$39)*D345</f>
        <v>28278.78607211258</v>
      </c>
      <c r="E357" s="36">
        <f>-(Mastersheet!$C$5) *D357</f>
        <v>-1696.7271643267547</v>
      </c>
      <c r="F357" s="36">
        <f t="shared" si="20"/>
        <v>0</v>
      </c>
      <c r="G357" s="36">
        <f>-(Mastersheet!$C$10) *D357</f>
        <v>-8200.847960912648</v>
      </c>
      <c r="H357" s="37">
        <v>0</v>
      </c>
      <c r="I357" s="36">
        <f>(1+Mastersheet!$C$39)*I345</f>
        <v>-471.31310120187595</v>
      </c>
      <c r="J357" s="37">
        <f>(1+Mastersheet!$C$29)*J345</f>
        <v>-5418.3878989747709</v>
      </c>
      <c r="K357" s="37">
        <f>(1+Mastersheet!$C$39)*K345</f>
        <v>-1178.2827530046902</v>
      </c>
      <c r="L357" s="25">
        <v>0</v>
      </c>
      <c r="M357" s="25">
        <v>0</v>
      </c>
      <c r="N357" s="36">
        <f t="shared" si="21"/>
        <v>11313.227193691839</v>
      </c>
      <c r="O357" s="36">
        <f t="shared" si="19"/>
        <v>4053710.8580572912</v>
      </c>
    </row>
    <row r="358" spans="1:15">
      <c r="A358" s="25">
        <v>356</v>
      </c>
      <c r="B358" s="25">
        <v>54</v>
      </c>
      <c r="C358" s="25">
        <v>8</v>
      </c>
      <c r="D358" s="36">
        <f>(1+Mastersheet!$C$39)*D346</f>
        <v>28278.78607211258</v>
      </c>
      <c r="E358" s="36">
        <f>-(Mastersheet!$C$5) *D358</f>
        <v>-1696.7271643267547</v>
      </c>
      <c r="F358" s="36">
        <f t="shared" si="20"/>
        <v>0</v>
      </c>
      <c r="G358" s="36">
        <f>-(Mastersheet!$C$10) *D358</f>
        <v>-8200.847960912648</v>
      </c>
      <c r="H358" s="37">
        <v>0</v>
      </c>
      <c r="I358" s="36">
        <f>(1+Mastersheet!$C$39)*I346</f>
        <v>-471.31310120187595</v>
      </c>
      <c r="J358" s="37">
        <f>(1+Mastersheet!$C$29)*J346</f>
        <v>-5418.3878989747709</v>
      </c>
      <c r="K358" s="37">
        <f>(1+Mastersheet!$C$39)*K346</f>
        <v>-1178.2827530046902</v>
      </c>
      <c r="L358" s="25">
        <v>0</v>
      </c>
      <c r="M358" s="25">
        <v>0</v>
      </c>
      <c r="N358" s="36">
        <f t="shared" si="21"/>
        <v>11313.227193691839</v>
      </c>
      <c r="O358" s="36">
        <f t="shared" si="19"/>
        <v>4071780.2700144118</v>
      </c>
    </row>
    <row r="359" spans="1:15">
      <c r="A359" s="25">
        <v>357</v>
      </c>
      <c r="B359" s="25">
        <v>54</v>
      </c>
      <c r="C359" s="25">
        <v>9</v>
      </c>
      <c r="D359" s="36">
        <f>(1+Mastersheet!$C$39)*D347</f>
        <v>28278.78607211258</v>
      </c>
      <c r="E359" s="36">
        <f>-(Mastersheet!$C$5) *D359</f>
        <v>-1696.7271643267547</v>
      </c>
      <c r="F359" s="36">
        <f t="shared" si="20"/>
        <v>0</v>
      </c>
      <c r="G359" s="36">
        <f>-(Mastersheet!$C$10) *D359</f>
        <v>-8200.847960912648</v>
      </c>
      <c r="H359" s="37">
        <v>0</v>
      </c>
      <c r="I359" s="36">
        <f>(1+Mastersheet!$C$39)*I347</f>
        <v>-471.31310120187595</v>
      </c>
      <c r="J359" s="37">
        <f>(1+Mastersheet!$C$29)*J347</f>
        <v>-5418.3878989747709</v>
      </c>
      <c r="K359" s="37">
        <f>(1+Mastersheet!$C$39)*K347</f>
        <v>-1178.2827530046902</v>
      </c>
      <c r="L359" s="25">
        <v>0</v>
      </c>
      <c r="M359" s="25">
        <v>0</v>
      </c>
      <c r="N359" s="36">
        <f t="shared" si="21"/>
        <v>11313.227193691839</v>
      </c>
      <c r="O359" s="36">
        <f t="shared" si="19"/>
        <v>4089879.7976581277</v>
      </c>
    </row>
    <row r="360" spans="1:15">
      <c r="A360" s="25">
        <v>358</v>
      </c>
      <c r="B360" s="25">
        <v>54</v>
      </c>
      <c r="C360" s="25">
        <v>10</v>
      </c>
      <c r="D360" s="36">
        <f>(1+Mastersheet!$C$39)*D348</f>
        <v>28278.78607211258</v>
      </c>
      <c r="E360" s="36">
        <f>-(Mastersheet!$C$5) *D360</f>
        <v>-1696.7271643267547</v>
      </c>
      <c r="F360" s="36">
        <f t="shared" si="20"/>
        <v>0</v>
      </c>
      <c r="G360" s="36">
        <f>-(Mastersheet!$C$10) *D360</f>
        <v>-8200.847960912648</v>
      </c>
      <c r="H360" s="37">
        <v>0</v>
      </c>
      <c r="I360" s="36">
        <f>(1+Mastersheet!$C$39)*I348</f>
        <v>-471.31310120187595</v>
      </c>
      <c r="J360" s="37">
        <f>(1+Mastersheet!$C$29)*J348</f>
        <v>-5418.3878989747709</v>
      </c>
      <c r="K360" s="37">
        <f>(1+Mastersheet!$C$39)*K348</f>
        <v>-1178.2827530046902</v>
      </c>
      <c r="L360" s="25">
        <v>0</v>
      </c>
      <c r="M360" s="25">
        <v>0</v>
      </c>
      <c r="N360" s="36">
        <f t="shared" si="21"/>
        <v>11313.227193691839</v>
      </c>
      <c r="O360" s="36">
        <f t="shared" si="19"/>
        <v>4108009.4911812497</v>
      </c>
    </row>
    <row r="361" spans="1:15">
      <c r="A361" s="25">
        <v>359</v>
      </c>
      <c r="B361" s="25">
        <v>54</v>
      </c>
      <c r="C361" s="25">
        <v>11</v>
      </c>
      <c r="D361" s="36">
        <f>(1+Mastersheet!$C$39)*D349</f>
        <v>28278.78607211258</v>
      </c>
      <c r="E361" s="36">
        <f>-(Mastersheet!$C$5) *D361</f>
        <v>-1696.7271643267547</v>
      </c>
      <c r="F361" s="36">
        <f t="shared" si="20"/>
        <v>0</v>
      </c>
      <c r="G361" s="36">
        <f>-(Mastersheet!$C$10) *D361</f>
        <v>-8200.847960912648</v>
      </c>
      <c r="H361" s="37">
        <v>0</v>
      </c>
      <c r="I361" s="36">
        <f>(1+Mastersheet!$C$39)*I349</f>
        <v>-471.31310120187595</v>
      </c>
      <c r="J361" s="37">
        <f>(1+Mastersheet!$C$29)*J349</f>
        <v>-5418.3878989747709</v>
      </c>
      <c r="K361" s="37">
        <f>(1+Mastersheet!$C$39)*K349</f>
        <v>-1178.2827530046902</v>
      </c>
      <c r="L361" s="25">
        <v>0</v>
      </c>
      <c r="M361" s="25">
        <v>0</v>
      </c>
      <c r="N361" s="36">
        <f t="shared" si="21"/>
        <v>11313.227193691839</v>
      </c>
      <c r="O361" s="36">
        <f t="shared" si="19"/>
        <v>4126169.4008602439</v>
      </c>
    </row>
    <row r="362" spans="1:15">
      <c r="A362" s="25">
        <v>360</v>
      </c>
      <c r="B362" s="25">
        <v>55</v>
      </c>
      <c r="C362" s="25">
        <v>0</v>
      </c>
      <c r="D362" s="36">
        <f>(1+Mastersheet!$C$39)*D350</f>
        <v>28278.78607211258</v>
      </c>
      <c r="E362" s="36">
        <f>-(Mastersheet!$C$5) *D362</f>
        <v>-1696.7271643267547</v>
      </c>
      <c r="F362" s="36">
        <f t="shared" si="20"/>
        <v>0</v>
      </c>
      <c r="G362" s="36">
        <f>-(Mastersheet!$C$10) *D362</f>
        <v>-8200.847960912648</v>
      </c>
      <c r="H362" s="37">
        <v>0</v>
      </c>
      <c r="I362" s="36">
        <f>(1+Mastersheet!$C$39)*I350</f>
        <v>-471.31310120187595</v>
      </c>
      <c r="J362" s="37">
        <f>(1+Mastersheet!$C$29)*J350</f>
        <v>-5418.3878989747709</v>
      </c>
      <c r="K362" s="37">
        <f>(1+Mastersheet!$C$39)*K350</f>
        <v>-1178.2827530046902</v>
      </c>
      <c r="L362" s="25">
        <v>0</v>
      </c>
      <c r="M362" s="25">
        <v>0</v>
      </c>
      <c r="N362" s="36">
        <f t="shared" si="21"/>
        <v>11313.227193691839</v>
      </c>
      <c r="O362" s="36">
        <f t="shared" si="19"/>
        <v>4144359.5770553695</v>
      </c>
    </row>
    <row r="363" spans="1:15">
      <c r="A363" s="25">
        <v>361</v>
      </c>
      <c r="B363" s="25">
        <v>55</v>
      </c>
      <c r="C363" s="25">
        <v>1</v>
      </c>
      <c r="D363" s="36">
        <f>(1+Mastersheet!$C$39)*D351</f>
        <v>29127.14965427596</v>
      </c>
      <c r="E363" s="36">
        <f>-(Mastersheet!$C$5) *D363</f>
        <v>-1747.6289792565576</v>
      </c>
      <c r="F363" s="36">
        <f t="shared" si="20"/>
        <v>0</v>
      </c>
      <c r="G363" s="36">
        <f>-(Mastersheet!$C$10) *D363</f>
        <v>-8446.8733997400268</v>
      </c>
      <c r="H363" s="37">
        <v>0</v>
      </c>
      <c r="I363" s="36">
        <f>(1+Mastersheet!$C$39)*I351</f>
        <v>-485.45249423793223</v>
      </c>
      <c r="J363" s="37">
        <f>(1+Mastersheet!$C$29)*J351</f>
        <v>-5743.4911729132573</v>
      </c>
      <c r="K363" s="37">
        <f>(1+Mastersheet!$C$39)*K351</f>
        <v>-1213.631235594831</v>
      </c>
      <c r="L363" s="25">
        <v>0</v>
      </c>
      <c r="M363" s="25">
        <v>0</v>
      </c>
      <c r="N363" s="36">
        <f t="shared" si="21"/>
        <v>11490.072372533354</v>
      </c>
      <c r="O363" s="36">
        <f t="shared" si="19"/>
        <v>4162756.9153896621</v>
      </c>
    </row>
    <row r="364" spans="1:15">
      <c r="A364" s="25">
        <v>362</v>
      </c>
      <c r="B364" s="25">
        <v>55</v>
      </c>
      <c r="C364" s="25">
        <v>2</v>
      </c>
      <c r="D364" s="36">
        <f>(1+Mastersheet!$C$39)*D352</f>
        <v>29127.14965427596</v>
      </c>
      <c r="E364" s="36">
        <f>-(Mastersheet!$C$5) *D364</f>
        <v>-1747.6289792565576</v>
      </c>
      <c r="F364" s="36">
        <f t="shared" si="20"/>
        <v>0</v>
      </c>
      <c r="G364" s="36">
        <f>-(Mastersheet!$C$10) *D364</f>
        <v>-8446.8733997400268</v>
      </c>
      <c r="H364" s="37">
        <v>0</v>
      </c>
      <c r="I364" s="36">
        <f>(1+Mastersheet!$C$39)*I352</f>
        <v>-485.45249423793223</v>
      </c>
      <c r="J364" s="37">
        <f>(1+Mastersheet!$C$29)*J352</f>
        <v>-5743.4911729132573</v>
      </c>
      <c r="K364" s="37">
        <f>(1+Mastersheet!$C$39)*K352</f>
        <v>-1213.631235594831</v>
      </c>
      <c r="L364" s="25">
        <v>0</v>
      </c>
      <c r="M364" s="25">
        <v>0</v>
      </c>
      <c r="N364" s="36">
        <f t="shared" si="21"/>
        <v>11490.072372533354</v>
      </c>
      <c r="O364" s="36">
        <f t="shared" si="19"/>
        <v>4181184.9159545116</v>
      </c>
    </row>
    <row r="365" spans="1:15">
      <c r="A365" s="25">
        <v>363</v>
      </c>
      <c r="B365" s="25">
        <v>55</v>
      </c>
      <c r="C365" s="25">
        <v>3</v>
      </c>
      <c r="D365" s="36">
        <f>(1+Mastersheet!$C$39)*D353</f>
        <v>29127.14965427596</v>
      </c>
      <c r="E365" s="36">
        <f>-(Mastersheet!$C$5) *D365</f>
        <v>-1747.6289792565576</v>
      </c>
      <c r="F365" s="36">
        <f t="shared" si="20"/>
        <v>0</v>
      </c>
      <c r="G365" s="36">
        <f>-(Mastersheet!$C$10) *D365</f>
        <v>-8446.8733997400268</v>
      </c>
      <c r="H365" s="37">
        <v>0</v>
      </c>
      <c r="I365" s="36">
        <f>(1+Mastersheet!$C$39)*I353</f>
        <v>-485.45249423793223</v>
      </c>
      <c r="J365" s="37">
        <f>(1+Mastersheet!$C$29)*J353</f>
        <v>-5743.4911729132573</v>
      </c>
      <c r="K365" s="37">
        <f>(1+Mastersheet!$C$39)*K353</f>
        <v>-1213.631235594831</v>
      </c>
      <c r="L365" s="25">
        <v>0</v>
      </c>
      <c r="M365" s="25">
        <v>0</v>
      </c>
      <c r="N365" s="36">
        <f t="shared" si="21"/>
        <v>11490.072372533354</v>
      </c>
      <c r="O365" s="36">
        <f t="shared" si="19"/>
        <v>4199643.629853636</v>
      </c>
    </row>
    <row r="366" spans="1:15">
      <c r="A366" s="25">
        <v>364</v>
      </c>
      <c r="B366" s="25">
        <v>55</v>
      </c>
      <c r="C366" s="25">
        <v>4</v>
      </c>
      <c r="D366" s="36">
        <f>(1+Mastersheet!$C$39)*D354</f>
        <v>29127.14965427596</v>
      </c>
      <c r="E366" s="36">
        <f>-(Mastersheet!$C$5) *D366</f>
        <v>-1747.6289792565576</v>
      </c>
      <c r="F366" s="36">
        <f t="shared" si="20"/>
        <v>0</v>
      </c>
      <c r="G366" s="36">
        <f>-(Mastersheet!$C$10) *D366</f>
        <v>-8446.8733997400268</v>
      </c>
      <c r="H366" s="37">
        <v>0</v>
      </c>
      <c r="I366" s="36">
        <f>(1+Mastersheet!$C$39)*I354</f>
        <v>-485.45249423793223</v>
      </c>
      <c r="J366" s="37">
        <f>(1+Mastersheet!$C$29)*J354</f>
        <v>-5743.4911729132573</v>
      </c>
      <c r="K366" s="37">
        <f>(1+Mastersheet!$C$39)*K354</f>
        <v>-1213.631235594831</v>
      </c>
      <c r="L366" s="25">
        <v>0</v>
      </c>
      <c r="M366" s="25">
        <v>0</v>
      </c>
      <c r="N366" s="36">
        <f t="shared" si="21"/>
        <v>11490.072372533354</v>
      </c>
      <c r="O366" s="36">
        <f t="shared" si="19"/>
        <v>4218133.1082759257</v>
      </c>
    </row>
    <row r="367" spans="1:15">
      <c r="A367" s="25">
        <v>365</v>
      </c>
      <c r="B367" s="25">
        <v>55</v>
      </c>
      <c r="C367" s="25">
        <v>5</v>
      </c>
      <c r="D367" s="36">
        <f>(1+Mastersheet!$C$39)*D355</f>
        <v>29127.14965427596</v>
      </c>
      <c r="E367" s="36">
        <f>-(Mastersheet!$C$5) *D367</f>
        <v>-1747.6289792565576</v>
      </c>
      <c r="F367" s="36">
        <f t="shared" si="20"/>
        <v>0</v>
      </c>
      <c r="G367" s="36">
        <f>-(Mastersheet!$C$10) *D367</f>
        <v>-8446.8733997400268</v>
      </c>
      <c r="H367" s="37">
        <v>0</v>
      </c>
      <c r="I367" s="36">
        <f>(1+Mastersheet!$C$39)*I355</f>
        <v>-485.45249423793223</v>
      </c>
      <c r="J367" s="37">
        <f>(1+Mastersheet!$C$29)*J355</f>
        <v>-5743.4911729132573</v>
      </c>
      <c r="K367" s="37">
        <f>(1+Mastersheet!$C$39)*K355</f>
        <v>-1213.631235594831</v>
      </c>
      <c r="L367" s="25">
        <v>0</v>
      </c>
      <c r="M367" s="25">
        <v>0</v>
      </c>
      <c r="N367" s="36">
        <f t="shared" si="21"/>
        <v>11490.072372533354</v>
      </c>
      <c r="O367" s="36">
        <f t="shared" si="19"/>
        <v>4236653.4024955854</v>
      </c>
    </row>
    <row r="368" spans="1:15">
      <c r="A368" s="25">
        <v>366</v>
      </c>
      <c r="B368" s="25">
        <v>55</v>
      </c>
      <c r="C368" s="25">
        <v>6</v>
      </c>
      <c r="D368" s="36">
        <f>(1+Mastersheet!$C$39)*D356</f>
        <v>29127.14965427596</v>
      </c>
      <c r="E368" s="36">
        <f>-(Mastersheet!$C$5) *D368</f>
        <v>-1747.6289792565576</v>
      </c>
      <c r="F368" s="36">
        <f t="shared" si="20"/>
        <v>0</v>
      </c>
      <c r="G368" s="36">
        <f>-(Mastersheet!$C$10) *D368</f>
        <v>-8446.8733997400268</v>
      </c>
      <c r="H368" s="37">
        <v>0</v>
      </c>
      <c r="I368" s="36">
        <f>(1+Mastersheet!$C$39)*I356</f>
        <v>-485.45249423793223</v>
      </c>
      <c r="J368" s="37">
        <f>(1+Mastersheet!$C$29)*J356</f>
        <v>-5743.4911729132573</v>
      </c>
      <c r="K368" s="37">
        <f>(1+Mastersheet!$C$39)*K356</f>
        <v>-1213.631235594831</v>
      </c>
      <c r="L368" s="25">
        <v>0</v>
      </c>
      <c r="M368" s="25">
        <v>0</v>
      </c>
      <c r="N368" s="36">
        <f t="shared" si="21"/>
        <v>11490.072372533354</v>
      </c>
      <c r="O368" s="36">
        <f t="shared" si="19"/>
        <v>4255204.5638722787</v>
      </c>
    </row>
    <row r="369" spans="1:15">
      <c r="A369" s="25">
        <v>367</v>
      </c>
      <c r="B369" s="25">
        <v>55</v>
      </c>
      <c r="C369" s="25">
        <v>7</v>
      </c>
      <c r="D369" s="36">
        <f>(1+Mastersheet!$C$39)*D357</f>
        <v>29127.14965427596</v>
      </c>
      <c r="E369" s="36">
        <f>-(Mastersheet!$C$5) *D369</f>
        <v>-1747.6289792565576</v>
      </c>
      <c r="F369" s="36">
        <f t="shared" si="20"/>
        <v>0</v>
      </c>
      <c r="G369" s="36">
        <f>-(Mastersheet!$C$10) *D369</f>
        <v>-8446.8733997400268</v>
      </c>
      <c r="H369" s="37">
        <v>0</v>
      </c>
      <c r="I369" s="36">
        <f>(1+Mastersheet!$C$39)*I357</f>
        <v>-485.45249423793223</v>
      </c>
      <c r="J369" s="37">
        <f>(1+Mastersheet!$C$29)*J357</f>
        <v>-5743.4911729132573</v>
      </c>
      <c r="K369" s="37">
        <f>(1+Mastersheet!$C$39)*K357</f>
        <v>-1213.631235594831</v>
      </c>
      <c r="L369" s="25">
        <v>0</v>
      </c>
      <c r="M369" s="25">
        <v>0</v>
      </c>
      <c r="N369" s="36">
        <f t="shared" si="21"/>
        <v>11490.072372533354</v>
      </c>
      <c r="O369" s="36">
        <f t="shared" si="19"/>
        <v>4273786.6438512662</v>
      </c>
    </row>
    <row r="370" spans="1:15">
      <c r="A370" s="25">
        <v>368</v>
      </c>
      <c r="B370" s="25">
        <v>55</v>
      </c>
      <c r="C370" s="25">
        <v>8</v>
      </c>
      <c r="D370" s="36">
        <f>(1+Mastersheet!$C$39)*D358</f>
        <v>29127.14965427596</v>
      </c>
      <c r="E370" s="36">
        <f>-(Mastersheet!$C$5) *D370</f>
        <v>-1747.6289792565576</v>
      </c>
      <c r="F370" s="36">
        <f t="shared" si="20"/>
        <v>0</v>
      </c>
      <c r="G370" s="36">
        <f>-(Mastersheet!$C$10) *D370</f>
        <v>-8446.8733997400268</v>
      </c>
      <c r="H370" s="37">
        <v>0</v>
      </c>
      <c r="I370" s="36">
        <f>(1+Mastersheet!$C$39)*I358</f>
        <v>-485.45249423793223</v>
      </c>
      <c r="J370" s="37">
        <f>(1+Mastersheet!$C$29)*J358</f>
        <v>-5743.4911729132573</v>
      </c>
      <c r="K370" s="37">
        <f>(1+Mastersheet!$C$39)*K358</f>
        <v>-1213.631235594831</v>
      </c>
      <c r="L370" s="25">
        <v>0</v>
      </c>
      <c r="M370" s="25">
        <v>0</v>
      </c>
      <c r="N370" s="36">
        <f t="shared" si="21"/>
        <v>11490.072372533354</v>
      </c>
      <c r="O370" s="36">
        <f t="shared" si="19"/>
        <v>4292399.6939635519</v>
      </c>
    </row>
    <row r="371" spans="1:15">
      <c r="A371" s="25">
        <v>369</v>
      </c>
      <c r="B371" s="25">
        <v>55</v>
      </c>
      <c r="C371" s="25">
        <v>9</v>
      </c>
      <c r="D371" s="36">
        <f>(1+Mastersheet!$C$39)*D359</f>
        <v>29127.14965427596</v>
      </c>
      <c r="E371" s="36">
        <f>-(Mastersheet!$C$5) *D371</f>
        <v>-1747.6289792565576</v>
      </c>
      <c r="F371" s="36">
        <f t="shared" si="20"/>
        <v>0</v>
      </c>
      <c r="G371" s="36">
        <f>-(Mastersheet!$C$10) *D371</f>
        <v>-8446.8733997400268</v>
      </c>
      <c r="H371" s="37">
        <v>0</v>
      </c>
      <c r="I371" s="36">
        <f>(1+Mastersheet!$C$39)*I359</f>
        <v>-485.45249423793223</v>
      </c>
      <c r="J371" s="37">
        <f>(1+Mastersheet!$C$29)*J359</f>
        <v>-5743.4911729132573</v>
      </c>
      <c r="K371" s="37">
        <f>(1+Mastersheet!$C$39)*K359</f>
        <v>-1213.631235594831</v>
      </c>
      <c r="L371" s="25">
        <v>0</v>
      </c>
      <c r="M371" s="25">
        <v>0</v>
      </c>
      <c r="N371" s="36">
        <f t="shared" si="21"/>
        <v>11490.072372533354</v>
      </c>
      <c r="O371" s="36">
        <f t="shared" si="19"/>
        <v>4311043.765826025</v>
      </c>
    </row>
    <row r="372" spans="1:15">
      <c r="A372" s="25">
        <v>370</v>
      </c>
      <c r="B372" s="25">
        <v>55</v>
      </c>
      <c r="C372" s="25">
        <v>10</v>
      </c>
      <c r="D372" s="36">
        <f>(1+Mastersheet!$C$39)*D360</f>
        <v>29127.14965427596</v>
      </c>
      <c r="E372" s="36">
        <f>-(Mastersheet!$C$5) *D372</f>
        <v>-1747.6289792565576</v>
      </c>
      <c r="F372" s="36">
        <f t="shared" si="20"/>
        <v>0</v>
      </c>
      <c r="G372" s="36">
        <f>-(Mastersheet!$C$10) *D372</f>
        <v>-8446.8733997400268</v>
      </c>
      <c r="H372" s="37">
        <v>0</v>
      </c>
      <c r="I372" s="36">
        <f>(1+Mastersheet!$C$39)*I360</f>
        <v>-485.45249423793223</v>
      </c>
      <c r="J372" s="37">
        <f>(1+Mastersheet!$C$29)*J360</f>
        <v>-5743.4911729132573</v>
      </c>
      <c r="K372" s="37">
        <f>(1+Mastersheet!$C$39)*K360</f>
        <v>-1213.631235594831</v>
      </c>
      <c r="L372" s="25">
        <v>0</v>
      </c>
      <c r="M372" s="25">
        <v>0</v>
      </c>
      <c r="N372" s="36">
        <f t="shared" si="21"/>
        <v>11490.072372533354</v>
      </c>
      <c r="O372" s="36">
        <f t="shared" si="19"/>
        <v>4329718.9111416023</v>
      </c>
    </row>
    <row r="373" spans="1:15">
      <c r="A373" s="25">
        <v>371</v>
      </c>
      <c r="B373" s="25">
        <v>55</v>
      </c>
      <c r="C373" s="25">
        <v>11</v>
      </c>
      <c r="D373" s="36">
        <f>(1+Mastersheet!$C$39)*D361</f>
        <v>29127.14965427596</v>
      </c>
      <c r="E373" s="36">
        <f>-(Mastersheet!$C$5) *D373</f>
        <v>-1747.6289792565576</v>
      </c>
      <c r="F373" s="36">
        <f t="shared" si="20"/>
        <v>0</v>
      </c>
      <c r="G373" s="36">
        <f>-(Mastersheet!$C$10) *D373</f>
        <v>-8446.8733997400268</v>
      </c>
      <c r="H373" s="37">
        <v>0</v>
      </c>
      <c r="I373" s="36">
        <f>(1+Mastersheet!$C$39)*I361</f>
        <v>-485.45249423793223</v>
      </c>
      <c r="J373" s="37">
        <f>(1+Mastersheet!$C$29)*J361</f>
        <v>-5743.4911729132573</v>
      </c>
      <c r="K373" s="37">
        <f>(1+Mastersheet!$C$39)*K361</f>
        <v>-1213.631235594831</v>
      </c>
      <c r="L373" s="25">
        <v>0</v>
      </c>
      <c r="M373" s="25">
        <v>0</v>
      </c>
      <c r="N373" s="36">
        <f t="shared" si="21"/>
        <v>11490.072372533354</v>
      </c>
      <c r="O373" s="36">
        <f t="shared" si="19"/>
        <v>4348425.1816993719</v>
      </c>
    </row>
    <row r="374" spans="1:15">
      <c r="A374" s="25">
        <v>372</v>
      </c>
      <c r="B374" s="25">
        <v>56</v>
      </c>
      <c r="C374" s="25">
        <v>0</v>
      </c>
      <c r="D374" s="36">
        <f>(1+Mastersheet!$C$39)*D362</f>
        <v>29127.14965427596</v>
      </c>
      <c r="E374" s="36">
        <f>-(Mastersheet!$C$5) *D374</f>
        <v>-1747.6289792565576</v>
      </c>
      <c r="F374" s="36">
        <f t="shared" si="20"/>
        <v>0</v>
      </c>
      <c r="G374" s="36">
        <f>-(Mastersheet!$C$10) *D374</f>
        <v>-8446.8733997400268</v>
      </c>
      <c r="H374" s="37">
        <v>0</v>
      </c>
      <c r="I374" s="36">
        <f>(1+Mastersheet!$C$39)*I362</f>
        <v>-485.45249423793223</v>
      </c>
      <c r="J374" s="37">
        <f>(1+Mastersheet!$C$29)*J362</f>
        <v>-5743.4911729132573</v>
      </c>
      <c r="K374" s="37">
        <f>(1+Mastersheet!$C$39)*K362</f>
        <v>-1213.631235594831</v>
      </c>
      <c r="L374" s="25">
        <v>0</v>
      </c>
      <c r="M374" s="25">
        <v>0</v>
      </c>
      <c r="N374" s="36">
        <f t="shared" si="21"/>
        <v>11490.072372533354</v>
      </c>
      <c r="O374" s="36">
        <f t="shared" si="19"/>
        <v>4367162.6293747379</v>
      </c>
    </row>
    <row r="375" spans="1:15">
      <c r="A375" s="25">
        <v>373</v>
      </c>
      <c r="B375" s="25">
        <v>56</v>
      </c>
      <c r="C375" s="25">
        <v>1</v>
      </c>
      <c r="D375" s="36">
        <f>(1+Mastersheet!$C$39)*D363</f>
        <v>30000.964143904239</v>
      </c>
      <c r="E375" s="36">
        <f>-(Mastersheet!$C$5) *D375</f>
        <v>-1800.0578486342542</v>
      </c>
      <c r="F375" s="36">
        <f t="shared" si="20"/>
        <v>0</v>
      </c>
      <c r="G375" s="36">
        <f>-(Mastersheet!$C$10) *D375</f>
        <v>-8700.2796017322289</v>
      </c>
      <c r="H375" s="37">
        <v>0</v>
      </c>
      <c r="I375" s="36">
        <f>(1+Mastersheet!$C$39)*I363</f>
        <v>-500.01606906507021</v>
      </c>
      <c r="J375" s="37">
        <f>(1+Mastersheet!$C$29)*J363</f>
        <v>-6088.1006432880531</v>
      </c>
      <c r="K375" s="37">
        <f>(1+Mastersheet!$C$39)*K363</f>
        <v>-1250.040172662676</v>
      </c>
      <c r="L375" s="25">
        <v>0</v>
      </c>
      <c r="M375" s="25">
        <v>0</v>
      </c>
      <c r="N375" s="36">
        <f t="shared" si="21"/>
        <v>11662.469808521957</v>
      </c>
      <c r="O375" s="36">
        <f t="shared" si="19"/>
        <v>4386103.703565551</v>
      </c>
    </row>
    <row r="376" spans="1:15">
      <c r="A376" s="25">
        <v>374</v>
      </c>
      <c r="B376" s="25">
        <v>56</v>
      </c>
      <c r="C376" s="25">
        <v>2</v>
      </c>
      <c r="D376" s="36">
        <f>(1+Mastersheet!$C$39)*D364</f>
        <v>30000.964143904239</v>
      </c>
      <c r="E376" s="36">
        <f>-(Mastersheet!$C$5) *D376</f>
        <v>-1800.0578486342542</v>
      </c>
      <c r="F376" s="36">
        <f t="shared" si="20"/>
        <v>0</v>
      </c>
      <c r="G376" s="36">
        <f>-(Mastersheet!$C$10) *D376</f>
        <v>-8700.2796017322289</v>
      </c>
      <c r="H376" s="37">
        <v>0</v>
      </c>
      <c r="I376" s="36">
        <f>(1+Mastersheet!$C$39)*I364</f>
        <v>-500.01606906507021</v>
      </c>
      <c r="J376" s="37">
        <f>(1+Mastersheet!$C$29)*J364</f>
        <v>-6088.1006432880531</v>
      </c>
      <c r="K376" s="37">
        <f>(1+Mastersheet!$C$39)*K364</f>
        <v>-1250.040172662676</v>
      </c>
      <c r="L376" s="25">
        <v>0</v>
      </c>
      <c r="M376" s="25">
        <v>0</v>
      </c>
      <c r="N376" s="36">
        <f t="shared" si="21"/>
        <v>11662.469808521957</v>
      </c>
      <c r="O376" s="36">
        <f t="shared" si="19"/>
        <v>4405076.3462133491</v>
      </c>
    </row>
    <row r="377" spans="1:15">
      <c r="A377" s="25">
        <v>375</v>
      </c>
      <c r="B377" s="25">
        <v>56</v>
      </c>
      <c r="C377" s="25">
        <v>3</v>
      </c>
      <c r="D377" s="36">
        <f>(1+Mastersheet!$C$39)*D365</f>
        <v>30000.964143904239</v>
      </c>
      <c r="E377" s="36">
        <f>-(Mastersheet!$C$5) *D377</f>
        <v>-1800.0578486342542</v>
      </c>
      <c r="F377" s="36">
        <f t="shared" si="20"/>
        <v>0</v>
      </c>
      <c r="G377" s="36">
        <f>-(Mastersheet!$C$10) *D377</f>
        <v>-8700.2796017322289</v>
      </c>
      <c r="H377" s="37">
        <v>0</v>
      </c>
      <c r="I377" s="36">
        <f>(1+Mastersheet!$C$39)*I365</f>
        <v>-500.01606906507021</v>
      </c>
      <c r="J377" s="37">
        <f>(1+Mastersheet!$C$29)*J365</f>
        <v>-6088.1006432880531</v>
      </c>
      <c r="K377" s="37">
        <f>(1+Mastersheet!$C$39)*K365</f>
        <v>-1250.040172662676</v>
      </c>
      <c r="L377" s="25">
        <v>0</v>
      </c>
      <c r="M377" s="25">
        <v>0</v>
      </c>
      <c r="N377" s="36">
        <f t="shared" si="21"/>
        <v>11662.469808521957</v>
      </c>
      <c r="O377" s="36">
        <f t="shared" si="19"/>
        <v>4424080.6099322261</v>
      </c>
    </row>
    <row r="378" spans="1:15">
      <c r="A378" s="25">
        <v>376</v>
      </c>
      <c r="B378" s="25">
        <v>56</v>
      </c>
      <c r="C378" s="25">
        <v>4</v>
      </c>
      <c r="D378" s="36">
        <f>(1+Mastersheet!$C$39)*D366</f>
        <v>30000.964143904239</v>
      </c>
      <c r="E378" s="36">
        <f>-(Mastersheet!$C$5) *D378</f>
        <v>-1800.0578486342542</v>
      </c>
      <c r="F378" s="36">
        <f t="shared" si="20"/>
        <v>0</v>
      </c>
      <c r="G378" s="36">
        <f>-(Mastersheet!$C$10) *D378</f>
        <v>-8700.2796017322289</v>
      </c>
      <c r="H378" s="37">
        <v>0</v>
      </c>
      <c r="I378" s="36">
        <f>(1+Mastersheet!$C$39)*I366</f>
        <v>-500.01606906507021</v>
      </c>
      <c r="J378" s="37">
        <f>(1+Mastersheet!$C$29)*J366</f>
        <v>-6088.1006432880531</v>
      </c>
      <c r="K378" s="37">
        <f>(1+Mastersheet!$C$39)*K366</f>
        <v>-1250.040172662676</v>
      </c>
      <c r="L378" s="25">
        <v>0</v>
      </c>
      <c r="M378" s="25">
        <v>0</v>
      </c>
      <c r="N378" s="36">
        <f t="shared" si="21"/>
        <v>11662.469808521957</v>
      </c>
      <c r="O378" s="36">
        <f t="shared" si="19"/>
        <v>4443116.5474239681</v>
      </c>
    </row>
    <row r="379" spans="1:15">
      <c r="A379" s="25">
        <v>377</v>
      </c>
      <c r="B379" s="25">
        <v>56</v>
      </c>
      <c r="C379" s="25">
        <v>5</v>
      </c>
      <c r="D379" s="36">
        <f>(1+Mastersheet!$C$39)*D367</f>
        <v>30000.964143904239</v>
      </c>
      <c r="E379" s="36">
        <f>-(Mastersheet!$C$5) *D379</f>
        <v>-1800.0578486342542</v>
      </c>
      <c r="F379" s="36">
        <f t="shared" si="20"/>
        <v>0</v>
      </c>
      <c r="G379" s="36">
        <f>-(Mastersheet!$C$10) *D379</f>
        <v>-8700.2796017322289</v>
      </c>
      <c r="H379" s="37">
        <v>0</v>
      </c>
      <c r="I379" s="36">
        <f>(1+Mastersheet!$C$39)*I367</f>
        <v>-500.01606906507021</v>
      </c>
      <c r="J379" s="37">
        <f>(1+Mastersheet!$C$29)*J367</f>
        <v>-6088.1006432880531</v>
      </c>
      <c r="K379" s="37">
        <f>(1+Mastersheet!$C$39)*K367</f>
        <v>-1250.040172662676</v>
      </c>
      <c r="L379" s="25">
        <v>0</v>
      </c>
      <c r="M379" s="25">
        <v>0</v>
      </c>
      <c r="N379" s="36">
        <f t="shared" si="21"/>
        <v>11662.469808521957</v>
      </c>
      <c r="O379" s="36">
        <f t="shared" si="19"/>
        <v>4462184.211478197</v>
      </c>
    </row>
    <row r="380" spans="1:15">
      <c r="A380" s="25">
        <v>378</v>
      </c>
      <c r="B380" s="25">
        <v>56</v>
      </c>
      <c r="C380" s="25">
        <v>6</v>
      </c>
      <c r="D380" s="36">
        <f>(1+Mastersheet!$C$39)*D368</f>
        <v>30000.964143904239</v>
      </c>
      <c r="E380" s="36">
        <f>-(Mastersheet!$C$5) *D380</f>
        <v>-1800.0578486342542</v>
      </c>
      <c r="F380" s="36">
        <f t="shared" si="20"/>
        <v>0</v>
      </c>
      <c r="G380" s="36">
        <f>-(Mastersheet!$C$10) *D380</f>
        <v>-8700.2796017322289</v>
      </c>
      <c r="H380" s="37">
        <v>0</v>
      </c>
      <c r="I380" s="36">
        <f>(1+Mastersheet!$C$39)*I368</f>
        <v>-500.01606906507021</v>
      </c>
      <c r="J380" s="37">
        <f>(1+Mastersheet!$C$29)*J368</f>
        <v>-6088.1006432880531</v>
      </c>
      <c r="K380" s="37">
        <f>(1+Mastersheet!$C$39)*K368</f>
        <v>-1250.040172662676</v>
      </c>
      <c r="L380" s="25">
        <v>0</v>
      </c>
      <c r="M380" s="25">
        <v>0</v>
      </c>
      <c r="N380" s="36">
        <f t="shared" si="21"/>
        <v>11662.469808521957</v>
      </c>
      <c r="O380" s="36">
        <f t="shared" si="19"/>
        <v>4481283.654972516</v>
      </c>
    </row>
    <row r="381" spans="1:15">
      <c r="A381" s="25">
        <v>379</v>
      </c>
      <c r="B381" s="25">
        <v>56</v>
      </c>
      <c r="C381" s="25">
        <v>7</v>
      </c>
      <c r="D381" s="36">
        <f>(1+Mastersheet!$C$39)*D369</f>
        <v>30000.964143904239</v>
      </c>
      <c r="E381" s="36">
        <f>-(Mastersheet!$C$5) *D381</f>
        <v>-1800.0578486342542</v>
      </c>
      <c r="F381" s="36">
        <f t="shared" si="20"/>
        <v>0</v>
      </c>
      <c r="G381" s="36">
        <f>-(Mastersheet!$C$10) *D381</f>
        <v>-8700.2796017322289</v>
      </c>
      <c r="H381" s="37">
        <v>0</v>
      </c>
      <c r="I381" s="36">
        <f>(1+Mastersheet!$C$39)*I369</f>
        <v>-500.01606906507021</v>
      </c>
      <c r="J381" s="37">
        <f>(1+Mastersheet!$C$29)*J369</f>
        <v>-6088.1006432880531</v>
      </c>
      <c r="K381" s="37">
        <f>(1+Mastersheet!$C$39)*K369</f>
        <v>-1250.040172662676</v>
      </c>
      <c r="L381" s="25">
        <v>0</v>
      </c>
      <c r="M381" s="25">
        <v>0</v>
      </c>
      <c r="N381" s="36">
        <f t="shared" si="21"/>
        <v>11662.469808521957</v>
      </c>
      <c r="O381" s="36">
        <f t="shared" si="19"/>
        <v>4500414.9308726583</v>
      </c>
    </row>
    <row r="382" spans="1:15">
      <c r="A382" s="25">
        <v>380</v>
      </c>
      <c r="B382" s="25">
        <v>56</v>
      </c>
      <c r="C382" s="25">
        <v>8</v>
      </c>
      <c r="D382" s="36">
        <f>(1+Mastersheet!$C$39)*D370</f>
        <v>30000.964143904239</v>
      </c>
      <c r="E382" s="36">
        <f>-(Mastersheet!$C$5) *D382</f>
        <v>-1800.0578486342542</v>
      </c>
      <c r="F382" s="36">
        <f t="shared" si="20"/>
        <v>0</v>
      </c>
      <c r="G382" s="36">
        <f>-(Mastersheet!$C$10) *D382</f>
        <v>-8700.2796017322289</v>
      </c>
      <c r="H382" s="37">
        <v>0</v>
      </c>
      <c r="I382" s="36">
        <f>(1+Mastersheet!$C$39)*I370</f>
        <v>-500.01606906507021</v>
      </c>
      <c r="J382" s="37">
        <f>(1+Mastersheet!$C$29)*J370</f>
        <v>-6088.1006432880531</v>
      </c>
      <c r="K382" s="37">
        <f>(1+Mastersheet!$C$39)*K370</f>
        <v>-1250.040172662676</v>
      </c>
      <c r="L382" s="25">
        <v>0</v>
      </c>
      <c r="M382" s="25">
        <v>0</v>
      </c>
      <c r="N382" s="36">
        <f t="shared" si="21"/>
        <v>11662.469808521957</v>
      </c>
      <c r="O382" s="36">
        <f t="shared" si="19"/>
        <v>4519578.0922326343</v>
      </c>
    </row>
    <row r="383" spans="1:15">
      <c r="A383" s="25">
        <v>381</v>
      </c>
      <c r="B383" s="25">
        <v>56</v>
      </c>
      <c r="C383" s="25">
        <v>9</v>
      </c>
      <c r="D383" s="36">
        <f>(1+Mastersheet!$C$39)*D371</f>
        <v>30000.964143904239</v>
      </c>
      <c r="E383" s="36">
        <f>-(Mastersheet!$C$5) *D383</f>
        <v>-1800.0578486342542</v>
      </c>
      <c r="F383" s="36">
        <f t="shared" si="20"/>
        <v>0</v>
      </c>
      <c r="G383" s="36">
        <f>-(Mastersheet!$C$10) *D383</f>
        <v>-8700.2796017322289</v>
      </c>
      <c r="H383" s="37">
        <v>0</v>
      </c>
      <c r="I383" s="36">
        <f>(1+Mastersheet!$C$39)*I371</f>
        <v>-500.01606906507021</v>
      </c>
      <c r="J383" s="37">
        <f>(1+Mastersheet!$C$29)*J371</f>
        <v>-6088.1006432880531</v>
      </c>
      <c r="K383" s="37">
        <f>(1+Mastersheet!$C$39)*K371</f>
        <v>-1250.040172662676</v>
      </c>
      <c r="L383" s="25">
        <v>0</v>
      </c>
      <c r="M383" s="25">
        <v>0</v>
      </c>
      <c r="N383" s="36">
        <f t="shared" si="21"/>
        <v>11662.469808521957</v>
      </c>
      <c r="O383" s="36">
        <f t="shared" si="19"/>
        <v>4538773.1921948772</v>
      </c>
    </row>
    <row r="384" spans="1:15">
      <c r="A384" s="25">
        <v>382</v>
      </c>
      <c r="B384" s="25">
        <v>56</v>
      </c>
      <c r="C384" s="25">
        <v>10</v>
      </c>
      <c r="D384" s="36">
        <f>(1+Mastersheet!$C$39)*D372</f>
        <v>30000.964143904239</v>
      </c>
      <c r="E384" s="36">
        <f>-(Mastersheet!$C$5) *D384</f>
        <v>-1800.0578486342542</v>
      </c>
      <c r="F384" s="36">
        <f t="shared" si="20"/>
        <v>0</v>
      </c>
      <c r="G384" s="36">
        <f>-(Mastersheet!$C$10) *D384</f>
        <v>-8700.2796017322289</v>
      </c>
      <c r="H384" s="37">
        <v>0</v>
      </c>
      <c r="I384" s="36">
        <f>(1+Mastersheet!$C$39)*I372</f>
        <v>-500.01606906507021</v>
      </c>
      <c r="J384" s="37">
        <f>(1+Mastersheet!$C$29)*J372</f>
        <v>-6088.1006432880531</v>
      </c>
      <c r="K384" s="37">
        <f>(1+Mastersheet!$C$39)*K372</f>
        <v>-1250.040172662676</v>
      </c>
      <c r="L384" s="25">
        <v>0</v>
      </c>
      <c r="M384" s="25">
        <v>0</v>
      </c>
      <c r="N384" s="36">
        <f t="shared" si="21"/>
        <v>11662.469808521957</v>
      </c>
      <c r="O384" s="36">
        <f t="shared" si="19"/>
        <v>4558000.2839903906</v>
      </c>
    </row>
    <row r="385" spans="1:15">
      <c r="A385" s="25">
        <v>383</v>
      </c>
      <c r="B385" s="25">
        <v>56</v>
      </c>
      <c r="C385" s="25">
        <v>11</v>
      </c>
      <c r="D385" s="36">
        <f>(1+Mastersheet!$C$39)*D373</f>
        <v>30000.964143904239</v>
      </c>
      <c r="E385" s="36">
        <f>-(Mastersheet!$C$5) *D385</f>
        <v>-1800.0578486342542</v>
      </c>
      <c r="F385" s="36">
        <f t="shared" si="20"/>
        <v>0</v>
      </c>
      <c r="G385" s="36">
        <f>-(Mastersheet!$C$10) *D385</f>
        <v>-8700.2796017322289</v>
      </c>
      <c r="H385" s="37">
        <v>0</v>
      </c>
      <c r="I385" s="36">
        <f>(1+Mastersheet!$C$39)*I373</f>
        <v>-500.01606906507021</v>
      </c>
      <c r="J385" s="37">
        <f>(1+Mastersheet!$C$29)*J373</f>
        <v>-6088.1006432880531</v>
      </c>
      <c r="K385" s="37">
        <f>(1+Mastersheet!$C$39)*K373</f>
        <v>-1250.040172662676</v>
      </c>
      <c r="L385" s="25">
        <v>0</v>
      </c>
      <c r="M385" s="25">
        <v>0</v>
      </c>
      <c r="N385" s="36">
        <f t="shared" si="21"/>
        <v>11662.469808521957</v>
      </c>
      <c r="O385" s="36">
        <f t="shared" si="19"/>
        <v>4577259.420938896</v>
      </c>
    </row>
    <row r="386" spans="1:15">
      <c r="A386" s="25">
        <v>384</v>
      </c>
      <c r="B386" s="25">
        <v>57</v>
      </c>
      <c r="C386" s="25">
        <v>0</v>
      </c>
      <c r="D386" s="36">
        <f>(1+Mastersheet!$C$39)*D374</f>
        <v>30000.964143904239</v>
      </c>
      <c r="E386" s="36">
        <f>-(Mastersheet!$C$5) *D386</f>
        <v>-1800.0578486342542</v>
      </c>
      <c r="F386" s="36">
        <f t="shared" si="20"/>
        <v>0</v>
      </c>
      <c r="G386" s="36">
        <f>-(Mastersheet!$C$10) *D386</f>
        <v>-8700.2796017322289</v>
      </c>
      <c r="H386" s="37">
        <v>0</v>
      </c>
      <c r="I386" s="36">
        <f>(1+Mastersheet!$C$39)*I374</f>
        <v>-500.01606906507021</v>
      </c>
      <c r="J386" s="37">
        <f>(1+Mastersheet!$C$29)*J374</f>
        <v>-6088.1006432880531</v>
      </c>
      <c r="K386" s="37">
        <f>(1+Mastersheet!$C$39)*K374</f>
        <v>-1250.040172662676</v>
      </c>
      <c r="L386" s="25">
        <v>0</v>
      </c>
      <c r="M386" s="25">
        <v>0</v>
      </c>
      <c r="N386" s="36">
        <f t="shared" si="21"/>
        <v>11662.469808521957</v>
      </c>
      <c r="O386" s="36">
        <f t="shared" si="19"/>
        <v>4596550.6564489827</v>
      </c>
    </row>
    <row r="387" spans="1:15">
      <c r="A387" s="25">
        <v>385</v>
      </c>
      <c r="B387" s="25">
        <v>57</v>
      </c>
      <c r="C387" s="25">
        <v>1</v>
      </c>
      <c r="D387" s="36">
        <f>(1+Mastersheet!$C$39)*D375</f>
        <v>30900.993068221367</v>
      </c>
      <c r="E387" s="36">
        <f>-(Mastersheet!$C$5) *D387</f>
        <v>-1854.059584093282</v>
      </c>
      <c r="F387" s="36">
        <f t="shared" si="20"/>
        <v>0</v>
      </c>
      <c r="G387" s="36">
        <f>-(Mastersheet!$C$10) *D387</f>
        <v>-8961.2879897841958</v>
      </c>
      <c r="H387" s="37">
        <v>0</v>
      </c>
      <c r="I387" s="36">
        <f>(1+Mastersheet!$C$39)*I375</f>
        <v>-515.01655113702236</v>
      </c>
      <c r="J387" s="37">
        <f>(1+Mastersheet!$C$29)*J375</f>
        <v>-6453.3866818853367</v>
      </c>
      <c r="K387" s="37">
        <f>(1+Mastersheet!$C$39)*K375</f>
        <v>-1287.5413778425564</v>
      </c>
      <c r="L387" s="25">
        <v>0</v>
      </c>
      <c r="M387" s="25">
        <v>0</v>
      </c>
      <c r="N387" s="36">
        <f t="shared" si="21"/>
        <v>11829.700883478978</v>
      </c>
      <c r="O387" s="36">
        <f t="shared" ref="O387:O422" si="22" xml:space="preserve"> N387 + O386 * (1+($S$7)/12)</f>
        <v>4616041.2750932099</v>
      </c>
    </row>
    <row r="388" spans="1:15">
      <c r="A388" s="25">
        <v>386</v>
      </c>
      <c r="B388" s="25">
        <v>57</v>
      </c>
      <c r="C388" s="25">
        <v>2</v>
      </c>
      <c r="D388" s="36">
        <f>(1+Mastersheet!$C$39)*D376</f>
        <v>30900.993068221367</v>
      </c>
      <c r="E388" s="36">
        <f>-(Mastersheet!$C$5) *D388</f>
        <v>-1854.059584093282</v>
      </c>
      <c r="F388" s="36">
        <f t="shared" ref="F388:F420" si="23">FV(0.00416,1,0,-F387,0)</f>
        <v>0</v>
      </c>
      <c r="G388" s="36">
        <f>-(Mastersheet!$C$10) *D388</f>
        <v>-8961.2879897841958</v>
      </c>
      <c r="H388" s="37">
        <v>0</v>
      </c>
      <c r="I388" s="36">
        <f>(1+Mastersheet!$C$39)*I376</f>
        <v>-515.01655113702236</v>
      </c>
      <c r="J388" s="37">
        <f>(1+Mastersheet!$C$29)*J376</f>
        <v>-6453.3866818853367</v>
      </c>
      <c r="K388" s="37">
        <f>(1+Mastersheet!$C$39)*K376</f>
        <v>-1287.5413778425564</v>
      </c>
      <c r="L388" s="25">
        <v>0</v>
      </c>
      <c r="M388" s="25">
        <v>0</v>
      </c>
      <c r="N388" s="36">
        <f t="shared" ref="N388:N422" si="24">SUM(D388,E388,F388,G388,H388,I388,J388,K388,L388,M388)</f>
        <v>11829.700883478978</v>
      </c>
      <c r="O388" s="36">
        <f t="shared" si="22"/>
        <v>4635564.3781018443</v>
      </c>
    </row>
    <row r="389" spans="1:15">
      <c r="A389" s="25">
        <v>387</v>
      </c>
      <c r="B389" s="25">
        <v>57</v>
      </c>
      <c r="C389" s="25">
        <v>3</v>
      </c>
      <c r="D389" s="36">
        <f>(1+Mastersheet!$C$39)*D377</f>
        <v>30900.993068221367</v>
      </c>
      <c r="E389" s="36">
        <f>-(Mastersheet!$C$5) *D389</f>
        <v>-1854.059584093282</v>
      </c>
      <c r="F389" s="36">
        <f t="shared" si="23"/>
        <v>0</v>
      </c>
      <c r="G389" s="36">
        <f>-(Mastersheet!$C$10) *D389</f>
        <v>-8961.2879897841958</v>
      </c>
      <c r="H389" s="37">
        <v>0</v>
      </c>
      <c r="I389" s="36">
        <f>(1+Mastersheet!$C$39)*I377</f>
        <v>-515.01655113702236</v>
      </c>
      <c r="J389" s="37">
        <f>(1+Mastersheet!$C$29)*J377</f>
        <v>-6453.3866818853367</v>
      </c>
      <c r="K389" s="37">
        <f>(1+Mastersheet!$C$39)*K377</f>
        <v>-1287.5413778425564</v>
      </c>
      <c r="L389" s="25">
        <v>0</v>
      </c>
      <c r="M389" s="25">
        <v>0</v>
      </c>
      <c r="N389" s="36">
        <f t="shared" si="24"/>
        <v>11829.700883478978</v>
      </c>
      <c r="O389" s="36">
        <f t="shared" si="22"/>
        <v>4655120.0196154928</v>
      </c>
    </row>
    <row r="390" spans="1:15">
      <c r="A390" s="25">
        <v>388</v>
      </c>
      <c r="B390" s="25">
        <v>57</v>
      </c>
      <c r="C390" s="25">
        <v>4</v>
      </c>
      <c r="D390" s="36">
        <f>(1+Mastersheet!$C$39)*D378</f>
        <v>30900.993068221367</v>
      </c>
      <c r="E390" s="36">
        <f>-(Mastersheet!$C$5) *D390</f>
        <v>-1854.059584093282</v>
      </c>
      <c r="F390" s="36">
        <f t="shared" si="23"/>
        <v>0</v>
      </c>
      <c r="G390" s="36">
        <f>-(Mastersheet!$C$10) *D390</f>
        <v>-8961.2879897841958</v>
      </c>
      <c r="H390" s="37">
        <v>0</v>
      </c>
      <c r="I390" s="36">
        <f>(1+Mastersheet!$C$39)*I378</f>
        <v>-515.01655113702236</v>
      </c>
      <c r="J390" s="37">
        <f>(1+Mastersheet!$C$29)*J378</f>
        <v>-6453.3866818853367</v>
      </c>
      <c r="K390" s="37">
        <f>(1+Mastersheet!$C$39)*K378</f>
        <v>-1287.5413778425564</v>
      </c>
      <c r="L390" s="25">
        <v>0</v>
      </c>
      <c r="M390" s="25">
        <v>0</v>
      </c>
      <c r="N390" s="36">
        <f t="shared" si="24"/>
        <v>11829.700883478978</v>
      </c>
      <c r="O390" s="36">
        <f t="shared" si="22"/>
        <v>4674708.253864998</v>
      </c>
    </row>
    <row r="391" spans="1:15">
      <c r="A391" s="25">
        <v>389</v>
      </c>
      <c r="B391" s="25">
        <v>57</v>
      </c>
      <c r="C391" s="25">
        <v>5</v>
      </c>
      <c r="D391" s="36">
        <f>(1+Mastersheet!$C$39)*D379</f>
        <v>30900.993068221367</v>
      </c>
      <c r="E391" s="36">
        <f>-(Mastersheet!$C$5) *D391</f>
        <v>-1854.059584093282</v>
      </c>
      <c r="F391" s="36">
        <f t="shared" si="23"/>
        <v>0</v>
      </c>
      <c r="G391" s="36">
        <f>-(Mastersheet!$C$10) *D391</f>
        <v>-8961.2879897841958</v>
      </c>
      <c r="H391" s="37">
        <v>0</v>
      </c>
      <c r="I391" s="36">
        <f>(1+Mastersheet!$C$39)*I379</f>
        <v>-515.01655113702236</v>
      </c>
      <c r="J391" s="37">
        <f>(1+Mastersheet!$C$29)*J379</f>
        <v>-6453.3866818853367</v>
      </c>
      <c r="K391" s="37">
        <f>(1+Mastersheet!$C$39)*K379</f>
        <v>-1287.5413778425564</v>
      </c>
      <c r="L391" s="25">
        <v>0</v>
      </c>
      <c r="M391" s="25">
        <v>0</v>
      </c>
      <c r="N391" s="36">
        <f t="shared" si="24"/>
        <v>11829.700883478978</v>
      </c>
      <c r="O391" s="36">
        <f t="shared" si="22"/>
        <v>4694329.1351715857</v>
      </c>
    </row>
    <row r="392" spans="1:15">
      <c r="A392" s="25">
        <v>390</v>
      </c>
      <c r="B392" s="25">
        <v>57</v>
      </c>
      <c r="C392" s="25">
        <v>6</v>
      </c>
      <c r="D392" s="36">
        <f>(1+Mastersheet!$C$39)*D380</f>
        <v>30900.993068221367</v>
      </c>
      <c r="E392" s="36">
        <f>-(Mastersheet!$C$5) *D392</f>
        <v>-1854.059584093282</v>
      </c>
      <c r="F392" s="36">
        <f t="shared" si="23"/>
        <v>0</v>
      </c>
      <c r="G392" s="36">
        <f>-(Mastersheet!$C$10) *D392</f>
        <v>-8961.2879897841958</v>
      </c>
      <c r="H392" s="37">
        <v>0</v>
      </c>
      <c r="I392" s="36">
        <f>(1+Mastersheet!$C$39)*I380</f>
        <v>-515.01655113702236</v>
      </c>
      <c r="J392" s="37">
        <f>(1+Mastersheet!$C$29)*J380</f>
        <v>-6453.3866818853367</v>
      </c>
      <c r="K392" s="37">
        <f>(1+Mastersheet!$C$39)*K380</f>
        <v>-1287.5413778425564</v>
      </c>
      <c r="L392" s="25">
        <v>0</v>
      </c>
      <c r="M392" s="25">
        <v>0</v>
      </c>
      <c r="N392" s="36">
        <f t="shared" si="24"/>
        <v>11829.700883478978</v>
      </c>
      <c r="O392" s="36">
        <f t="shared" si="22"/>
        <v>4713982.7179470174</v>
      </c>
    </row>
    <row r="393" spans="1:15">
      <c r="A393" s="25">
        <v>391</v>
      </c>
      <c r="B393" s="25">
        <v>57</v>
      </c>
      <c r="C393" s="25">
        <v>7</v>
      </c>
      <c r="D393" s="36">
        <f>(1+Mastersheet!$C$39)*D381</f>
        <v>30900.993068221367</v>
      </c>
      <c r="E393" s="36">
        <f>-(Mastersheet!$C$5) *D393</f>
        <v>-1854.059584093282</v>
      </c>
      <c r="F393" s="36">
        <f t="shared" si="23"/>
        <v>0</v>
      </c>
      <c r="G393" s="36">
        <f>-(Mastersheet!$C$10) *D393</f>
        <v>-8961.2879897841958</v>
      </c>
      <c r="H393" s="37">
        <v>0</v>
      </c>
      <c r="I393" s="36">
        <f>(1+Mastersheet!$C$39)*I381</f>
        <v>-515.01655113702236</v>
      </c>
      <c r="J393" s="37">
        <f>(1+Mastersheet!$C$29)*J381</f>
        <v>-6453.3866818853367</v>
      </c>
      <c r="K393" s="37">
        <f>(1+Mastersheet!$C$39)*K381</f>
        <v>-1287.5413778425564</v>
      </c>
      <c r="L393" s="25">
        <v>0</v>
      </c>
      <c r="M393" s="25">
        <v>0</v>
      </c>
      <c r="N393" s="36">
        <f t="shared" si="24"/>
        <v>11829.700883478978</v>
      </c>
      <c r="O393" s="36">
        <f t="shared" si="22"/>
        <v>4733669.0566937411</v>
      </c>
    </row>
    <row r="394" spans="1:15">
      <c r="A394" s="25">
        <v>392</v>
      </c>
      <c r="B394" s="25">
        <v>57</v>
      </c>
      <c r="C394" s="25">
        <v>8</v>
      </c>
      <c r="D394" s="36">
        <f>(1+Mastersheet!$C$39)*D382</f>
        <v>30900.993068221367</v>
      </c>
      <c r="E394" s="36">
        <f>-(Mastersheet!$C$5) *D394</f>
        <v>-1854.059584093282</v>
      </c>
      <c r="F394" s="36">
        <f t="shared" si="23"/>
        <v>0</v>
      </c>
      <c r="G394" s="36">
        <f>-(Mastersheet!$C$10) *D394</f>
        <v>-8961.2879897841958</v>
      </c>
      <c r="H394" s="37">
        <v>0</v>
      </c>
      <c r="I394" s="36">
        <f>(1+Mastersheet!$C$39)*I382</f>
        <v>-515.01655113702236</v>
      </c>
      <c r="J394" s="37">
        <f>(1+Mastersheet!$C$29)*J382</f>
        <v>-6453.3866818853367</v>
      </c>
      <c r="K394" s="37">
        <f>(1+Mastersheet!$C$39)*K382</f>
        <v>-1287.5413778425564</v>
      </c>
      <c r="L394" s="25">
        <v>0</v>
      </c>
      <c r="M394" s="25">
        <v>0</v>
      </c>
      <c r="N394" s="36">
        <f t="shared" si="24"/>
        <v>11829.700883478978</v>
      </c>
      <c r="O394" s="36">
        <f t="shared" si="22"/>
        <v>4753388.2060050434</v>
      </c>
    </row>
    <row r="395" spans="1:15">
      <c r="A395" s="25">
        <v>393</v>
      </c>
      <c r="B395" s="25">
        <v>57</v>
      </c>
      <c r="C395" s="25">
        <v>9</v>
      </c>
      <c r="D395" s="36">
        <f>(1+Mastersheet!$C$39)*D383</f>
        <v>30900.993068221367</v>
      </c>
      <c r="E395" s="36">
        <f>-(Mastersheet!$C$5) *D395</f>
        <v>-1854.059584093282</v>
      </c>
      <c r="F395" s="36">
        <f t="shared" si="23"/>
        <v>0</v>
      </c>
      <c r="G395" s="36">
        <f>-(Mastersheet!$C$10) *D395</f>
        <v>-8961.2879897841958</v>
      </c>
      <c r="H395" s="37">
        <v>0</v>
      </c>
      <c r="I395" s="36">
        <f>(1+Mastersheet!$C$39)*I383</f>
        <v>-515.01655113702236</v>
      </c>
      <c r="J395" s="37">
        <f>(1+Mastersheet!$C$29)*J383</f>
        <v>-6453.3866818853367</v>
      </c>
      <c r="K395" s="37">
        <f>(1+Mastersheet!$C$39)*K383</f>
        <v>-1287.5413778425564</v>
      </c>
      <c r="L395" s="25">
        <v>0</v>
      </c>
      <c r="M395" s="25">
        <v>0</v>
      </c>
      <c r="N395" s="36">
        <f t="shared" si="24"/>
        <v>11829.700883478978</v>
      </c>
      <c r="O395" s="36">
        <f t="shared" si="22"/>
        <v>4773140.2205651971</v>
      </c>
    </row>
    <row r="396" spans="1:15">
      <c r="A396" s="25">
        <v>394</v>
      </c>
      <c r="B396" s="25">
        <v>57</v>
      </c>
      <c r="C396" s="25">
        <v>10</v>
      </c>
      <c r="D396" s="36">
        <f>(1+Mastersheet!$C$39)*D384</f>
        <v>30900.993068221367</v>
      </c>
      <c r="E396" s="36">
        <f>-(Mastersheet!$C$5) *D396</f>
        <v>-1854.059584093282</v>
      </c>
      <c r="F396" s="36">
        <f t="shared" si="23"/>
        <v>0</v>
      </c>
      <c r="G396" s="36">
        <f>-(Mastersheet!$C$10) *D396</f>
        <v>-8961.2879897841958</v>
      </c>
      <c r="H396" s="37">
        <v>0</v>
      </c>
      <c r="I396" s="36">
        <f>(1+Mastersheet!$C$39)*I384</f>
        <v>-515.01655113702236</v>
      </c>
      <c r="J396" s="37">
        <f>(1+Mastersheet!$C$29)*J384</f>
        <v>-6453.3866818853367</v>
      </c>
      <c r="K396" s="37">
        <f>(1+Mastersheet!$C$39)*K384</f>
        <v>-1287.5413778425564</v>
      </c>
      <c r="L396" s="25">
        <v>0</v>
      </c>
      <c r="M396" s="25">
        <v>0</v>
      </c>
      <c r="N396" s="36">
        <f t="shared" si="24"/>
        <v>11829.700883478978</v>
      </c>
      <c r="O396" s="36">
        <f t="shared" si="22"/>
        <v>4792925.1551496182</v>
      </c>
    </row>
    <row r="397" spans="1:15">
      <c r="A397" s="25">
        <v>395</v>
      </c>
      <c r="B397" s="25">
        <v>57</v>
      </c>
      <c r="C397" s="25">
        <v>11</v>
      </c>
      <c r="D397" s="36">
        <f>(1+Mastersheet!$C$39)*D385</f>
        <v>30900.993068221367</v>
      </c>
      <c r="E397" s="36">
        <f>-(Mastersheet!$C$5) *D397</f>
        <v>-1854.059584093282</v>
      </c>
      <c r="F397" s="36">
        <f t="shared" si="23"/>
        <v>0</v>
      </c>
      <c r="G397" s="36">
        <f>-(Mastersheet!$C$10) *D397</f>
        <v>-8961.2879897841958</v>
      </c>
      <c r="H397" s="37">
        <v>0</v>
      </c>
      <c r="I397" s="36">
        <f>(1+Mastersheet!$C$39)*I385</f>
        <v>-515.01655113702236</v>
      </c>
      <c r="J397" s="37">
        <f>(1+Mastersheet!$C$29)*J385</f>
        <v>-6453.3866818853367</v>
      </c>
      <c r="K397" s="37">
        <f>(1+Mastersheet!$C$39)*K385</f>
        <v>-1287.5413778425564</v>
      </c>
      <c r="L397" s="25">
        <v>0</v>
      </c>
      <c r="M397" s="25">
        <v>0</v>
      </c>
      <c r="N397" s="36">
        <f t="shared" si="24"/>
        <v>11829.700883478978</v>
      </c>
      <c r="O397" s="36">
        <f t="shared" si="22"/>
        <v>4812743.0646250136</v>
      </c>
    </row>
    <row r="398" spans="1:15">
      <c r="A398" s="25">
        <v>396</v>
      </c>
      <c r="B398" s="25">
        <v>58</v>
      </c>
      <c r="C398" s="25">
        <v>0</v>
      </c>
      <c r="D398" s="36">
        <f>(1+Mastersheet!$C$39)*D386</f>
        <v>30900.993068221367</v>
      </c>
      <c r="E398" s="36">
        <f>-(Mastersheet!$C$5) *D398</f>
        <v>-1854.059584093282</v>
      </c>
      <c r="F398" s="36">
        <f t="shared" si="23"/>
        <v>0</v>
      </c>
      <c r="G398" s="36">
        <f>-(Mastersheet!$C$10) *D398</f>
        <v>-8961.2879897841958</v>
      </c>
      <c r="H398" s="37">
        <v>0</v>
      </c>
      <c r="I398" s="36">
        <f>(1+Mastersheet!$C$39)*I386</f>
        <v>-515.01655113702236</v>
      </c>
      <c r="J398" s="37">
        <f>(1+Mastersheet!$C$29)*J386</f>
        <v>-6453.3866818853367</v>
      </c>
      <c r="K398" s="37">
        <f>(1+Mastersheet!$C$39)*K386</f>
        <v>-1287.5413778425564</v>
      </c>
      <c r="L398" s="25">
        <v>0</v>
      </c>
      <c r="M398" s="25">
        <v>0</v>
      </c>
      <c r="N398" s="36">
        <f t="shared" si="24"/>
        <v>11829.700883478978</v>
      </c>
      <c r="O398" s="36">
        <f t="shared" si="22"/>
        <v>4832594.0039495341</v>
      </c>
    </row>
    <row r="399" spans="1:15">
      <c r="A399" s="25">
        <v>397</v>
      </c>
      <c r="B399" s="25">
        <v>58</v>
      </c>
      <c r="C399" s="25">
        <v>1</v>
      </c>
      <c r="D399" s="36">
        <f>(1+Mastersheet!$C$39)*D387</f>
        <v>31828.022860268007</v>
      </c>
      <c r="E399" s="36">
        <f>-(Mastersheet!$C$5) *D399</f>
        <v>-1909.6813716160805</v>
      </c>
      <c r="F399" s="36">
        <f t="shared" si="23"/>
        <v>0</v>
      </c>
      <c r="G399" s="36">
        <f>-(Mastersheet!$C$10) *D399</f>
        <v>-9230.1266294777215</v>
      </c>
      <c r="H399" s="37">
        <v>0</v>
      </c>
      <c r="I399" s="36">
        <f>(1+Mastersheet!$C$39)*I387</f>
        <v>-530.46704767113306</v>
      </c>
      <c r="J399" s="37">
        <f>(1+Mastersheet!$C$29)*J387</f>
        <v>-6840.5898827984574</v>
      </c>
      <c r="K399" s="37">
        <f>(1+Mastersheet!$C$39)*K387</f>
        <v>-1326.1676191778331</v>
      </c>
      <c r="L399" s="25">
        <v>0</v>
      </c>
      <c r="M399" s="25">
        <v>0</v>
      </c>
      <c r="N399" s="36">
        <f t="shared" si="24"/>
        <v>11990.990309526785</v>
      </c>
      <c r="O399" s="36">
        <f t="shared" si="22"/>
        <v>4852639.3175989771</v>
      </c>
    </row>
    <row r="400" spans="1:15">
      <c r="A400" s="25">
        <v>398</v>
      </c>
      <c r="B400" s="25">
        <v>58</v>
      </c>
      <c r="C400" s="25">
        <v>2</v>
      </c>
      <c r="D400" s="36">
        <f>(1+Mastersheet!$C$39)*D388</f>
        <v>31828.022860268007</v>
      </c>
      <c r="E400" s="36">
        <f>-(Mastersheet!$C$5) *D400</f>
        <v>-1909.6813716160805</v>
      </c>
      <c r="F400" s="36">
        <f t="shared" si="23"/>
        <v>0</v>
      </c>
      <c r="G400" s="36">
        <f>-(Mastersheet!$C$10) *D400</f>
        <v>-9230.1266294777215</v>
      </c>
      <c r="H400" s="37">
        <v>0</v>
      </c>
      <c r="I400" s="36">
        <f>(1+Mastersheet!$C$39)*I388</f>
        <v>-530.46704767113306</v>
      </c>
      <c r="J400" s="37">
        <f>(1+Mastersheet!$C$29)*J388</f>
        <v>-6840.5898827984574</v>
      </c>
      <c r="K400" s="37">
        <f>(1+Mastersheet!$C$39)*K388</f>
        <v>-1326.1676191778331</v>
      </c>
      <c r="L400" s="25">
        <v>0</v>
      </c>
      <c r="M400" s="25">
        <v>0</v>
      </c>
      <c r="N400" s="36">
        <f t="shared" si="24"/>
        <v>11990.990309526785</v>
      </c>
      <c r="O400" s="36">
        <f t="shared" si="22"/>
        <v>4872718.0401045028</v>
      </c>
    </row>
    <row r="401" spans="1:15">
      <c r="A401" s="25">
        <v>399</v>
      </c>
      <c r="B401" s="25">
        <v>58</v>
      </c>
      <c r="C401" s="25">
        <v>3</v>
      </c>
      <c r="D401" s="36">
        <f>(1+Mastersheet!$C$39)*D389</f>
        <v>31828.022860268007</v>
      </c>
      <c r="E401" s="36">
        <f>-(Mastersheet!$C$5) *D401</f>
        <v>-1909.6813716160805</v>
      </c>
      <c r="F401" s="36">
        <f t="shared" si="23"/>
        <v>0</v>
      </c>
      <c r="G401" s="36">
        <f>-(Mastersheet!$C$10) *D401</f>
        <v>-9230.1266294777215</v>
      </c>
      <c r="H401" s="37">
        <v>0</v>
      </c>
      <c r="I401" s="36">
        <f>(1+Mastersheet!$C$39)*I389</f>
        <v>-530.46704767113306</v>
      </c>
      <c r="J401" s="37">
        <f>(1+Mastersheet!$C$29)*J389</f>
        <v>-6840.5898827984574</v>
      </c>
      <c r="K401" s="37">
        <f>(1+Mastersheet!$C$39)*K389</f>
        <v>-1326.1676191778331</v>
      </c>
      <c r="L401" s="25">
        <v>0</v>
      </c>
      <c r="M401" s="25">
        <v>0</v>
      </c>
      <c r="N401" s="36">
        <f t="shared" si="24"/>
        <v>11990.990309526785</v>
      </c>
      <c r="O401" s="36">
        <f t="shared" si="22"/>
        <v>4892830.2271475373</v>
      </c>
    </row>
    <row r="402" spans="1:15">
      <c r="A402" s="25">
        <v>400</v>
      </c>
      <c r="B402" s="25">
        <v>58</v>
      </c>
      <c r="C402" s="25">
        <v>4</v>
      </c>
      <c r="D402" s="36">
        <f>(1+Mastersheet!$C$39)*D390</f>
        <v>31828.022860268007</v>
      </c>
      <c r="E402" s="36">
        <f>-(Mastersheet!$C$5) *D402</f>
        <v>-1909.6813716160805</v>
      </c>
      <c r="F402" s="36">
        <f t="shared" si="23"/>
        <v>0</v>
      </c>
      <c r="G402" s="36">
        <f>-(Mastersheet!$C$10) *D402</f>
        <v>-9230.1266294777215</v>
      </c>
      <c r="H402" s="37">
        <v>0</v>
      </c>
      <c r="I402" s="36">
        <f>(1+Mastersheet!$C$39)*I390</f>
        <v>-530.46704767113306</v>
      </c>
      <c r="J402" s="37">
        <f>(1+Mastersheet!$C$29)*J390</f>
        <v>-6840.5898827984574</v>
      </c>
      <c r="K402" s="37">
        <f>(1+Mastersheet!$C$39)*K390</f>
        <v>-1326.1676191778331</v>
      </c>
      <c r="L402" s="25">
        <v>0</v>
      </c>
      <c r="M402" s="25">
        <v>0</v>
      </c>
      <c r="N402" s="36">
        <f t="shared" si="24"/>
        <v>11990.990309526785</v>
      </c>
      <c r="O402" s="36">
        <f t="shared" si="22"/>
        <v>4912975.9345023101</v>
      </c>
    </row>
    <row r="403" spans="1:15">
      <c r="A403" s="25">
        <v>401</v>
      </c>
      <c r="B403" s="25">
        <v>58</v>
      </c>
      <c r="C403" s="25">
        <v>5</v>
      </c>
      <c r="D403" s="36">
        <f>(1+Mastersheet!$C$39)*D391</f>
        <v>31828.022860268007</v>
      </c>
      <c r="E403" s="36">
        <f>-(Mastersheet!$C$5) *D403</f>
        <v>-1909.6813716160805</v>
      </c>
      <c r="F403" s="36">
        <f t="shared" si="23"/>
        <v>0</v>
      </c>
      <c r="G403" s="36">
        <f>-(Mastersheet!$C$10) *D403</f>
        <v>-9230.1266294777215</v>
      </c>
      <c r="H403" s="37">
        <v>0</v>
      </c>
      <c r="I403" s="36">
        <f>(1+Mastersheet!$C$39)*I391</f>
        <v>-530.46704767113306</v>
      </c>
      <c r="J403" s="37">
        <f>(1+Mastersheet!$C$29)*J391</f>
        <v>-6840.5898827984574</v>
      </c>
      <c r="K403" s="37">
        <f>(1+Mastersheet!$C$39)*K391</f>
        <v>-1326.1676191778331</v>
      </c>
      <c r="L403" s="25">
        <v>0</v>
      </c>
      <c r="M403" s="25">
        <v>0</v>
      </c>
      <c r="N403" s="36">
        <f t="shared" si="24"/>
        <v>11990.990309526785</v>
      </c>
      <c r="O403" s="36">
        <f t="shared" si="22"/>
        <v>4933155.2180360081</v>
      </c>
    </row>
    <row r="404" spans="1:15">
      <c r="A404" s="25">
        <v>402</v>
      </c>
      <c r="B404" s="25">
        <v>58</v>
      </c>
      <c r="C404" s="25">
        <v>6</v>
      </c>
      <c r="D404" s="36">
        <f>(1+Mastersheet!$C$39)*D392</f>
        <v>31828.022860268007</v>
      </c>
      <c r="E404" s="36">
        <f>-(Mastersheet!$C$5) *D404</f>
        <v>-1909.6813716160805</v>
      </c>
      <c r="F404" s="36">
        <f t="shared" si="23"/>
        <v>0</v>
      </c>
      <c r="G404" s="36">
        <f>-(Mastersheet!$C$10) *D404</f>
        <v>-9230.1266294777215</v>
      </c>
      <c r="H404" s="37">
        <v>0</v>
      </c>
      <c r="I404" s="36">
        <f>(1+Mastersheet!$C$39)*I392</f>
        <v>-530.46704767113306</v>
      </c>
      <c r="J404" s="37">
        <f>(1+Mastersheet!$C$29)*J392</f>
        <v>-6840.5898827984574</v>
      </c>
      <c r="K404" s="37">
        <f>(1+Mastersheet!$C$39)*K392</f>
        <v>-1326.1676191778331</v>
      </c>
      <c r="L404" s="25">
        <v>0</v>
      </c>
      <c r="M404" s="25">
        <v>0</v>
      </c>
      <c r="N404" s="36">
        <f t="shared" si="24"/>
        <v>11990.990309526785</v>
      </c>
      <c r="O404" s="36">
        <f t="shared" si="22"/>
        <v>4953368.1337089287</v>
      </c>
    </row>
    <row r="405" spans="1:15">
      <c r="A405" s="25">
        <v>403</v>
      </c>
      <c r="B405" s="25">
        <v>58</v>
      </c>
      <c r="C405" s="25">
        <v>7</v>
      </c>
      <c r="D405" s="36">
        <f>(1+Mastersheet!$C$39)*D393</f>
        <v>31828.022860268007</v>
      </c>
      <c r="E405" s="36">
        <f>-(Mastersheet!$C$5) *D405</f>
        <v>-1909.6813716160805</v>
      </c>
      <c r="F405" s="36">
        <f t="shared" si="23"/>
        <v>0</v>
      </c>
      <c r="G405" s="36">
        <f>-(Mastersheet!$C$10) *D405</f>
        <v>-9230.1266294777215</v>
      </c>
      <c r="H405" s="37">
        <v>0</v>
      </c>
      <c r="I405" s="36">
        <f>(1+Mastersheet!$C$39)*I393</f>
        <v>-530.46704767113306</v>
      </c>
      <c r="J405" s="37">
        <f>(1+Mastersheet!$C$29)*J393</f>
        <v>-6840.5898827984574</v>
      </c>
      <c r="K405" s="37">
        <f>(1+Mastersheet!$C$39)*K393</f>
        <v>-1326.1676191778331</v>
      </c>
      <c r="L405" s="25">
        <v>0</v>
      </c>
      <c r="M405" s="25">
        <v>0</v>
      </c>
      <c r="N405" s="36">
        <f t="shared" si="24"/>
        <v>11990.990309526785</v>
      </c>
      <c r="O405" s="36">
        <f t="shared" si="22"/>
        <v>4973614.7375746379</v>
      </c>
    </row>
    <row r="406" spans="1:15">
      <c r="A406" s="25">
        <v>404</v>
      </c>
      <c r="B406" s="25">
        <v>58</v>
      </c>
      <c r="C406" s="25">
        <v>8</v>
      </c>
      <c r="D406" s="36">
        <f>(1+Mastersheet!$C$39)*D394</f>
        <v>31828.022860268007</v>
      </c>
      <c r="E406" s="36">
        <f>-(Mastersheet!$C$5) *D406</f>
        <v>-1909.6813716160805</v>
      </c>
      <c r="F406" s="36">
        <f t="shared" si="23"/>
        <v>0</v>
      </c>
      <c r="G406" s="36">
        <f>-(Mastersheet!$C$10) *D406</f>
        <v>-9230.1266294777215</v>
      </c>
      <c r="H406" s="37">
        <v>0</v>
      </c>
      <c r="I406" s="36">
        <f>(1+Mastersheet!$C$39)*I394</f>
        <v>-530.46704767113306</v>
      </c>
      <c r="J406" s="37">
        <f>(1+Mastersheet!$C$29)*J394</f>
        <v>-6840.5898827984574</v>
      </c>
      <c r="K406" s="37">
        <f>(1+Mastersheet!$C$39)*K394</f>
        <v>-1326.1676191778331</v>
      </c>
      <c r="L406" s="25">
        <v>0</v>
      </c>
      <c r="M406" s="25">
        <v>0</v>
      </c>
      <c r="N406" s="36">
        <f t="shared" si="24"/>
        <v>11990.990309526785</v>
      </c>
      <c r="O406" s="36">
        <f t="shared" si="22"/>
        <v>4993895.0857801232</v>
      </c>
    </row>
    <row r="407" spans="1:15">
      <c r="A407" s="25">
        <v>405</v>
      </c>
      <c r="B407" s="25">
        <v>58</v>
      </c>
      <c r="C407" s="25">
        <v>9</v>
      </c>
      <c r="D407" s="36">
        <f>(1+Mastersheet!$C$39)*D395</f>
        <v>31828.022860268007</v>
      </c>
      <c r="E407" s="36">
        <f>-(Mastersheet!$C$5) *D407</f>
        <v>-1909.6813716160805</v>
      </c>
      <c r="F407" s="36">
        <f t="shared" si="23"/>
        <v>0</v>
      </c>
      <c r="G407" s="36">
        <f>-(Mastersheet!$C$10) *D407</f>
        <v>-9230.1266294777215</v>
      </c>
      <c r="H407" s="37">
        <v>0</v>
      </c>
      <c r="I407" s="36">
        <f>(1+Mastersheet!$C$39)*I395</f>
        <v>-530.46704767113306</v>
      </c>
      <c r="J407" s="37">
        <f>(1+Mastersheet!$C$29)*J395</f>
        <v>-6840.5898827984574</v>
      </c>
      <c r="K407" s="37">
        <f>(1+Mastersheet!$C$39)*K395</f>
        <v>-1326.1676191778331</v>
      </c>
      <c r="L407" s="25">
        <v>0</v>
      </c>
      <c r="M407" s="25">
        <v>0</v>
      </c>
      <c r="N407" s="36">
        <f t="shared" si="24"/>
        <v>11990.990309526785</v>
      </c>
      <c r="O407" s="36">
        <f t="shared" si="22"/>
        <v>5014209.2345659509</v>
      </c>
    </row>
    <row r="408" spans="1:15">
      <c r="A408" s="25">
        <v>406</v>
      </c>
      <c r="B408" s="25">
        <v>58</v>
      </c>
      <c r="C408" s="25">
        <v>10</v>
      </c>
      <c r="D408" s="36">
        <f>(1+Mastersheet!$C$39)*D396</f>
        <v>31828.022860268007</v>
      </c>
      <c r="E408" s="36">
        <f>-(Mastersheet!$C$5) *D408</f>
        <v>-1909.6813716160805</v>
      </c>
      <c r="F408" s="36">
        <f t="shared" si="23"/>
        <v>0</v>
      </c>
      <c r="G408" s="36">
        <f>-(Mastersheet!$C$10) *D408</f>
        <v>-9230.1266294777215</v>
      </c>
      <c r="H408" s="37">
        <v>0</v>
      </c>
      <c r="I408" s="36">
        <f>(1+Mastersheet!$C$39)*I396</f>
        <v>-530.46704767113306</v>
      </c>
      <c r="J408" s="37">
        <f>(1+Mastersheet!$C$29)*J396</f>
        <v>-6840.5898827984574</v>
      </c>
      <c r="K408" s="37">
        <f>(1+Mastersheet!$C$39)*K396</f>
        <v>-1326.1676191778331</v>
      </c>
      <c r="L408" s="25">
        <v>0</v>
      </c>
      <c r="M408" s="25">
        <v>0</v>
      </c>
      <c r="N408" s="36">
        <f t="shared" si="24"/>
        <v>11990.990309526785</v>
      </c>
      <c r="O408" s="36">
        <f t="shared" si="22"/>
        <v>5034557.2402664218</v>
      </c>
    </row>
    <row r="409" spans="1:15">
      <c r="A409" s="25">
        <v>407</v>
      </c>
      <c r="B409" s="25">
        <v>58</v>
      </c>
      <c r="C409" s="25">
        <v>11</v>
      </c>
      <c r="D409" s="36">
        <f>(1+Mastersheet!$C$39)*D397</f>
        <v>31828.022860268007</v>
      </c>
      <c r="E409" s="36">
        <f>-(Mastersheet!$C$5) *D409</f>
        <v>-1909.6813716160805</v>
      </c>
      <c r="F409" s="36">
        <f t="shared" si="23"/>
        <v>0</v>
      </c>
      <c r="G409" s="36">
        <f>-(Mastersheet!$C$10) *D409</f>
        <v>-9230.1266294777215</v>
      </c>
      <c r="H409" s="37">
        <v>0</v>
      </c>
      <c r="I409" s="36">
        <f>(1+Mastersheet!$C$39)*I397</f>
        <v>-530.46704767113306</v>
      </c>
      <c r="J409" s="37">
        <f>(1+Mastersheet!$C$29)*J397</f>
        <v>-6840.5898827984574</v>
      </c>
      <c r="K409" s="37">
        <f>(1+Mastersheet!$C$39)*K397</f>
        <v>-1326.1676191778331</v>
      </c>
      <c r="L409" s="25">
        <v>0</v>
      </c>
      <c r="M409" s="25">
        <v>0</v>
      </c>
      <c r="N409" s="36">
        <f t="shared" si="24"/>
        <v>11990.990309526785</v>
      </c>
      <c r="O409" s="36">
        <f t="shared" si="22"/>
        <v>5054939.1593097262</v>
      </c>
    </row>
    <row r="410" spans="1:15">
      <c r="A410" s="25">
        <v>408</v>
      </c>
      <c r="B410" s="25">
        <v>59</v>
      </c>
      <c r="C410" s="25">
        <v>0</v>
      </c>
      <c r="D410" s="36">
        <f>(1+Mastersheet!$C$39)*D398</f>
        <v>31828.022860268007</v>
      </c>
      <c r="E410" s="36">
        <f>-(Mastersheet!$C$5) *D410</f>
        <v>-1909.6813716160805</v>
      </c>
      <c r="F410" s="36">
        <f t="shared" si="23"/>
        <v>0</v>
      </c>
      <c r="G410" s="36">
        <f>-(Mastersheet!$C$10) *D410</f>
        <v>-9230.1266294777215</v>
      </c>
      <c r="H410" s="37">
        <v>0</v>
      </c>
      <c r="I410" s="36">
        <f>(1+Mastersheet!$C$39)*I398</f>
        <v>-530.46704767113306</v>
      </c>
      <c r="J410" s="37">
        <f>(1+Mastersheet!$C$29)*J398</f>
        <v>-6840.5898827984574</v>
      </c>
      <c r="K410" s="37">
        <f>(1+Mastersheet!$C$39)*K398</f>
        <v>-1326.1676191778331</v>
      </c>
      <c r="L410" s="25">
        <v>0</v>
      </c>
      <c r="M410" s="25">
        <v>0</v>
      </c>
      <c r="N410" s="36">
        <f t="shared" si="24"/>
        <v>11990.990309526785</v>
      </c>
      <c r="O410" s="36">
        <f t="shared" si="22"/>
        <v>5075355.0482181031</v>
      </c>
    </row>
    <row r="411" spans="1:15">
      <c r="A411" s="25">
        <v>409</v>
      </c>
      <c r="B411" s="25">
        <v>59</v>
      </c>
      <c r="C411" s="25">
        <v>1</v>
      </c>
      <c r="D411" s="36">
        <f>(1+Mastersheet!$C$39)*D399</f>
        <v>32782.863546076049</v>
      </c>
      <c r="E411" s="36">
        <f>-(Mastersheet!$C$5) *D411</f>
        <v>-1966.9718127645629</v>
      </c>
      <c r="F411" s="36">
        <f t="shared" si="23"/>
        <v>0</v>
      </c>
      <c r="G411" s="36">
        <f>-(Mastersheet!$C$10) *D411</f>
        <v>-9507.0304283620535</v>
      </c>
      <c r="H411" s="37">
        <v>0</v>
      </c>
      <c r="I411" s="36">
        <f>(1+Mastersheet!$C$39)*I399</f>
        <v>-546.38105910126706</v>
      </c>
      <c r="J411" s="37">
        <f>(1+Mastersheet!$C$29)*J399</f>
        <v>-7251.0252757663657</v>
      </c>
      <c r="K411" s="37">
        <f>(1+Mastersheet!$C$39)*K399</f>
        <v>-1365.9526477531681</v>
      </c>
      <c r="L411" s="25">
        <v>0</v>
      </c>
      <c r="M411" s="25">
        <v>0</v>
      </c>
      <c r="N411" s="36">
        <f t="shared" si="24"/>
        <v>12145.502322328633</v>
      </c>
      <c r="O411" s="36">
        <f t="shared" si="22"/>
        <v>5095959.475620795</v>
      </c>
    </row>
    <row r="412" spans="1:15">
      <c r="A412" s="25">
        <v>410</v>
      </c>
      <c r="B412" s="25">
        <v>59</v>
      </c>
      <c r="C412" s="25">
        <v>2</v>
      </c>
      <c r="D412" s="36">
        <f>(1+Mastersheet!$C$39)*D400</f>
        <v>32782.863546076049</v>
      </c>
      <c r="E412" s="36">
        <f>-(Mastersheet!$C$5) *D412</f>
        <v>-1966.9718127645629</v>
      </c>
      <c r="F412" s="36">
        <f t="shared" si="23"/>
        <v>0</v>
      </c>
      <c r="G412" s="36">
        <f>-(Mastersheet!$C$10) *D412</f>
        <v>-9507.0304283620535</v>
      </c>
      <c r="H412" s="37">
        <v>0</v>
      </c>
      <c r="I412" s="36">
        <f>(1+Mastersheet!$C$39)*I400</f>
        <v>-546.38105910126706</v>
      </c>
      <c r="J412" s="37">
        <f>(1+Mastersheet!$C$29)*J400</f>
        <v>-7251.0252757663657</v>
      </c>
      <c r="K412" s="37">
        <f>(1+Mastersheet!$C$39)*K400</f>
        <v>-1365.9526477531681</v>
      </c>
      <c r="L412" s="25">
        <v>0</v>
      </c>
      <c r="M412" s="25">
        <v>0</v>
      </c>
      <c r="N412" s="36">
        <f t="shared" si="24"/>
        <v>12145.502322328633</v>
      </c>
      <c r="O412" s="36">
        <f t="shared" si="22"/>
        <v>5116598.2437358247</v>
      </c>
    </row>
    <row r="413" spans="1:15">
      <c r="A413" s="25">
        <v>411</v>
      </c>
      <c r="B413" s="25">
        <v>59</v>
      </c>
      <c r="C413" s="25">
        <v>3</v>
      </c>
      <c r="D413" s="36">
        <f>(1+Mastersheet!$C$39)*D401</f>
        <v>32782.863546076049</v>
      </c>
      <c r="E413" s="36">
        <f>-(Mastersheet!$C$5) *D413</f>
        <v>-1966.9718127645629</v>
      </c>
      <c r="F413" s="36">
        <f t="shared" si="23"/>
        <v>0</v>
      </c>
      <c r="G413" s="36">
        <f>-(Mastersheet!$C$10) *D413</f>
        <v>-9507.0304283620535</v>
      </c>
      <c r="H413" s="37">
        <v>0</v>
      </c>
      <c r="I413" s="36">
        <f>(1+Mastersheet!$C$39)*I401</f>
        <v>-546.38105910126706</v>
      </c>
      <c r="J413" s="37">
        <f>(1+Mastersheet!$C$29)*J401</f>
        <v>-7251.0252757663657</v>
      </c>
      <c r="K413" s="37">
        <f>(1+Mastersheet!$C$39)*K401</f>
        <v>-1365.9526477531681</v>
      </c>
      <c r="L413" s="25">
        <v>0</v>
      </c>
      <c r="M413" s="25">
        <v>0</v>
      </c>
      <c r="N413" s="36">
        <f t="shared" si="24"/>
        <v>12145.502322328633</v>
      </c>
      <c r="O413" s="36">
        <f t="shared" si="22"/>
        <v>5137271.4097977132</v>
      </c>
    </row>
    <row r="414" spans="1:15">
      <c r="A414" s="25">
        <v>412</v>
      </c>
      <c r="B414" s="25">
        <v>59</v>
      </c>
      <c r="C414" s="25">
        <v>4</v>
      </c>
      <c r="D414" s="36">
        <f>(1+Mastersheet!$C$39)*D402</f>
        <v>32782.863546076049</v>
      </c>
      <c r="E414" s="36">
        <f>-(Mastersheet!$C$5) *D414</f>
        <v>-1966.9718127645629</v>
      </c>
      <c r="F414" s="36">
        <f t="shared" si="23"/>
        <v>0</v>
      </c>
      <c r="G414" s="36">
        <f>-(Mastersheet!$C$10) *D414</f>
        <v>-9507.0304283620535</v>
      </c>
      <c r="H414" s="37">
        <v>0</v>
      </c>
      <c r="I414" s="36">
        <f>(1+Mastersheet!$C$39)*I402</f>
        <v>-546.38105910126706</v>
      </c>
      <c r="J414" s="37">
        <f>(1+Mastersheet!$C$29)*J402</f>
        <v>-7251.0252757663657</v>
      </c>
      <c r="K414" s="37">
        <f>(1+Mastersheet!$C$39)*K402</f>
        <v>-1365.9526477531681</v>
      </c>
      <c r="L414" s="25">
        <v>0</v>
      </c>
      <c r="M414" s="25">
        <v>0</v>
      </c>
      <c r="N414" s="36">
        <f t="shared" si="24"/>
        <v>12145.502322328633</v>
      </c>
      <c r="O414" s="36">
        <f t="shared" si="22"/>
        <v>5157979.0311363712</v>
      </c>
    </row>
    <row r="415" spans="1:15">
      <c r="A415" s="25">
        <v>413</v>
      </c>
      <c r="B415" s="25">
        <v>59</v>
      </c>
      <c r="C415" s="25">
        <v>5</v>
      </c>
      <c r="D415" s="36">
        <f>(1+Mastersheet!$C$39)*D403</f>
        <v>32782.863546076049</v>
      </c>
      <c r="E415" s="36">
        <f>-(Mastersheet!$C$5) *D415</f>
        <v>-1966.9718127645629</v>
      </c>
      <c r="F415" s="36">
        <f t="shared" si="23"/>
        <v>0</v>
      </c>
      <c r="G415" s="36">
        <f>-(Mastersheet!$C$10) *D415</f>
        <v>-9507.0304283620535</v>
      </c>
      <c r="H415" s="37">
        <v>0</v>
      </c>
      <c r="I415" s="36">
        <f>(1+Mastersheet!$C$39)*I403</f>
        <v>-546.38105910126706</v>
      </c>
      <c r="J415" s="37">
        <f>(1+Mastersheet!$C$29)*J403</f>
        <v>-7251.0252757663657</v>
      </c>
      <c r="K415" s="37">
        <f>(1+Mastersheet!$C$39)*K403</f>
        <v>-1365.9526477531681</v>
      </c>
      <c r="L415" s="25">
        <v>0</v>
      </c>
      <c r="M415" s="25">
        <v>0</v>
      </c>
      <c r="N415" s="36">
        <f t="shared" si="24"/>
        <v>12145.502322328633</v>
      </c>
      <c r="O415" s="36">
        <f t="shared" si="22"/>
        <v>5178721.1651772605</v>
      </c>
    </row>
    <row r="416" spans="1:15">
      <c r="A416" s="25">
        <v>414</v>
      </c>
      <c r="B416" s="25">
        <v>59</v>
      </c>
      <c r="C416" s="25">
        <v>6</v>
      </c>
      <c r="D416" s="36">
        <f>(1+Mastersheet!$C$39)*D404</f>
        <v>32782.863546076049</v>
      </c>
      <c r="E416" s="36">
        <f>-(Mastersheet!$C$5) *D416</f>
        <v>-1966.9718127645629</v>
      </c>
      <c r="F416" s="36">
        <f t="shared" si="23"/>
        <v>0</v>
      </c>
      <c r="G416" s="36">
        <f>-(Mastersheet!$C$10) *D416</f>
        <v>-9507.0304283620535</v>
      </c>
      <c r="H416" s="37">
        <v>0</v>
      </c>
      <c r="I416" s="36">
        <f>(1+Mastersheet!$C$39)*I404</f>
        <v>-546.38105910126706</v>
      </c>
      <c r="J416" s="37">
        <f>(1+Mastersheet!$C$29)*J404</f>
        <v>-7251.0252757663657</v>
      </c>
      <c r="K416" s="37">
        <f>(1+Mastersheet!$C$39)*K404</f>
        <v>-1365.9526477531681</v>
      </c>
      <c r="L416" s="25">
        <v>0</v>
      </c>
      <c r="M416" s="25">
        <v>0</v>
      </c>
      <c r="N416" s="36">
        <f t="shared" si="24"/>
        <v>12145.502322328633</v>
      </c>
      <c r="O416" s="36">
        <f t="shared" si="22"/>
        <v>5199497.8694415512</v>
      </c>
    </row>
    <row r="417" spans="1:15">
      <c r="A417" s="25">
        <v>415</v>
      </c>
      <c r="B417" s="25">
        <v>59</v>
      </c>
      <c r="C417" s="25">
        <v>7</v>
      </c>
      <c r="D417" s="36">
        <f>(1+Mastersheet!$C$39)*D405</f>
        <v>32782.863546076049</v>
      </c>
      <c r="E417" s="36">
        <f>-(Mastersheet!$C$5) *D417</f>
        <v>-1966.9718127645629</v>
      </c>
      <c r="F417" s="36">
        <f t="shared" si="23"/>
        <v>0</v>
      </c>
      <c r="G417" s="36">
        <f>-(Mastersheet!$C$10) *D417</f>
        <v>-9507.0304283620535</v>
      </c>
      <c r="H417" s="37">
        <v>0</v>
      </c>
      <c r="I417" s="36">
        <f>(1+Mastersheet!$C$39)*I405</f>
        <v>-546.38105910126706</v>
      </c>
      <c r="J417" s="37">
        <f>(1+Mastersheet!$C$29)*J405</f>
        <v>-7251.0252757663657</v>
      </c>
      <c r="K417" s="37">
        <f>(1+Mastersheet!$C$39)*K405</f>
        <v>-1365.9526477531681</v>
      </c>
      <c r="L417" s="25">
        <v>0</v>
      </c>
      <c r="M417" s="25">
        <v>0</v>
      </c>
      <c r="N417" s="36">
        <f t="shared" si="24"/>
        <v>12145.502322328633</v>
      </c>
      <c r="O417" s="36">
        <f t="shared" si="22"/>
        <v>5220309.2015462825</v>
      </c>
    </row>
    <row r="418" spans="1:15">
      <c r="A418" s="25">
        <v>416</v>
      </c>
      <c r="B418" s="25">
        <v>59</v>
      </c>
      <c r="C418" s="25">
        <v>8</v>
      </c>
      <c r="D418" s="36">
        <f>(1+Mastersheet!$C$39)*D406</f>
        <v>32782.863546076049</v>
      </c>
      <c r="E418" s="36">
        <f>-(Mastersheet!$C$5) *D418</f>
        <v>-1966.9718127645629</v>
      </c>
      <c r="F418" s="36">
        <f t="shared" si="23"/>
        <v>0</v>
      </c>
      <c r="G418" s="36">
        <f>-(Mastersheet!$C$10) *D418</f>
        <v>-9507.0304283620535</v>
      </c>
      <c r="H418" s="37">
        <v>0</v>
      </c>
      <c r="I418" s="36">
        <f>(1+Mastersheet!$C$39)*I406</f>
        <v>-546.38105910126706</v>
      </c>
      <c r="J418" s="37">
        <f>(1+Mastersheet!$C$29)*J406</f>
        <v>-7251.0252757663657</v>
      </c>
      <c r="K418" s="37">
        <f>(1+Mastersheet!$C$39)*K406</f>
        <v>-1365.9526477531681</v>
      </c>
      <c r="L418" s="25">
        <v>0</v>
      </c>
      <c r="M418" s="25">
        <v>0</v>
      </c>
      <c r="N418" s="36">
        <f t="shared" si="24"/>
        <v>12145.502322328633</v>
      </c>
      <c r="O418" s="36">
        <f t="shared" si="22"/>
        <v>5241155.2192045217</v>
      </c>
    </row>
    <row r="419" spans="1:15">
      <c r="A419" s="25">
        <v>417</v>
      </c>
      <c r="B419" s="25">
        <v>59</v>
      </c>
      <c r="C419" s="25">
        <v>9</v>
      </c>
      <c r="D419" s="36">
        <f>(1+Mastersheet!$C$39)*D407</f>
        <v>32782.863546076049</v>
      </c>
      <c r="E419" s="36">
        <f>-(Mastersheet!$C$5) *D419</f>
        <v>-1966.9718127645629</v>
      </c>
      <c r="F419" s="36">
        <f t="shared" si="23"/>
        <v>0</v>
      </c>
      <c r="G419" s="36">
        <f>-(Mastersheet!$C$10) *D419</f>
        <v>-9507.0304283620535</v>
      </c>
      <c r="H419" s="37">
        <v>0</v>
      </c>
      <c r="I419" s="36">
        <f>(1+Mastersheet!$C$39)*I407</f>
        <v>-546.38105910126706</v>
      </c>
      <c r="J419" s="37">
        <f>(1+Mastersheet!$C$29)*J407</f>
        <v>-7251.0252757663657</v>
      </c>
      <c r="K419" s="37">
        <f>(1+Mastersheet!$C$39)*K407</f>
        <v>-1365.9526477531681</v>
      </c>
      <c r="L419" s="25">
        <v>0</v>
      </c>
      <c r="M419" s="25">
        <v>0</v>
      </c>
      <c r="N419" s="36">
        <f t="shared" si="24"/>
        <v>12145.502322328633</v>
      </c>
      <c r="O419" s="36">
        <f t="shared" si="22"/>
        <v>5262035.9802255249</v>
      </c>
    </row>
    <row r="420" spans="1:15">
      <c r="A420" s="25">
        <v>418</v>
      </c>
      <c r="B420" s="25">
        <v>59</v>
      </c>
      <c r="C420" s="25">
        <v>10</v>
      </c>
      <c r="D420" s="36">
        <f>(1+Mastersheet!$C$39)*D408</f>
        <v>32782.863546076049</v>
      </c>
      <c r="E420" s="36">
        <f>-(Mastersheet!$C$5) *D420</f>
        <v>-1966.9718127645629</v>
      </c>
      <c r="F420" s="36">
        <f t="shared" si="23"/>
        <v>0</v>
      </c>
      <c r="G420" s="36">
        <f>-(Mastersheet!$C$10) *D420</f>
        <v>-9507.0304283620535</v>
      </c>
      <c r="H420" s="37">
        <v>0</v>
      </c>
      <c r="I420" s="36">
        <f>(1+Mastersheet!$C$39)*I408</f>
        <v>-546.38105910126706</v>
      </c>
      <c r="J420" s="37">
        <f>(1+Mastersheet!$C$29)*J408</f>
        <v>-7251.0252757663657</v>
      </c>
      <c r="K420" s="37">
        <f>(1+Mastersheet!$C$39)*K408</f>
        <v>-1365.9526477531681</v>
      </c>
      <c r="L420" s="25">
        <v>0</v>
      </c>
      <c r="M420" s="25">
        <v>0</v>
      </c>
      <c r="N420" s="36">
        <f t="shared" si="24"/>
        <v>12145.502322328633</v>
      </c>
      <c r="O420" s="36">
        <f t="shared" si="22"/>
        <v>5282951.542514896</v>
      </c>
    </row>
    <row r="421" spans="1:15">
      <c r="A421" s="25">
        <v>419</v>
      </c>
      <c r="B421" s="25">
        <v>59</v>
      </c>
      <c r="C421" s="25">
        <v>11</v>
      </c>
      <c r="D421" s="36">
        <f>(1+Mastersheet!$C$39)*D409</f>
        <v>32782.863546076049</v>
      </c>
      <c r="E421" s="36">
        <f>-(Mastersheet!$C$5) *D421</f>
        <v>-1966.9718127645629</v>
      </c>
      <c r="F421" s="36">
        <v>0</v>
      </c>
      <c r="G421" s="36">
        <f>-(Mastersheet!$C$10) *D421</f>
        <v>-9507.0304283620535</v>
      </c>
      <c r="H421" s="37">
        <v>0</v>
      </c>
      <c r="I421" s="36">
        <f>(1+Mastersheet!$C$39)*I409</f>
        <v>-546.38105910126706</v>
      </c>
      <c r="J421" s="37">
        <f>(1+Mastersheet!$C$29)*J409</f>
        <v>-7251.0252757663657</v>
      </c>
      <c r="K421" s="37">
        <f>(1+Mastersheet!$C$39)*K409</f>
        <v>-1365.9526477531681</v>
      </c>
      <c r="L421" s="25">
        <v>0</v>
      </c>
      <c r="M421" s="25">
        <v>0</v>
      </c>
      <c r="N421" s="36">
        <f t="shared" si="24"/>
        <v>12145.502322328633</v>
      </c>
      <c r="O421" s="36">
        <f t="shared" si="22"/>
        <v>5303901.9640747495</v>
      </c>
    </row>
    <row r="422" spans="1:15">
      <c r="A422" s="25">
        <v>420</v>
      </c>
      <c r="B422" s="25">
        <v>59</v>
      </c>
      <c r="C422" s="25">
        <v>0</v>
      </c>
      <c r="D422" s="36">
        <f>(1+Mastersheet!$C$39)*D410</f>
        <v>32782.863546076049</v>
      </c>
      <c r="E422" s="36">
        <f>-(Mastersheet!$C$5) *D422</f>
        <v>-1966.9718127645629</v>
      </c>
      <c r="F422" s="37">
        <f>-FV(Mastersheet!$C$6/12,420,,-(NPV(Mastersheet!$C$6/12,E1:E420)))*(1-Mastersheet!$C$8)</f>
        <v>1382745.7552817771</v>
      </c>
      <c r="G422" s="36">
        <f>-(Mastersheet!$C$10) *D422</f>
        <v>-9507.0304283620535</v>
      </c>
      <c r="H422" s="37">
        <v>0</v>
      </c>
      <c r="I422" s="36">
        <f>(1+Mastersheet!$C$39)*I410</f>
        <v>-546.38105910126706</v>
      </c>
      <c r="J422" s="37">
        <f>(1+Mastersheet!$C$29)*J410</f>
        <v>-7251.0252757663657</v>
      </c>
      <c r="K422" s="37">
        <f>(1+Mastersheet!$C$39)*K410</f>
        <v>-1365.9526477531681</v>
      </c>
      <c r="L422" s="25">
        <v>0</v>
      </c>
      <c r="M422" s="25">
        <v>0</v>
      </c>
      <c r="N422" s="36">
        <f t="shared" si="24"/>
        <v>1394891.2576041059</v>
      </c>
      <c r="O422" s="36">
        <f t="shared" si="22"/>
        <v>6707633.0582856461</v>
      </c>
    </row>
    <row r="423" spans="1:15">
      <c r="F423" s="5"/>
    </row>
    <row r="579" spans="5:5">
      <c r="E57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9FF4-F16C-4822-B26F-F4D95B1CC3FB}">
  <dimension ref="A1:Z582"/>
  <sheetViews>
    <sheetView workbookViewId="0">
      <pane xSplit="3" topLeftCell="R1" activePane="topRight" state="frozen"/>
      <selection pane="topRight" activeCell="Y10" sqref="Y10"/>
    </sheetView>
  </sheetViews>
  <sheetFormatPr defaultColWidth="8.85546875" defaultRowHeight="15"/>
  <cols>
    <col min="1" max="1" width="7.28515625" customWidth="1"/>
    <col min="2" max="2" width="15.42578125" customWidth="1"/>
    <col min="3" max="3" width="25.42578125" customWidth="1"/>
    <col min="4" max="4" width="16.42578125" style="6" customWidth="1"/>
    <col min="5" max="5" width="27" customWidth="1"/>
    <col min="6" max="6" width="17" customWidth="1"/>
    <col min="7" max="7" width="13.42578125" style="6" customWidth="1"/>
    <col min="8" max="8" width="15.42578125" customWidth="1"/>
    <col min="9" max="9" width="21" style="6" customWidth="1"/>
    <col min="10" max="10" width="21.28515625" customWidth="1"/>
    <col min="11" max="11" width="16.42578125" customWidth="1"/>
    <col min="12" max="12" width="20.7109375" customWidth="1"/>
    <col min="13" max="13" width="19" customWidth="1"/>
    <col min="14" max="14" width="15.85546875" customWidth="1"/>
    <col min="15" max="15" width="29.28515625" customWidth="1"/>
    <col min="16" max="16" width="18" customWidth="1"/>
    <col min="17" max="17" width="19.42578125" customWidth="1"/>
    <col min="18" max="18" width="18.42578125" customWidth="1"/>
    <col min="19" max="19" width="18.85546875" customWidth="1"/>
    <col min="20" max="20" width="23" customWidth="1"/>
    <col min="21" max="21" width="19.140625" customWidth="1"/>
    <col min="24" max="24" width="20" customWidth="1"/>
    <col min="25" max="25" width="22.7109375" customWidth="1"/>
    <col min="26" max="26" width="28" customWidth="1"/>
    <col min="28" max="28" width="8.85546875" customWidth="1"/>
  </cols>
  <sheetData>
    <row r="1" spans="1:26" s="1" customFormat="1" ht="15.75" customHeight="1">
      <c r="A1" s="26" t="s">
        <v>141</v>
      </c>
      <c r="B1" s="26" t="s">
        <v>142</v>
      </c>
      <c r="C1" s="26" t="s">
        <v>143</v>
      </c>
      <c r="D1" s="69" t="s">
        <v>144</v>
      </c>
      <c r="E1" s="26" t="s">
        <v>76</v>
      </c>
      <c r="F1" s="26" t="s">
        <v>56</v>
      </c>
      <c r="G1" s="69" t="s">
        <v>77</v>
      </c>
      <c r="H1" s="26" t="s">
        <v>78</v>
      </c>
      <c r="I1" s="69" t="s">
        <v>80</v>
      </c>
      <c r="J1" s="71" t="s">
        <v>81</v>
      </c>
      <c r="K1" s="26" t="s">
        <v>83</v>
      </c>
      <c r="L1" s="26" t="s">
        <v>84</v>
      </c>
      <c r="M1" s="71" t="s">
        <v>85</v>
      </c>
      <c r="N1" s="26" t="s">
        <v>63</v>
      </c>
      <c r="O1" s="26" t="s">
        <v>86</v>
      </c>
      <c r="P1" s="26" t="s">
        <v>87</v>
      </c>
      <c r="Q1" s="26" t="s">
        <v>88</v>
      </c>
      <c r="R1" s="26" t="s">
        <v>65</v>
      </c>
      <c r="S1" s="71" t="s">
        <v>152</v>
      </c>
      <c r="T1" s="26" t="s">
        <v>145</v>
      </c>
      <c r="U1" s="26" t="s">
        <v>146</v>
      </c>
      <c r="X1" s="30" t="s">
        <v>147</v>
      </c>
      <c r="Y1" s="32">
        <v>2</v>
      </c>
    </row>
    <row r="2" spans="1:26">
      <c r="A2" s="25">
        <v>0</v>
      </c>
      <c r="B2" s="25">
        <v>25</v>
      </c>
      <c r="C2" s="25">
        <v>0</v>
      </c>
      <c r="D2" s="36">
        <f>'Subcase 1'!D2</f>
        <v>50000</v>
      </c>
      <c r="E2" s="36">
        <v>0</v>
      </c>
      <c r="F2" s="36">
        <v>0</v>
      </c>
      <c r="G2" s="36">
        <f t="shared" ref="G2:G65" si="0">-29% *D2</f>
        <v>-14499.999999999998</v>
      </c>
      <c r="H2" s="37">
        <v>0</v>
      </c>
      <c r="I2" s="36">
        <v>0</v>
      </c>
      <c r="J2" s="25">
        <v>0</v>
      </c>
      <c r="K2" s="25">
        <v>0</v>
      </c>
      <c r="L2" s="25">
        <v>0</v>
      </c>
      <c r="M2" s="25">
        <f>'Subcase 1'!J2</f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37">
        <v>0</v>
      </c>
      <c r="T2" s="36">
        <f>SUM(D2,E2,F2,G2,H2,I2,J2,K2,L2,M2,N2,O2,P2,Q2,R2,S2,Y8)</f>
        <v>90500</v>
      </c>
      <c r="U2" s="36">
        <f xml:space="preserve"> T2</f>
        <v>90500</v>
      </c>
    </row>
    <row r="3" spans="1:26" ht="15.95">
      <c r="A3" s="25">
        <v>1</v>
      </c>
      <c r="B3" s="25">
        <v>25</v>
      </c>
      <c r="C3" s="25">
        <v>1</v>
      </c>
      <c r="D3" s="36">
        <f>'Subcase 1'!D3</f>
        <v>12000</v>
      </c>
      <c r="E3" s="36">
        <f t="shared" ref="E3:E66" si="1">-6% *D3</f>
        <v>-720</v>
      </c>
      <c r="F3" s="36">
        <f t="shared" ref="F3:F66" si="2">FV(0.00416,1,0,-F2,0)</f>
        <v>0</v>
      </c>
      <c r="G3" s="36">
        <f t="shared" si="0"/>
        <v>-3479.9999999999995</v>
      </c>
      <c r="H3" s="37">
        <f t="shared" ref="H3:H33" si="3">PMT(0.01,60,60000,0)</f>
        <v>-1334.6668610941063</v>
      </c>
      <c r="I3" s="36">
        <v>-200</v>
      </c>
      <c r="J3" s="25">
        <v>0</v>
      </c>
      <c r="K3" s="25">
        <v>0</v>
      </c>
      <c r="L3" s="25">
        <v>0</v>
      </c>
      <c r="M3" s="36">
        <v>-1000</v>
      </c>
      <c r="N3" s="25">
        <v>0</v>
      </c>
      <c r="O3" s="25">
        <v>0</v>
      </c>
      <c r="P3" s="25">
        <v>0</v>
      </c>
      <c r="Q3" s="36">
        <v>-500</v>
      </c>
      <c r="R3" s="38">
        <f>Mastersheet!$C$41</f>
        <v>-1500</v>
      </c>
      <c r="S3" s="37">
        <f xml:space="preserve"> FV(0.00666,1,0,-S2,0)</f>
        <v>0</v>
      </c>
      <c r="T3" s="36">
        <f>SUM(D3,E3,F3,G3,H3,I3,J3,K3,L3,M3,N3,O3,P3,Q3,R3,S3)</f>
        <v>3265.333138905894</v>
      </c>
      <c r="U3" s="36">
        <f xml:space="preserve"> T3 + U2 * (1+($Y$7)/12)</f>
        <v>93916.166472239231</v>
      </c>
      <c r="X3" s="30" t="s">
        <v>103</v>
      </c>
      <c r="Y3" s="32" t="s">
        <v>61</v>
      </c>
    </row>
    <row r="4" spans="1:26" ht="15.95">
      <c r="A4" s="25">
        <v>2</v>
      </c>
      <c r="B4" s="25">
        <v>25</v>
      </c>
      <c r="C4" s="25">
        <v>2</v>
      </c>
      <c r="D4" s="36">
        <f>'Subcase 1'!D4</f>
        <v>12000</v>
      </c>
      <c r="E4" s="36">
        <f t="shared" si="1"/>
        <v>-720</v>
      </c>
      <c r="F4" s="36">
        <f t="shared" si="2"/>
        <v>0</v>
      </c>
      <c r="G4" s="36">
        <f t="shared" si="0"/>
        <v>-3479.9999999999995</v>
      </c>
      <c r="H4" s="37">
        <f t="shared" si="3"/>
        <v>-1334.6668610941063</v>
      </c>
      <c r="I4" s="36">
        <v>-200</v>
      </c>
      <c r="J4" s="25">
        <v>0</v>
      </c>
      <c r="K4" s="25">
        <v>0</v>
      </c>
      <c r="L4" s="25">
        <v>0</v>
      </c>
      <c r="M4" s="36">
        <v>-1000</v>
      </c>
      <c r="N4" s="25">
        <v>0</v>
      </c>
      <c r="O4" s="25">
        <v>0</v>
      </c>
      <c r="P4" s="25">
        <v>0</v>
      </c>
      <c r="Q4" s="36">
        <v>-500</v>
      </c>
      <c r="R4" s="38">
        <f>Mastersheet!$C$41</f>
        <v>-1500</v>
      </c>
      <c r="S4" s="37">
        <f t="shared" ref="S4:S67" si="4" xml:space="preserve"> FV(0.00666,1,0,-S3,0)</f>
        <v>0</v>
      </c>
      <c r="T4" s="36">
        <f t="shared" ref="T4:T67" si="5">SUM(D4,E4,F4,G4,H4,I4,J4,K4,L4,M4,N4,O4,P4,Q4,R4,S4)</f>
        <v>3265.333138905894</v>
      </c>
      <c r="U4" s="36">
        <f t="shared" ref="U4:U67" si="6" xml:space="preserve"> T4 + U3 * (1+($Y$7)/12)</f>
        <v>97338.026555265518</v>
      </c>
      <c r="X4" s="30" t="s">
        <v>104</v>
      </c>
      <c r="Y4" s="32" t="s">
        <v>148</v>
      </c>
    </row>
    <row r="5" spans="1:26" ht="15.95">
      <c r="A5" s="25">
        <v>3</v>
      </c>
      <c r="B5" s="25">
        <v>25</v>
      </c>
      <c r="C5" s="25">
        <v>3</v>
      </c>
      <c r="D5" s="36">
        <f>'Subcase 1'!D5</f>
        <v>12000</v>
      </c>
      <c r="E5" s="36">
        <f t="shared" si="1"/>
        <v>-720</v>
      </c>
      <c r="F5" s="36">
        <f t="shared" si="2"/>
        <v>0</v>
      </c>
      <c r="G5" s="36">
        <f t="shared" si="0"/>
        <v>-3479.9999999999995</v>
      </c>
      <c r="H5" s="37">
        <f t="shared" si="3"/>
        <v>-1334.6668610941063</v>
      </c>
      <c r="I5" s="36">
        <v>-200</v>
      </c>
      <c r="J5" s="25">
        <v>0</v>
      </c>
      <c r="K5" s="25">
        <v>0</v>
      </c>
      <c r="L5" s="25">
        <v>0</v>
      </c>
      <c r="M5" s="36">
        <v>-1000</v>
      </c>
      <c r="N5" s="25">
        <v>0</v>
      </c>
      <c r="O5" s="25">
        <v>0</v>
      </c>
      <c r="P5" s="25">
        <v>0</v>
      </c>
      <c r="Q5" s="36">
        <v>-500</v>
      </c>
      <c r="R5" s="38">
        <f>Mastersheet!$C$41</f>
        <v>-1500</v>
      </c>
      <c r="S5" s="37">
        <f t="shared" si="4"/>
        <v>0</v>
      </c>
      <c r="T5" s="36">
        <f>SUM(D5,E5,F5,G5,H5,I5,J5,K5,L5,M5,N5,O5,P5,Q5,R5,S5)</f>
        <v>3265.333138905894</v>
      </c>
      <c r="U5" s="36">
        <f t="shared" si="6"/>
        <v>100765.58973843018</v>
      </c>
      <c r="X5" s="30" t="s">
        <v>105</v>
      </c>
      <c r="Y5" s="44">
        <v>1500</v>
      </c>
    </row>
    <row r="6" spans="1:26">
      <c r="A6" s="25">
        <v>4</v>
      </c>
      <c r="B6" s="25">
        <v>25</v>
      </c>
      <c r="C6" s="25">
        <v>4</v>
      </c>
      <c r="D6" s="36">
        <f>'Subcase 1'!D6</f>
        <v>12000</v>
      </c>
      <c r="E6" s="36">
        <f t="shared" si="1"/>
        <v>-720</v>
      </c>
      <c r="F6" s="36">
        <f t="shared" si="2"/>
        <v>0</v>
      </c>
      <c r="G6" s="36">
        <f t="shared" si="0"/>
        <v>-3479.9999999999995</v>
      </c>
      <c r="H6" s="37">
        <f t="shared" si="3"/>
        <v>-1334.6668610941063</v>
      </c>
      <c r="I6" s="36">
        <v>-200</v>
      </c>
      <c r="J6" s="25">
        <v>0</v>
      </c>
      <c r="K6" s="25">
        <v>0</v>
      </c>
      <c r="L6" s="25">
        <v>0</v>
      </c>
      <c r="M6" s="36">
        <v>-1000</v>
      </c>
      <c r="N6" s="25">
        <v>0</v>
      </c>
      <c r="O6" s="25">
        <v>0</v>
      </c>
      <c r="P6" s="25">
        <v>0</v>
      </c>
      <c r="Q6" s="36">
        <v>-500</v>
      </c>
      <c r="R6" s="38">
        <f>Mastersheet!$C$41</f>
        <v>-1500</v>
      </c>
      <c r="S6" s="37">
        <f t="shared" si="4"/>
        <v>0</v>
      </c>
      <c r="T6" s="36">
        <f t="shared" si="5"/>
        <v>3265.333138905894</v>
      </c>
      <c r="U6" s="36">
        <f t="shared" si="6"/>
        <v>104198.86552690012</v>
      </c>
      <c r="Y6" s="10"/>
    </row>
    <row r="7" spans="1:26" ht="15.95">
      <c r="A7" s="25">
        <v>5</v>
      </c>
      <c r="B7" s="25">
        <v>25</v>
      </c>
      <c r="C7" s="25">
        <v>5</v>
      </c>
      <c r="D7" s="36">
        <f>'Subcase 1'!D7</f>
        <v>12000</v>
      </c>
      <c r="E7" s="36">
        <f t="shared" si="1"/>
        <v>-720</v>
      </c>
      <c r="F7" s="36">
        <f t="shared" si="2"/>
        <v>0</v>
      </c>
      <c r="G7" s="36">
        <f t="shared" si="0"/>
        <v>-3479.9999999999995</v>
      </c>
      <c r="H7" s="37">
        <f t="shared" si="3"/>
        <v>-1334.6668610941063</v>
      </c>
      <c r="I7" s="36">
        <v>-200</v>
      </c>
      <c r="J7" s="25">
        <v>0</v>
      </c>
      <c r="K7" s="25">
        <v>0</v>
      </c>
      <c r="L7" s="25">
        <v>0</v>
      </c>
      <c r="M7" s="36">
        <v>-1000</v>
      </c>
      <c r="N7" s="25">
        <v>0</v>
      </c>
      <c r="O7" s="25">
        <v>0</v>
      </c>
      <c r="P7" s="25">
        <v>0</v>
      </c>
      <c r="Q7" s="36">
        <v>-500</v>
      </c>
      <c r="R7" s="38">
        <f>Mastersheet!$C$41</f>
        <v>-1500</v>
      </c>
      <c r="S7" s="37">
        <f t="shared" si="4"/>
        <v>0</v>
      </c>
      <c r="T7" s="36">
        <f t="shared" si="5"/>
        <v>3265.333138905894</v>
      </c>
      <c r="U7" s="36">
        <f t="shared" si="6"/>
        <v>107637.86344168418</v>
      </c>
      <c r="X7" s="30" t="s">
        <v>136</v>
      </c>
      <c r="Y7" s="31">
        <v>0.02</v>
      </c>
    </row>
    <row r="8" spans="1:26">
      <c r="A8" s="25">
        <v>6</v>
      </c>
      <c r="B8" s="25">
        <v>25</v>
      </c>
      <c r="C8" s="25">
        <v>6</v>
      </c>
      <c r="D8" s="36">
        <f>'Subcase 1'!D8</f>
        <v>12000</v>
      </c>
      <c r="E8" s="36">
        <f t="shared" si="1"/>
        <v>-720</v>
      </c>
      <c r="F8" s="36">
        <f t="shared" si="2"/>
        <v>0</v>
      </c>
      <c r="G8" s="36">
        <f t="shared" si="0"/>
        <v>-3479.9999999999995</v>
      </c>
      <c r="H8" s="37">
        <f t="shared" si="3"/>
        <v>-1334.6668610941063</v>
      </c>
      <c r="I8" s="36">
        <v>-200</v>
      </c>
      <c r="J8" s="25">
        <v>0</v>
      </c>
      <c r="K8" s="25">
        <v>0</v>
      </c>
      <c r="L8" s="25">
        <v>0</v>
      </c>
      <c r="M8" s="36">
        <v>-1000</v>
      </c>
      <c r="N8" s="25">
        <v>0</v>
      </c>
      <c r="O8" s="25">
        <v>0</v>
      </c>
      <c r="P8" s="25">
        <v>0</v>
      </c>
      <c r="Q8" s="36">
        <v>-500</v>
      </c>
      <c r="R8" s="38">
        <f>Mastersheet!$C$41</f>
        <v>-1500</v>
      </c>
      <c r="S8" s="37">
        <f t="shared" si="4"/>
        <v>0</v>
      </c>
      <c r="T8" s="36">
        <f t="shared" si="5"/>
        <v>3265.333138905894</v>
      </c>
      <c r="U8" s="36">
        <f t="shared" si="6"/>
        <v>111082.59301965954</v>
      </c>
      <c r="X8" s="80" t="s">
        <v>44</v>
      </c>
      <c r="Y8" s="87">
        <v>55000</v>
      </c>
    </row>
    <row r="9" spans="1:26">
      <c r="A9" s="25">
        <v>7</v>
      </c>
      <c r="B9" s="25">
        <v>25</v>
      </c>
      <c r="C9" s="25">
        <v>7</v>
      </c>
      <c r="D9" s="36">
        <f>'Subcase 1'!D9</f>
        <v>12000</v>
      </c>
      <c r="E9" s="36">
        <f t="shared" si="1"/>
        <v>-720</v>
      </c>
      <c r="F9" s="36">
        <f t="shared" si="2"/>
        <v>0</v>
      </c>
      <c r="G9" s="36">
        <f t="shared" si="0"/>
        <v>-3479.9999999999995</v>
      </c>
      <c r="H9" s="37">
        <f t="shared" si="3"/>
        <v>-1334.6668610941063</v>
      </c>
      <c r="I9" s="36">
        <v>-200</v>
      </c>
      <c r="J9" s="25">
        <v>0</v>
      </c>
      <c r="K9" s="25">
        <v>0</v>
      </c>
      <c r="L9" s="25">
        <v>0</v>
      </c>
      <c r="M9" s="36">
        <v>-1000</v>
      </c>
      <c r="N9" s="25">
        <v>0</v>
      </c>
      <c r="O9" s="25">
        <v>0</v>
      </c>
      <c r="P9" s="25">
        <v>0</v>
      </c>
      <c r="Q9" s="36">
        <v>-500</v>
      </c>
      <c r="R9" s="38">
        <f>Mastersheet!$C$41</f>
        <v>-1500</v>
      </c>
      <c r="S9" s="37">
        <f t="shared" si="4"/>
        <v>0</v>
      </c>
      <c r="T9" s="36">
        <f t="shared" si="5"/>
        <v>3265.333138905894</v>
      </c>
      <c r="U9" s="36">
        <f t="shared" si="6"/>
        <v>114533.0638135982</v>
      </c>
    </row>
    <row r="10" spans="1:26">
      <c r="A10" s="25">
        <v>8</v>
      </c>
      <c r="B10" s="25">
        <v>25</v>
      </c>
      <c r="C10" s="25">
        <v>8</v>
      </c>
      <c r="D10" s="36">
        <f>'Subcase 1'!D10</f>
        <v>12000</v>
      </c>
      <c r="E10" s="36">
        <f t="shared" si="1"/>
        <v>-720</v>
      </c>
      <c r="F10" s="36">
        <f t="shared" si="2"/>
        <v>0</v>
      </c>
      <c r="G10" s="36">
        <f t="shared" si="0"/>
        <v>-3479.9999999999995</v>
      </c>
      <c r="H10" s="37">
        <f t="shared" si="3"/>
        <v>-1334.6668610941063</v>
      </c>
      <c r="I10" s="36">
        <v>-200</v>
      </c>
      <c r="J10" s="25">
        <v>0</v>
      </c>
      <c r="K10" s="25">
        <v>0</v>
      </c>
      <c r="L10" s="25">
        <v>0</v>
      </c>
      <c r="M10" s="36">
        <v>-1000</v>
      </c>
      <c r="N10" s="25">
        <v>0</v>
      </c>
      <c r="O10" s="25">
        <v>0</v>
      </c>
      <c r="P10" s="25">
        <v>0</v>
      </c>
      <c r="Q10" s="36">
        <v>-500</v>
      </c>
      <c r="R10" s="38">
        <f>Mastersheet!$C$41</f>
        <v>-1500</v>
      </c>
      <c r="S10" s="37">
        <f t="shared" si="4"/>
        <v>0</v>
      </c>
      <c r="T10" s="36">
        <f t="shared" si="5"/>
        <v>3265.333138905894</v>
      </c>
      <c r="U10" s="36">
        <f t="shared" si="6"/>
        <v>117989.28539219343</v>
      </c>
      <c r="X10" s="26" t="s">
        <v>150</v>
      </c>
      <c r="Y10" s="36">
        <f>NPV(Y7/12,$T$3:$T$422)+$T$2</f>
        <v>4589699.1081693042</v>
      </c>
    </row>
    <row r="11" spans="1:26">
      <c r="A11" s="25">
        <v>9</v>
      </c>
      <c r="B11" s="25">
        <v>25</v>
      </c>
      <c r="C11" s="25">
        <v>9</v>
      </c>
      <c r="D11" s="36">
        <f>'Subcase 1'!D11</f>
        <v>12000</v>
      </c>
      <c r="E11" s="36">
        <f t="shared" si="1"/>
        <v>-720</v>
      </c>
      <c r="F11" s="36">
        <f t="shared" si="2"/>
        <v>0</v>
      </c>
      <c r="G11" s="36">
        <f t="shared" si="0"/>
        <v>-3479.9999999999995</v>
      </c>
      <c r="H11" s="37">
        <f t="shared" si="3"/>
        <v>-1334.6668610941063</v>
      </c>
      <c r="I11" s="36">
        <v>-200</v>
      </c>
      <c r="J11" s="25">
        <v>0</v>
      </c>
      <c r="K11" s="25">
        <v>0</v>
      </c>
      <c r="L11" s="25">
        <v>0</v>
      </c>
      <c r="M11" s="36">
        <v>-1000</v>
      </c>
      <c r="N11" s="25">
        <v>0</v>
      </c>
      <c r="O11" s="25">
        <v>0</v>
      </c>
      <c r="P11" s="25">
        <v>0</v>
      </c>
      <c r="Q11" s="36">
        <v>-500</v>
      </c>
      <c r="R11" s="38">
        <f>Mastersheet!$C$41</f>
        <v>-1500</v>
      </c>
      <c r="S11" s="37">
        <f t="shared" si="4"/>
        <v>0</v>
      </c>
      <c r="T11" s="36">
        <f t="shared" si="5"/>
        <v>3265.333138905894</v>
      </c>
      <c r="U11" s="36">
        <f t="shared" si="6"/>
        <v>121451.26734008631</v>
      </c>
      <c r="X11" s="26" t="s">
        <v>151</v>
      </c>
      <c r="Y11" s="37">
        <f>FV(Y7/12,420,,-Y10)</f>
        <v>9237135.0878935643</v>
      </c>
    </row>
    <row r="12" spans="1:26">
      <c r="A12" s="25">
        <v>10</v>
      </c>
      <c r="B12" s="25">
        <v>25</v>
      </c>
      <c r="C12" s="25">
        <v>10</v>
      </c>
      <c r="D12" s="36">
        <f>'Subcase 1'!D12</f>
        <v>12000</v>
      </c>
      <c r="E12" s="36">
        <f t="shared" si="1"/>
        <v>-720</v>
      </c>
      <c r="F12" s="36">
        <f t="shared" si="2"/>
        <v>0</v>
      </c>
      <c r="G12" s="36">
        <f t="shared" si="0"/>
        <v>-3479.9999999999995</v>
      </c>
      <c r="H12" s="37">
        <f t="shared" si="3"/>
        <v>-1334.6668610941063</v>
      </c>
      <c r="I12" s="36">
        <v>-200</v>
      </c>
      <c r="J12" s="25">
        <v>0</v>
      </c>
      <c r="K12" s="25">
        <v>0</v>
      </c>
      <c r="L12" s="25">
        <v>0</v>
      </c>
      <c r="M12" s="36">
        <v>-1000</v>
      </c>
      <c r="N12" s="25">
        <v>0</v>
      </c>
      <c r="O12" s="25">
        <v>0</v>
      </c>
      <c r="P12" s="25">
        <v>0</v>
      </c>
      <c r="Q12" s="36">
        <v>-500</v>
      </c>
      <c r="R12" s="38">
        <f>Mastersheet!$C$41</f>
        <v>-1500</v>
      </c>
      <c r="S12" s="37">
        <f t="shared" si="4"/>
        <v>0</v>
      </c>
      <c r="T12" s="36">
        <f t="shared" si="5"/>
        <v>3265.333138905894</v>
      </c>
      <c r="U12" s="36">
        <f t="shared" si="6"/>
        <v>124919.01925789235</v>
      </c>
    </row>
    <row r="13" spans="1:26">
      <c r="A13" s="25">
        <v>11</v>
      </c>
      <c r="B13" s="25">
        <v>25</v>
      </c>
      <c r="C13" s="25">
        <v>11</v>
      </c>
      <c r="D13" s="36">
        <f>'Subcase 1'!D13</f>
        <v>12000</v>
      </c>
      <c r="E13" s="36">
        <f t="shared" si="1"/>
        <v>-720</v>
      </c>
      <c r="F13" s="36">
        <f t="shared" si="2"/>
        <v>0</v>
      </c>
      <c r="G13" s="36">
        <f t="shared" si="0"/>
        <v>-3479.9999999999995</v>
      </c>
      <c r="H13" s="37">
        <f t="shared" si="3"/>
        <v>-1334.6668610941063</v>
      </c>
      <c r="I13" s="36">
        <v>-200</v>
      </c>
      <c r="J13" s="25">
        <v>0</v>
      </c>
      <c r="K13" s="25">
        <v>0</v>
      </c>
      <c r="L13" s="25">
        <v>0</v>
      </c>
      <c r="M13" s="36">
        <v>-1000</v>
      </c>
      <c r="N13" s="25">
        <v>0</v>
      </c>
      <c r="O13" s="25">
        <v>0</v>
      </c>
      <c r="P13" s="25">
        <v>0</v>
      </c>
      <c r="Q13" s="36">
        <v>-500</v>
      </c>
      <c r="R13" s="38">
        <f>Mastersheet!$C$41</f>
        <v>-1500</v>
      </c>
      <c r="S13" s="37">
        <f t="shared" si="4"/>
        <v>0</v>
      </c>
      <c r="T13" s="36">
        <f t="shared" si="5"/>
        <v>3265.333138905894</v>
      </c>
      <c r="U13" s="36">
        <f t="shared" si="6"/>
        <v>128392.55076222806</v>
      </c>
      <c r="X13" s="26" t="s">
        <v>136</v>
      </c>
      <c r="Y13" s="26" t="s">
        <v>150</v>
      </c>
      <c r="Z13" s="26" t="s">
        <v>151</v>
      </c>
    </row>
    <row r="14" spans="1:26">
      <c r="A14" s="25">
        <v>12</v>
      </c>
      <c r="B14" s="25">
        <v>26</v>
      </c>
      <c r="C14" s="25">
        <v>0</v>
      </c>
      <c r="D14" s="36">
        <v>12000</v>
      </c>
      <c r="E14" s="36">
        <f t="shared" si="1"/>
        <v>-720</v>
      </c>
      <c r="F14" s="36">
        <f t="shared" si="2"/>
        <v>0</v>
      </c>
      <c r="G14" s="36">
        <f t="shared" si="0"/>
        <v>-3479.9999999999995</v>
      </c>
      <c r="H14" s="37">
        <f t="shared" si="3"/>
        <v>-1334.6668610941063</v>
      </c>
      <c r="I14" s="36">
        <v>-200</v>
      </c>
      <c r="J14" s="25">
        <v>0</v>
      </c>
      <c r="K14" s="25">
        <v>0</v>
      </c>
      <c r="L14" s="25">
        <v>0</v>
      </c>
      <c r="M14" s="36">
        <v>-1000</v>
      </c>
      <c r="N14" s="25">
        <v>0</v>
      </c>
      <c r="O14" s="25">
        <v>0</v>
      </c>
      <c r="P14" s="25">
        <v>0</v>
      </c>
      <c r="Q14" s="37">
        <v>-500</v>
      </c>
      <c r="R14" s="38">
        <f>Mastersheet!$C$41</f>
        <v>-1500</v>
      </c>
      <c r="S14" s="37">
        <f t="shared" si="4"/>
        <v>0</v>
      </c>
      <c r="T14" s="36">
        <f t="shared" si="5"/>
        <v>3265.333138905894</v>
      </c>
      <c r="U14" s="36">
        <f t="shared" si="6"/>
        <v>131871.87148573768</v>
      </c>
      <c r="X14" s="46">
        <v>0</v>
      </c>
      <c r="Y14" s="36">
        <f t="shared" ref="Y14:Y44" si="7">NPV(X14/12,$T$3:$T$422)+$T$2</f>
        <v>8019476.1494244989</v>
      </c>
      <c r="Z14" s="37">
        <f>FV(X14/12,420,,-Y14)</f>
        <v>8019476.1494244989</v>
      </c>
    </row>
    <row r="15" spans="1:26">
      <c r="A15" s="25">
        <v>13</v>
      </c>
      <c r="B15" s="25">
        <v>26</v>
      </c>
      <c r="C15" s="25">
        <v>1</v>
      </c>
      <c r="D15" s="36">
        <f>(1+Mastersheet!$C$39)*D3</f>
        <v>12360</v>
      </c>
      <c r="E15" s="36">
        <f t="shared" si="1"/>
        <v>-741.6</v>
      </c>
      <c r="F15" s="36">
        <f>FV(0.00416,1,0,-F14,0)</f>
        <v>0</v>
      </c>
      <c r="G15" s="36">
        <f t="shared" si="0"/>
        <v>-3584.3999999999996</v>
      </c>
      <c r="H15" s="37">
        <f t="shared" si="3"/>
        <v>-1334.6668610941063</v>
      </c>
      <c r="I15" s="36">
        <f>(1+Mastersheet!$C$39)*I3</f>
        <v>-206</v>
      </c>
      <c r="J15" s="25">
        <v>0</v>
      </c>
      <c r="K15" s="25">
        <v>0</v>
      </c>
      <c r="L15" s="25">
        <v>0</v>
      </c>
      <c r="M15" s="37">
        <f>(1+Mastersheet!$C$29)*M3</f>
        <v>-1060</v>
      </c>
      <c r="N15" s="25">
        <v>0</v>
      </c>
      <c r="O15" s="25">
        <v>0</v>
      </c>
      <c r="P15" s="25">
        <v>0</v>
      </c>
      <c r="Q15" s="37">
        <f>(1+Mastersheet!$C$39)*Q3</f>
        <v>-515</v>
      </c>
      <c r="R15" s="38">
        <f>Mastersheet!$C$41</f>
        <v>-1500</v>
      </c>
      <c r="S15" s="37">
        <f t="shared" si="4"/>
        <v>0</v>
      </c>
      <c r="T15" s="36">
        <f t="shared" si="5"/>
        <v>3418.333138905894</v>
      </c>
      <c r="U15" s="36">
        <f t="shared" si="6"/>
        <v>135509.9910771198</v>
      </c>
      <c r="X15" s="46">
        <v>0.01</v>
      </c>
      <c r="Y15" s="36">
        <f t="shared" si="7"/>
        <v>6033276.2500136355</v>
      </c>
      <c r="Z15" s="37">
        <f t="shared" ref="Z15:Z44" si="8">FV(X15/12,420,,-Y15)</f>
        <v>8560378.7517087348</v>
      </c>
    </row>
    <row r="16" spans="1:26">
      <c r="A16" s="25">
        <v>14</v>
      </c>
      <c r="B16" s="25">
        <v>26</v>
      </c>
      <c r="C16" s="25">
        <v>2</v>
      </c>
      <c r="D16" s="36">
        <f>(1+Mastersheet!$C$39)*D4</f>
        <v>12360</v>
      </c>
      <c r="E16" s="36">
        <f t="shared" si="1"/>
        <v>-741.6</v>
      </c>
      <c r="F16" s="36">
        <f t="shared" si="2"/>
        <v>0</v>
      </c>
      <c r="G16" s="36">
        <f t="shared" si="0"/>
        <v>-3584.3999999999996</v>
      </c>
      <c r="H16" s="37">
        <f t="shared" si="3"/>
        <v>-1334.6668610941063</v>
      </c>
      <c r="I16" s="36">
        <f>(1+Mastersheet!$C$39)*I4</f>
        <v>-206</v>
      </c>
      <c r="J16" s="25">
        <v>0</v>
      </c>
      <c r="K16" s="25">
        <v>0</v>
      </c>
      <c r="L16" s="25">
        <v>0</v>
      </c>
      <c r="M16" s="37">
        <f>(1+Mastersheet!$C$29)*M4</f>
        <v>-1060</v>
      </c>
      <c r="N16" s="25">
        <v>0</v>
      </c>
      <c r="O16" s="25">
        <v>0</v>
      </c>
      <c r="P16" s="25">
        <v>0</v>
      </c>
      <c r="Q16" s="37">
        <f>(1+Mastersheet!$C$39)*Q4</f>
        <v>-515</v>
      </c>
      <c r="R16" s="38">
        <f>Mastersheet!$C$41</f>
        <v>-1500</v>
      </c>
      <c r="S16" s="37">
        <f t="shared" si="4"/>
        <v>0</v>
      </c>
      <c r="T16" s="36">
        <f t="shared" si="5"/>
        <v>3418.333138905894</v>
      </c>
      <c r="U16" s="36">
        <f t="shared" si="6"/>
        <v>139154.17420115424</v>
      </c>
      <c r="X16" s="46">
        <v>0.02</v>
      </c>
      <c r="Y16" s="36">
        <f t="shared" si="7"/>
        <v>4589699.1081693042</v>
      </c>
      <c r="Z16" s="37">
        <f t="shared" si="8"/>
        <v>9237135.0878935643</v>
      </c>
    </row>
    <row r="17" spans="1:26">
      <c r="A17" s="25">
        <v>15</v>
      </c>
      <c r="B17" s="25">
        <v>26</v>
      </c>
      <c r="C17" s="25">
        <v>3</v>
      </c>
      <c r="D17" s="36">
        <f>(1+Mastersheet!$C$39)*D5</f>
        <v>12360</v>
      </c>
      <c r="E17" s="36">
        <f t="shared" si="1"/>
        <v>-741.6</v>
      </c>
      <c r="F17" s="36">
        <f t="shared" si="2"/>
        <v>0</v>
      </c>
      <c r="G17" s="36">
        <f t="shared" si="0"/>
        <v>-3584.3999999999996</v>
      </c>
      <c r="H17" s="37">
        <f t="shared" si="3"/>
        <v>-1334.6668610941063</v>
      </c>
      <c r="I17" s="36">
        <f>(1+Mastersheet!$C$39)*I5</f>
        <v>-206</v>
      </c>
      <c r="J17" s="25">
        <v>0</v>
      </c>
      <c r="K17" s="25">
        <v>0</v>
      </c>
      <c r="L17" s="25">
        <v>0</v>
      </c>
      <c r="M17" s="37">
        <f>(1+Mastersheet!$C$29)*M5</f>
        <v>-1060</v>
      </c>
      <c r="N17" s="25">
        <v>0</v>
      </c>
      <c r="O17" s="25">
        <v>0</v>
      </c>
      <c r="P17" s="25">
        <v>0</v>
      </c>
      <c r="Q17" s="37">
        <f>(1+Mastersheet!$C$39)*Q5</f>
        <v>-515</v>
      </c>
      <c r="R17" s="38">
        <f>Mastersheet!$C$41</f>
        <v>-1500</v>
      </c>
      <c r="S17" s="37">
        <f t="shared" si="4"/>
        <v>0</v>
      </c>
      <c r="T17" s="36">
        <f t="shared" si="5"/>
        <v>3418.333138905894</v>
      </c>
      <c r="U17" s="36">
        <f t="shared" si="6"/>
        <v>142804.43096372872</v>
      </c>
      <c r="X17" s="46">
        <v>0.03</v>
      </c>
      <c r="Y17" s="36">
        <f t="shared" si="7"/>
        <v>3535511.6026984416</v>
      </c>
      <c r="Z17" s="37">
        <f t="shared" si="8"/>
        <v>10090028.886379795</v>
      </c>
    </row>
    <row r="18" spans="1:26">
      <c r="A18" s="25">
        <v>16</v>
      </c>
      <c r="B18" s="25">
        <v>26</v>
      </c>
      <c r="C18" s="25">
        <v>4</v>
      </c>
      <c r="D18" s="36">
        <f>(1+Mastersheet!$C$39)*D6</f>
        <v>12360</v>
      </c>
      <c r="E18" s="36">
        <f t="shared" si="1"/>
        <v>-741.6</v>
      </c>
      <c r="F18" s="36">
        <f t="shared" si="2"/>
        <v>0</v>
      </c>
      <c r="G18" s="36">
        <f t="shared" si="0"/>
        <v>-3584.3999999999996</v>
      </c>
      <c r="H18" s="37">
        <f t="shared" si="3"/>
        <v>-1334.6668610941063</v>
      </c>
      <c r="I18" s="36">
        <f>(1+Mastersheet!$C$39)*I6</f>
        <v>-206</v>
      </c>
      <c r="J18" s="25">
        <v>0</v>
      </c>
      <c r="K18" s="25">
        <v>0</v>
      </c>
      <c r="L18" s="25">
        <v>0</v>
      </c>
      <c r="M18" s="37">
        <f>(1+Mastersheet!$C$29)*M6</f>
        <v>-1060</v>
      </c>
      <c r="N18" s="25">
        <v>0</v>
      </c>
      <c r="O18" s="25">
        <v>0</v>
      </c>
      <c r="P18" s="25">
        <v>0</v>
      </c>
      <c r="Q18" s="37">
        <f>(1+Mastersheet!$C$39)*Q6</f>
        <v>-515</v>
      </c>
      <c r="R18" s="38">
        <f>Mastersheet!$C$41</f>
        <v>-1500</v>
      </c>
      <c r="S18" s="37">
        <f t="shared" si="4"/>
        <v>0</v>
      </c>
      <c r="T18" s="36">
        <f t="shared" si="5"/>
        <v>3418.333138905894</v>
      </c>
      <c r="U18" s="36">
        <f t="shared" si="6"/>
        <v>146460.77148757418</v>
      </c>
      <c r="X18" s="46">
        <v>0.04</v>
      </c>
      <c r="Y18" s="36">
        <f t="shared" si="7"/>
        <v>2761503.5049971989</v>
      </c>
      <c r="Z18" s="37">
        <f t="shared" si="8"/>
        <v>11172407.455135247</v>
      </c>
    </row>
    <row r="19" spans="1:26">
      <c r="A19" s="25">
        <v>17</v>
      </c>
      <c r="B19" s="25">
        <v>26</v>
      </c>
      <c r="C19" s="25">
        <v>5</v>
      </c>
      <c r="D19" s="36">
        <f>(1+Mastersheet!$C$39)*D7</f>
        <v>12360</v>
      </c>
      <c r="E19" s="36">
        <f t="shared" si="1"/>
        <v>-741.6</v>
      </c>
      <c r="F19" s="36">
        <f t="shared" si="2"/>
        <v>0</v>
      </c>
      <c r="G19" s="36">
        <f t="shared" si="0"/>
        <v>-3584.3999999999996</v>
      </c>
      <c r="H19" s="37">
        <f t="shared" si="3"/>
        <v>-1334.6668610941063</v>
      </c>
      <c r="I19" s="36">
        <f>(1+Mastersheet!$C$39)*I7</f>
        <v>-206</v>
      </c>
      <c r="J19" s="25">
        <v>0</v>
      </c>
      <c r="K19" s="25">
        <v>0</v>
      </c>
      <c r="L19" s="25">
        <v>0</v>
      </c>
      <c r="M19" s="37">
        <f>(1+Mastersheet!$C$29)*M7</f>
        <v>-1060</v>
      </c>
      <c r="N19" s="25">
        <v>0</v>
      </c>
      <c r="O19" s="25">
        <v>0</v>
      </c>
      <c r="P19" s="25">
        <v>0</v>
      </c>
      <c r="Q19" s="37">
        <f>(1+Mastersheet!$C$39)*Q7</f>
        <v>-515</v>
      </c>
      <c r="R19" s="38">
        <f>Mastersheet!$C$41</f>
        <v>-1500</v>
      </c>
      <c r="S19" s="37">
        <f t="shared" si="4"/>
        <v>0</v>
      </c>
      <c r="T19" s="36">
        <f t="shared" si="5"/>
        <v>3418.333138905894</v>
      </c>
      <c r="U19" s="36">
        <f t="shared" si="6"/>
        <v>150123.2059122927</v>
      </c>
      <c r="X19" s="46">
        <v>0.05</v>
      </c>
      <c r="Y19" s="36">
        <f t="shared" si="7"/>
        <v>2189705.7299164971</v>
      </c>
      <c r="Z19" s="37">
        <f t="shared" si="8"/>
        <v>12555156.118981076</v>
      </c>
    </row>
    <row r="20" spans="1:26">
      <c r="A20" s="25">
        <v>18</v>
      </c>
      <c r="B20" s="25">
        <v>26</v>
      </c>
      <c r="C20" s="25">
        <v>6</v>
      </c>
      <c r="D20" s="36">
        <f>(1+Mastersheet!$C$39)*D8</f>
        <v>12360</v>
      </c>
      <c r="E20" s="36">
        <f t="shared" si="1"/>
        <v>-741.6</v>
      </c>
      <c r="F20" s="36">
        <f t="shared" si="2"/>
        <v>0</v>
      </c>
      <c r="G20" s="36">
        <f t="shared" si="0"/>
        <v>-3584.3999999999996</v>
      </c>
      <c r="H20" s="37">
        <f t="shared" si="3"/>
        <v>-1334.6668610941063</v>
      </c>
      <c r="I20" s="36">
        <f>(1+Mastersheet!$C$39)*I8</f>
        <v>-206</v>
      </c>
      <c r="J20" s="25">
        <v>0</v>
      </c>
      <c r="K20" s="25">
        <v>0</v>
      </c>
      <c r="L20" s="25">
        <v>0</v>
      </c>
      <c r="M20" s="37">
        <f>(1+Mastersheet!$C$29)*M8</f>
        <v>-1060</v>
      </c>
      <c r="N20" s="25">
        <v>0</v>
      </c>
      <c r="O20" s="25">
        <v>0</v>
      </c>
      <c r="P20" s="25">
        <v>0</v>
      </c>
      <c r="Q20" s="37">
        <f>(1+Mastersheet!$C$39)*Q8</f>
        <v>-515</v>
      </c>
      <c r="R20" s="38">
        <f>Mastersheet!$C$41</f>
        <v>-1500</v>
      </c>
      <c r="S20" s="37">
        <f t="shared" si="4"/>
        <v>0</v>
      </c>
      <c r="T20" s="36">
        <f t="shared" si="5"/>
        <v>3418.333138905894</v>
      </c>
      <c r="U20" s="36">
        <f t="shared" si="6"/>
        <v>153791.74439438575</v>
      </c>
      <c r="X20" s="46">
        <v>0.06</v>
      </c>
      <c r="Y20" s="36">
        <f t="shared" si="7"/>
        <v>1764346.7033446333</v>
      </c>
      <c r="Z20" s="37">
        <f t="shared" si="8"/>
        <v>14332761.297537196</v>
      </c>
    </row>
    <row r="21" spans="1:26">
      <c r="A21" s="25">
        <v>19</v>
      </c>
      <c r="B21" s="25">
        <v>26</v>
      </c>
      <c r="C21" s="25">
        <v>7</v>
      </c>
      <c r="D21" s="36">
        <f>(1+Mastersheet!$C$39)*D9</f>
        <v>12360</v>
      </c>
      <c r="E21" s="36">
        <f t="shared" si="1"/>
        <v>-741.6</v>
      </c>
      <c r="F21" s="36">
        <f t="shared" si="2"/>
        <v>0</v>
      </c>
      <c r="G21" s="36">
        <f t="shared" si="0"/>
        <v>-3584.3999999999996</v>
      </c>
      <c r="H21" s="37">
        <f t="shared" si="3"/>
        <v>-1334.6668610941063</v>
      </c>
      <c r="I21" s="36">
        <f>(1+Mastersheet!$C$39)*I9</f>
        <v>-206</v>
      </c>
      <c r="J21" s="25">
        <v>0</v>
      </c>
      <c r="K21" s="25">
        <v>0</v>
      </c>
      <c r="L21" s="25">
        <v>0</v>
      </c>
      <c r="M21" s="37">
        <f>(1+Mastersheet!$C$29)*M9</f>
        <v>-1060</v>
      </c>
      <c r="N21" s="25">
        <v>0</v>
      </c>
      <c r="O21" s="25">
        <v>0</v>
      </c>
      <c r="P21" s="25">
        <v>0</v>
      </c>
      <c r="Q21" s="37">
        <f>(1+Mastersheet!$C$39)*Q9</f>
        <v>-515</v>
      </c>
      <c r="R21" s="38">
        <f>Mastersheet!$C$41</f>
        <v>-1500</v>
      </c>
      <c r="S21" s="37">
        <f t="shared" si="4"/>
        <v>0</v>
      </c>
      <c r="T21" s="36">
        <f t="shared" si="5"/>
        <v>3418.333138905894</v>
      </c>
      <c r="U21" s="36">
        <f t="shared" si="6"/>
        <v>157466.3971072823</v>
      </c>
      <c r="X21" s="46">
        <v>7.0000000000000007E-2</v>
      </c>
      <c r="Y21" s="36">
        <f t="shared" si="7"/>
        <v>1445447.672437212</v>
      </c>
      <c r="Z21" s="37">
        <f t="shared" si="8"/>
        <v>16631540.396795524</v>
      </c>
    </row>
    <row r="22" spans="1:26">
      <c r="A22" s="25">
        <v>20</v>
      </c>
      <c r="B22" s="25">
        <v>26</v>
      </c>
      <c r="C22" s="25">
        <v>8</v>
      </c>
      <c r="D22" s="36">
        <f>(1+Mastersheet!$C$39)*D10</f>
        <v>12360</v>
      </c>
      <c r="E22" s="36">
        <f t="shared" si="1"/>
        <v>-741.6</v>
      </c>
      <c r="F22" s="36">
        <f t="shared" si="2"/>
        <v>0</v>
      </c>
      <c r="G22" s="36">
        <f t="shared" si="0"/>
        <v>-3584.3999999999996</v>
      </c>
      <c r="H22" s="37">
        <f t="shared" si="3"/>
        <v>-1334.6668610941063</v>
      </c>
      <c r="I22" s="36">
        <f>(1+Mastersheet!$C$39)*I10</f>
        <v>-206</v>
      </c>
      <c r="J22" s="25">
        <v>0</v>
      </c>
      <c r="K22" s="25">
        <v>0</v>
      </c>
      <c r="L22" s="25">
        <v>0</v>
      </c>
      <c r="M22" s="37">
        <f>(1+Mastersheet!$C$29)*M10</f>
        <v>-1060</v>
      </c>
      <c r="N22" s="25">
        <v>0</v>
      </c>
      <c r="O22" s="25">
        <v>0</v>
      </c>
      <c r="P22" s="25">
        <v>0</v>
      </c>
      <c r="Q22" s="37">
        <f>(1+Mastersheet!$C$39)*Q10</f>
        <v>-515</v>
      </c>
      <c r="R22" s="38">
        <f>Mastersheet!$C$41</f>
        <v>-1500</v>
      </c>
      <c r="S22" s="37">
        <f t="shared" si="4"/>
        <v>0</v>
      </c>
      <c r="T22" s="36">
        <f t="shared" si="5"/>
        <v>3418.333138905894</v>
      </c>
      <c r="U22" s="36">
        <f t="shared" si="6"/>
        <v>161147.17424136703</v>
      </c>
      <c r="X22" s="46">
        <v>0.08</v>
      </c>
      <c r="Y22" s="36">
        <f t="shared" si="7"/>
        <v>1204282.3836705608</v>
      </c>
      <c r="Z22" s="37">
        <f t="shared" si="8"/>
        <v>19620830.826938499</v>
      </c>
    </row>
    <row r="23" spans="1:26">
      <c r="A23" s="25">
        <v>21</v>
      </c>
      <c r="B23" s="25">
        <v>26</v>
      </c>
      <c r="C23" s="25">
        <v>9</v>
      </c>
      <c r="D23" s="36">
        <f>(1+Mastersheet!$C$39)*D11</f>
        <v>12360</v>
      </c>
      <c r="E23" s="36">
        <f t="shared" si="1"/>
        <v>-741.6</v>
      </c>
      <c r="F23" s="36">
        <f t="shared" si="2"/>
        <v>0</v>
      </c>
      <c r="G23" s="36">
        <f t="shared" si="0"/>
        <v>-3584.3999999999996</v>
      </c>
      <c r="H23" s="37">
        <f t="shared" si="3"/>
        <v>-1334.6668610941063</v>
      </c>
      <c r="I23" s="36">
        <f>(1+Mastersheet!$C$39)*I11</f>
        <v>-206</v>
      </c>
      <c r="J23" s="25">
        <v>0</v>
      </c>
      <c r="K23" s="25">
        <v>0</v>
      </c>
      <c r="L23" s="25">
        <v>0</v>
      </c>
      <c r="M23" s="37">
        <f>(1+Mastersheet!$C$29)*M11</f>
        <v>-1060</v>
      </c>
      <c r="N23" s="25">
        <v>0</v>
      </c>
      <c r="O23" s="25">
        <v>0</v>
      </c>
      <c r="P23" s="25">
        <v>0</v>
      </c>
      <c r="Q23" s="37">
        <f>(1+Mastersheet!$C$39)*Q11</f>
        <v>-515</v>
      </c>
      <c r="R23" s="38">
        <f>Mastersheet!$C$41</f>
        <v>-1500</v>
      </c>
      <c r="S23" s="37">
        <f t="shared" si="4"/>
        <v>0</v>
      </c>
      <c r="T23" s="36">
        <f t="shared" si="5"/>
        <v>3418.333138905894</v>
      </c>
      <c r="U23" s="36">
        <f t="shared" si="6"/>
        <v>164834.08600400854</v>
      </c>
      <c r="X23" s="46">
        <v>0.09</v>
      </c>
      <c r="Y23" s="36">
        <f t="shared" si="7"/>
        <v>1020154.9509369581</v>
      </c>
      <c r="Z23" s="37">
        <f t="shared" si="8"/>
        <v>23528224.915689182</v>
      </c>
    </row>
    <row r="24" spans="1:26">
      <c r="A24" s="25">
        <v>22</v>
      </c>
      <c r="B24" s="25">
        <v>26</v>
      </c>
      <c r="C24" s="25">
        <v>10</v>
      </c>
      <c r="D24" s="36">
        <f>(1+Mastersheet!$C$39)*D12</f>
        <v>12360</v>
      </c>
      <c r="E24" s="36">
        <f t="shared" si="1"/>
        <v>-741.6</v>
      </c>
      <c r="F24" s="36">
        <f t="shared" si="2"/>
        <v>0</v>
      </c>
      <c r="G24" s="36">
        <f t="shared" si="0"/>
        <v>-3584.3999999999996</v>
      </c>
      <c r="H24" s="37">
        <f t="shared" si="3"/>
        <v>-1334.6668610941063</v>
      </c>
      <c r="I24" s="36">
        <f>(1+Mastersheet!$C$39)*I12</f>
        <v>-206</v>
      </c>
      <c r="J24" s="25">
        <v>0</v>
      </c>
      <c r="K24" s="25">
        <v>0</v>
      </c>
      <c r="L24" s="25">
        <v>0</v>
      </c>
      <c r="M24" s="37">
        <f>(1+Mastersheet!$C$29)*M12</f>
        <v>-1060</v>
      </c>
      <c r="N24" s="25">
        <v>0</v>
      </c>
      <c r="O24" s="25">
        <v>0</v>
      </c>
      <c r="P24" s="25">
        <v>0</v>
      </c>
      <c r="Q24" s="37">
        <f>(1+Mastersheet!$C$39)*Q12</f>
        <v>-515</v>
      </c>
      <c r="R24" s="38">
        <f>Mastersheet!$C$41</f>
        <v>-1500</v>
      </c>
      <c r="S24" s="37">
        <f t="shared" si="4"/>
        <v>0</v>
      </c>
      <c r="T24" s="36">
        <f t="shared" si="5"/>
        <v>3418.333138905894</v>
      </c>
      <c r="U24" s="36">
        <f t="shared" si="6"/>
        <v>168527.1426195878</v>
      </c>
      <c r="X24" s="46">
        <v>0.1</v>
      </c>
      <c r="Y24" s="36">
        <f t="shared" si="7"/>
        <v>878110.530951394</v>
      </c>
      <c r="Z24" s="37">
        <f t="shared" si="8"/>
        <v>28660342.660083931</v>
      </c>
    </row>
    <row r="25" spans="1:26">
      <c r="A25" s="25">
        <v>23</v>
      </c>
      <c r="B25" s="25">
        <v>26</v>
      </c>
      <c r="C25" s="25">
        <v>11</v>
      </c>
      <c r="D25" s="36">
        <f>(1+Mastersheet!$C$39)*D13</f>
        <v>12360</v>
      </c>
      <c r="E25" s="36">
        <f t="shared" si="1"/>
        <v>-741.6</v>
      </c>
      <c r="F25" s="36">
        <f t="shared" si="2"/>
        <v>0</v>
      </c>
      <c r="G25" s="36">
        <f t="shared" si="0"/>
        <v>-3584.3999999999996</v>
      </c>
      <c r="H25" s="37">
        <f t="shared" si="3"/>
        <v>-1334.6668610941063</v>
      </c>
      <c r="I25" s="36">
        <f>(1+Mastersheet!$C$39)*I13</f>
        <v>-206</v>
      </c>
      <c r="J25" s="25">
        <v>0</v>
      </c>
      <c r="K25" s="25">
        <v>0</v>
      </c>
      <c r="L25" s="25">
        <v>0</v>
      </c>
      <c r="M25" s="37">
        <f>(1+Mastersheet!$C$29)*M13</f>
        <v>-1060</v>
      </c>
      <c r="N25" s="25">
        <v>0</v>
      </c>
      <c r="O25" s="25">
        <v>0</v>
      </c>
      <c r="P25" s="25">
        <v>0</v>
      </c>
      <c r="Q25" s="37">
        <f>(1+Mastersheet!$C$39)*Q13</f>
        <v>-515</v>
      </c>
      <c r="R25" s="38">
        <f>Mastersheet!$C$41</f>
        <v>-1500</v>
      </c>
      <c r="S25" s="37">
        <f t="shared" si="4"/>
        <v>0</v>
      </c>
      <c r="T25" s="36">
        <f t="shared" si="5"/>
        <v>3418.333138905894</v>
      </c>
      <c r="U25" s="36">
        <f t="shared" si="6"/>
        <v>172226.35432952637</v>
      </c>
      <c r="X25" s="46">
        <v>0.11</v>
      </c>
      <c r="Y25" s="36">
        <f t="shared" si="7"/>
        <v>767306.69035756157</v>
      </c>
      <c r="Z25" s="37">
        <f t="shared" si="8"/>
        <v>35431192.132442571</v>
      </c>
    </row>
    <row r="26" spans="1:26">
      <c r="A26" s="25">
        <v>24</v>
      </c>
      <c r="B26" s="25">
        <v>27</v>
      </c>
      <c r="C26" s="25">
        <v>0</v>
      </c>
      <c r="D26" s="36">
        <f>(1+Mastersheet!$C$39)*D14</f>
        <v>12360</v>
      </c>
      <c r="E26" s="36">
        <f t="shared" si="1"/>
        <v>-741.6</v>
      </c>
      <c r="F26" s="36">
        <f t="shared" si="2"/>
        <v>0</v>
      </c>
      <c r="G26" s="36">
        <f t="shared" si="0"/>
        <v>-3584.3999999999996</v>
      </c>
      <c r="H26" s="37">
        <f t="shared" si="3"/>
        <v>-1334.6668610941063</v>
      </c>
      <c r="I26" s="36">
        <f>(1+Mastersheet!$C$39)*I14</f>
        <v>-206</v>
      </c>
      <c r="J26" s="25">
        <v>0</v>
      </c>
      <c r="K26" s="25">
        <v>0</v>
      </c>
      <c r="L26" s="25">
        <v>0</v>
      </c>
      <c r="M26" s="37">
        <f>(1+Mastersheet!$C$29)*M14</f>
        <v>-1060</v>
      </c>
      <c r="N26" s="25">
        <v>0</v>
      </c>
      <c r="O26" s="25">
        <v>0</v>
      </c>
      <c r="P26" s="25">
        <v>0</v>
      </c>
      <c r="Q26" s="37">
        <f>(1+Mastersheet!$C$39)*Q14</f>
        <v>-515</v>
      </c>
      <c r="R26" s="38">
        <f>Mastersheet!$C$41</f>
        <v>-1500</v>
      </c>
      <c r="S26" s="37">
        <f t="shared" si="4"/>
        <v>0</v>
      </c>
      <c r="T26" s="36">
        <f t="shared" si="5"/>
        <v>3418.333138905894</v>
      </c>
      <c r="U26" s="36">
        <f t="shared" si="6"/>
        <v>175931.73139231483</v>
      </c>
      <c r="X26" s="46">
        <v>0.12</v>
      </c>
      <c r="Y26" s="36">
        <f t="shared" si="7"/>
        <v>679853.18420349504</v>
      </c>
      <c r="Z26" s="37">
        <f t="shared" si="8"/>
        <v>44400935.925739273</v>
      </c>
    </row>
    <row r="27" spans="1:26">
      <c r="A27" s="25">
        <v>25</v>
      </c>
      <c r="B27" s="25">
        <v>27</v>
      </c>
      <c r="C27" s="25">
        <v>1</v>
      </c>
      <c r="D27" s="36">
        <f>(1+Mastersheet!$C$39)*D15</f>
        <v>12730.800000000001</v>
      </c>
      <c r="E27" s="36">
        <f t="shared" si="1"/>
        <v>-763.84800000000007</v>
      </c>
      <c r="F27" s="36">
        <f t="shared" si="2"/>
        <v>0</v>
      </c>
      <c r="G27" s="36">
        <f t="shared" si="0"/>
        <v>-3691.9320000000002</v>
      </c>
      <c r="H27" s="37">
        <f t="shared" si="3"/>
        <v>-1334.6668610941063</v>
      </c>
      <c r="I27" s="36">
        <f>(1+Mastersheet!$C$39)*I15</f>
        <v>-212.18</v>
      </c>
      <c r="J27" s="25">
        <v>0</v>
      </c>
      <c r="K27" s="25">
        <v>0</v>
      </c>
      <c r="L27" s="25">
        <v>0</v>
      </c>
      <c r="M27" s="37">
        <f>(1+Mastersheet!$C$29)*M15</f>
        <v>-1123.6000000000001</v>
      </c>
      <c r="N27" s="25">
        <v>0</v>
      </c>
      <c r="O27" s="25">
        <v>0</v>
      </c>
      <c r="P27" s="25">
        <v>0</v>
      </c>
      <c r="Q27" s="37">
        <f>(1+Mastersheet!$C$39)*Q15</f>
        <v>-530.45000000000005</v>
      </c>
      <c r="R27" s="38">
        <f>Mastersheet!$C$41</f>
        <v>-1500</v>
      </c>
      <c r="S27" s="37">
        <f t="shared" si="4"/>
        <v>0</v>
      </c>
      <c r="T27" s="36">
        <f t="shared" si="5"/>
        <v>3574.1231389058939</v>
      </c>
      <c r="U27" s="36">
        <f t="shared" si="6"/>
        <v>179799.07408354126</v>
      </c>
      <c r="X27" s="46">
        <v>0.13</v>
      </c>
      <c r="Y27" s="36">
        <f t="shared" si="7"/>
        <v>609984.17183536221</v>
      </c>
      <c r="Z27" s="37">
        <f t="shared" si="8"/>
        <v>56328941.43819996</v>
      </c>
    </row>
    <row r="28" spans="1:26">
      <c r="A28" s="25">
        <v>26</v>
      </c>
      <c r="B28" s="25">
        <v>27</v>
      </c>
      <c r="C28" s="25">
        <v>2</v>
      </c>
      <c r="D28" s="36">
        <f>(1+Mastersheet!$C$39)*D16</f>
        <v>12730.800000000001</v>
      </c>
      <c r="E28" s="36">
        <f t="shared" si="1"/>
        <v>-763.84800000000007</v>
      </c>
      <c r="F28" s="36">
        <f t="shared" si="2"/>
        <v>0</v>
      </c>
      <c r="G28" s="36">
        <f t="shared" si="0"/>
        <v>-3691.9320000000002</v>
      </c>
      <c r="H28" s="37">
        <f t="shared" si="3"/>
        <v>-1334.6668610941063</v>
      </c>
      <c r="I28" s="36">
        <f>(1+Mastersheet!$C$39)*I16</f>
        <v>-212.18</v>
      </c>
      <c r="J28" s="25">
        <v>0</v>
      </c>
      <c r="K28" s="25">
        <v>0</v>
      </c>
      <c r="L28" s="25">
        <v>0</v>
      </c>
      <c r="M28" s="37">
        <f>(1+Mastersheet!$C$29)*M16</f>
        <v>-1123.6000000000001</v>
      </c>
      <c r="N28" s="25">
        <v>0</v>
      </c>
      <c r="O28" s="25">
        <v>0</v>
      </c>
      <c r="P28" s="25">
        <v>0</v>
      </c>
      <c r="Q28" s="37">
        <f>(1+Mastersheet!$C$39)*Q16</f>
        <v>-530.45000000000005</v>
      </c>
      <c r="R28" s="38">
        <f>Mastersheet!$C$41</f>
        <v>-1500</v>
      </c>
      <c r="S28" s="37">
        <f t="shared" si="4"/>
        <v>0</v>
      </c>
      <c r="T28" s="36">
        <f t="shared" si="5"/>
        <v>3574.1231389058939</v>
      </c>
      <c r="U28" s="36">
        <f t="shared" si="6"/>
        <v>183672.86234591971</v>
      </c>
      <c r="X28" s="46">
        <v>0.14000000000000001</v>
      </c>
      <c r="Y28" s="36">
        <f t="shared" si="7"/>
        <v>553466.63421609672</v>
      </c>
      <c r="Z28" s="37">
        <f t="shared" si="8"/>
        <v>72246453.848400936</v>
      </c>
    </row>
    <row r="29" spans="1:26">
      <c r="A29" s="25">
        <v>27</v>
      </c>
      <c r="B29" s="25">
        <v>27</v>
      </c>
      <c r="C29" s="25">
        <v>3</v>
      </c>
      <c r="D29" s="36">
        <f>(1+Mastersheet!$C$39)*D17</f>
        <v>12730.800000000001</v>
      </c>
      <c r="E29" s="36">
        <f t="shared" si="1"/>
        <v>-763.84800000000007</v>
      </c>
      <c r="F29" s="36">
        <f t="shared" si="2"/>
        <v>0</v>
      </c>
      <c r="G29" s="36">
        <f t="shared" si="0"/>
        <v>-3691.9320000000002</v>
      </c>
      <c r="H29" s="37">
        <f t="shared" si="3"/>
        <v>-1334.6668610941063</v>
      </c>
      <c r="I29" s="36">
        <f>(1+Mastersheet!$C$39)*I17</f>
        <v>-212.18</v>
      </c>
      <c r="J29" s="25">
        <v>0</v>
      </c>
      <c r="K29" s="25">
        <v>0</v>
      </c>
      <c r="L29" s="25">
        <v>0</v>
      </c>
      <c r="M29" s="37">
        <f>(1+Mastersheet!$C$29)*M17</f>
        <v>-1123.6000000000001</v>
      </c>
      <c r="N29" s="25">
        <v>0</v>
      </c>
      <c r="O29" s="25">
        <v>0</v>
      </c>
      <c r="P29" s="25">
        <v>0</v>
      </c>
      <c r="Q29" s="37">
        <f>(1+Mastersheet!$C$39)*Q17</f>
        <v>-530.45000000000005</v>
      </c>
      <c r="R29" s="38">
        <f>Mastersheet!$C$41</f>
        <v>-1500</v>
      </c>
      <c r="S29" s="37">
        <f t="shared" si="4"/>
        <v>0</v>
      </c>
      <c r="T29" s="36">
        <f t="shared" si="5"/>
        <v>3574.1231389058939</v>
      </c>
      <c r="U29" s="36">
        <f t="shared" si="6"/>
        <v>187553.10692206881</v>
      </c>
      <c r="X29" s="46">
        <v>0.15</v>
      </c>
      <c r="Y29" s="36">
        <f t="shared" si="7"/>
        <v>507176.82092240709</v>
      </c>
      <c r="Z29" s="37">
        <f t="shared" si="8"/>
        <v>93556246.513633013</v>
      </c>
    </row>
    <row r="30" spans="1:26">
      <c r="A30" s="25">
        <v>28</v>
      </c>
      <c r="B30" s="25">
        <v>27</v>
      </c>
      <c r="C30" s="25">
        <v>4</v>
      </c>
      <c r="D30" s="36">
        <f>(1+Mastersheet!$C$39)*D18</f>
        <v>12730.800000000001</v>
      </c>
      <c r="E30" s="36">
        <f t="shared" si="1"/>
        <v>-763.84800000000007</v>
      </c>
      <c r="F30" s="36">
        <f t="shared" si="2"/>
        <v>0</v>
      </c>
      <c r="G30" s="36">
        <f t="shared" si="0"/>
        <v>-3691.9320000000002</v>
      </c>
      <c r="H30" s="37">
        <f t="shared" si="3"/>
        <v>-1334.6668610941063</v>
      </c>
      <c r="I30" s="36">
        <f>(1+Mastersheet!$C$39)*I18</f>
        <v>-212.18</v>
      </c>
      <c r="J30" s="25">
        <v>0</v>
      </c>
      <c r="K30" s="25">
        <v>0</v>
      </c>
      <c r="L30" s="25">
        <v>0</v>
      </c>
      <c r="M30" s="37">
        <f>(1+Mastersheet!$C$29)*M18</f>
        <v>-1123.6000000000001</v>
      </c>
      <c r="N30" s="25">
        <v>0</v>
      </c>
      <c r="O30" s="25">
        <v>0</v>
      </c>
      <c r="P30" s="25">
        <v>0</v>
      </c>
      <c r="Q30" s="37">
        <f>(1+Mastersheet!$C$39)*Q18</f>
        <v>-530.45000000000005</v>
      </c>
      <c r="R30" s="38">
        <f>Mastersheet!$C$41</f>
        <v>-1500</v>
      </c>
      <c r="S30" s="37">
        <f t="shared" si="4"/>
        <v>0</v>
      </c>
      <c r="T30" s="36">
        <f t="shared" si="5"/>
        <v>3574.1231389058939</v>
      </c>
      <c r="U30" s="36">
        <f t="shared" si="6"/>
        <v>191439.81857251149</v>
      </c>
      <c r="X30" s="46">
        <v>0.16</v>
      </c>
      <c r="Y30" s="36">
        <f t="shared" si="7"/>
        <v>468796.38941712503</v>
      </c>
      <c r="Z30" s="37">
        <f t="shared" si="8"/>
        <v>122169386.10810065</v>
      </c>
    </row>
    <row r="31" spans="1:26">
      <c r="A31" s="25">
        <v>29</v>
      </c>
      <c r="B31" s="25">
        <v>27</v>
      </c>
      <c r="C31" s="25">
        <v>5</v>
      </c>
      <c r="D31" s="36">
        <f>(1+Mastersheet!$C$39)*D19</f>
        <v>12730.800000000001</v>
      </c>
      <c r="E31" s="36">
        <f t="shared" si="1"/>
        <v>-763.84800000000007</v>
      </c>
      <c r="F31" s="36">
        <f t="shared" si="2"/>
        <v>0</v>
      </c>
      <c r="G31" s="36">
        <f t="shared" si="0"/>
        <v>-3691.9320000000002</v>
      </c>
      <c r="H31" s="37">
        <f t="shared" si="3"/>
        <v>-1334.6668610941063</v>
      </c>
      <c r="I31" s="36">
        <f>(1+Mastersheet!$C$39)*I19</f>
        <v>-212.18</v>
      </c>
      <c r="J31" s="25">
        <v>0</v>
      </c>
      <c r="K31" s="25">
        <v>0</v>
      </c>
      <c r="L31" s="25">
        <v>0</v>
      </c>
      <c r="M31" s="37">
        <f>(1+Mastersheet!$C$29)*M19</f>
        <v>-1123.6000000000001</v>
      </c>
      <c r="N31" s="25">
        <v>0</v>
      </c>
      <c r="O31" s="25">
        <v>0</v>
      </c>
      <c r="P31" s="25">
        <v>0</v>
      </c>
      <c r="Q31" s="37">
        <f>(1+Mastersheet!$C$39)*Q19</f>
        <v>-530.45000000000005</v>
      </c>
      <c r="R31" s="38">
        <f>Mastersheet!$C$41</f>
        <v>-1500</v>
      </c>
      <c r="S31" s="37">
        <f t="shared" si="4"/>
        <v>0</v>
      </c>
      <c r="T31" s="36">
        <f t="shared" si="5"/>
        <v>3574.1231389058939</v>
      </c>
      <c r="U31" s="36">
        <f t="shared" si="6"/>
        <v>195333.00807570489</v>
      </c>
      <c r="X31" s="46">
        <v>0.17</v>
      </c>
      <c r="Y31" s="36">
        <f t="shared" si="7"/>
        <v>436593.92788560502</v>
      </c>
      <c r="Z31" s="37">
        <f t="shared" si="8"/>
        <v>160693092.1966472</v>
      </c>
    </row>
    <row r="32" spans="1:26">
      <c r="A32" s="25">
        <v>30</v>
      </c>
      <c r="B32" s="25">
        <v>27</v>
      </c>
      <c r="C32" s="25">
        <v>6</v>
      </c>
      <c r="D32" s="36">
        <f>(1+Mastersheet!$C$39)*D20</f>
        <v>12730.800000000001</v>
      </c>
      <c r="E32" s="36">
        <f t="shared" si="1"/>
        <v>-763.84800000000007</v>
      </c>
      <c r="F32" s="36">
        <f t="shared" si="2"/>
        <v>0</v>
      </c>
      <c r="G32" s="36">
        <f t="shared" si="0"/>
        <v>-3691.9320000000002</v>
      </c>
      <c r="H32" s="37">
        <f t="shared" si="3"/>
        <v>-1334.6668610941063</v>
      </c>
      <c r="I32" s="36">
        <f>(1+Mastersheet!$C$39)*I20</f>
        <v>-212.18</v>
      </c>
      <c r="J32" s="25">
        <v>0</v>
      </c>
      <c r="K32" s="25">
        <v>0</v>
      </c>
      <c r="L32" s="25">
        <v>0</v>
      </c>
      <c r="M32" s="37">
        <f>(1+Mastersheet!$C$29)*M20</f>
        <v>-1123.6000000000001</v>
      </c>
      <c r="N32" s="25">
        <v>0</v>
      </c>
      <c r="O32" s="25">
        <v>0</v>
      </c>
      <c r="P32" s="25">
        <v>0</v>
      </c>
      <c r="Q32" s="37">
        <f>(1+Mastersheet!$C$39)*Q20</f>
        <v>-530.45000000000005</v>
      </c>
      <c r="R32" s="38">
        <f>Mastersheet!$C$41</f>
        <v>-1500</v>
      </c>
      <c r="S32" s="37">
        <f t="shared" si="4"/>
        <v>0</v>
      </c>
      <c r="T32" s="36">
        <f t="shared" si="5"/>
        <v>3574.1231389058939</v>
      </c>
      <c r="U32" s="36">
        <f t="shared" si="6"/>
        <v>199232.68622807029</v>
      </c>
      <c r="X32" s="46">
        <v>0.18</v>
      </c>
      <c r="Y32" s="36">
        <f t="shared" si="7"/>
        <v>409267.48344383587</v>
      </c>
      <c r="Z32" s="37">
        <f t="shared" si="8"/>
        <v>212688978.64357334</v>
      </c>
    </row>
    <row r="33" spans="1:26">
      <c r="A33" s="25">
        <v>31</v>
      </c>
      <c r="B33" s="25">
        <v>27</v>
      </c>
      <c r="C33" s="25">
        <v>7</v>
      </c>
      <c r="D33" s="36">
        <f>(1+Mastersheet!$C$39)*D21</f>
        <v>12730.800000000001</v>
      </c>
      <c r="E33" s="36">
        <f t="shared" si="1"/>
        <v>-763.84800000000007</v>
      </c>
      <c r="F33" s="36">
        <f t="shared" si="2"/>
        <v>0</v>
      </c>
      <c r="G33" s="36">
        <f t="shared" si="0"/>
        <v>-3691.9320000000002</v>
      </c>
      <c r="H33" s="37">
        <f t="shared" si="3"/>
        <v>-1334.6668610941063</v>
      </c>
      <c r="I33" s="36">
        <f>(1+Mastersheet!$C$39)*I21</f>
        <v>-212.18</v>
      </c>
      <c r="J33" s="25">
        <v>0</v>
      </c>
      <c r="K33" s="25">
        <v>0</v>
      </c>
      <c r="L33" s="25">
        <v>0</v>
      </c>
      <c r="M33" s="37">
        <f>(1+Mastersheet!$C$29)*M21</f>
        <v>-1123.6000000000001</v>
      </c>
      <c r="N33" s="25">
        <v>0</v>
      </c>
      <c r="O33" s="25">
        <v>0</v>
      </c>
      <c r="P33" s="25">
        <v>0</v>
      </c>
      <c r="Q33" s="37">
        <f>(1+Mastersheet!$C$39)*Q21</f>
        <v>-530.45000000000005</v>
      </c>
      <c r="R33" s="38">
        <f>Mastersheet!$C$41</f>
        <v>-1500</v>
      </c>
      <c r="S33" s="37">
        <f t="shared" si="4"/>
        <v>0</v>
      </c>
      <c r="T33" s="36">
        <f t="shared" si="5"/>
        <v>3574.1231389058939</v>
      </c>
      <c r="U33" s="36">
        <f t="shared" si="6"/>
        <v>203138.86384402297</v>
      </c>
      <c r="X33" s="46">
        <v>0.19</v>
      </c>
      <c r="Y33" s="36">
        <f t="shared" si="7"/>
        <v>385830.753191536</v>
      </c>
      <c r="Z33" s="37">
        <f t="shared" si="8"/>
        <v>283028298.47935021</v>
      </c>
    </row>
    <row r="34" spans="1:26">
      <c r="A34" s="25">
        <v>32</v>
      </c>
      <c r="B34" s="25">
        <v>27</v>
      </c>
      <c r="C34" s="25">
        <v>8</v>
      </c>
      <c r="D34" s="36">
        <f>(1+Mastersheet!$C$39)*D22</f>
        <v>12730.800000000001</v>
      </c>
      <c r="E34" s="36">
        <f t="shared" si="1"/>
        <v>-763.84800000000007</v>
      </c>
      <c r="F34" s="36">
        <f t="shared" si="2"/>
        <v>0</v>
      </c>
      <c r="G34" s="36">
        <f t="shared" si="0"/>
        <v>-3691.9320000000002</v>
      </c>
      <c r="H34" s="37">
        <f t="shared" ref="H34:H61" si="9">PMT(0.01,60,60000,0)</f>
        <v>-1334.6668610941063</v>
      </c>
      <c r="I34" s="36">
        <f>(1+Mastersheet!$C$39)*I22</f>
        <v>-212.18</v>
      </c>
      <c r="J34" s="25">
        <v>0</v>
      </c>
      <c r="K34" s="25">
        <v>0</v>
      </c>
      <c r="L34" s="25">
        <v>0</v>
      </c>
      <c r="M34" s="37">
        <f>(1+Mastersheet!$C$29)*M22</f>
        <v>-1123.6000000000001</v>
      </c>
      <c r="N34" s="25">
        <v>0</v>
      </c>
      <c r="O34" s="25">
        <v>0</v>
      </c>
      <c r="P34" s="25">
        <v>0</v>
      </c>
      <c r="Q34" s="37">
        <f>(1+Mastersheet!$C$39)*Q22</f>
        <v>-530.45000000000005</v>
      </c>
      <c r="R34" s="38">
        <f>Mastersheet!$C$41</f>
        <v>-1500</v>
      </c>
      <c r="S34" s="37">
        <f t="shared" si="4"/>
        <v>0</v>
      </c>
      <c r="T34" s="36">
        <f t="shared" si="5"/>
        <v>3574.1231389058939</v>
      </c>
      <c r="U34" s="36">
        <f t="shared" si="6"/>
        <v>207051.55175600224</v>
      </c>
      <c r="X34" s="46">
        <v>0.2</v>
      </c>
      <c r="Y34" s="36">
        <f t="shared" si="7"/>
        <v>365530.58491298516</v>
      </c>
      <c r="Z34" s="37">
        <f t="shared" si="8"/>
        <v>378380951.32774293</v>
      </c>
    </row>
    <row r="35" spans="1:26">
      <c r="A35" s="25">
        <v>33</v>
      </c>
      <c r="B35" s="25">
        <v>27</v>
      </c>
      <c r="C35" s="25">
        <v>9</v>
      </c>
      <c r="D35" s="36">
        <f>(1+Mastersheet!$C$39)*D23</f>
        <v>12730.800000000001</v>
      </c>
      <c r="E35" s="36">
        <f t="shared" si="1"/>
        <v>-763.84800000000007</v>
      </c>
      <c r="F35" s="36">
        <f t="shared" si="2"/>
        <v>0</v>
      </c>
      <c r="G35" s="36">
        <f t="shared" si="0"/>
        <v>-3691.9320000000002</v>
      </c>
      <c r="H35" s="37">
        <f t="shared" si="9"/>
        <v>-1334.6668610941063</v>
      </c>
      <c r="I35" s="36">
        <f>(1+Mastersheet!$C$39)*I23</f>
        <v>-212.18</v>
      </c>
      <c r="J35" s="25">
        <v>0</v>
      </c>
      <c r="K35" s="25">
        <v>0</v>
      </c>
      <c r="L35" s="25">
        <v>0</v>
      </c>
      <c r="M35" s="37">
        <f>(1+Mastersheet!$C$29)*M23</f>
        <v>-1123.6000000000001</v>
      </c>
      <c r="N35" s="25">
        <v>0</v>
      </c>
      <c r="O35" s="25">
        <v>0</v>
      </c>
      <c r="P35" s="25">
        <v>0</v>
      </c>
      <c r="Q35" s="37">
        <f>(1+Mastersheet!$C$39)*Q23</f>
        <v>-530.45000000000005</v>
      </c>
      <c r="R35" s="38">
        <f>Mastersheet!$C$41</f>
        <v>-1500</v>
      </c>
      <c r="S35" s="37">
        <f t="shared" si="4"/>
        <v>0</v>
      </c>
      <c r="T35" s="36">
        <f t="shared" si="5"/>
        <v>3574.1231389058939</v>
      </c>
      <c r="U35" s="36">
        <f t="shared" si="6"/>
        <v>210970.76081450147</v>
      </c>
      <c r="X35" s="46">
        <v>0.21</v>
      </c>
      <c r="Y35" s="36">
        <f t="shared" si="7"/>
        <v>347786.97592771379</v>
      </c>
      <c r="Z35" s="37">
        <f t="shared" si="8"/>
        <v>507889028.43773192</v>
      </c>
    </row>
    <row r="36" spans="1:26">
      <c r="A36" s="25">
        <v>34</v>
      </c>
      <c r="B36" s="25">
        <v>27</v>
      </c>
      <c r="C36" s="25">
        <v>10</v>
      </c>
      <c r="D36" s="36">
        <f>(1+Mastersheet!$C$39)*D24</f>
        <v>12730.800000000001</v>
      </c>
      <c r="E36" s="36">
        <f t="shared" si="1"/>
        <v>-763.84800000000007</v>
      </c>
      <c r="F36" s="36">
        <f t="shared" si="2"/>
        <v>0</v>
      </c>
      <c r="G36" s="36">
        <f t="shared" si="0"/>
        <v>-3691.9320000000002</v>
      </c>
      <c r="H36" s="37">
        <f t="shared" si="9"/>
        <v>-1334.6668610941063</v>
      </c>
      <c r="I36" s="36">
        <f>(1+Mastersheet!$C$39)*I24</f>
        <v>-212.18</v>
      </c>
      <c r="J36" s="25">
        <v>0</v>
      </c>
      <c r="K36" s="25">
        <v>0</v>
      </c>
      <c r="L36" s="25">
        <v>0</v>
      </c>
      <c r="M36" s="37">
        <f>(1+Mastersheet!$C$29)*M24</f>
        <v>-1123.6000000000001</v>
      </c>
      <c r="N36" s="25">
        <v>0</v>
      </c>
      <c r="O36" s="25">
        <v>0</v>
      </c>
      <c r="P36" s="25">
        <v>0</v>
      </c>
      <c r="Q36" s="37">
        <f>(1+Mastersheet!$C$39)*Q24</f>
        <v>-530.45000000000005</v>
      </c>
      <c r="R36" s="38">
        <f>Mastersheet!$C$41</f>
        <v>-1500</v>
      </c>
      <c r="S36" s="37">
        <f t="shared" si="4"/>
        <v>0</v>
      </c>
      <c r="T36" s="36">
        <f t="shared" si="5"/>
        <v>3574.1231389058939</v>
      </c>
      <c r="U36" s="36">
        <f t="shared" si="6"/>
        <v>214896.5018880982</v>
      </c>
      <c r="X36" s="46">
        <v>0.22</v>
      </c>
      <c r="Y36" s="36">
        <f t="shared" si="7"/>
        <v>332149.27537346503</v>
      </c>
      <c r="Z36" s="37">
        <f t="shared" si="8"/>
        <v>684095053.30718064</v>
      </c>
    </row>
    <row r="37" spans="1:26">
      <c r="A37" s="25">
        <v>35</v>
      </c>
      <c r="B37" s="25">
        <v>27</v>
      </c>
      <c r="C37" s="25">
        <v>11</v>
      </c>
      <c r="D37" s="36">
        <f>(1+Mastersheet!$C$39)*D25</f>
        <v>12730.800000000001</v>
      </c>
      <c r="E37" s="36">
        <f t="shared" si="1"/>
        <v>-763.84800000000007</v>
      </c>
      <c r="F37" s="36">
        <f t="shared" si="2"/>
        <v>0</v>
      </c>
      <c r="G37" s="36">
        <f t="shared" si="0"/>
        <v>-3691.9320000000002</v>
      </c>
      <c r="H37" s="37">
        <f t="shared" si="9"/>
        <v>-1334.6668610941063</v>
      </c>
      <c r="I37" s="36">
        <f>(1+Mastersheet!$C$39)*I25</f>
        <v>-212.18</v>
      </c>
      <c r="J37" s="25">
        <v>0</v>
      </c>
      <c r="K37" s="25">
        <v>0</v>
      </c>
      <c r="L37" s="25">
        <v>0</v>
      </c>
      <c r="M37" s="37">
        <f>(1+Mastersheet!$C$29)*M25</f>
        <v>-1123.6000000000001</v>
      </c>
      <c r="N37" s="25">
        <v>0</v>
      </c>
      <c r="O37" s="25">
        <v>0</v>
      </c>
      <c r="P37" s="25">
        <v>0</v>
      </c>
      <c r="Q37" s="37">
        <f>(1+Mastersheet!$C$39)*Q25</f>
        <v>-530.45000000000005</v>
      </c>
      <c r="R37" s="38">
        <f>Mastersheet!$C$41</f>
        <v>-1500</v>
      </c>
      <c r="S37" s="37">
        <f t="shared" si="4"/>
        <v>0</v>
      </c>
      <c r="T37" s="36">
        <f t="shared" si="5"/>
        <v>3574.1231389058939</v>
      </c>
      <c r="U37" s="36">
        <f t="shared" si="6"/>
        <v>218828.78586348426</v>
      </c>
      <c r="X37" s="46">
        <v>0.23</v>
      </c>
      <c r="Y37" s="36">
        <f t="shared" si="7"/>
        <v>318264.08572051465</v>
      </c>
      <c r="Z37" s="37">
        <f t="shared" si="8"/>
        <v>924221886.80934763</v>
      </c>
    </row>
    <row r="38" spans="1:26">
      <c r="A38" s="25">
        <v>36</v>
      </c>
      <c r="B38" s="25">
        <v>28</v>
      </c>
      <c r="C38" s="25">
        <v>0</v>
      </c>
      <c r="D38" s="36">
        <f>(1+Mastersheet!$C$39)*D26</f>
        <v>12730.800000000001</v>
      </c>
      <c r="E38" s="36">
        <f t="shared" si="1"/>
        <v>-763.84800000000007</v>
      </c>
      <c r="F38" s="36">
        <f t="shared" si="2"/>
        <v>0</v>
      </c>
      <c r="G38" s="36">
        <f t="shared" si="0"/>
        <v>-3691.9320000000002</v>
      </c>
      <c r="H38" s="37">
        <f t="shared" si="9"/>
        <v>-1334.6668610941063</v>
      </c>
      <c r="I38" s="36">
        <f>(1+Mastersheet!$C$39)*I26</f>
        <v>-212.18</v>
      </c>
      <c r="J38" s="25">
        <v>0</v>
      </c>
      <c r="K38" s="25">
        <v>0</v>
      </c>
      <c r="L38" s="25">
        <v>0</v>
      </c>
      <c r="M38" s="37">
        <f>(1+Mastersheet!$C$29)*M26</f>
        <v>-1123.6000000000001</v>
      </c>
      <c r="N38" s="25">
        <v>0</v>
      </c>
      <c r="O38" s="25">
        <v>0</v>
      </c>
      <c r="P38" s="25">
        <v>0</v>
      </c>
      <c r="Q38" s="37">
        <f>(1+Mastersheet!$C$39)*Q26</f>
        <v>-530.45000000000005</v>
      </c>
      <c r="R38" s="38">
        <f>Mastersheet!$C$41</f>
        <v>-1500</v>
      </c>
      <c r="S38" s="37">
        <f t="shared" si="4"/>
        <v>0</v>
      </c>
      <c r="T38" s="36">
        <f t="shared" si="5"/>
        <v>3574.1231389058939</v>
      </c>
      <c r="U38" s="36">
        <f t="shared" si="6"/>
        <v>222767.62364549594</v>
      </c>
      <c r="X38" s="46">
        <v>0.24</v>
      </c>
      <c r="Y38" s="36">
        <f t="shared" si="7"/>
        <v>305851.63472907117</v>
      </c>
      <c r="Z38" s="37">
        <f t="shared" si="8"/>
        <v>1251938358.4204545</v>
      </c>
    </row>
    <row r="39" spans="1:26">
      <c r="A39" s="25">
        <v>37</v>
      </c>
      <c r="B39" s="25">
        <v>28</v>
      </c>
      <c r="C39" s="25">
        <v>1</v>
      </c>
      <c r="D39" s="36">
        <f>(1+Mastersheet!$C$39)*D27</f>
        <v>13112.724000000002</v>
      </c>
      <c r="E39" s="36">
        <f t="shared" si="1"/>
        <v>-786.76344000000006</v>
      </c>
      <c r="F39" s="36">
        <f t="shared" si="2"/>
        <v>0</v>
      </c>
      <c r="G39" s="36">
        <f t="shared" si="0"/>
        <v>-3802.6899600000002</v>
      </c>
      <c r="H39" s="37">
        <f t="shared" si="9"/>
        <v>-1334.6668610941063</v>
      </c>
      <c r="I39" s="36">
        <f>(1+Mastersheet!$C$39)*I27</f>
        <v>-218.5454</v>
      </c>
      <c r="J39" s="25">
        <v>0</v>
      </c>
      <c r="K39" s="25">
        <v>0</v>
      </c>
      <c r="L39" s="25">
        <v>0</v>
      </c>
      <c r="M39" s="37">
        <f>(1+Mastersheet!$C$29)*M27</f>
        <v>-1191.0160000000003</v>
      </c>
      <c r="N39" s="25">
        <v>0</v>
      </c>
      <c r="O39" s="25">
        <v>0</v>
      </c>
      <c r="P39" s="25">
        <v>0</v>
      </c>
      <c r="Q39" s="37">
        <f>(1+Mastersheet!$C$39)*Q27</f>
        <v>-546.36350000000004</v>
      </c>
      <c r="R39" s="38">
        <f>Mastersheet!$C$41</f>
        <v>-1500</v>
      </c>
      <c r="S39" s="37">
        <f t="shared" si="4"/>
        <v>0</v>
      </c>
      <c r="T39" s="36">
        <f t="shared" si="5"/>
        <v>3732.6788389058947</v>
      </c>
      <c r="U39" s="36">
        <f t="shared" si="6"/>
        <v>226871.58185714437</v>
      </c>
      <c r="X39" s="50">
        <v>0.25</v>
      </c>
      <c r="Y39" s="36">
        <f t="shared" si="7"/>
        <v>294688.29877700645</v>
      </c>
      <c r="Z39" s="37">
        <f t="shared" si="8"/>
        <v>1699796011.4519131</v>
      </c>
    </row>
    <row r="40" spans="1:26">
      <c r="A40" s="25">
        <v>38</v>
      </c>
      <c r="B40" s="25">
        <v>28</v>
      </c>
      <c r="C40" s="25">
        <v>2</v>
      </c>
      <c r="D40" s="36">
        <f>(1+Mastersheet!$C$39)*D28</f>
        <v>13112.724000000002</v>
      </c>
      <c r="E40" s="36">
        <f t="shared" si="1"/>
        <v>-786.76344000000006</v>
      </c>
      <c r="F40" s="36">
        <f t="shared" si="2"/>
        <v>0</v>
      </c>
      <c r="G40" s="36">
        <f t="shared" si="0"/>
        <v>-3802.6899600000002</v>
      </c>
      <c r="H40" s="37">
        <f t="shared" si="9"/>
        <v>-1334.6668610941063</v>
      </c>
      <c r="I40" s="36">
        <f>(1+Mastersheet!$C$39)*I28</f>
        <v>-218.5454</v>
      </c>
      <c r="J40" s="25">
        <v>0</v>
      </c>
      <c r="K40" s="25">
        <v>0</v>
      </c>
      <c r="L40" s="25">
        <v>0</v>
      </c>
      <c r="M40" s="37">
        <f>(1+Mastersheet!$C$29)*M28</f>
        <v>-1191.0160000000003</v>
      </c>
      <c r="N40" s="25">
        <v>0</v>
      </c>
      <c r="O40" s="25">
        <v>0</v>
      </c>
      <c r="P40" s="25">
        <v>0</v>
      </c>
      <c r="Q40" s="37">
        <f>(1+Mastersheet!$C$39)*Q28</f>
        <v>-546.36350000000004</v>
      </c>
      <c r="R40" s="38">
        <f>Mastersheet!$C$41</f>
        <v>-1500</v>
      </c>
      <c r="S40" s="37">
        <f t="shared" si="4"/>
        <v>0</v>
      </c>
      <c r="T40" s="36">
        <f t="shared" si="5"/>
        <v>3732.6788389058947</v>
      </c>
      <c r="U40" s="36">
        <f t="shared" si="6"/>
        <v>230982.37999914552</v>
      </c>
      <c r="X40" s="46">
        <v>0.26</v>
      </c>
      <c r="Y40" s="36">
        <f t="shared" si="7"/>
        <v>284593.60830471368</v>
      </c>
      <c r="Z40" s="37">
        <f t="shared" si="8"/>
        <v>2312593382.8101897</v>
      </c>
    </row>
    <row r="41" spans="1:26">
      <c r="A41" s="25">
        <v>39</v>
      </c>
      <c r="B41" s="25">
        <v>28</v>
      </c>
      <c r="C41" s="25">
        <v>3</v>
      </c>
      <c r="D41" s="36">
        <f>(1+Mastersheet!$C$39)*D29</f>
        <v>13112.724000000002</v>
      </c>
      <c r="E41" s="36">
        <f t="shared" si="1"/>
        <v>-786.76344000000006</v>
      </c>
      <c r="F41" s="36">
        <f t="shared" si="2"/>
        <v>0</v>
      </c>
      <c r="G41" s="36">
        <f t="shared" si="0"/>
        <v>-3802.6899600000002</v>
      </c>
      <c r="H41" s="37">
        <f t="shared" si="9"/>
        <v>-1334.6668610941063</v>
      </c>
      <c r="I41" s="36">
        <f>(1+Mastersheet!$C$39)*I29</f>
        <v>-218.5454</v>
      </c>
      <c r="J41" s="25">
        <v>0</v>
      </c>
      <c r="K41" s="25">
        <v>0</v>
      </c>
      <c r="L41" s="25">
        <v>0</v>
      </c>
      <c r="M41" s="37">
        <f>(1+Mastersheet!$C$29)*M29</f>
        <v>-1191.0160000000003</v>
      </c>
      <c r="N41" s="25">
        <v>0</v>
      </c>
      <c r="O41" s="25">
        <v>0</v>
      </c>
      <c r="P41" s="25">
        <v>0</v>
      </c>
      <c r="Q41" s="37">
        <f>(1+Mastersheet!$C$39)*Q29</f>
        <v>-546.36350000000004</v>
      </c>
      <c r="R41" s="38">
        <f>Mastersheet!$C$41</f>
        <v>-1500</v>
      </c>
      <c r="S41" s="37">
        <f t="shared" si="4"/>
        <v>0</v>
      </c>
      <c r="T41" s="36">
        <f t="shared" si="5"/>
        <v>3732.6788389058947</v>
      </c>
      <c r="U41" s="36">
        <f t="shared" si="6"/>
        <v>235100.02947138334</v>
      </c>
      <c r="X41" s="46">
        <v>0.27</v>
      </c>
      <c r="Y41" s="36">
        <f t="shared" si="7"/>
        <v>275420.53103011346</v>
      </c>
      <c r="Z41" s="37">
        <f t="shared" si="8"/>
        <v>3152022555.9042435</v>
      </c>
    </row>
    <row r="42" spans="1:26">
      <c r="A42" s="25">
        <v>40</v>
      </c>
      <c r="B42" s="25">
        <v>28</v>
      </c>
      <c r="C42" s="25">
        <v>4</v>
      </c>
      <c r="D42" s="36">
        <f>(1+Mastersheet!$C$39)*D30</f>
        <v>13112.724000000002</v>
      </c>
      <c r="E42" s="36">
        <f t="shared" si="1"/>
        <v>-786.76344000000006</v>
      </c>
      <c r="F42" s="36">
        <f t="shared" si="2"/>
        <v>0</v>
      </c>
      <c r="G42" s="36">
        <f t="shared" si="0"/>
        <v>-3802.6899600000002</v>
      </c>
      <c r="H42" s="37">
        <f t="shared" si="9"/>
        <v>-1334.6668610941063</v>
      </c>
      <c r="I42" s="36">
        <f>(1+Mastersheet!$C$39)*I30</f>
        <v>-218.5454</v>
      </c>
      <c r="J42" s="25">
        <v>0</v>
      </c>
      <c r="K42" s="25">
        <v>0</v>
      </c>
      <c r="L42" s="25">
        <v>0</v>
      </c>
      <c r="M42" s="37">
        <f>(1+Mastersheet!$C$29)*M30</f>
        <v>-1191.0160000000003</v>
      </c>
      <c r="N42" s="25">
        <v>0</v>
      </c>
      <c r="O42" s="25">
        <v>0</v>
      </c>
      <c r="P42" s="25">
        <v>0</v>
      </c>
      <c r="Q42" s="37">
        <f>(1+Mastersheet!$C$39)*Q30</f>
        <v>-546.36350000000004</v>
      </c>
      <c r="R42" s="38">
        <f>Mastersheet!$C$41</f>
        <v>-1500</v>
      </c>
      <c r="S42" s="37">
        <f t="shared" si="4"/>
        <v>0</v>
      </c>
      <c r="T42" s="36">
        <f t="shared" si="5"/>
        <v>3732.6788389058947</v>
      </c>
      <c r="U42" s="36">
        <f t="shared" si="6"/>
        <v>239224.54169274156</v>
      </c>
      <c r="X42" s="46">
        <v>0.28000000000000003</v>
      </c>
      <c r="Y42" s="36">
        <f t="shared" si="7"/>
        <v>267048.1617710829</v>
      </c>
      <c r="Z42" s="37">
        <f t="shared" si="8"/>
        <v>4303088825.5782967</v>
      </c>
    </row>
    <row r="43" spans="1:26">
      <c r="A43" s="25">
        <v>41</v>
      </c>
      <c r="B43" s="25">
        <v>28</v>
      </c>
      <c r="C43" s="25">
        <v>5</v>
      </c>
      <c r="D43" s="36">
        <f>(1+Mastersheet!$C$39)*D31</f>
        <v>13112.724000000002</v>
      </c>
      <c r="E43" s="36">
        <f t="shared" si="1"/>
        <v>-786.76344000000006</v>
      </c>
      <c r="F43" s="36">
        <f t="shared" si="2"/>
        <v>0</v>
      </c>
      <c r="G43" s="36">
        <f t="shared" si="0"/>
        <v>-3802.6899600000002</v>
      </c>
      <c r="H43" s="37">
        <f t="shared" si="9"/>
        <v>-1334.6668610941063</v>
      </c>
      <c r="I43" s="36">
        <f>(1+Mastersheet!$C$39)*I31</f>
        <v>-218.5454</v>
      </c>
      <c r="J43" s="25">
        <v>0</v>
      </c>
      <c r="K43" s="25">
        <v>0</v>
      </c>
      <c r="L43" s="25">
        <v>0</v>
      </c>
      <c r="M43" s="37">
        <f>(1+Mastersheet!$C$29)*M31</f>
        <v>-1191.0160000000003</v>
      </c>
      <c r="N43" s="25">
        <v>0</v>
      </c>
      <c r="O43" s="25">
        <v>0</v>
      </c>
      <c r="P43" s="25">
        <v>0</v>
      </c>
      <c r="Q43" s="37">
        <f>(1+Mastersheet!$C$39)*Q31</f>
        <v>-546.36350000000004</v>
      </c>
      <c r="R43" s="38">
        <f>Mastersheet!$C$41</f>
        <v>-1500</v>
      </c>
      <c r="S43" s="37">
        <f t="shared" si="4"/>
        <v>0</v>
      </c>
      <c r="T43" s="36">
        <f t="shared" si="5"/>
        <v>3732.6788389058947</v>
      </c>
      <c r="U43" s="36">
        <f t="shared" si="6"/>
        <v>243355.92810113539</v>
      </c>
      <c r="X43" s="46">
        <v>0.28999999999999998</v>
      </c>
      <c r="Y43" s="36">
        <f t="shared" si="7"/>
        <v>259376.18694268944</v>
      </c>
      <c r="Z43" s="37">
        <f t="shared" si="8"/>
        <v>5882982733.8239803</v>
      </c>
    </row>
    <row r="44" spans="1:26">
      <c r="A44" s="25">
        <v>42</v>
      </c>
      <c r="B44" s="25">
        <v>28</v>
      </c>
      <c r="C44" s="25">
        <v>6</v>
      </c>
      <c r="D44" s="36">
        <f>(1+Mastersheet!$C$39)*D32</f>
        <v>13112.724000000002</v>
      </c>
      <c r="E44" s="36">
        <f t="shared" si="1"/>
        <v>-786.76344000000006</v>
      </c>
      <c r="F44" s="36">
        <f t="shared" si="2"/>
        <v>0</v>
      </c>
      <c r="G44" s="36">
        <f t="shared" si="0"/>
        <v>-3802.6899600000002</v>
      </c>
      <c r="H44" s="37">
        <f t="shared" si="9"/>
        <v>-1334.6668610941063</v>
      </c>
      <c r="I44" s="36">
        <f>(1+Mastersheet!$C$39)*I32</f>
        <v>-218.5454</v>
      </c>
      <c r="J44" s="25">
        <v>0</v>
      </c>
      <c r="K44" s="25">
        <v>0</v>
      </c>
      <c r="L44" s="25">
        <v>0</v>
      </c>
      <c r="M44" s="37">
        <f>(1+Mastersheet!$C$29)*M32</f>
        <v>-1191.0160000000003</v>
      </c>
      <c r="N44" s="25">
        <v>0</v>
      </c>
      <c r="O44" s="25">
        <v>0</v>
      </c>
      <c r="P44" s="25">
        <v>0</v>
      </c>
      <c r="Q44" s="37">
        <f>(1+Mastersheet!$C$39)*Q32</f>
        <v>-546.36350000000004</v>
      </c>
      <c r="R44" s="38">
        <f>Mastersheet!$C$41</f>
        <v>-1500</v>
      </c>
      <c r="S44" s="37">
        <f t="shared" si="4"/>
        <v>0</v>
      </c>
      <c r="T44" s="36">
        <f t="shared" si="5"/>
        <v>3732.6788389058947</v>
      </c>
      <c r="U44" s="36">
        <f t="shared" si="6"/>
        <v>247494.20015354321</v>
      </c>
      <c r="X44" s="46">
        <v>0.3</v>
      </c>
      <c r="Y44" s="36">
        <f t="shared" si="7"/>
        <v>252320.66391696114</v>
      </c>
      <c r="Z44" s="37">
        <f t="shared" si="8"/>
        <v>8053344608.4455433</v>
      </c>
    </row>
    <row r="45" spans="1:26">
      <c r="A45" s="25">
        <v>43</v>
      </c>
      <c r="B45" s="25">
        <v>28</v>
      </c>
      <c r="C45" s="25">
        <v>7</v>
      </c>
      <c r="D45" s="36">
        <f>(1+Mastersheet!$C$39)*D33</f>
        <v>13112.724000000002</v>
      </c>
      <c r="E45" s="36">
        <f t="shared" si="1"/>
        <v>-786.76344000000006</v>
      </c>
      <c r="F45" s="36">
        <f t="shared" si="2"/>
        <v>0</v>
      </c>
      <c r="G45" s="36">
        <f t="shared" si="0"/>
        <v>-3802.6899600000002</v>
      </c>
      <c r="H45" s="37">
        <f t="shared" si="9"/>
        <v>-1334.6668610941063</v>
      </c>
      <c r="I45" s="36">
        <f>(1+Mastersheet!$C$39)*I33</f>
        <v>-218.5454</v>
      </c>
      <c r="J45" s="25">
        <v>0</v>
      </c>
      <c r="K45" s="25">
        <v>0</v>
      </c>
      <c r="L45" s="25">
        <v>0</v>
      </c>
      <c r="M45" s="37">
        <f>(1+Mastersheet!$C$29)*M33</f>
        <v>-1191.0160000000003</v>
      </c>
      <c r="N45" s="25">
        <v>0</v>
      </c>
      <c r="O45" s="25">
        <v>0</v>
      </c>
      <c r="P45" s="25">
        <v>0</v>
      </c>
      <c r="Q45" s="37">
        <f>(1+Mastersheet!$C$39)*Q33</f>
        <v>-546.36350000000004</v>
      </c>
      <c r="R45" s="38">
        <f>Mastersheet!$C$41</f>
        <v>-1500</v>
      </c>
      <c r="S45" s="37">
        <f t="shared" si="4"/>
        <v>0</v>
      </c>
      <c r="T45" s="36">
        <f t="shared" si="5"/>
        <v>3732.6788389058947</v>
      </c>
      <c r="U45" s="36">
        <f t="shared" si="6"/>
        <v>251639.36932603837</v>
      </c>
    </row>
    <row r="46" spans="1:26">
      <c r="A46" s="25">
        <v>44</v>
      </c>
      <c r="B46" s="25">
        <v>28</v>
      </c>
      <c r="C46" s="25">
        <v>8</v>
      </c>
      <c r="D46" s="36">
        <f>(1+Mastersheet!$C$39)*D34</f>
        <v>13112.724000000002</v>
      </c>
      <c r="E46" s="36">
        <f t="shared" si="1"/>
        <v>-786.76344000000006</v>
      </c>
      <c r="F46" s="36">
        <f t="shared" si="2"/>
        <v>0</v>
      </c>
      <c r="G46" s="36">
        <f t="shared" si="0"/>
        <v>-3802.6899600000002</v>
      </c>
      <c r="H46" s="37">
        <f t="shared" si="9"/>
        <v>-1334.6668610941063</v>
      </c>
      <c r="I46" s="36">
        <f>(1+Mastersheet!$C$39)*I34</f>
        <v>-218.5454</v>
      </c>
      <c r="J46" s="25">
        <v>0</v>
      </c>
      <c r="K46" s="25">
        <v>0</v>
      </c>
      <c r="L46" s="25">
        <v>0</v>
      </c>
      <c r="M46" s="37">
        <f>(1+Mastersheet!$C$29)*M34</f>
        <v>-1191.0160000000003</v>
      </c>
      <c r="N46" s="25">
        <v>0</v>
      </c>
      <c r="O46" s="25">
        <v>0</v>
      </c>
      <c r="P46" s="25">
        <v>0</v>
      </c>
      <c r="Q46" s="37">
        <f>(1+Mastersheet!$C$39)*Q34</f>
        <v>-546.36350000000004</v>
      </c>
      <c r="R46" s="38">
        <f>Mastersheet!$C$41</f>
        <v>-1500</v>
      </c>
      <c r="S46" s="37">
        <f t="shared" si="4"/>
        <v>0</v>
      </c>
      <c r="T46" s="36">
        <f t="shared" si="5"/>
        <v>3732.6788389058947</v>
      </c>
      <c r="U46" s="36">
        <f t="shared" si="6"/>
        <v>255791.44711382102</v>
      </c>
    </row>
    <row r="47" spans="1:26">
      <c r="A47" s="25">
        <v>45</v>
      </c>
      <c r="B47" s="25">
        <v>28</v>
      </c>
      <c r="C47" s="25">
        <v>9</v>
      </c>
      <c r="D47" s="36">
        <f>(1+Mastersheet!$C$39)*D35</f>
        <v>13112.724000000002</v>
      </c>
      <c r="E47" s="36">
        <f t="shared" si="1"/>
        <v>-786.76344000000006</v>
      </c>
      <c r="F47" s="36">
        <f t="shared" si="2"/>
        <v>0</v>
      </c>
      <c r="G47" s="36">
        <f t="shared" si="0"/>
        <v>-3802.6899600000002</v>
      </c>
      <c r="H47" s="37">
        <f t="shared" si="9"/>
        <v>-1334.6668610941063</v>
      </c>
      <c r="I47" s="36">
        <f>(1+Mastersheet!$C$39)*I35</f>
        <v>-218.5454</v>
      </c>
      <c r="J47" s="25">
        <v>0</v>
      </c>
      <c r="K47" s="25">
        <v>0</v>
      </c>
      <c r="L47" s="25">
        <v>0</v>
      </c>
      <c r="M47" s="37">
        <f>(1+Mastersheet!$C$29)*M35</f>
        <v>-1191.0160000000003</v>
      </c>
      <c r="N47" s="25">
        <v>0</v>
      </c>
      <c r="O47" s="25">
        <v>0</v>
      </c>
      <c r="P47" s="25">
        <v>0</v>
      </c>
      <c r="Q47" s="37">
        <f>(1+Mastersheet!$C$39)*Q35</f>
        <v>-546.36350000000004</v>
      </c>
      <c r="R47" s="38">
        <f>Mastersheet!$C$41</f>
        <v>-1500</v>
      </c>
      <c r="S47" s="37">
        <f t="shared" si="4"/>
        <v>0</v>
      </c>
      <c r="T47" s="36">
        <f t="shared" si="5"/>
        <v>3732.6788389058947</v>
      </c>
      <c r="U47" s="36">
        <f t="shared" si="6"/>
        <v>259950.44503124998</v>
      </c>
    </row>
    <row r="48" spans="1:26">
      <c r="A48" s="25">
        <v>46</v>
      </c>
      <c r="B48" s="25">
        <v>28</v>
      </c>
      <c r="C48" s="25">
        <v>10</v>
      </c>
      <c r="D48" s="36">
        <f>(1+Mastersheet!$C$39)*D36</f>
        <v>13112.724000000002</v>
      </c>
      <c r="E48" s="36">
        <f t="shared" si="1"/>
        <v>-786.76344000000006</v>
      </c>
      <c r="F48" s="36">
        <f t="shared" si="2"/>
        <v>0</v>
      </c>
      <c r="G48" s="36">
        <f t="shared" si="0"/>
        <v>-3802.6899600000002</v>
      </c>
      <c r="H48" s="37">
        <f t="shared" si="9"/>
        <v>-1334.6668610941063</v>
      </c>
      <c r="I48" s="36">
        <f>(1+Mastersheet!$C$39)*I36</f>
        <v>-218.5454</v>
      </c>
      <c r="J48" s="25">
        <v>0</v>
      </c>
      <c r="K48" s="25">
        <v>0</v>
      </c>
      <c r="L48" s="25">
        <v>0</v>
      </c>
      <c r="M48" s="37">
        <f>(1+Mastersheet!$C$29)*M36</f>
        <v>-1191.0160000000003</v>
      </c>
      <c r="N48" s="25">
        <v>0</v>
      </c>
      <c r="O48" s="25">
        <v>0</v>
      </c>
      <c r="P48" s="25">
        <v>0</v>
      </c>
      <c r="Q48" s="37">
        <f>(1+Mastersheet!$C$39)*Q36</f>
        <v>-546.36350000000004</v>
      </c>
      <c r="R48" s="38">
        <f>Mastersheet!$C$41</f>
        <v>-1500</v>
      </c>
      <c r="S48" s="37">
        <f t="shared" si="4"/>
        <v>0</v>
      </c>
      <c r="T48" s="36">
        <f t="shared" si="5"/>
        <v>3732.6788389058947</v>
      </c>
      <c r="U48" s="36">
        <f t="shared" si="6"/>
        <v>264116.37461187463</v>
      </c>
    </row>
    <row r="49" spans="1:21">
      <c r="A49" s="25">
        <v>47</v>
      </c>
      <c r="B49" s="25">
        <v>28</v>
      </c>
      <c r="C49" s="25">
        <v>11</v>
      </c>
      <c r="D49" s="36">
        <f>(1+Mastersheet!$C$39)*D37</f>
        <v>13112.724000000002</v>
      </c>
      <c r="E49" s="36">
        <f t="shared" si="1"/>
        <v>-786.76344000000006</v>
      </c>
      <c r="F49" s="36">
        <f t="shared" si="2"/>
        <v>0</v>
      </c>
      <c r="G49" s="36">
        <f t="shared" si="0"/>
        <v>-3802.6899600000002</v>
      </c>
      <c r="H49" s="37">
        <f t="shared" si="9"/>
        <v>-1334.6668610941063</v>
      </c>
      <c r="I49" s="36">
        <f>(1+Mastersheet!$C$39)*I37</f>
        <v>-218.5454</v>
      </c>
      <c r="J49" s="25">
        <v>0</v>
      </c>
      <c r="K49" s="25">
        <v>0</v>
      </c>
      <c r="L49" s="25">
        <v>0</v>
      </c>
      <c r="M49" s="37">
        <f>(1+Mastersheet!$C$29)*M37</f>
        <v>-1191.0160000000003</v>
      </c>
      <c r="N49" s="25">
        <v>0</v>
      </c>
      <c r="O49" s="25">
        <v>0</v>
      </c>
      <c r="P49" s="25">
        <v>0</v>
      </c>
      <c r="Q49" s="37">
        <f>(1+Mastersheet!$C$39)*Q37</f>
        <v>-546.36350000000004</v>
      </c>
      <c r="R49" s="38">
        <f>Mastersheet!$C$41</f>
        <v>-1500</v>
      </c>
      <c r="S49" s="37">
        <f t="shared" si="4"/>
        <v>0</v>
      </c>
      <c r="T49" s="36">
        <f t="shared" si="5"/>
        <v>3732.6788389058947</v>
      </c>
      <c r="U49" s="36">
        <f t="shared" si="6"/>
        <v>268289.247408467</v>
      </c>
    </row>
    <row r="50" spans="1:21">
      <c r="A50" s="25">
        <v>48</v>
      </c>
      <c r="B50" s="25">
        <v>29</v>
      </c>
      <c r="C50" s="25">
        <v>0</v>
      </c>
      <c r="D50" s="36">
        <f>(1+Mastersheet!$C$39)*D38</f>
        <v>13112.724000000002</v>
      </c>
      <c r="E50" s="36">
        <f t="shared" si="1"/>
        <v>-786.76344000000006</v>
      </c>
      <c r="F50" s="36">
        <f t="shared" si="2"/>
        <v>0</v>
      </c>
      <c r="G50" s="36">
        <f t="shared" si="0"/>
        <v>-3802.6899600000002</v>
      </c>
      <c r="H50" s="37">
        <f t="shared" si="9"/>
        <v>-1334.6668610941063</v>
      </c>
      <c r="I50" s="36">
        <f>(1+Mastersheet!$C$39)*I38</f>
        <v>-218.5454</v>
      </c>
      <c r="J50" s="25">
        <v>0</v>
      </c>
      <c r="K50" s="25">
        <v>0</v>
      </c>
      <c r="L50" s="25">
        <v>0</v>
      </c>
      <c r="M50" s="37">
        <f>(1+Mastersheet!$C$29)*M38</f>
        <v>-1191.0160000000003</v>
      </c>
      <c r="N50" s="25">
        <v>0</v>
      </c>
      <c r="O50" s="25">
        <v>0</v>
      </c>
      <c r="P50" s="25">
        <v>0</v>
      </c>
      <c r="Q50" s="37">
        <f>(1+Mastersheet!$C$39)*Q38</f>
        <v>-546.36350000000004</v>
      </c>
      <c r="R50" s="38">
        <f>Mastersheet!$C$41</f>
        <v>-1500</v>
      </c>
      <c r="S50" s="37">
        <f t="shared" si="4"/>
        <v>0</v>
      </c>
      <c r="T50" s="36">
        <f t="shared" si="5"/>
        <v>3732.6788389058947</v>
      </c>
      <c r="U50" s="36">
        <f t="shared" si="6"/>
        <v>272469.07499305368</v>
      </c>
    </row>
    <row r="51" spans="1:21">
      <c r="A51" s="25">
        <v>49</v>
      </c>
      <c r="B51" s="25">
        <v>29</v>
      </c>
      <c r="C51" s="25">
        <v>1</v>
      </c>
      <c r="D51" s="36">
        <f>(1+Mastersheet!$C$39)*D39</f>
        <v>13506.105720000003</v>
      </c>
      <c r="E51" s="36">
        <f t="shared" si="1"/>
        <v>-810.36634320000019</v>
      </c>
      <c r="F51" s="36">
        <f t="shared" si="2"/>
        <v>0</v>
      </c>
      <c r="G51" s="36">
        <f t="shared" si="0"/>
        <v>-3916.7706588000005</v>
      </c>
      <c r="H51" s="37">
        <f t="shared" si="9"/>
        <v>-1334.6668610941063</v>
      </c>
      <c r="I51" s="36">
        <f>(1+Mastersheet!$C$39)*I39</f>
        <v>-225.10176200000001</v>
      </c>
      <c r="J51" s="25">
        <v>0</v>
      </c>
      <c r="K51" s="25">
        <v>0</v>
      </c>
      <c r="L51" s="25">
        <v>0</v>
      </c>
      <c r="M51" s="37">
        <f>(1+Mastersheet!$C$29)*M39</f>
        <v>-1262.4769600000004</v>
      </c>
      <c r="N51" s="25">
        <v>0</v>
      </c>
      <c r="O51" s="25">
        <v>0</v>
      </c>
      <c r="P51" s="25">
        <v>0</v>
      </c>
      <c r="Q51" s="37">
        <f>(1+Mastersheet!$C$39)*Q39</f>
        <v>-562.75440500000002</v>
      </c>
      <c r="R51" s="38">
        <f>Mastersheet!$C$41</f>
        <v>-1500</v>
      </c>
      <c r="S51" s="37">
        <f t="shared" si="4"/>
        <v>0</v>
      </c>
      <c r="T51" s="36">
        <f t="shared" si="5"/>
        <v>3893.9687299058969</v>
      </c>
      <c r="U51" s="36">
        <f t="shared" si="6"/>
        <v>276817.15884794801</v>
      </c>
    </row>
    <row r="52" spans="1:21">
      <c r="A52" s="25">
        <v>50</v>
      </c>
      <c r="B52" s="25">
        <v>29</v>
      </c>
      <c r="C52" s="25">
        <v>2</v>
      </c>
      <c r="D52" s="36">
        <f>(1+Mastersheet!$C$39)*D40</f>
        <v>13506.105720000003</v>
      </c>
      <c r="E52" s="36">
        <f t="shared" si="1"/>
        <v>-810.36634320000019</v>
      </c>
      <c r="F52" s="36">
        <f t="shared" si="2"/>
        <v>0</v>
      </c>
      <c r="G52" s="36">
        <f t="shared" si="0"/>
        <v>-3916.7706588000005</v>
      </c>
      <c r="H52" s="37">
        <f t="shared" si="9"/>
        <v>-1334.6668610941063</v>
      </c>
      <c r="I52" s="36">
        <f>(1+Mastersheet!$C$39)*I40</f>
        <v>-225.10176200000001</v>
      </c>
      <c r="J52" s="25">
        <v>0</v>
      </c>
      <c r="K52" s="25">
        <v>0</v>
      </c>
      <c r="L52" s="25">
        <v>0</v>
      </c>
      <c r="M52" s="37">
        <f>(1+Mastersheet!$C$29)*M40</f>
        <v>-1262.4769600000004</v>
      </c>
      <c r="N52" s="25">
        <v>0</v>
      </c>
      <c r="O52" s="25">
        <v>0</v>
      </c>
      <c r="P52" s="25">
        <v>0</v>
      </c>
      <c r="Q52" s="37">
        <f>(1+Mastersheet!$C$39)*Q40</f>
        <v>-562.75440500000002</v>
      </c>
      <c r="R52" s="38">
        <f>Mastersheet!$C$41</f>
        <v>-1500</v>
      </c>
      <c r="S52" s="37">
        <f t="shared" si="4"/>
        <v>0</v>
      </c>
      <c r="T52" s="36">
        <f t="shared" si="5"/>
        <v>3893.9687299058969</v>
      </c>
      <c r="U52" s="36">
        <f t="shared" si="6"/>
        <v>281172.48950926715</v>
      </c>
    </row>
    <row r="53" spans="1:21">
      <c r="A53" s="25">
        <v>51</v>
      </c>
      <c r="B53" s="25">
        <v>29</v>
      </c>
      <c r="C53" s="25">
        <v>3</v>
      </c>
      <c r="D53" s="36">
        <f>(1+Mastersheet!$C$39)*D41</f>
        <v>13506.105720000003</v>
      </c>
      <c r="E53" s="36">
        <f t="shared" si="1"/>
        <v>-810.36634320000019</v>
      </c>
      <c r="F53" s="36">
        <f t="shared" si="2"/>
        <v>0</v>
      </c>
      <c r="G53" s="36">
        <f t="shared" si="0"/>
        <v>-3916.7706588000005</v>
      </c>
      <c r="H53" s="37">
        <f t="shared" si="9"/>
        <v>-1334.6668610941063</v>
      </c>
      <c r="I53" s="36">
        <f>(1+Mastersheet!$C$39)*I41</f>
        <v>-225.10176200000001</v>
      </c>
      <c r="J53" s="25">
        <v>0</v>
      </c>
      <c r="K53" s="25">
        <v>0</v>
      </c>
      <c r="L53" s="25">
        <v>0</v>
      </c>
      <c r="M53" s="37">
        <f>(1+Mastersheet!$C$29)*M41</f>
        <v>-1262.4769600000004</v>
      </c>
      <c r="N53" s="25">
        <v>0</v>
      </c>
      <c r="O53" s="25">
        <v>0</v>
      </c>
      <c r="P53" s="25">
        <v>0</v>
      </c>
      <c r="Q53" s="37">
        <f>(1+Mastersheet!$C$39)*Q41</f>
        <v>-562.75440500000002</v>
      </c>
      <c r="R53" s="38">
        <f>Mastersheet!$C$41</f>
        <v>-1500</v>
      </c>
      <c r="S53" s="37">
        <f t="shared" si="4"/>
        <v>0</v>
      </c>
      <c r="T53" s="36">
        <f t="shared" si="5"/>
        <v>3893.9687299058969</v>
      </c>
      <c r="U53" s="36">
        <f t="shared" si="6"/>
        <v>285535.07905502187</v>
      </c>
    </row>
    <row r="54" spans="1:21">
      <c r="A54" s="25">
        <v>52</v>
      </c>
      <c r="B54" s="25">
        <v>29</v>
      </c>
      <c r="C54" s="25">
        <v>4</v>
      </c>
      <c r="D54" s="36">
        <f>(1+Mastersheet!$C$39)*D42</f>
        <v>13506.105720000003</v>
      </c>
      <c r="E54" s="36">
        <f t="shared" si="1"/>
        <v>-810.36634320000019</v>
      </c>
      <c r="F54" s="36">
        <f t="shared" si="2"/>
        <v>0</v>
      </c>
      <c r="G54" s="36">
        <f t="shared" si="0"/>
        <v>-3916.7706588000005</v>
      </c>
      <c r="H54" s="37">
        <f t="shared" si="9"/>
        <v>-1334.6668610941063</v>
      </c>
      <c r="I54" s="36">
        <f>(1+Mastersheet!$C$39)*I42</f>
        <v>-225.10176200000001</v>
      </c>
      <c r="J54" s="25">
        <v>0</v>
      </c>
      <c r="K54" s="25">
        <v>0</v>
      </c>
      <c r="L54" s="25">
        <v>0</v>
      </c>
      <c r="M54" s="37">
        <f>(1+Mastersheet!$C$29)*M42</f>
        <v>-1262.4769600000004</v>
      </c>
      <c r="N54" s="25">
        <v>0</v>
      </c>
      <c r="O54" s="25">
        <v>0</v>
      </c>
      <c r="P54" s="25">
        <v>0</v>
      </c>
      <c r="Q54" s="37">
        <f>(1+Mastersheet!$C$39)*Q42</f>
        <v>-562.75440500000002</v>
      </c>
      <c r="R54" s="38">
        <f>Mastersheet!$C$41</f>
        <v>-1500</v>
      </c>
      <c r="S54" s="37">
        <f t="shared" si="4"/>
        <v>0</v>
      </c>
      <c r="T54" s="36">
        <f t="shared" si="5"/>
        <v>3893.9687299058969</v>
      </c>
      <c r="U54" s="36">
        <f t="shared" si="6"/>
        <v>289904.93958335283</v>
      </c>
    </row>
    <row r="55" spans="1:21">
      <c r="A55" s="25">
        <v>53</v>
      </c>
      <c r="B55" s="25">
        <v>29</v>
      </c>
      <c r="C55" s="25">
        <v>5</v>
      </c>
      <c r="D55" s="36">
        <f>(1+Mastersheet!$C$39)*D43</f>
        <v>13506.105720000003</v>
      </c>
      <c r="E55" s="36">
        <f t="shared" si="1"/>
        <v>-810.36634320000019</v>
      </c>
      <c r="F55" s="36">
        <f t="shared" si="2"/>
        <v>0</v>
      </c>
      <c r="G55" s="36">
        <f t="shared" si="0"/>
        <v>-3916.7706588000005</v>
      </c>
      <c r="H55" s="37">
        <f t="shared" si="9"/>
        <v>-1334.6668610941063</v>
      </c>
      <c r="I55" s="36">
        <f>(1+Mastersheet!$C$39)*I43</f>
        <v>-225.10176200000001</v>
      </c>
      <c r="J55" s="25">
        <v>0</v>
      </c>
      <c r="K55" s="25">
        <v>0</v>
      </c>
      <c r="L55" s="25">
        <v>0</v>
      </c>
      <c r="M55" s="37">
        <f>(1+Mastersheet!$C$29)*M43</f>
        <v>-1262.4769600000004</v>
      </c>
      <c r="N55" s="25">
        <v>0</v>
      </c>
      <c r="O55" s="25">
        <v>0</v>
      </c>
      <c r="P55" s="25">
        <v>0</v>
      </c>
      <c r="Q55" s="37">
        <f>(1+Mastersheet!$C$39)*Q43</f>
        <v>-562.75440500000002</v>
      </c>
      <c r="R55" s="38">
        <f>Mastersheet!$C$41</f>
        <v>-1500</v>
      </c>
      <c r="S55" s="37">
        <f t="shared" si="4"/>
        <v>0</v>
      </c>
      <c r="T55" s="36">
        <f t="shared" si="5"/>
        <v>3893.9687299058969</v>
      </c>
      <c r="U55" s="36">
        <f t="shared" si="6"/>
        <v>294282.08321256435</v>
      </c>
    </row>
    <row r="56" spans="1:21">
      <c r="A56" s="25">
        <v>54</v>
      </c>
      <c r="B56" s="25">
        <v>29</v>
      </c>
      <c r="C56" s="25">
        <v>6</v>
      </c>
      <c r="D56" s="36">
        <f>(1+Mastersheet!$C$39)*D44</f>
        <v>13506.105720000003</v>
      </c>
      <c r="E56" s="36">
        <f t="shared" si="1"/>
        <v>-810.36634320000019</v>
      </c>
      <c r="F56" s="36">
        <f t="shared" si="2"/>
        <v>0</v>
      </c>
      <c r="G56" s="36">
        <f t="shared" si="0"/>
        <v>-3916.7706588000005</v>
      </c>
      <c r="H56" s="37">
        <f t="shared" si="9"/>
        <v>-1334.6668610941063</v>
      </c>
      <c r="I56" s="36">
        <f>(1+Mastersheet!$C$39)*I44</f>
        <v>-225.10176200000001</v>
      </c>
      <c r="J56" s="25">
        <v>0</v>
      </c>
      <c r="K56" s="25">
        <v>0</v>
      </c>
      <c r="L56" s="25">
        <v>0</v>
      </c>
      <c r="M56" s="37">
        <f>(1+Mastersheet!$C$29)*M44</f>
        <v>-1262.4769600000004</v>
      </c>
      <c r="N56" s="25">
        <v>0</v>
      </c>
      <c r="O56" s="25">
        <v>0</v>
      </c>
      <c r="P56" s="25">
        <v>0</v>
      </c>
      <c r="Q56" s="37">
        <f>(1+Mastersheet!$C$39)*Q44</f>
        <v>-562.75440500000002</v>
      </c>
      <c r="R56" s="38">
        <f>Mastersheet!$C$41</f>
        <v>-1500</v>
      </c>
      <c r="S56" s="37">
        <f t="shared" si="4"/>
        <v>0</v>
      </c>
      <c r="T56" s="36">
        <f t="shared" si="5"/>
        <v>3893.9687299058969</v>
      </c>
      <c r="U56" s="36">
        <f t="shared" si="6"/>
        <v>298666.52208115789</v>
      </c>
    </row>
    <row r="57" spans="1:21">
      <c r="A57" s="25">
        <v>55</v>
      </c>
      <c r="B57" s="25">
        <v>29</v>
      </c>
      <c r="C57" s="25">
        <v>7</v>
      </c>
      <c r="D57" s="36">
        <f>(1+Mastersheet!$C$39)*D45</f>
        <v>13506.105720000003</v>
      </c>
      <c r="E57" s="36">
        <f t="shared" si="1"/>
        <v>-810.36634320000019</v>
      </c>
      <c r="F57" s="36">
        <f t="shared" si="2"/>
        <v>0</v>
      </c>
      <c r="G57" s="36">
        <f t="shared" si="0"/>
        <v>-3916.7706588000005</v>
      </c>
      <c r="H57" s="37">
        <f t="shared" si="9"/>
        <v>-1334.6668610941063</v>
      </c>
      <c r="I57" s="36">
        <f>(1+Mastersheet!$C$39)*I45</f>
        <v>-225.10176200000001</v>
      </c>
      <c r="J57" s="25">
        <v>0</v>
      </c>
      <c r="K57" s="25">
        <v>0</v>
      </c>
      <c r="L57" s="25">
        <v>0</v>
      </c>
      <c r="M57" s="37">
        <f>(1+Mastersheet!$C$29)*M45</f>
        <v>-1262.4769600000004</v>
      </c>
      <c r="N57" s="25">
        <v>0</v>
      </c>
      <c r="O57" s="25">
        <v>0</v>
      </c>
      <c r="P57" s="25">
        <v>0</v>
      </c>
      <c r="Q57" s="37">
        <f>(1+Mastersheet!$C$39)*Q45</f>
        <v>-562.75440500000002</v>
      </c>
      <c r="R57" s="38">
        <f>Mastersheet!$C$41</f>
        <v>-1500</v>
      </c>
      <c r="S57" s="37">
        <f t="shared" si="4"/>
        <v>0</v>
      </c>
      <c r="T57" s="36">
        <f t="shared" si="5"/>
        <v>3893.9687299058969</v>
      </c>
      <c r="U57" s="36">
        <f t="shared" si="6"/>
        <v>303058.26834786573</v>
      </c>
    </row>
    <row r="58" spans="1:21">
      <c r="A58" s="25">
        <v>56</v>
      </c>
      <c r="B58" s="25">
        <v>29</v>
      </c>
      <c r="C58" s="25">
        <v>8</v>
      </c>
      <c r="D58" s="36">
        <f>(1+Mastersheet!$C$39)*D46</f>
        <v>13506.105720000003</v>
      </c>
      <c r="E58" s="36">
        <f t="shared" si="1"/>
        <v>-810.36634320000019</v>
      </c>
      <c r="F58" s="36">
        <f t="shared" si="2"/>
        <v>0</v>
      </c>
      <c r="G58" s="36">
        <f t="shared" si="0"/>
        <v>-3916.7706588000005</v>
      </c>
      <c r="H58" s="37">
        <f t="shared" si="9"/>
        <v>-1334.6668610941063</v>
      </c>
      <c r="I58" s="36">
        <f>(1+Mastersheet!$C$39)*I46</f>
        <v>-225.10176200000001</v>
      </c>
      <c r="J58" s="25">
        <v>0</v>
      </c>
      <c r="K58" s="25">
        <v>0</v>
      </c>
      <c r="L58" s="25">
        <v>0</v>
      </c>
      <c r="M58" s="37">
        <f>(1+Mastersheet!$C$29)*M46</f>
        <v>-1262.4769600000004</v>
      </c>
      <c r="N58" s="25">
        <v>0</v>
      </c>
      <c r="O58" s="25">
        <v>0</v>
      </c>
      <c r="P58" s="25">
        <v>0</v>
      </c>
      <c r="Q58" s="37">
        <f>(1+Mastersheet!$C$39)*Q46</f>
        <v>-562.75440500000002</v>
      </c>
      <c r="R58" s="38">
        <f>Mastersheet!$C$41</f>
        <v>-1500</v>
      </c>
      <c r="S58" s="37">
        <f t="shared" si="4"/>
        <v>0</v>
      </c>
      <c r="T58" s="36">
        <f t="shared" si="5"/>
        <v>3893.9687299058969</v>
      </c>
      <c r="U58" s="36">
        <f t="shared" si="6"/>
        <v>307457.33419168473</v>
      </c>
    </row>
    <row r="59" spans="1:21">
      <c r="A59" s="25">
        <v>57</v>
      </c>
      <c r="B59" s="25">
        <v>29</v>
      </c>
      <c r="C59" s="25">
        <v>9</v>
      </c>
      <c r="D59" s="36">
        <f>(1+Mastersheet!$C$39)*D47</f>
        <v>13506.105720000003</v>
      </c>
      <c r="E59" s="36">
        <f t="shared" si="1"/>
        <v>-810.36634320000019</v>
      </c>
      <c r="F59" s="36">
        <f t="shared" si="2"/>
        <v>0</v>
      </c>
      <c r="G59" s="36">
        <f t="shared" si="0"/>
        <v>-3916.7706588000005</v>
      </c>
      <c r="H59" s="37">
        <f t="shared" si="9"/>
        <v>-1334.6668610941063</v>
      </c>
      <c r="I59" s="36">
        <f>(1+Mastersheet!$C$39)*I47</f>
        <v>-225.10176200000001</v>
      </c>
      <c r="J59" s="25">
        <v>0</v>
      </c>
      <c r="K59" s="25">
        <v>0</v>
      </c>
      <c r="L59" s="25">
        <v>0</v>
      </c>
      <c r="M59" s="37">
        <f>(1+Mastersheet!$C$29)*M47</f>
        <v>-1262.4769600000004</v>
      </c>
      <c r="N59" s="25">
        <v>0</v>
      </c>
      <c r="O59" s="25">
        <v>0</v>
      </c>
      <c r="P59" s="25">
        <v>0</v>
      </c>
      <c r="Q59" s="37">
        <f>(1+Mastersheet!$C$39)*Q47</f>
        <v>-562.75440500000002</v>
      </c>
      <c r="R59" s="38">
        <f>Mastersheet!$C$41</f>
        <v>-1500</v>
      </c>
      <c r="S59" s="37">
        <f t="shared" si="4"/>
        <v>0</v>
      </c>
      <c r="T59" s="36">
        <f t="shared" si="5"/>
        <v>3893.9687299058969</v>
      </c>
      <c r="U59" s="36">
        <f t="shared" si="6"/>
        <v>311863.73181191011</v>
      </c>
    </row>
    <row r="60" spans="1:21">
      <c r="A60" s="25">
        <v>58</v>
      </c>
      <c r="B60" s="25">
        <v>29</v>
      </c>
      <c r="C60" s="25">
        <v>10</v>
      </c>
      <c r="D60" s="36">
        <f>(1+Mastersheet!$C$39)*D48</f>
        <v>13506.105720000003</v>
      </c>
      <c r="E60" s="36">
        <f t="shared" si="1"/>
        <v>-810.36634320000019</v>
      </c>
      <c r="F60" s="36">
        <f t="shared" si="2"/>
        <v>0</v>
      </c>
      <c r="G60" s="36">
        <f t="shared" si="0"/>
        <v>-3916.7706588000005</v>
      </c>
      <c r="H60" s="37">
        <f t="shared" si="9"/>
        <v>-1334.6668610941063</v>
      </c>
      <c r="I60" s="36">
        <f>(1+Mastersheet!$C$39)*I48</f>
        <v>-225.10176200000001</v>
      </c>
      <c r="J60" s="25">
        <v>0</v>
      </c>
      <c r="K60" s="25">
        <v>0</v>
      </c>
      <c r="L60" s="25">
        <v>0</v>
      </c>
      <c r="M60" s="37">
        <f>(1+Mastersheet!$C$29)*M48</f>
        <v>-1262.4769600000004</v>
      </c>
      <c r="N60" s="25">
        <v>0</v>
      </c>
      <c r="O60" s="25">
        <v>0</v>
      </c>
      <c r="P60" s="25">
        <v>0</v>
      </c>
      <c r="Q60" s="37">
        <f>(1+Mastersheet!$C$39)*Q48</f>
        <v>-562.75440500000002</v>
      </c>
      <c r="R60" s="38">
        <f>Mastersheet!$C$41</f>
        <v>-1500</v>
      </c>
      <c r="S60" s="37">
        <f t="shared" si="4"/>
        <v>0</v>
      </c>
      <c r="T60" s="36">
        <f t="shared" si="5"/>
        <v>3893.9687299058969</v>
      </c>
      <c r="U60" s="36">
        <f t="shared" si="6"/>
        <v>316277.47342816921</v>
      </c>
    </row>
    <row r="61" spans="1:21">
      <c r="A61" s="25">
        <v>59</v>
      </c>
      <c r="B61" s="25">
        <v>29</v>
      </c>
      <c r="C61" s="25">
        <v>11</v>
      </c>
      <c r="D61" s="36">
        <f>(1+Mastersheet!$C$39)*D49</f>
        <v>13506.105720000003</v>
      </c>
      <c r="E61" s="36">
        <f t="shared" si="1"/>
        <v>-810.36634320000019</v>
      </c>
      <c r="F61" s="36">
        <f t="shared" si="2"/>
        <v>0</v>
      </c>
      <c r="G61" s="36">
        <f t="shared" si="0"/>
        <v>-3916.7706588000005</v>
      </c>
      <c r="H61" s="37">
        <f t="shared" si="9"/>
        <v>-1334.6668610941063</v>
      </c>
      <c r="I61" s="36">
        <f>(1+Mastersheet!$C$39)*I49</f>
        <v>-225.10176200000001</v>
      </c>
      <c r="J61" s="25">
        <v>0</v>
      </c>
      <c r="K61" s="25">
        <v>0</v>
      </c>
      <c r="L61" s="25">
        <v>0</v>
      </c>
      <c r="M61" s="37">
        <f>(1+Mastersheet!$C$29)*M49</f>
        <v>-1262.4769600000004</v>
      </c>
      <c r="N61" s="25">
        <v>0</v>
      </c>
      <c r="O61" s="25">
        <v>0</v>
      </c>
      <c r="P61" s="25">
        <v>0</v>
      </c>
      <c r="Q61" s="37">
        <f>(1+Mastersheet!$C$39)*Q49</f>
        <v>-562.75440500000002</v>
      </c>
      <c r="R61" s="38">
        <f>Mastersheet!$C$41</f>
        <v>-1500</v>
      </c>
      <c r="S61" s="37">
        <f t="shared" si="4"/>
        <v>0</v>
      </c>
      <c r="T61" s="36">
        <f t="shared" si="5"/>
        <v>3893.9687299058969</v>
      </c>
      <c r="U61" s="36">
        <f t="shared" si="6"/>
        <v>320698.57128045539</v>
      </c>
    </row>
    <row r="62" spans="1:21">
      <c r="A62" s="25">
        <v>60</v>
      </c>
      <c r="B62" s="25">
        <v>30</v>
      </c>
      <c r="C62" s="25">
        <v>0</v>
      </c>
      <c r="D62" s="36">
        <f>(1+Mastersheet!$C$39)*D50</f>
        <v>13506.105720000003</v>
      </c>
      <c r="E62" s="36">
        <f t="shared" si="1"/>
        <v>-810.36634320000019</v>
      </c>
      <c r="F62" s="36">
        <f t="shared" si="2"/>
        <v>0</v>
      </c>
      <c r="G62" s="36">
        <f t="shared" si="0"/>
        <v>-3916.7706588000005</v>
      </c>
      <c r="H62" s="37">
        <v>0</v>
      </c>
      <c r="I62" s="36">
        <f>(1+Mastersheet!$C$39)*I50</f>
        <v>-225.10176200000001</v>
      </c>
      <c r="J62" s="25">
        <v>0</v>
      </c>
      <c r="K62" s="25">
        <v>0</v>
      </c>
      <c r="L62" s="25">
        <v>0</v>
      </c>
      <c r="M62" s="37">
        <f>(1+Mastersheet!$C$29)*M50</f>
        <v>-1262.4769600000004</v>
      </c>
      <c r="N62" s="25">
        <v>0</v>
      </c>
      <c r="O62" s="25">
        <v>0</v>
      </c>
      <c r="P62" s="25">
        <v>0</v>
      </c>
      <c r="Q62" s="37">
        <f>(1+Mastersheet!$C$39)*Q50</f>
        <v>-562.75440500000002</v>
      </c>
      <c r="R62" s="38">
        <f>Mastersheet!$C$41</f>
        <v>-1500</v>
      </c>
      <c r="S62" s="37">
        <f t="shared" si="4"/>
        <v>0</v>
      </c>
      <c r="T62" s="36">
        <f t="shared" si="5"/>
        <v>5228.6355910000038</v>
      </c>
      <c r="U62" s="36">
        <f t="shared" si="6"/>
        <v>326461.7044902562</v>
      </c>
    </row>
    <row r="63" spans="1:21">
      <c r="A63" s="25">
        <v>61</v>
      </c>
      <c r="B63" s="25">
        <v>30</v>
      </c>
      <c r="C63" s="25">
        <v>1</v>
      </c>
      <c r="D63" s="36">
        <f>(1+Mastersheet!$C$39)*D51</f>
        <v>13911.288891600003</v>
      </c>
      <c r="E63" s="36">
        <f t="shared" si="1"/>
        <v>-834.67733349600019</v>
      </c>
      <c r="F63" s="36">
        <f t="shared" si="2"/>
        <v>0</v>
      </c>
      <c r="G63" s="36">
        <f t="shared" si="0"/>
        <v>-4034.2737785640006</v>
      </c>
      <c r="H63" s="37">
        <v>0</v>
      </c>
      <c r="I63" s="36">
        <f>(1+Mastersheet!$C$39)*I51</f>
        <v>-231.85481486</v>
      </c>
      <c r="J63" s="25">
        <v>0</v>
      </c>
      <c r="K63" s="25">
        <v>0</v>
      </c>
      <c r="L63" s="25">
        <v>0</v>
      </c>
      <c r="M63" s="37">
        <f>(1+Mastersheet!$C$29)*M51</f>
        <v>-1338.2255776000004</v>
      </c>
      <c r="N63" s="25">
        <v>0</v>
      </c>
      <c r="O63" s="25">
        <v>0</v>
      </c>
      <c r="P63" s="25">
        <v>0</v>
      </c>
      <c r="Q63" s="37">
        <f>(1+Mastersheet!$C$39)*Q51</f>
        <v>-579.63703715000008</v>
      </c>
      <c r="R63" s="38">
        <f>Mastersheet!$C$41</f>
        <v>-1500</v>
      </c>
      <c r="S63" s="37">
        <f t="shared" si="4"/>
        <v>0</v>
      </c>
      <c r="T63" s="36">
        <f t="shared" si="5"/>
        <v>5392.6203499300027</v>
      </c>
      <c r="U63" s="36">
        <f t="shared" si="6"/>
        <v>332398.42768100335</v>
      </c>
    </row>
    <row r="64" spans="1:21">
      <c r="A64" s="25">
        <v>62</v>
      </c>
      <c r="B64" s="25">
        <v>30</v>
      </c>
      <c r="C64" s="25">
        <v>2</v>
      </c>
      <c r="D64" s="36">
        <f>(1+Mastersheet!$C$39)*D52</f>
        <v>13911.288891600003</v>
      </c>
      <c r="E64" s="36">
        <f t="shared" si="1"/>
        <v>-834.67733349600019</v>
      </c>
      <c r="F64" s="36">
        <f t="shared" si="2"/>
        <v>0</v>
      </c>
      <c r="G64" s="36">
        <f t="shared" si="0"/>
        <v>-4034.2737785640006</v>
      </c>
      <c r="H64" s="37">
        <v>0</v>
      </c>
      <c r="I64" s="36">
        <f>(1+Mastersheet!$C$39)*I52</f>
        <v>-231.85481486</v>
      </c>
      <c r="J64" s="25">
        <v>0</v>
      </c>
      <c r="K64" s="25">
        <v>0</v>
      </c>
      <c r="L64" s="25">
        <v>0</v>
      </c>
      <c r="M64" s="37">
        <f>(1+Mastersheet!$C$29)*M52</f>
        <v>-1338.2255776000004</v>
      </c>
      <c r="N64" s="25">
        <v>0</v>
      </c>
      <c r="O64" s="25">
        <v>0</v>
      </c>
      <c r="P64" s="25">
        <v>0</v>
      </c>
      <c r="Q64" s="37">
        <f>(1+Mastersheet!$C$39)*Q52</f>
        <v>-579.63703715000008</v>
      </c>
      <c r="R64" s="38">
        <f>Mastersheet!$C$41</f>
        <v>-1500</v>
      </c>
      <c r="S64" s="37">
        <f t="shared" si="4"/>
        <v>0</v>
      </c>
      <c r="T64" s="36">
        <f t="shared" si="5"/>
        <v>5392.6203499300027</v>
      </c>
      <c r="U64" s="36">
        <f t="shared" si="6"/>
        <v>338345.04541040171</v>
      </c>
    </row>
    <row r="65" spans="1:21">
      <c r="A65" s="25">
        <v>63</v>
      </c>
      <c r="B65" s="25">
        <v>30</v>
      </c>
      <c r="C65" s="25">
        <v>3</v>
      </c>
      <c r="D65" s="36">
        <f>(1+Mastersheet!$C$39)*D53</f>
        <v>13911.288891600003</v>
      </c>
      <c r="E65" s="36">
        <f t="shared" si="1"/>
        <v>-834.67733349600019</v>
      </c>
      <c r="F65" s="36">
        <f t="shared" si="2"/>
        <v>0</v>
      </c>
      <c r="G65" s="36">
        <f t="shared" si="0"/>
        <v>-4034.2737785640006</v>
      </c>
      <c r="H65" s="37">
        <v>0</v>
      </c>
      <c r="I65" s="36">
        <f>(1+Mastersheet!$C$39)*I53</f>
        <v>-231.85481486</v>
      </c>
      <c r="J65" s="25">
        <v>0</v>
      </c>
      <c r="K65" s="25">
        <v>0</v>
      </c>
      <c r="L65" s="25">
        <v>0</v>
      </c>
      <c r="M65" s="37">
        <f>(1+Mastersheet!$C$29)*M53</f>
        <v>-1338.2255776000004</v>
      </c>
      <c r="N65" s="25">
        <v>0</v>
      </c>
      <c r="O65" s="25">
        <v>0</v>
      </c>
      <c r="P65" s="25">
        <v>0</v>
      </c>
      <c r="Q65" s="37">
        <f>(1+Mastersheet!$C$39)*Q53</f>
        <v>-579.63703715000008</v>
      </c>
      <c r="R65" s="38">
        <f>Mastersheet!$C$41</f>
        <v>-1500</v>
      </c>
      <c r="S65" s="37">
        <f t="shared" si="4"/>
        <v>0</v>
      </c>
      <c r="T65" s="36">
        <f t="shared" si="5"/>
        <v>5392.6203499300027</v>
      </c>
      <c r="U65" s="36">
        <f t="shared" si="6"/>
        <v>344301.5741693491</v>
      </c>
    </row>
    <row r="66" spans="1:21">
      <c r="A66" s="25">
        <v>64</v>
      </c>
      <c r="B66" s="25">
        <v>30</v>
      </c>
      <c r="C66" s="25">
        <v>4</v>
      </c>
      <c r="D66" s="36">
        <f>(1+Mastersheet!$C$39)*D54</f>
        <v>13911.288891600003</v>
      </c>
      <c r="E66" s="36">
        <f t="shared" si="1"/>
        <v>-834.67733349600019</v>
      </c>
      <c r="F66" s="36">
        <f t="shared" si="2"/>
        <v>0</v>
      </c>
      <c r="G66" s="36">
        <f t="shared" ref="G66:G129" si="10">-29% *D66</f>
        <v>-4034.2737785640006</v>
      </c>
      <c r="H66" s="37">
        <v>0</v>
      </c>
      <c r="I66" s="36">
        <f>(1+Mastersheet!$C$39)*I54</f>
        <v>-231.85481486</v>
      </c>
      <c r="J66" s="25">
        <v>0</v>
      </c>
      <c r="K66" s="25">
        <v>0</v>
      </c>
      <c r="L66" s="25">
        <v>0</v>
      </c>
      <c r="M66" s="37">
        <f>(1+Mastersheet!$C$29)*M54</f>
        <v>-1338.2255776000004</v>
      </c>
      <c r="N66" s="25">
        <v>0</v>
      </c>
      <c r="O66" s="25">
        <v>0</v>
      </c>
      <c r="P66" s="25">
        <v>0</v>
      </c>
      <c r="Q66" s="37">
        <f>(1+Mastersheet!$C$39)*Q54</f>
        <v>-579.63703715000008</v>
      </c>
      <c r="R66" s="38">
        <f>Mastersheet!$C$41</f>
        <v>-1500</v>
      </c>
      <c r="S66" s="37">
        <f t="shared" si="4"/>
        <v>0</v>
      </c>
      <c r="T66" s="36">
        <f t="shared" si="5"/>
        <v>5392.6203499300027</v>
      </c>
      <c r="U66" s="36">
        <f t="shared" si="6"/>
        <v>350268.03047622804</v>
      </c>
    </row>
    <row r="67" spans="1:21">
      <c r="A67" s="25">
        <v>65</v>
      </c>
      <c r="B67" s="25">
        <v>30</v>
      </c>
      <c r="C67" s="25">
        <v>5</v>
      </c>
      <c r="D67" s="36">
        <f>(1+Mastersheet!$C$39)*D55</f>
        <v>13911.288891600003</v>
      </c>
      <c r="E67" s="36">
        <f t="shared" ref="E67:E130" si="11">-6% *D67</f>
        <v>-834.67733349600019</v>
      </c>
      <c r="F67" s="36">
        <f t="shared" ref="F67:F130" si="12">FV(0.00416,1,0,-F66,0)</f>
        <v>0</v>
      </c>
      <c r="G67" s="36">
        <f t="shared" si="10"/>
        <v>-4034.2737785640006</v>
      </c>
      <c r="H67" s="37">
        <v>0</v>
      </c>
      <c r="I67" s="36">
        <f>(1+Mastersheet!$C$39)*I55</f>
        <v>-231.85481486</v>
      </c>
      <c r="J67" s="25">
        <v>0</v>
      </c>
      <c r="K67" s="25">
        <v>0</v>
      </c>
      <c r="L67" s="25">
        <v>0</v>
      </c>
      <c r="M67" s="37">
        <f>(1+Mastersheet!$C$29)*M55</f>
        <v>-1338.2255776000004</v>
      </c>
      <c r="N67" s="25">
        <v>0</v>
      </c>
      <c r="O67" s="25">
        <v>0</v>
      </c>
      <c r="P67" s="25">
        <v>0</v>
      </c>
      <c r="Q67" s="37">
        <f>(1+Mastersheet!$C$39)*Q55</f>
        <v>-579.63703715000008</v>
      </c>
      <c r="R67" s="38">
        <f>Mastersheet!$C$41</f>
        <v>-1500</v>
      </c>
      <c r="S67" s="37">
        <f t="shared" si="4"/>
        <v>0</v>
      </c>
      <c r="T67" s="36">
        <f t="shared" si="5"/>
        <v>5392.6203499300027</v>
      </c>
      <c r="U67" s="36">
        <f t="shared" si="6"/>
        <v>356244.43087695178</v>
      </c>
    </row>
    <row r="68" spans="1:21">
      <c r="A68" s="25">
        <v>66</v>
      </c>
      <c r="B68" s="25">
        <v>30</v>
      </c>
      <c r="C68" s="25">
        <v>6</v>
      </c>
      <c r="D68" s="36">
        <f>(1+Mastersheet!$C$39)*D56</f>
        <v>13911.288891600003</v>
      </c>
      <c r="E68" s="36">
        <f t="shared" si="11"/>
        <v>-834.67733349600019</v>
      </c>
      <c r="F68" s="36">
        <f t="shared" si="12"/>
        <v>0</v>
      </c>
      <c r="G68" s="36">
        <f t="shared" si="10"/>
        <v>-4034.2737785640006</v>
      </c>
      <c r="H68" s="37">
        <v>0</v>
      </c>
      <c r="I68" s="36">
        <f>(1+Mastersheet!$C$39)*I56</f>
        <v>-231.85481486</v>
      </c>
      <c r="J68" s="25">
        <v>0</v>
      </c>
      <c r="K68" s="25">
        <v>0</v>
      </c>
      <c r="L68" s="25">
        <v>0</v>
      </c>
      <c r="M68" s="37">
        <f>(1+Mastersheet!$C$29)*M56</f>
        <v>-1338.2255776000004</v>
      </c>
      <c r="N68" s="25">
        <v>0</v>
      </c>
      <c r="O68" s="25">
        <v>0</v>
      </c>
      <c r="P68" s="25">
        <v>0</v>
      </c>
      <c r="Q68" s="37">
        <f>(1+Mastersheet!$C$39)*Q56</f>
        <v>-579.63703715000008</v>
      </c>
      <c r="R68" s="38">
        <f>Mastersheet!$C$41</f>
        <v>-1500</v>
      </c>
      <c r="S68" s="37">
        <f t="shared" ref="S68:S131" si="13" xml:space="preserve"> FV(0.00666,1,0,-S67,0)</f>
        <v>0</v>
      </c>
      <c r="T68" s="36">
        <f t="shared" ref="T68:T131" si="14">SUM(D68,E68,F68,G68,H68,I68,J68,K68,L68,M68,N68,O68,P68,Q68,R68,S68)</f>
        <v>5392.6203499300027</v>
      </c>
      <c r="U68" s="36">
        <f t="shared" ref="U68:U131" si="15" xml:space="preserve"> T68 + U67 * (1+($Y$7)/12)</f>
        <v>362230.79194501007</v>
      </c>
    </row>
    <row r="69" spans="1:21">
      <c r="A69" s="25">
        <v>67</v>
      </c>
      <c r="B69" s="25">
        <v>30</v>
      </c>
      <c r="C69" s="25">
        <v>7</v>
      </c>
      <c r="D69" s="36">
        <f>(1+Mastersheet!$C$39)*D57</f>
        <v>13911.288891600003</v>
      </c>
      <c r="E69" s="36">
        <f t="shared" si="11"/>
        <v>-834.67733349600019</v>
      </c>
      <c r="F69" s="36">
        <f t="shared" si="12"/>
        <v>0</v>
      </c>
      <c r="G69" s="36">
        <f t="shared" si="10"/>
        <v>-4034.2737785640006</v>
      </c>
      <c r="H69" s="37">
        <v>0</v>
      </c>
      <c r="I69" s="36">
        <f>(1+Mastersheet!$C$39)*I57</f>
        <v>-231.85481486</v>
      </c>
      <c r="J69" s="25">
        <v>0</v>
      </c>
      <c r="K69" s="25">
        <v>0</v>
      </c>
      <c r="L69" s="25">
        <v>0</v>
      </c>
      <c r="M69" s="37">
        <f>(1+Mastersheet!$C$29)*M57</f>
        <v>-1338.2255776000004</v>
      </c>
      <c r="N69" s="25">
        <v>0</v>
      </c>
      <c r="O69" s="25">
        <v>0</v>
      </c>
      <c r="P69" s="25">
        <v>0</v>
      </c>
      <c r="Q69" s="37">
        <f>(1+Mastersheet!$C$39)*Q57</f>
        <v>-579.63703715000008</v>
      </c>
      <c r="R69" s="38">
        <f>Mastersheet!$C$41</f>
        <v>-1500</v>
      </c>
      <c r="S69" s="37">
        <f t="shared" si="13"/>
        <v>0</v>
      </c>
      <c r="T69" s="36">
        <f t="shared" si="14"/>
        <v>5392.6203499300027</v>
      </c>
      <c r="U69" s="36">
        <f t="shared" si="15"/>
        <v>368227.13028151513</v>
      </c>
    </row>
    <row r="70" spans="1:21">
      <c r="A70" s="25">
        <v>68</v>
      </c>
      <c r="B70" s="25">
        <v>30</v>
      </c>
      <c r="C70" s="25">
        <v>8</v>
      </c>
      <c r="D70" s="36">
        <f>(1+Mastersheet!$C$39)*D58</f>
        <v>13911.288891600003</v>
      </c>
      <c r="E70" s="36">
        <f t="shared" si="11"/>
        <v>-834.67733349600019</v>
      </c>
      <c r="F70" s="36">
        <f t="shared" si="12"/>
        <v>0</v>
      </c>
      <c r="G70" s="36">
        <f t="shared" si="10"/>
        <v>-4034.2737785640006</v>
      </c>
      <c r="H70" s="37">
        <v>0</v>
      </c>
      <c r="I70" s="36">
        <f>(1+Mastersheet!$C$39)*I58</f>
        <v>-231.85481486</v>
      </c>
      <c r="J70" s="25">
        <v>0</v>
      </c>
      <c r="K70" s="25">
        <v>0</v>
      </c>
      <c r="L70" s="25">
        <v>0</v>
      </c>
      <c r="M70" s="37">
        <f>(1+Mastersheet!$C$29)*M58</f>
        <v>-1338.2255776000004</v>
      </c>
      <c r="N70" s="25">
        <v>0</v>
      </c>
      <c r="O70" s="25">
        <v>0</v>
      </c>
      <c r="P70" s="25">
        <v>0</v>
      </c>
      <c r="Q70" s="37">
        <f>(1+Mastersheet!$C$39)*Q58</f>
        <v>-579.63703715000008</v>
      </c>
      <c r="R70" s="38">
        <f>Mastersheet!$C$41</f>
        <v>-1500</v>
      </c>
      <c r="S70" s="37">
        <f t="shared" si="13"/>
        <v>0</v>
      </c>
      <c r="T70" s="36">
        <f t="shared" si="14"/>
        <v>5392.6203499300027</v>
      </c>
      <c r="U70" s="36">
        <f t="shared" si="15"/>
        <v>374233.46251524769</v>
      </c>
    </row>
    <row r="71" spans="1:21">
      <c r="A71" s="25">
        <v>69</v>
      </c>
      <c r="B71" s="25">
        <v>30</v>
      </c>
      <c r="C71" s="25">
        <v>9</v>
      </c>
      <c r="D71" s="36">
        <f>(1+Mastersheet!$C$39)*D59</f>
        <v>13911.288891600003</v>
      </c>
      <c r="E71" s="36">
        <f t="shared" si="11"/>
        <v>-834.67733349600019</v>
      </c>
      <c r="F71" s="36">
        <f t="shared" si="12"/>
        <v>0</v>
      </c>
      <c r="G71" s="36">
        <f t="shared" si="10"/>
        <v>-4034.2737785640006</v>
      </c>
      <c r="H71" s="37">
        <v>0</v>
      </c>
      <c r="I71" s="36">
        <f>(1+Mastersheet!$C$39)*I59</f>
        <v>-231.85481486</v>
      </c>
      <c r="J71" s="25">
        <v>0</v>
      </c>
      <c r="K71" s="25">
        <v>0</v>
      </c>
      <c r="L71" s="25">
        <v>0</v>
      </c>
      <c r="M71" s="37">
        <f>(1+Mastersheet!$C$29)*M59</f>
        <v>-1338.2255776000004</v>
      </c>
      <c r="N71" s="25">
        <v>0</v>
      </c>
      <c r="O71" s="25">
        <v>0</v>
      </c>
      <c r="P71" s="25">
        <v>0</v>
      </c>
      <c r="Q71" s="37">
        <f>(1+Mastersheet!$C$39)*Q59</f>
        <v>-579.63703715000008</v>
      </c>
      <c r="R71" s="38">
        <f>Mastersheet!$C$41</f>
        <v>-1500</v>
      </c>
      <c r="S71" s="37">
        <f t="shared" si="13"/>
        <v>0</v>
      </c>
      <c r="T71" s="36">
        <f t="shared" si="14"/>
        <v>5392.6203499300027</v>
      </c>
      <c r="U71" s="36">
        <f t="shared" si="15"/>
        <v>380249.80530270311</v>
      </c>
    </row>
    <row r="72" spans="1:21">
      <c r="A72" s="25">
        <v>70</v>
      </c>
      <c r="B72" s="25">
        <v>30</v>
      </c>
      <c r="C72" s="25">
        <v>10</v>
      </c>
      <c r="D72" s="36">
        <f>(1+Mastersheet!$C$39)*D60</f>
        <v>13911.288891600003</v>
      </c>
      <c r="E72" s="36">
        <f t="shared" si="11"/>
        <v>-834.67733349600019</v>
      </c>
      <c r="F72" s="36">
        <f t="shared" si="12"/>
        <v>0</v>
      </c>
      <c r="G72" s="36">
        <f t="shared" si="10"/>
        <v>-4034.2737785640006</v>
      </c>
      <c r="H72" s="37">
        <v>0</v>
      </c>
      <c r="I72" s="36">
        <f>(1+Mastersheet!$C$39)*I60</f>
        <v>-231.85481486</v>
      </c>
      <c r="J72" s="25">
        <v>0</v>
      </c>
      <c r="K72" s="25">
        <v>0</v>
      </c>
      <c r="L72" s="25">
        <v>0</v>
      </c>
      <c r="M72" s="37">
        <f>(1+Mastersheet!$C$29)*M60</f>
        <v>-1338.2255776000004</v>
      </c>
      <c r="N72" s="25">
        <v>0</v>
      </c>
      <c r="O72" s="25">
        <v>0</v>
      </c>
      <c r="P72" s="25">
        <v>0</v>
      </c>
      <c r="Q72" s="37">
        <f>(1+Mastersheet!$C$39)*Q60</f>
        <v>-579.63703715000008</v>
      </c>
      <c r="R72" s="38">
        <f>Mastersheet!$C$41</f>
        <v>-1500</v>
      </c>
      <c r="S72" s="37">
        <f t="shared" si="13"/>
        <v>0</v>
      </c>
      <c r="T72" s="36">
        <f t="shared" si="14"/>
        <v>5392.6203499300027</v>
      </c>
      <c r="U72" s="36">
        <f t="shared" si="15"/>
        <v>386276.17532813764</v>
      </c>
    </row>
    <row r="73" spans="1:21">
      <c r="A73" s="25">
        <v>71</v>
      </c>
      <c r="B73" s="25">
        <v>30</v>
      </c>
      <c r="C73" s="25">
        <v>11</v>
      </c>
      <c r="D73" s="36">
        <f>(1+Mastersheet!$C$39)*D61</f>
        <v>13911.288891600003</v>
      </c>
      <c r="E73" s="36">
        <f t="shared" si="11"/>
        <v>-834.67733349600019</v>
      </c>
      <c r="F73" s="36">
        <f t="shared" si="12"/>
        <v>0</v>
      </c>
      <c r="G73" s="36">
        <f t="shared" si="10"/>
        <v>-4034.2737785640006</v>
      </c>
      <c r="H73" s="37">
        <v>0</v>
      </c>
      <c r="I73" s="36">
        <f>(1+Mastersheet!$C$39)*I61</f>
        <v>-231.85481486</v>
      </c>
      <c r="J73" s="25">
        <v>0</v>
      </c>
      <c r="K73" s="25">
        <v>0</v>
      </c>
      <c r="L73" s="25">
        <v>0</v>
      </c>
      <c r="M73" s="37">
        <f>(1+Mastersheet!$C$29)*M61</f>
        <v>-1338.2255776000004</v>
      </c>
      <c r="N73" s="25">
        <v>0</v>
      </c>
      <c r="O73" s="25">
        <v>0</v>
      </c>
      <c r="P73" s="25">
        <v>0</v>
      </c>
      <c r="Q73" s="37">
        <f>(1+Mastersheet!$C$39)*Q61</f>
        <v>-579.63703715000008</v>
      </c>
      <c r="R73" s="38">
        <f>Mastersheet!$C$41</f>
        <v>-1500</v>
      </c>
      <c r="S73" s="37">
        <f t="shared" si="13"/>
        <v>0</v>
      </c>
      <c r="T73" s="36">
        <f t="shared" si="14"/>
        <v>5392.6203499300027</v>
      </c>
      <c r="U73" s="36">
        <f t="shared" si="15"/>
        <v>392312.58930361457</v>
      </c>
    </row>
    <row r="74" spans="1:21">
      <c r="A74" s="25">
        <v>72</v>
      </c>
      <c r="B74" s="25">
        <v>31</v>
      </c>
      <c r="C74" s="25">
        <v>0</v>
      </c>
      <c r="D74" s="36">
        <f>(1+Mastersheet!$C$39)*D62</f>
        <v>13911.288891600003</v>
      </c>
      <c r="E74" s="36">
        <f t="shared" si="11"/>
        <v>-834.67733349600019</v>
      </c>
      <c r="F74" s="36">
        <f t="shared" si="12"/>
        <v>0</v>
      </c>
      <c r="G74" s="36">
        <f t="shared" si="10"/>
        <v>-4034.2737785640006</v>
      </c>
      <c r="H74" s="37">
        <v>0</v>
      </c>
      <c r="I74" s="36">
        <f>(1+Mastersheet!$C$39)*I62</f>
        <v>-231.85481486</v>
      </c>
      <c r="J74" s="25">
        <v>0</v>
      </c>
      <c r="K74" s="25">
        <v>0</v>
      </c>
      <c r="L74" s="25">
        <v>0</v>
      </c>
      <c r="M74" s="37">
        <f>(1+Mastersheet!$C$29)*M62</f>
        <v>-1338.2255776000004</v>
      </c>
      <c r="N74" s="25">
        <v>0</v>
      </c>
      <c r="O74" s="25">
        <v>0</v>
      </c>
      <c r="P74" s="25">
        <v>0</v>
      </c>
      <c r="Q74" s="37">
        <f>(1+Mastersheet!$C$39)*Q62</f>
        <v>-579.63703715000008</v>
      </c>
      <c r="R74" s="38">
        <f>Mastersheet!$C$41</f>
        <v>-1500</v>
      </c>
      <c r="S74" s="37">
        <f t="shared" si="13"/>
        <v>0</v>
      </c>
      <c r="T74" s="36">
        <f t="shared" si="14"/>
        <v>5392.6203499300027</v>
      </c>
      <c r="U74" s="36">
        <f t="shared" si="15"/>
        <v>398359.06396905065</v>
      </c>
    </row>
    <row r="75" spans="1:21">
      <c r="A75" s="25">
        <v>73</v>
      </c>
      <c r="B75" s="25">
        <v>31</v>
      </c>
      <c r="C75" s="25">
        <v>1</v>
      </c>
      <c r="D75" s="36">
        <f>(1+Mastersheet!$C$39)*D63</f>
        <v>14328.627558348004</v>
      </c>
      <c r="E75" s="36">
        <f t="shared" si="11"/>
        <v>-859.71765350088015</v>
      </c>
      <c r="F75" s="36">
        <f t="shared" si="12"/>
        <v>0</v>
      </c>
      <c r="G75" s="36">
        <f t="shared" si="10"/>
        <v>-4155.301991920921</v>
      </c>
      <c r="H75" s="37">
        <v>0</v>
      </c>
      <c r="I75" s="36">
        <f>(1+Mastersheet!$C$39)*I63</f>
        <v>-238.81045930580001</v>
      </c>
      <c r="J75" s="25">
        <v>0</v>
      </c>
      <c r="K75" s="25">
        <v>0</v>
      </c>
      <c r="L75" s="25">
        <v>0</v>
      </c>
      <c r="M75" s="37">
        <f>(1+Mastersheet!$C$29)*M63</f>
        <v>-1418.5191122560004</v>
      </c>
      <c r="N75" s="25">
        <v>0</v>
      </c>
      <c r="O75" s="25">
        <v>0</v>
      </c>
      <c r="P75" s="25">
        <v>0</v>
      </c>
      <c r="Q75" s="37">
        <f>(1+Mastersheet!$C$39)*Q63</f>
        <v>-597.02614826450008</v>
      </c>
      <c r="R75" s="38">
        <f>Mastersheet!$C$41</f>
        <v>-1500</v>
      </c>
      <c r="S75" s="37">
        <f t="shared" si="13"/>
        <v>0</v>
      </c>
      <c r="T75" s="36">
        <f t="shared" si="14"/>
        <v>5559.2521930999028</v>
      </c>
      <c r="U75" s="36">
        <f t="shared" si="15"/>
        <v>404582.2479354323</v>
      </c>
    </row>
    <row r="76" spans="1:21">
      <c r="A76" s="25">
        <v>74</v>
      </c>
      <c r="B76" s="25">
        <v>31</v>
      </c>
      <c r="C76" s="25">
        <v>2</v>
      </c>
      <c r="D76" s="36">
        <f>(1+Mastersheet!$C$39)*D64</f>
        <v>14328.627558348004</v>
      </c>
      <c r="E76" s="36">
        <f t="shared" si="11"/>
        <v>-859.71765350088015</v>
      </c>
      <c r="F76" s="36">
        <f t="shared" si="12"/>
        <v>0</v>
      </c>
      <c r="G76" s="36">
        <f t="shared" si="10"/>
        <v>-4155.301991920921</v>
      </c>
      <c r="H76" s="37">
        <v>0</v>
      </c>
      <c r="I76" s="36">
        <f>(1+Mastersheet!$C$39)*I64</f>
        <v>-238.81045930580001</v>
      </c>
      <c r="J76" s="25">
        <v>0</v>
      </c>
      <c r="K76" s="25">
        <v>0</v>
      </c>
      <c r="L76" s="25">
        <v>0</v>
      </c>
      <c r="M76" s="37">
        <f>(1+Mastersheet!$C$29)*M64</f>
        <v>-1418.5191122560004</v>
      </c>
      <c r="N76" s="25">
        <v>0</v>
      </c>
      <c r="O76" s="25">
        <v>0</v>
      </c>
      <c r="P76" s="25">
        <v>0</v>
      </c>
      <c r="Q76" s="37">
        <f>(1+Mastersheet!$C$39)*Q64</f>
        <v>-597.02614826450008</v>
      </c>
      <c r="R76" s="38">
        <f>Mastersheet!$C$41</f>
        <v>-1500</v>
      </c>
      <c r="S76" s="37">
        <f t="shared" si="13"/>
        <v>0</v>
      </c>
      <c r="T76" s="36">
        <f t="shared" si="14"/>
        <v>5559.2521930999028</v>
      </c>
      <c r="U76" s="36">
        <f t="shared" si="15"/>
        <v>410815.80387509125</v>
      </c>
    </row>
    <row r="77" spans="1:21">
      <c r="A77" s="25">
        <v>75</v>
      </c>
      <c r="B77" s="25">
        <v>31</v>
      </c>
      <c r="C77" s="25">
        <v>3</v>
      </c>
      <c r="D77" s="36">
        <f>(1+Mastersheet!$C$39)*D65</f>
        <v>14328.627558348004</v>
      </c>
      <c r="E77" s="36">
        <f t="shared" si="11"/>
        <v>-859.71765350088015</v>
      </c>
      <c r="F77" s="36">
        <f t="shared" si="12"/>
        <v>0</v>
      </c>
      <c r="G77" s="36">
        <f t="shared" si="10"/>
        <v>-4155.301991920921</v>
      </c>
      <c r="H77" s="37">
        <v>0</v>
      </c>
      <c r="I77" s="36">
        <f>(1+Mastersheet!$C$39)*I65</f>
        <v>-238.81045930580001</v>
      </c>
      <c r="J77" s="25">
        <v>0</v>
      </c>
      <c r="K77" s="25">
        <v>0</v>
      </c>
      <c r="L77" s="25">
        <v>0</v>
      </c>
      <c r="M77" s="37">
        <f>(1+Mastersheet!$C$29)*M65</f>
        <v>-1418.5191122560004</v>
      </c>
      <c r="N77" s="25">
        <v>0</v>
      </c>
      <c r="O77" s="25">
        <v>0</v>
      </c>
      <c r="P77" s="25">
        <v>0</v>
      </c>
      <c r="Q77" s="37">
        <f>(1+Mastersheet!$C$39)*Q65</f>
        <v>-597.02614826450008</v>
      </c>
      <c r="R77" s="38">
        <f>Mastersheet!$C$41</f>
        <v>-1500</v>
      </c>
      <c r="S77" s="37">
        <f t="shared" si="13"/>
        <v>0</v>
      </c>
      <c r="T77" s="36">
        <f t="shared" si="14"/>
        <v>5559.2521930999028</v>
      </c>
      <c r="U77" s="36">
        <f t="shared" si="15"/>
        <v>417059.74907464965</v>
      </c>
    </row>
    <row r="78" spans="1:21">
      <c r="A78" s="25">
        <v>76</v>
      </c>
      <c r="B78" s="25">
        <v>31</v>
      </c>
      <c r="C78" s="25">
        <v>4</v>
      </c>
      <c r="D78" s="36">
        <f>(1+Mastersheet!$C$39)*D66</f>
        <v>14328.627558348004</v>
      </c>
      <c r="E78" s="36">
        <f t="shared" si="11"/>
        <v>-859.71765350088015</v>
      </c>
      <c r="F78" s="36">
        <f t="shared" si="12"/>
        <v>0</v>
      </c>
      <c r="G78" s="36">
        <f t="shared" si="10"/>
        <v>-4155.301991920921</v>
      </c>
      <c r="H78" s="37">
        <v>0</v>
      </c>
      <c r="I78" s="36">
        <f>(1+Mastersheet!$C$39)*I66</f>
        <v>-238.81045930580001</v>
      </c>
      <c r="J78" s="25">
        <v>0</v>
      </c>
      <c r="K78" s="25">
        <v>0</v>
      </c>
      <c r="L78" s="25">
        <v>0</v>
      </c>
      <c r="M78" s="37">
        <f>(1+Mastersheet!$C$29)*M66</f>
        <v>-1418.5191122560004</v>
      </c>
      <c r="N78" s="25">
        <v>0</v>
      </c>
      <c r="O78" s="25">
        <v>0</v>
      </c>
      <c r="P78" s="25">
        <v>0</v>
      </c>
      <c r="Q78" s="37">
        <f>(1+Mastersheet!$C$39)*Q66</f>
        <v>-597.02614826450008</v>
      </c>
      <c r="R78" s="38">
        <f>Mastersheet!$C$41</f>
        <v>-1500</v>
      </c>
      <c r="S78" s="37">
        <f t="shared" si="13"/>
        <v>0</v>
      </c>
      <c r="T78" s="36">
        <f t="shared" si="14"/>
        <v>5559.2521930999028</v>
      </c>
      <c r="U78" s="36">
        <f t="shared" si="15"/>
        <v>423314.10084954061</v>
      </c>
    </row>
    <row r="79" spans="1:21">
      <c r="A79" s="25">
        <v>77</v>
      </c>
      <c r="B79" s="25">
        <v>31</v>
      </c>
      <c r="C79" s="25">
        <v>5</v>
      </c>
      <c r="D79" s="36">
        <f>(1+Mastersheet!$C$39)*D67</f>
        <v>14328.627558348004</v>
      </c>
      <c r="E79" s="36">
        <f t="shared" si="11"/>
        <v>-859.71765350088015</v>
      </c>
      <c r="F79" s="36">
        <f t="shared" si="12"/>
        <v>0</v>
      </c>
      <c r="G79" s="36">
        <f t="shared" si="10"/>
        <v>-4155.301991920921</v>
      </c>
      <c r="H79" s="37">
        <v>0</v>
      </c>
      <c r="I79" s="36">
        <f>(1+Mastersheet!$C$39)*I67</f>
        <v>-238.81045930580001</v>
      </c>
      <c r="J79" s="25">
        <v>0</v>
      </c>
      <c r="K79" s="25">
        <v>0</v>
      </c>
      <c r="L79" s="25">
        <v>0</v>
      </c>
      <c r="M79" s="37">
        <f>(1+Mastersheet!$C$29)*M67</f>
        <v>-1418.5191122560004</v>
      </c>
      <c r="N79" s="25">
        <v>0</v>
      </c>
      <c r="O79" s="25">
        <v>0</v>
      </c>
      <c r="P79" s="25">
        <v>0</v>
      </c>
      <c r="Q79" s="37">
        <f>(1+Mastersheet!$C$39)*Q67</f>
        <v>-597.02614826450008</v>
      </c>
      <c r="R79" s="38">
        <f>Mastersheet!$C$41</f>
        <v>-1500</v>
      </c>
      <c r="S79" s="37">
        <f t="shared" si="13"/>
        <v>0</v>
      </c>
      <c r="T79" s="36">
        <f t="shared" si="14"/>
        <v>5559.2521930999028</v>
      </c>
      <c r="U79" s="36">
        <f t="shared" si="15"/>
        <v>429578.8765440564</v>
      </c>
    </row>
    <row r="80" spans="1:21">
      <c r="A80" s="25">
        <v>78</v>
      </c>
      <c r="B80" s="25">
        <v>31</v>
      </c>
      <c r="C80" s="25">
        <v>6</v>
      </c>
      <c r="D80" s="36">
        <f>(1+Mastersheet!$C$39)*D68</f>
        <v>14328.627558348004</v>
      </c>
      <c r="E80" s="36">
        <f t="shared" si="11"/>
        <v>-859.71765350088015</v>
      </c>
      <c r="F80" s="36">
        <f t="shared" si="12"/>
        <v>0</v>
      </c>
      <c r="G80" s="36">
        <f t="shared" si="10"/>
        <v>-4155.301991920921</v>
      </c>
      <c r="H80" s="37">
        <v>0</v>
      </c>
      <c r="I80" s="36">
        <f>(1+Mastersheet!$C$39)*I68</f>
        <v>-238.81045930580001</v>
      </c>
      <c r="J80" s="25">
        <v>0</v>
      </c>
      <c r="K80" s="25">
        <v>0</v>
      </c>
      <c r="L80" s="25">
        <v>0</v>
      </c>
      <c r="M80" s="37">
        <f>(1+Mastersheet!$C$29)*M68</f>
        <v>-1418.5191122560004</v>
      </c>
      <c r="N80" s="25">
        <v>0</v>
      </c>
      <c r="O80" s="25">
        <v>0</v>
      </c>
      <c r="P80" s="25">
        <v>0</v>
      </c>
      <c r="Q80" s="37">
        <f>(1+Mastersheet!$C$39)*Q68</f>
        <v>-597.02614826450008</v>
      </c>
      <c r="R80" s="38">
        <f>Mastersheet!$C$41</f>
        <v>-1500</v>
      </c>
      <c r="S80" s="37">
        <f t="shared" si="13"/>
        <v>0</v>
      </c>
      <c r="T80" s="36">
        <f t="shared" si="14"/>
        <v>5559.2521930999028</v>
      </c>
      <c r="U80" s="36">
        <f t="shared" si="15"/>
        <v>435854.09353139641</v>
      </c>
    </row>
    <row r="81" spans="1:21">
      <c r="A81" s="25">
        <v>79</v>
      </c>
      <c r="B81" s="25">
        <v>31</v>
      </c>
      <c r="C81" s="25">
        <v>7</v>
      </c>
      <c r="D81" s="36">
        <f>(1+Mastersheet!$C$39)*D69</f>
        <v>14328.627558348004</v>
      </c>
      <c r="E81" s="36">
        <f t="shared" si="11"/>
        <v>-859.71765350088015</v>
      </c>
      <c r="F81" s="36">
        <f t="shared" si="12"/>
        <v>0</v>
      </c>
      <c r="G81" s="36">
        <f t="shared" si="10"/>
        <v>-4155.301991920921</v>
      </c>
      <c r="H81" s="37">
        <v>0</v>
      </c>
      <c r="I81" s="36">
        <f>(1+Mastersheet!$C$39)*I69</f>
        <v>-238.81045930580001</v>
      </c>
      <c r="J81" s="25">
        <v>0</v>
      </c>
      <c r="K81" s="25">
        <v>0</v>
      </c>
      <c r="L81" s="25">
        <v>0</v>
      </c>
      <c r="M81" s="37">
        <f>(1+Mastersheet!$C$29)*M69</f>
        <v>-1418.5191122560004</v>
      </c>
      <c r="N81" s="25">
        <v>0</v>
      </c>
      <c r="O81" s="25">
        <v>0</v>
      </c>
      <c r="P81" s="25">
        <v>0</v>
      </c>
      <c r="Q81" s="37">
        <f>(1+Mastersheet!$C$39)*Q69</f>
        <v>-597.02614826450008</v>
      </c>
      <c r="R81" s="38">
        <f>Mastersheet!$C$41</f>
        <v>-1500</v>
      </c>
      <c r="S81" s="37">
        <f t="shared" si="13"/>
        <v>0</v>
      </c>
      <c r="T81" s="36">
        <f t="shared" si="14"/>
        <v>5559.2521930999028</v>
      </c>
      <c r="U81" s="36">
        <f t="shared" si="15"/>
        <v>442139.76921371528</v>
      </c>
    </row>
    <row r="82" spans="1:21">
      <c r="A82" s="25">
        <v>80</v>
      </c>
      <c r="B82" s="25">
        <v>31</v>
      </c>
      <c r="C82" s="25">
        <v>8</v>
      </c>
      <c r="D82" s="36">
        <f>(1+Mastersheet!$C$39)*D70</f>
        <v>14328.627558348004</v>
      </c>
      <c r="E82" s="36">
        <f t="shared" si="11"/>
        <v>-859.71765350088015</v>
      </c>
      <c r="F82" s="36">
        <f t="shared" si="12"/>
        <v>0</v>
      </c>
      <c r="G82" s="36">
        <f t="shared" si="10"/>
        <v>-4155.301991920921</v>
      </c>
      <c r="H82" s="37">
        <v>0</v>
      </c>
      <c r="I82" s="36">
        <f>(1+Mastersheet!$C$39)*I70</f>
        <v>-238.81045930580001</v>
      </c>
      <c r="J82" s="25">
        <v>0</v>
      </c>
      <c r="K82" s="25">
        <v>0</v>
      </c>
      <c r="L82" s="25">
        <v>0</v>
      </c>
      <c r="M82" s="37">
        <f>(1+Mastersheet!$C$29)*M70</f>
        <v>-1418.5191122560004</v>
      </c>
      <c r="N82" s="25">
        <v>0</v>
      </c>
      <c r="O82" s="25">
        <v>0</v>
      </c>
      <c r="P82" s="25">
        <v>0</v>
      </c>
      <c r="Q82" s="37">
        <f>(1+Mastersheet!$C$39)*Q70</f>
        <v>-597.02614826450008</v>
      </c>
      <c r="R82" s="38">
        <f>Mastersheet!$C$41</f>
        <v>-1500</v>
      </c>
      <c r="S82" s="37">
        <f t="shared" si="13"/>
        <v>0</v>
      </c>
      <c r="T82" s="36">
        <f t="shared" si="14"/>
        <v>5559.2521930999028</v>
      </c>
      <c r="U82" s="36">
        <f t="shared" si="15"/>
        <v>448435.92102217139</v>
      </c>
    </row>
    <row r="83" spans="1:21">
      <c r="A83" s="25">
        <v>81</v>
      </c>
      <c r="B83" s="25">
        <v>31</v>
      </c>
      <c r="C83" s="25">
        <v>9</v>
      </c>
      <c r="D83" s="36">
        <f>(1+Mastersheet!$C$39)*D71</f>
        <v>14328.627558348004</v>
      </c>
      <c r="E83" s="36">
        <f t="shared" si="11"/>
        <v>-859.71765350088015</v>
      </c>
      <c r="F83" s="36">
        <f t="shared" si="12"/>
        <v>0</v>
      </c>
      <c r="G83" s="36">
        <f t="shared" si="10"/>
        <v>-4155.301991920921</v>
      </c>
      <c r="H83" s="37">
        <v>0</v>
      </c>
      <c r="I83" s="36">
        <f>(1+Mastersheet!$C$39)*I71</f>
        <v>-238.81045930580001</v>
      </c>
      <c r="J83" s="25">
        <v>0</v>
      </c>
      <c r="K83" s="25">
        <v>0</v>
      </c>
      <c r="L83" s="25">
        <v>0</v>
      </c>
      <c r="M83" s="37">
        <f>(1+Mastersheet!$C$29)*M71</f>
        <v>-1418.5191122560004</v>
      </c>
      <c r="N83" s="25">
        <v>0</v>
      </c>
      <c r="O83" s="25">
        <v>0</v>
      </c>
      <c r="P83" s="25">
        <v>0</v>
      </c>
      <c r="Q83" s="37">
        <f>(1+Mastersheet!$C$39)*Q71</f>
        <v>-597.02614826450008</v>
      </c>
      <c r="R83" s="38">
        <f>Mastersheet!$C$41</f>
        <v>-1500</v>
      </c>
      <c r="S83" s="37">
        <f t="shared" si="13"/>
        <v>0</v>
      </c>
      <c r="T83" s="36">
        <f t="shared" si="14"/>
        <v>5559.2521930999028</v>
      </c>
      <c r="U83" s="36">
        <f t="shared" si="15"/>
        <v>454742.56641697488</v>
      </c>
    </row>
    <row r="84" spans="1:21">
      <c r="A84" s="25">
        <v>82</v>
      </c>
      <c r="B84" s="25">
        <v>31</v>
      </c>
      <c r="C84" s="25">
        <v>10</v>
      </c>
      <c r="D84" s="36">
        <f>(1+Mastersheet!$C$39)*D72</f>
        <v>14328.627558348004</v>
      </c>
      <c r="E84" s="36">
        <f t="shared" si="11"/>
        <v>-859.71765350088015</v>
      </c>
      <c r="F84" s="36">
        <f t="shared" si="12"/>
        <v>0</v>
      </c>
      <c r="G84" s="36">
        <f t="shared" si="10"/>
        <v>-4155.301991920921</v>
      </c>
      <c r="H84" s="37">
        <v>0</v>
      </c>
      <c r="I84" s="36">
        <f>(1+Mastersheet!$C$39)*I72</f>
        <v>-238.81045930580001</v>
      </c>
      <c r="J84" s="25">
        <v>0</v>
      </c>
      <c r="K84" s="25">
        <v>0</v>
      </c>
      <c r="L84" s="25">
        <v>0</v>
      </c>
      <c r="M84" s="37">
        <f>(1+Mastersheet!$C$29)*M72</f>
        <v>-1418.5191122560004</v>
      </c>
      <c r="N84" s="25">
        <v>0</v>
      </c>
      <c r="O84" s="25">
        <v>0</v>
      </c>
      <c r="P84" s="25">
        <v>0</v>
      </c>
      <c r="Q84" s="37">
        <f>(1+Mastersheet!$C$39)*Q72</f>
        <v>-597.02614826450008</v>
      </c>
      <c r="R84" s="38">
        <f>Mastersheet!$C$41</f>
        <v>-1500</v>
      </c>
      <c r="S84" s="37">
        <f t="shared" si="13"/>
        <v>0</v>
      </c>
      <c r="T84" s="36">
        <f t="shared" si="14"/>
        <v>5559.2521930999028</v>
      </c>
      <c r="U84" s="36">
        <f t="shared" si="15"/>
        <v>461059.72288743639</v>
      </c>
    </row>
    <row r="85" spans="1:21">
      <c r="A85" s="25">
        <v>83</v>
      </c>
      <c r="B85" s="25">
        <v>31</v>
      </c>
      <c r="C85" s="25">
        <v>11</v>
      </c>
      <c r="D85" s="36">
        <f>(1+Mastersheet!$C$39)*D73</f>
        <v>14328.627558348004</v>
      </c>
      <c r="E85" s="36">
        <f t="shared" si="11"/>
        <v>-859.71765350088015</v>
      </c>
      <c r="F85" s="36">
        <f t="shared" si="12"/>
        <v>0</v>
      </c>
      <c r="G85" s="36">
        <f t="shared" si="10"/>
        <v>-4155.301991920921</v>
      </c>
      <c r="H85" s="37">
        <v>0</v>
      </c>
      <c r="I85" s="36">
        <f>(1+Mastersheet!$C$39)*I73</f>
        <v>-238.81045930580001</v>
      </c>
      <c r="J85" s="25">
        <v>0</v>
      </c>
      <c r="K85" s="25">
        <v>0</v>
      </c>
      <c r="L85" s="25">
        <v>0</v>
      </c>
      <c r="M85" s="37">
        <f>(1+Mastersheet!$C$29)*M73</f>
        <v>-1418.5191122560004</v>
      </c>
      <c r="N85" s="25">
        <v>0</v>
      </c>
      <c r="O85" s="25">
        <v>0</v>
      </c>
      <c r="P85" s="25">
        <v>0</v>
      </c>
      <c r="Q85" s="37">
        <f>(1+Mastersheet!$C$39)*Q73</f>
        <v>-597.02614826450008</v>
      </c>
      <c r="R85" s="38">
        <f>Mastersheet!$C$41</f>
        <v>-1500</v>
      </c>
      <c r="S85" s="37">
        <f t="shared" si="13"/>
        <v>0</v>
      </c>
      <c r="T85" s="36">
        <f t="shared" si="14"/>
        <v>5559.2521930999028</v>
      </c>
      <c r="U85" s="36">
        <f t="shared" si="15"/>
        <v>467387.40795201535</v>
      </c>
    </row>
    <row r="86" spans="1:21">
      <c r="A86" s="25">
        <v>84</v>
      </c>
      <c r="B86" s="25">
        <v>32</v>
      </c>
      <c r="C86" s="25">
        <v>0</v>
      </c>
      <c r="D86" s="36">
        <f>(1+Mastersheet!$C$39)*D74</f>
        <v>14328.627558348004</v>
      </c>
      <c r="E86" s="36">
        <f t="shared" si="11"/>
        <v>-859.71765350088015</v>
      </c>
      <c r="F86" s="36">
        <f t="shared" si="12"/>
        <v>0</v>
      </c>
      <c r="G86" s="36">
        <f t="shared" si="10"/>
        <v>-4155.301991920921</v>
      </c>
      <c r="H86" s="37">
        <v>0</v>
      </c>
      <c r="I86" s="36">
        <f>(1+Mastersheet!$C$39)*I74</f>
        <v>-238.81045930580001</v>
      </c>
      <c r="J86" s="25">
        <v>0</v>
      </c>
      <c r="K86" s="25">
        <v>0</v>
      </c>
      <c r="L86" s="25">
        <v>0</v>
      </c>
      <c r="M86" s="37">
        <f>(1+Mastersheet!$C$29)*M74</f>
        <v>-1418.5191122560004</v>
      </c>
      <c r="N86" s="25">
        <v>0</v>
      </c>
      <c r="O86" s="25">
        <v>0</v>
      </c>
      <c r="P86" s="25">
        <v>0</v>
      </c>
      <c r="Q86" s="37">
        <f>(1+Mastersheet!$C$39)*Q74</f>
        <v>-597.02614826450008</v>
      </c>
      <c r="R86" s="38">
        <f>Mastersheet!$C$41</f>
        <v>-1500</v>
      </c>
      <c r="S86" s="37">
        <f t="shared" si="13"/>
        <v>0</v>
      </c>
      <c r="T86" s="36">
        <f t="shared" si="14"/>
        <v>5559.2521930999028</v>
      </c>
      <c r="U86" s="36">
        <f t="shared" si="15"/>
        <v>473725.63915836858</v>
      </c>
    </row>
    <row r="87" spans="1:21">
      <c r="A87" s="25">
        <v>85</v>
      </c>
      <c r="B87" s="25">
        <v>32</v>
      </c>
      <c r="C87" s="25">
        <v>1</v>
      </c>
      <c r="D87" s="36">
        <f>(1+Mastersheet!$C$39)*D75</f>
        <v>14758.486385098444</v>
      </c>
      <c r="E87" s="36">
        <f t="shared" si="11"/>
        <v>-885.50918310590657</v>
      </c>
      <c r="F87" s="36">
        <f t="shared" si="12"/>
        <v>0</v>
      </c>
      <c r="G87" s="36">
        <f t="shared" si="10"/>
        <v>-4279.9610516785488</v>
      </c>
      <c r="H87" s="37">
        <v>0</v>
      </c>
      <c r="I87" s="36">
        <f>(1+Mastersheet!$C$39)*I75</f>
        <v>-245.974773084974</v>
      </c>
      <c r="J87" s="25">
        <v>0</v>
      </c>
      <c r="K87" s="25">
        <v>0</v>
      </c>
      <c r="L87" s="25">
        <v>0</v>
      </c>
      <c r="M87" s="37">
        <f>(1+Mastersheet!$C$29)*M75</f>
        <v>-1503.6302589913605</v>
      </c>
      <c r="N87" s="25">
        <v>0</v>
      </c>
      <c r="O87" s="25">
        <v>0</v>
      </c>
      <c r="P87" s="25">
        <v>0</v>
      </c>
      <c r="Q87" s="37">
        <f>(1+Mastersheet!$C$39)*Q75</f>
        <v>-614.93693271243512</v>
      </c>
      <c r="R87" s="38">
        <f>Mastersheet!$C$41</f>
        <v>-1500</v>
      </c>
      <c r="S87" s="37">
        <f t="shared" si="13"/>
        <v>0</v>
      </c>
      <c r="T87" s="36">
        <f t="shared" si="14"/>
        <v>5728.4741855252187</v>
      </c>
      <c r="U87" s="36">
        <f t="shared" si="15"/>
        <v>480243.6560758244</v>
      </c>
    </row>
    <row r="88" spans="1:21">
      <c r="A88" s="25">
        <v>86</v>
      </c>
      <c r="B88" s="25">
        <v>32</v>
      </c>
      <c r="C88" s="25">
        <v>2</v>
      </c>
      <c r="D88" s="36">
        <f>(1+Mastersheet!$C$39)*D76</f>
        <v>14758.486385098444</v>
      </c>
      <c r="E88" s="36">
        <f t="shared" si="11"/>
        <v>-885.50918310590657</v>
      </c>
      <c r="F88" s="36">
        <f t="shared" si="12"/>
        <v>0</v>
      </c>
      <c r="G88" s="36">
        <f t="shared" si="10"/>
        <v>-4279.9610516785488</v>
      </c>
      <c r="H88" s="37">
        <v>0</v>
      </c>
      <c r="I88" s="36">
        <f>(1+Mastersheet!$C$39)*I76</f>
        <v>-245.974773084974</v>
      </c>
      <c r="J88" s="25">
        <v>0</v>
      </c>
      <c r="K88" s="25">
        <v>0</v>
      </c>
      <c r="L88" s="25">
        <v>0</v>
      </c>
      <c r="M88" s="37">
        <f>(1+Mastersheet!$C$29)*M76</f>
        <v>-1503.6302589913605</v>
      </c>
      <c r="N88" s="25">
        <v>0</v>
      </c>
      <c r="O88" s="25">
        <v>0</v>
      </c>
      <c r="P88" s="25">
        <v>0</v>
      </c>
      <c r="Q88" s="37">
        <f>(1+Mastersheet!$C$39)*Q76</f>
        <v>-614.93693271243512</v>
      </c>
      <c r="R88" s="38">
        <f>Mastersheet!$C$41</f>
        <v>-1500</v>
      </c>
      <c r="S88" s="37">
        <f t="shared" si="13"/>
        <v>0</v>
      </c>
      <c r="T88" s="36">
        <f t="shared" si="14"/>
        <v>5728.4741855252187</v>
      </c>
      <c r="U88" s="36">
        <f t="shared" si="15"/>
        <v>486772.53635480936</v>
      </c>
    </row>
    <row r="89" spans="1:21">
      <c r="A89" s="25">
        <v>87</v>
      </c>
      <c r="B89" s="25">
        <v>32</v>
      </c>
      <c r="C89" s="25">
        <v>3</v>
      </c>
      <c r="D89" s="36">
        <f>(1+Mastersheet!$C$39)*D77</f>
        <v>14758.486385098444</v>
      </c>
      <c r="E89" s="36">
        <f t="shared" si="11"/>
        <v>-885.50918310590657</v>
      </c>
      <c r="F89" s="36">
        <f t="shared" si="12"/>
        <v>0</v>
      </c>
      <c r="G89" s="36">
        <f t="shared" si="10"/>
        <v>-4279.9610516785488</v>
      </c>
      <c r="H89" s="37">
        <v>0</v>
      </c>
      <c r="I89" s="36">
        <f>(1+Mastersheet!$C$39)*I77</f>
        <v>-245.974773084974</v>
      </c>
      <c r="J89" s="25">
        <v>0</v>
      </c>
      <c r="K89" s="25">
        <v>0</v>
      </c>
      <c r="L89" s="25">
        <v>0</v>
      </c>
      <c r="M89" s="37">
        <f>(1+Mastersheet!$C$29)*M77</f>
        <v>-1503.6302589913605</v>
      </c>
      <c r="N89" s="25">
        <v>0</v>
      </c>
      <c r="O89" s="25">
        <v>0</v>
      </c>
      <c r="P89" s="25">
        <v>0</v>
      </c>
      <c r="Q89" s="37">
        <f>(1+Mastersheet!$C$39)*Q77</f>
        <v>-614.93693271243512</v>
      </c>
      <c r="R89" s="38">
        <f>Mastersheet!$C$41</f>
        <v>-1500</v>
      </c>
      <c r="S89" s="37">
        <f t="shared" si="13"/>
        <v>0</v>
      </c>
      <c r="T89" s="36">
        <f t="shared" si="14"/>
        <v>5728.4741855252187</v>
      </c>
      <c r="U89" s="36">
        <f t="shared" si="15"/>
        <v>493312.29810092592</v>
      </c>
    </row>
    <row r="90" spans="1:21">
      <c r="A90" s="25">
        <v>88</v>
      </c>
      <c r="B90" s="25">
        <v>32</v>
      </c>
      <c r="C90" s="25">
        <v>4</v>
      </c>
      <c r="D90" s="36">
        <f>(1+Mastersheet!$C$39)*D78</f>
        <v>14758.486385098444</v>
      </c>
      <c r="E90" s="36">
        <f t="shared" si="11"/>
        <v>-885.50918310590657</v>
      </c>
      <c r="F90" s="36">
        <f t="shared" si="12"/>
        <v>0</v>
      </c>
      <c r="G90" s="36">
        <f t="shared" si="10"/>
        <v>-4279.9610516785488</v>
      </c>
      <c r="H90" s="37">
        <v>0</v>
      </c>
      <c r="I90" s="36">
        <f>(1+Mastersheet!$C$39)*I78</f>
        <v>-245.974773084974</v>
      </c>
      <c r="J90" s="25">
        <v>0</v>
      </c>
      <c r="K90" s="25">
        <v>0</v>
      </c>
      <c r="L90" s="25">
        <v>0</v>
      </c>
      <c r="M90" s="37">
        <f>(1+Mastersheet!$C$29)*M78</f>
        <v>-1503.6302589913605</v>
      </c>
      <c r="N90" s="25">
        <v>0</v>
      </c>
      <c r="O90" s="25">
        <v>0</v>
      </c>
      <c r="P90" s="25">
        <v>0</v>
      </c>
      <c r="Q90" s="37">
        <f>(1+Mastersheet!$C$39)*Q78</f>
        <v>-614.93693271243512</v>
      </c>
      <c r="R90" s="38">
        <f>Mastersheet!$C$41</f>
        <v>-1500</v>
      </c>
      <c r="S90" s="37">
        <f t="shared" si="13"/>
        <v>0</v>
      </c>
      <c r="T90" s="36">
        <f t="shared" si="14"/>
        <v>5728.4741855252187</v>
      </c>
      <c r="U90" s="36">
        <f t="shared" si="15"/>
        <v>499862.9594499527</v>
      </c>
    </row>
    <row r="91" spans="1:21">
      <c r="A91" s="25">
        <v>89</v>
      </c>
      <c r="B91" s="25">
        <v>32</v>
      </c>
      <c r="C91" s="25">
        <v>5</v>
      </c>
      <c r="D91" s="36">
        <f>(1+Mastersheet!$C$39)*D79</f>
        <v>14758.486385098444</v>
      </c>
      <c r="E91" s="36">
        <f t="shared" si="11"/>
        <v>-885.50918310590657</v>
      </c>
      <c r="F91" s="36">
        <f t="shared" si="12"/>
        <v>0</v>
      </c>
      <c r="G91" s="36">
        <f t="shared" si="10"/>
        <v>-4279.9610516785488</v>
      </c>
      <c r="H91" s="37">
        <v>0</v>
      </c>
      <c r="I91" s="36">
        <f>(1+Mastersheet!$C$39)*I79</f>
        <v>-245.974773084974</v>
      </c>
      <c r="J91" s="25">
        <v>0</v>
      </c>
      <c r="K91" s="25">
        <v>0</v>
      </c>
      <c r="L91" s="25">
        <v>0</v>
      </c>
      <c r="M91" s="37">
        <f>(1+Mastersheet!$C$29)*M79</f>
        <v>-1503.6302589913605</v>
      </c>
      <c r="N91" s="25">
        <v>0</v>
      </c>
      <c r="O91" s="25">
        <v>0</v>
      </c>
      <c r="P91" s="25">
        <v>0</v>
      </c>
      <c r="Q91" s="37">
        <f>(1+Mastersheet!$C$39)*Q79</f>
        <v>-614.93693271243512</v>
      </c>
      <c r="R91" s="38">
        <f>Mastersheet!$C$41</f>
        <v>-1500</v>
      </c>
      <c r="S91" s="37">
        <f t="shared" si="13"/>
        <v>0</v>
      </c>
      <c r="T91" s="36">
        <f t="shared" si="14"/>
        <v>5728.4741855252187</v>
      </c>
      <c r="U91" s="36">
        <f t="shared" si="15"/>
        <v>506424.53856789449</v>
      </c>
    </row>
    <row r="92" spans="1:21">
      <c r="A92" s="25">
        <v>90</v>
      </c>
      <c r="B92" s="25">
        <v>32</v>
      </c>
      <c r="C92" s="25">
        <v>6</v>
      </c>
      <c r="D92" s="36">
        <f>(1+Mastersheet!$C$39)*D80</f>
        <v>14758.486385098444</v>
      </c>
      <c r="E92" s="36">
        <f t="shared" si="11"/>
        <v>-885.50918310590657</v>
      </c>
      <c r="F92" s="36">
        <f t="shared" si="12"/>
        <v>0</v>
      </c>
      <c r="G92" s="36">
        <f t="shared" si="10"/>
        <v>-4279.9610516785488</v>
      </c>
      <c r="H92" s="37">
        <v>0</v>
      </c>
      <c r="I92" s="36">
        <f>(1+Mastersheet!$C$39)*I80</f>
        <v>-245.974773084974</v>
      </c>
      <c r="J92" s="25">
        <v>0</v>
      </c>
      <c r="K92" s="25">
        <v>0</v>
      </c>
      <c r="L92" s="25">
        <v>0</v>
      </c>
      <c r="M92" s="37">
        <f>(1+Mastersheet!$C$29)*M80</f>
        <v>-1503.6302589913605</v>
      </c>
      <c r="N92" s="25">
        <v>0</v>
      </c>
      <c r="O92" s="25">
        <v>0</v>
      </c>
      <c r="P92" s="25">
        <v>0</v>
      </c>
      <c r="Q92" s="37">
        <f>(1+Mastersheet!$C$39)*Q80</f>
        <v>-614.93693271243512</v>
      </c>
      <c r="R92" s="38">
        <f>Mastersheet!$C$41</f>
        <v>-1500</v>
      </c>
      <c r="S92" s="37">
        <f t="shared" si="13"/>
        <v>0</v>
      </c>
      <c r="T92" s="36">
        <f t="shared" si="14"/>
        <v>5728.4741855252187</v>
      </c>
      <c r="U92" s="36">
        <f t="shared" si="15"/>
        <v>512997.05365103285</v>
      </c>
    </row>
    <row r="93" spans="1:21">
      <c r="A93" s="25">
        <v>91</v>
      </c>
      <c r="B93" s="25">
        <v>32</v>
      </c>
      <c r="C93" s="25">
        <v>7</v>
      </c>
      <c r="D93" s="36">
        <f>(1+Mastersheet!$C$39)*D81</f>
        <v>14758.486385098444</v>
      </c>
      <c r="E93" s="36">
        <f t="shared" si="11"/>
        <v>-885.50918310590657</v>
      </c>
      <c r="F93" s="36">
        <f t="shared" si="12"/>
        <v>0</v>
      </c>
      <c r="G93" s="36">
        <f t="shared" si="10"/>
        <v>-4279.9610516785488</v>
      </c>
      <c r="H93" s="37">
        <v>0</v>
      </c>
      <c r="I93" s="36">
        <f>(1+Mastersheet!$C$39)*I81</f>
        <v>-245.974773084974</v>
      </c>
      <c r="J93" s="25">
        <v>0</v>
      </c>
      <c r="K93" s="25">
        <v>0</v>
      </c>
      <c r="L93" s="25">
        <v>0</v>
      </c>
      <c r="M93" s="37">
        <f>(1+Mastersheet!$C$29)*M81</f>
        <v>-1503.6302589913605</v>
      </c>
      <c r="N93" s="25">
        <v>0</v>
      </c>
      <c r="O93" s="25">
        <v>0</v>
      </c>
      <c r="P93" s="25">
        <v>0</v>
      </c>
      <c r="Q93" s="37">
        <f>(1+Mastersheet!$C$39)*Q81</f>
        <v>-614.93693271243512</v>
      </c>
      <c r="R93" s="38">
        <f>Mastersheet!$C$41</f>
        <v>-1500</v>
      </c>
      <c r="S93" s="37">
        <f t="shared" si="13"/>
        <v>0</v>
      </c>
      <c r="T93" s="36">
        <f t="shared" si="14"/>
        <v>5728.4741855252187</v>
      </c>
      <c r="U93" s="36">
        <f t="shared" si="15"/>
        <v>519580.52292597649</v>
      </c>
    </row>
    <row r="94" spans="1:21">
      <c r="A94" s="25">
        <v>92</v>
      </c>
      <c r="B94" s="25">
        <v>32</v>
      </c>
      <c r="C94" s="25">
        <v>8</v>
      </c>
      <c r="D94" s="36">
        <f>(1+Mastersheet!$C$39)*D82</f>
        <v>14758.486385098444</v>
      </c>
      <c r="E94" s="36">
        <f t="shared" si="11"/>
        <v>-885.50918310590657</v>
      </c>
      <c r="F94" s="36">
        <f t="shared" si="12"/>
        <v>0</v>
      </c>
      <c r="G94" s="36">
        <f t="shared" si="10"/>
        <v>-4279.9610516785488</v>
      </c>
      <c r="H94" s="37">
        <v>0</v>
      </c>
      <c r="I94" s="36">
        <f>(1+Mastersheet!$C$39)*I82</f>
        <v>-245.974773084974</v>
      </c>
      <c r="J94" s="25">
        <v>0</v>
      </c>
      <c r="K94" s="25">
        <v>0</v>
      </c>
      <c r="L94" s="25">
        <v>0</v>
      </c>
      <c r="M94" s="37">
        <f>(1+Mastersheet!$C$29)*M82</f>
        <v>-1503.6302589913605</v>
      </c>
      <c r="N94" s="25">
        <v>0</v>
      </c>
      <c r="O94" s="25">
        <v>0</v>
      </c>
      <c r="P94" s="25">
        <v>0</v>
      </c>
      <c r="Q94" s="37">
        <f>(1+Mastersheet!$C$39)*Q82</f>
        <v>-614.93693271243512</v>
      </c>
      <c r="R94" s="38">
        <f>Mastersheet!$C$41</f>
        <v>-1500</v>
      </c>
      <c r="S94" s="37">
        <f t="shared" si="13"/>
        <v>0</v>
      </c>
      <c r="T94" s="36">
        <f t="shared" si="14"/>
        <v>5728.4741855252187</v>
      </c>
      <c r="U94" s="36">
        <f t="shared" si="15"/>
        <v>526174.96464971174</v>
      </c>
    </row>
    <row r="95" spans="1:21">
      <c r="A95" s="25">
        <v>93</v>
      </c>
      <c r="B95" s="25">
        <v>32</v>
      </c>
      <c r="C95" s="25">
        <v>9</v>
      </c>
      <c r="D95" s="36">
        <f>(1+Mastersheet!$C$39)*D83</f>
        <v>14758.486385098444</v>
      </c>
      <c r="E95" s="36">
        <f t="shared" si="11"/>
        <v>-885.50918310590657</v>
      </c>
      <c r="F95" s="36">
        <f t="shared" si="12"/>
        <v>0</v>
      </c>
      <c r="G95" s="36">
        <f t="shared" si="10"/>
        <v>-4279.9610516785488</v>
      </c>
      <c r="H95" s="37">
        <v>0</v>
      </c>
      <c r="I95" s="36">
        <f>(1+Mastersheet!$C$39)*I83</f>
        <v>-245.974773084974</v>
      </c>
      <c r="J95" s="25">
        <v>0</v>
      </c>
      <c r="K95" s="25">
        <v>0</v>
      </c>
      <c r="L95" s="25">
        <v>0</v>
      </c>
      <c r="M95" s="37">
        <f>(1+Mastersheet!$C$29)*M83</f>
        <v>-1503.6302589913605</v>
      </c>
      <c r="N95" s="25">
        <v>0</v>
      </c>
      <c r="O95" s="25">
        <v>0</v>
      </c>
      <c r="P95" s="25">
        <v>0</v>
      </c>
      <c r="Q95" s="37">
        <f>(1+Mastersheet!$C$39)*Q83</f>
        <v>-614.93693271243512</v>
      </c>
      <c r="R95" s="38">
        <f>Mastersheet!$C$41</f>
        <v>-1500</v>
      </c>
      <c r="S95" s="37">
        <f t="shared" si="13"/>
        <v>0</v>
      </c>
      <c r="T95" s="36">
        <f t="shared" si="14"/>
        <v>5728.4741855252187</v>
      </c>
      <c r="U95" s="36">
        <f t="shared" si="15"/>
        <v>532780.3971096531</v>
      </c>
    </row>
    <row r="96" spans="1:21">
      <c r="A96" s="25">
        <v>94</v>
      </c>
      <c r="B96" s="25">
        <v>32</v>
      </c>
      <c r="C96" s="25">
        <v>10</v>
      </c>
      <c r="D96" s="36">
        <f>(1+Mastersheet!$C$39)*D84</f>
        <v>14758.486385098444</v>
      </c>
      <c r="E96" s="36">
        <f t="shared" si="11"/>
        <v>-885.50918310590657</v>
      </c>
      <c r="F96" s="36">
        <f t="shared" si="12"/>
        <v>0</v>
      </c>
      <c r="G96" s="36">
        <f t="shared" si="10"/>
        <v>-4279.9610516785488</v>
      </c>
      <c r="H96" s="37">
        <v>0</v>
      </c>
      <c r="I96" s="36">
        <f>(1+Mastersheet!$C$39)*I84</f>
        <v>-245.974773084974</v>
      </c>
      <c r="J96" s="25">
        <v>0</v>
      </c>
      <c r="K96" s="25">
        <v>0</v>
      </c>
      <c r="L96" s="25">
        <v>0</v>
      </c>
      <c r="M96" s="37">
        <f>(1+Mastersheet!$C$29)*M84</f>
        <v>-1503.6302589913605</v>
      </c>
      <c r="N96" s="25">
        <v>0</v>
      </c>
      <c r="O96" s="25">
        <v>0</v>
      </c>
      <c r="P96" s="25">
        <v>0</v>
      </c>
      <c r="Q96" s="37">
        <f>(1+Mastersheet!$C$39)*Q84</f>
        <v>-614.93693271243512</v>
      </c>
      <c r="R96" s="38">
        <f>Mastersheet!$C$41</f>
        <v>-1500</v>
      </c>
      <c r="S96" s="37">
        <f t="shared" si="13"/>
        <v>0</v>
      </c>
      <c r="T96" s="36">
        <f t="shared" si="14"/>
        <v>5728.4741855252187</v>
      </c>
      <c r="U96" s="36">
        <f t="shared" si="15"/>
        <v>539396.83862369438</v>
      </c>
    </row>
    <row r="97" spans="1:21">
      <c r="A97" s="25">
        <v>95</v>
      </c>
      <c r="B97" s="25">
        <v>32</v>
      </c>
      <c r="C97" s="25">
        <v>11</v>
      </c>
      <c r="D97" s="36">
        <f>(1+Mastersheet!$C$39)*D85</f>
        <v>14758.486385098444</v>
      </c>
      <c r="E97" s="36">
        <f t="shared" si="11"/>
        <v>-885.50918310590657</v>
      </c>
      <c r="F97" s="36">
        <f t="shared" si="12"/>
        <v>0</v>
      </c>
      <c r="G97" s="36">
        <f t="shared" si="10"/>
        <v>-4279.9610516785488</v>
      </c>
      <c r="H97" s="37">
        <v>0</v>
      </c>
      <c r="I97" s="36">
        <f>(1+Mastersheet!$C$39)*I85</f>
        <v>-245.974773084974</v>
      </c>
      <c r="J97" s="25">
        <v>0</v>
      </c>
      <c r="K97" s="25">
        <v>0</v>
      </c>
      <c r="L97" s="25">
        <v>0</v>
      </c>
      <c r="M97" s="37">
        <f>(1+Mastersheet!$C$29)*M85</f>
        <v>-1503.6302589913605</v>
      </c>
      <c r="N97" s="25">
        <v>0</v>
      </c>
      <c r="O97" s="25">
        <v>0</v>
      </c>
      <c r="P97" s="25">
        <v>0</v>
      </c>
      <c r="Q97" s="37">
        <f>(1+Mastersheet!$C$39)*Q85</f>
        <v>-614.93693271243512</v>
      </c>
      <c r="R97" s="38">
        <f>Mastersheet!$C$41</f>
        <v>-1500</v>
      </c>
      <c r="S97" s="37">
        <f t="shared" si="13"/>
        <v>0</v>
      </c>
      <c r="T97" s="36">
        <f t="shared" si="14"/>
        <v>5728.4741855252187</v>
      </c>
      <c r="U97" s="36">
        <f t="shared" si="15"/>
        <v>546024.30754025909</v>
      </c>
    </row>
    <row r="98" spans="1:21">
      <c r="A98" s="25">
        <v>96</v>
      </c>
      <c r="B98" s="25">
        <v>33</v>
      </c>
      <c r="C98" s="25">
        <v>0</v>
      </c>
      <c r="D98" s="36">
        <f>(1+Mastersheet!$C$39)*D86</f>
        <v>14758.486385098444</v>
      </c>
      <c r="E98" s="36">
        <f t="shared" si="11"/>
        <v>-885.50918310590657</v>
      </c>
      <c r="F98" s="36">
        <f t="shared" si="12"/>
        <v>0</v>
      </c>
      <c r="G98" s="36">
        <f t="shared" si="10"/>
        <v>-4279.9610516785488</v>
      </c>
      <c r="H98" s="37">
        <v>0</v>
      </c>
      <c r="I98" s="36">
        <f>(1+Mastersheet!$C$39)*I86</f>
        <v>-245.974773084974</v>
      </c>
      <c r="J98" s="25">
        <v>0</v>
      </c>
      <c r="K98" s="25">
        <v>0</v>
      </c>
      <c r="L98" s="25">
        <v>0</v>
      </c>
      <c r="M98" s="37">
        <f>(1+Mastersheet!$C$29)*M86</f>
        <v>-1503.6302589913605</v>
      </c>
      <c r="N98" s="25">
        <v>0</v>
      </c>
      <c r="O98" s="25">
        <v>0</v>
      </c>
      <c r="P98" s="25">
        <v>0</v>
      </c>
      <c r="Q98" s="37">
        <f>(1+Mastersheet!$C$39)*Q86</f>
        <v>-614.93693271243512</v>
      </c>
      <c r="R98" s="38">
        <f>Mastersheet!$C$41</f>
        <v>-1500</v>
      </c>
      <c r="S98" s="37">
        <f t="shared" si="13"/>
        <v>0</v>
      </c>
      <c r="T98" s="36">
        <f t="shared" si="14"/>
        <v>5728.4741855252187</v>
      </c>
      <c r="U98" s="36">
        <f t="shared" si="15"/>
        <v>552662.82223835145</v>
      </c>
    </row>
    <row r="99" spans="1:21">
      <c r="A99" s="25">
        <v>97</v>
      </c>
      <c r="B99" s="25">
        <v>33</v>
      </c>
      <c r="C99" s="25">
        <v>1</v>
      </c>
      <c r="D99" s="36">
        <f>(1+Mastersheet!$C$39)*D87</f>
        <v>15201.240976651397</v>
      </c>
      <c r="E99" s="36">
        <f t="shared" si="11"/>
        <v>-912.07445859908387</v>
      </c>
      <c r="F99" s="36">
        <f t="shared" si="12"/>
        <v>0</v>
      </c>
      <c r="G99" s="36">
        <f t="shared" si="10"/>
        <v>-4408.3598832289053</v>
      </c>
      <c r="H99" s="37">
        <v>0</v>
      </c>
      <c r="I99" s="36">
        <f>(1+Mastersheet!$C$39)*I87</f>
        <v>-253.35401627752324</v>
      </c>
      <c r="J99" s="25">
        <v>0</v>
      </c>
      <c r="K99" s="25">
        <v>0</v>
      </c>
      <c r="L99" s="25">
        <v>0</v>
      </c>
      <c r="M99" s="37">
        <f>(1+Mastersheet!$C$29)*M87</f>
        <v>-1593.8480745308423</v>
      </c>
      <c r="N99" s="25">
        <v>0</v>
      </c>
      <c r="O99" s="25">
        <v>0</v>
      </c>
      <c r="P99" s="25">
        <v>0</v>
      </c>
      <c r="Q99" s="37">
        <f>(1+Mastersheet!$C$39)*Q87</f>
        <v>-633.38504069380815</v>
      </c>
      <c r="R99" s="38">
        <f>Mastersheet!$C$41</f>
        <v>-1500</v>
      </c>
      <c r="S99" s="37">
        <f t="shared" si="13"/>
        <v>0</v>
      </c>
      <c r="T99" s="36">
        <f t="shared" si="14"/>
        <v>5900.2195033212365</v>
      </c>
      <c r="U99" s="36">
        <f t="shared" si="15"/>
        <v>559484.14644540322</v>
      </c>
    </row>
    <row r="100" spans="1:21">
      <c r="A100" s="25">
        <v>98</v>
      </c>
      <c r="B100" s="25">
        <v>33</v>
      </c>
      <c r="C100" s="25">
        <v>2</v>
      </c>
      <c r="D100" s="36">
        <f>(1+Mastersheet!$C$39)*D88</f>
        <v>15201.240976651397</v>
      </c>
      <c r="E100" s="36">
        <f t="shared" si="11"/>
        <v>-912.07445859908387</v>
      </c>
      <c r="F100" s="36">
        <f t="shared" si="12"/>
        <v>0</v>
      </c>
      <c r="G100" s="36">
        <f t="shared" si="10"/>
        <v>-4408.3598832289053</v>
      </c>
      <c r="H100" s="37">
        <v>0</v>
      </c>
      <c r="I100" s="36">
        <f>(1+Mastersheet!$C$39)*I88</f>
        <v>-253.35401627752324</v>
      </c>
      <c r="J100" s="25">
        <v>0</v>
      </c>
      <c r="K100" s="25">
        <v>0</v>
      </c>
      <c r="L100" s="25">
        <v>0</v>
      </c>
      <c r="M100" s="37">
        <f>(1+Mastersheet!$C$29)*M88</f>
        <v>-1593.8480745308423</v>
      </c>
      <c r="N100" s="25">
        <v>0</v>
      </c>
      <c r="O100" s="25">
        <v>0</v>
      </c>
      <c r="P100" s="25">
        <v>0</v>
      </c>
      <c r="Q100" s="37">
        <f>(1+Mastersheet!$C$39)*Q88</f>
        <v>-633.38504069380815</v>
      </c>
      <c r="R100" s="38">
        <f>Mastersheet!$C$41</f>
        <v>-1500</v>
      </c>
      <c r="S100" s="37">
        <f t="shared" si="13"/>
        <v>0</v>
      </c>
      <c r="T100" s="36">
        <f t="shared" si="14"/>
        <v>5900.2195033212365</v>
      </c>
      <c r="U100" s="36">
        <f t="shared" si="15"/>
        <v>566316.8395261335</v>
      </c>
    </row>
    <row r="101" spans="1:21">
      <c r="A101" s="25">
        <v>99</v>
      </c>
      <c r="B101" s="25">
        <v>33</v>
      </c>
      <c r="C101" s="25">
        <v>3</v>
      </c>
      <c r="D101" s="36">
        <f>(1+Mastersheet!$C$39)*D89</f>
        <v>15201.240976651397</v>
      </c>
      <c r="E101" s="36">
        <f t="shared" si="11"/>
        <v>-912.07445859908387</v>
      </c>
      <c r="F101" s="36">
        <f t="shared" si="12"/>
        <v>0</v>
      </c>
      <c r="G101" s="36">
        <f t="shared" si="10"/>
        <v>-4408.3598832289053</v>
      </c>
      <c r="H101" s="37">
        <v>0</v>
      </c>
      <c r="I101" s="36">
        <f>(1+Mastersheet!$C$39)*I89</f>
        <v>-253.35401627752324</v>
      </c>
      <c r="J101" s="25">
        <v>0</v>
      </c>
      <c r="K101" s="25">
        <v>0</v>
      </c>
      <c r="L101" s="25">
        <v>0</v>
      </c>
      <c r="M101" s="37">
        <f>(1+Mastersheet!$C$29)*M89</f>
        <v>-1593.8480745308423</v>
      </c>
      <c r="N101" s="25">
        <v>0</v>
      </c>
      <c r="O101" s="25">
        <v>0</v>
      </c>
      <c r="P101" s="25">
        <v>0</v>
      </c>
      <c r="Q101" s="37">
        <f>(1+Mastersheet!$C$39)*Q89</f>
        <v>-633.38504069380815</v>
      </c>
      <c r="R101" s="38">
        <f>Mastersheet!$C$41</f>
        <v>-1500</v>
      </c>
      <c r="S101" s="37">
        <f t="shared" si="13"/>
        <v>0</v>
      </c>
      <c r="T101" s="36">
        <f t="shared" si="14"/>
        <v>5900.2195033212365</v>
      </c>
      <c r="U101" s="36">
        <f t="shared" si="15"/>
        <v>573160.92042866501</v>
      </c>
    </row>
    <row r="102" spans="1:21">
      <c r="A102" s="25">
        <v>100</v>
      </c>
      <c r="B102" s="25">
        <v>33</v>
      </c>
      <c r="C102" s="25">
        <v>4</v>
      </c>
      <c r="D102" s="36">
        <f>(1+Mastersheet!$C$39)*D90</f>
        <v>15201.240976651397</v>
      </c>
      <c r="E102" s="36">
        <f t="shared" si="11"/>
        <v>-912.07445859908387</v>
      </c>
      <c r="F102" s="36">
        <f t="shared" si="12"/>
        <v>0</v>
      </c>
      <c r="G102" s="36">
        <f t="shared" si="10"/>
        <v>-4408.3598832289053</v>
      </c>
      <c r="H102" s="37">
        <v>0</v>
      </c>
      <c r="I102" s="36">
        <f>(1+Mastersheet!$C$39)*I90</f>
        <v>-253.35401627752324</v>
      </c>
      <c r="J102" s="25">
        <v>0</v>
      </c>
      <c r="K102" s="25">
        <v>0</v>
      </c>
      <c r="L102" s="25">
        <v>0</v>
      </c>
      <c r="M102" s="37">
        <f>(1+Mastersheet!$C$29)*M90</f>
        <v>-1593.8480745308423</v>
      </c>
      <c r="N102" s="25">
        <v>0</v>
      </c>
      <c r="O102" s="25">
        <v>0</v>
      </c>
      <c r="P102" s="25">
        <v>0</v>
      </c>
      <c r="Q102" s="37">
        <f>(1+Mastersheet!$C$39)*Q90</f>
        <v>-633.38504069380815</v>
      </c>
      <c r="R102" s="38">
        <f>Mastersheet!$C$41</f>
        <v>-1500</v>
      </c>
      <c r="S102" s="37">
        <f t="shared" si="13"/>
        <v>0</v>
      </c>
      <c r="T102" s="36">
        <f t="shared" si="14"/>
        <v>5900.2195033212365</v>
      </c>
      <c r="U102" s="36">
        <f t="shared" si="15"/>
        <v>580016.40813270072</v>
      </c>
    </row>
    <row r="103" spans="1:21">
      <c r="A103" s="25">
        <v>101</v>
      </c>
      <c r="B103" s="25">
        <v>33</v>
      </c>
      <c r="C103" s="25">
        <v>5</v>
      </c>
      <c r="D103" s="36">
        <f>(1+Mastersheet!$C$39)*D91</f>
        <v>15201.240976651397</v>
      </c>
      <c r="E103" s="36">
        <f t="shared" si="11"/>
        <v>-912.07445859908387</v>
      </c>
      <c r="F103" s="36">
        <f t="shared" si="12"/>
        <v>0</v>
      </c>
      <c r="G103" s="36">
        <f t="shared" si="10"/>
        <v>-4408.3598832289053</v>
      </c>
      <c r="H103" s="37">
        <v>0</v>
      </c>
      <c r="I103" s="36">
        <f>(1+Mastersheet!$C$39)*I91</f>
        <v>-253.35401627752324</v>
      </c>
      <c r="J103" s="25">
        <v>0</v>
      </c>
      <c r="K103" s="25">
        <v>0</v>
      </c>
      <c r="L103" s="25">
        <v>0</v>
      </c>
      <c r="M103" s="37">
        <f>(1+Mastersheet!$C$29)*M91</f>
        <v>-1593.8480745308423</v>
      </c>
      <c r="N103" s="25">
        <v>0</v>
      </c>
      <c r="O103" s="25">
        <v>0</v>
      </c>
      <c r="P103" s="25">
        <v>0</v>
      </c>
      <c r="Q103" s="37">
        <f>(1+Mastersheet!$C$39)*Q91</f>
        <v>-633.38504069380815</v>
      </c>
      <c r="R103" s="38">
        <f>Mastersheet!$C$41</f>
        <v>-1500</v>
      </c>
      <c r="S103" s="37">
        <f t="shared" si="13"/>
        <v>0</v>
      </c>
      <c r="T103" s="36">
        <f t="shared" si="14"/>
        <v>5900.2195033212365</v>
      </c>
      <c r="U103" s="36">
        <f t="shared" si="15"/>
        <v>586883.32164957642</v>
      </c>
    </row>
    <row r="104" spans="1:21">
      <c r="A104" s="25">
        <v>102</v>
      </c>
      <c r="B104" s="25">
        <v>33</v>
      </c>
      <c r="C104" s="25">
        <v>6</v>
      </c>
      <c r="D104" s="36">
        <f>(1+Mastersheet!$C$39)*D92</f>
        <v>15201.240976651397</v>
      </c>
      <c r="E104" s="36">
        <f t="shared" si="11"/>
        <v>-912.07445859908387</v>
      </c>
      <c r="F104" s="36">
        <f t="shared" si="12"/>
        <v>0</v>
      </c>
      <c r="G104" s="36">
        <f t="shared" si="10"/>
        <v>-4408.3598832289053</v>
      </c>
      <c r="H104" s="37">
        <v>0</v>
      </c>
      <c r="I104" s="36">
        <f>(1+Mastersheet!$C$39)*I92</f>
        <v>-253.35401627752324</v>
      </c>
      <c r="J104" s="25">
        <v>0</v>
      </c>
      <c r="K104" s="25">
        <v>0</v>
      </c>
      <c r="L104" s="25">
        <v>0</v>
      </c>
      <c r="M104" s="37">
        <f>(1+Mastersheet!$C$29)*M92</f>
        <v>-1593.8480745308423</v>
      </c>
      <c r="N104" s="25">
        <v>0</v>
      </c>
      <c r="O104" s="25">
        <v>0</v>
      </c>
      <c r="P104" s="25">
        <v>0</v>
      </c>
      <c r="Q104" s="37">
        <f>(1+Mastersheet!$C$39)*Q92</f>
        <v>-633.38504069380815</v>
      </c>
      <c r="R104" s="38">
        <f>Mastersheet!$C$41</f>
        <v>-1500</v>
      </c>
      <c r="S104" s="37">
        <f t="shared" si="13"/>
        <v>0</v>
      </c>
      <c r="T104" s="36">
        <f t="shared" si="14"/>
        <v>5900.2195033212365</v>
      </c>
      <c r="U104" s="36">
        <f t="shared" si="15"/>
        <v>593761.68002231361</v>
      </c>
    </row>
    <row r="105" spans="1:21">
      <c r="A105" s="25">
        <v>103</v>
      </c>
      <c r="B105" s="25">
        <v>33</v>
      </c>
      <c r="C105" s="25">
        <v>7</v>
      </c>
      <c r="D105" s="36">
        <f>(1+Mastersheet!$C$39)*D93</f>
        <v>15201.240976651397</v>
      </c>
      <c r="E105" s="36">
        <f t="shared" si="11"/>
        <v>-912.07445859908387</v>
      </c>
      <c r="F105" s="36">
        <f t="shared" si="12"/>
        <v>0</v>
      </c>
      <c r="G105" s="36">
        <f t="shared" si="10"/>
        <v>-4408.3598832289053</v>
      </c>
      <c r="H105" s="37">
        <v>0</v>
      </c>
      <c r="I105" s="36">
        <f>(1+Mastersheet!$C$39)*I93</f>
        <v>-253.35401627752324</v>
      </c>
      <c r="J105" s="25">
        <v>0</v>
      </c>
      <c r="K105" s="25">
        <v>0</v>
      </c>
      <c r="L105" s="25">
        <v>0</v>
      </c>
      <c r="M105" s="37">
        <f>(1+Mastersheet!$C$29)*M93</f>
        <v>-1593.8480745308423</v>
      </c>
      <c r="N105" s="25">
        <v>0</v>
      </c>
      <c r="O105" s="25">
        <v>0</v>
      </c>
      <c r="P105" s="25">
        <v>0</v>
      </c>
      <c r="Q105" s="37">
        <f>(1+Mastersheet!$C$39)*Q93</f>
        <v>-633.38504069380815</v>
      </c>
      <c r="R105" s="38">
        <f>Mastersheet!$C$41</f>
        <v>-1500</v>
      </c>
      <c r="S105" s="37">
        <f t="shared" si="13"/>
        <v>0</v>
      </c>
      <c r="T105" s="36">
        <f t="shared" si="14"/>
        <v>5900.2195033212365</v>
      </c>
      <c r="U105" s="36">
        <f t="shared" si="15"/>
        <v>600651.50232567207</v>
      </c>
    </row>
    <row r="106" spans="1:21">
      <c r="A106" s="25">
        <v>104</v>
      </c>
      <c r="B106" s="25">
        <v>33</v>
      </c>
      <c r="C106" s="25">
        <v>8</v>
      </c>
      <c r="D106" s="36">
        <f>(1+Mastersheet!$C$39)*D94</f>
        <v>15201.240976651397</v>
      </c>
      <c r="E106" s="36">
        <f t="shared" si="11"/>
        <v>-912.07445859908387</v>
      </c>
      <c r="F106" s="36">
        <f t="shared" si="12"/>
        <v>0</v>
      </c>
      <c r="G106" s="36">
        <f t="shared" si="10"/>
        <v>-4408.3598832289053</v>
      </c>
      <c r="H106" s="37">
        <v>0</v>
      </c>
      <c r="I106" s="36">
        <f>(1+Mastersheet!$C$39)*I94</f>
        <v>-253.35401627752324</v>
      </c>
      <c r="J106" s="25">
        <v>0</v>
      </c>
      <c r="K106" s="25">
        <v>0</v>
      </c>
      <c r="L106" s="25">
        <v>0</v>
      </c>
      <c r="M106" s="37">
        <f>(1+Mastersheet!$C$29)*M94</f>
        <v>-1593.8480745308423</v>
      </c>
      <c r="N106" s="25">
        <v>0</v>
      </c>
      <c r="O106" s="25">
        <v>0</v>
      </c>
      <c r="P106" s="25">
        <v>0</v>
      </c>
      <c r="Q106" s="37">
        <f>(1+Mastersheet!$C$39)*Q94</f>
        <v>-633.38504069380815</v>
      </c>
      <c r="R106" s="38">
        <f>Mastersheet!$C$41</f>
        <v>-1500</v>
      </c>
      <c r="S106" s="37">
        <f t="shared" si="13"/>
        <v>0</v>
      </c>
      <c r="T106" s="36">
        <f t="shared" si="14"/>
        <v>5900.2195033212365</v>
      </c>
      <c r="U106" s="36">
        <f t="shared" si="15"/>
        <v>607552.80766620277</v>
      </c>
    </row>
    <row r="107" spans="1:21">
      <c r="A107" s="25">
        <v>105</v>
      </c>
      <c r="B107" s="25">
        <v>33</v>
      </c>
      <c r="C107" s="25">
        <v>9</v>
      </c>
      <c r="D107" s="36">
        <f>(1+Mastersheet!$C$39)*D95</f>
        <v>15201.240976651397</v>
      </c>
      <c r="E107" s="36">
        <f t="shared" si="11"/>
        <v>-912.07445859908387</v>
      </c>
      <c r="F107" s="36">
        <f t="shared" si="12"/>
        <v>0</v>
      </c>
      <c r="G107" s="36">
        <f t="shared" si="10"/>
        <v>-4408.3598832289053</v>
      </c>
      <c r="H107" s="37">
        <v>0</v>
      </c>
      <c r="I107" s="36">
        <f>(1+Mastersheet!$C$39)*I95</f>
        <v>-253.35401627752324</v>
      </c>
      <c r="J107" s="25">
        <v>0</v>
      </c>
      <c r="K107" s="25">
        <v>0</v>
      </c>
      <c r="L107" s="25">
        <v>0</v>
      </c>
      <c r="M107" s="37">
        <f>(1+Mastersheet!$C$29)*M95</f>
        <v>-1593.8480745308423</v>
      </c>
      <c r="N107" s="25">
        <v>0</v>
      </c>
      <c r="O107" s="25">
        <v>0</v>
      </c>
      <c r="P107" s="25">
        <v>0</v>
      </c>
      <c r="Q107" s="37">
        <f>(1+Mastersheet!$C$39)*Q95</f>
        <v>-633.38504069380815</v>
      </c>
      <c r="R107" s="38">
        <f>Mastersheet!$C$41</f>
        <v>-1500</v>
      </c>
      <c r="S107" s="37">
        <f t="shared" si="13"/>
        <v>0</v>
      </c>
      <c r="T107" s="36">
        <f t="shared" si="14"/>
        <v>5900.2195033212365</v>
      </c>
      <c r="U107" s="36">
        <f t="shared" si="15"/>
        <v>614465.61518230103</v>
      </c>
    </row>
    <row r="108" spans="1:21">
      <c r="A108" s="25">
        <v>106</v>
      </c>
      <c r="B108" s="25">
        <v>33</v>
      </c>
      <c r="C108" s="25">
        <v>10</v>
      </c>
      <c r="D108" s="36">
        <f>(1+Mastersheet!$C$39)*D96</f>
        <v>15201.240976651397</v>
      </c>
      <c r="E108" s="36">
        <f t="shared" si="11"/>
        <v>-912.07445859908387</v>
      </c>
      <c r="F108" s="36">
        <f t="shared" si="12"/>
        <v>0</v>
      </c>
      <c r="G108" s="36">
        <f t="shared" si="10"/>
        <v>-4408.3598832289053</v>
      </c>
      <c r="H108" s="37">
        <v>0</v>
      </c>
      <c r="I108" s="36">
        <f>(1+Mastersheet!$C$39)*I96</f>
        <v>-253.35401627752324</v>
      </c>
      <c r="J108" s="25">
        <v>0</v>
      </c>
      <c r="K108" s="25">
        <v>0</v>
      </c>
      <c r="L108" s="25">
        <v>0</v>
      </c>
      <c r="M108" s="37">
        <f>(1+Mastersheet!$C$29)*M96</f>
        <v>-1593.8480745308423</v>
      </c>
      <c r="N108" s="25">
        <v>0</v>
      </c>
      <c r="O108" s="25">
        <v>0</v>
      </c>
      <c r="P108" s="25">
        <v>0</v>
      </c>
      <c r="Q108" s="37">
        <f>(1+Mastersheet!$C$39)*Q96</f>
        <v>-633.38504069380815</v>
      </c>
      <c r="R108" s="38">
        <f>Mastersheet!$C$41</f>
        <v>-1500</v>
      </c>
      <c r="S108" s="37">
        <f t="shared" si="13"/>
        <v>0</v>
      </c>
      <c r="T108" s="36">
        <f t="shared" si="14"/>
        <v>5900.2195033212365</v>
      </c>
      <c r="U108" s="36">
        <f t="shared" si="15"/>
        <v>621389.94404425949</v>
      </c>
    </row>
    <row r="109" spans="1:21">
      <c r="A109" s="25">
        <v>107</v>
      </c>
      <c r="B109" s="25">
        <v>33</v>
      </c>
      <c r="C109" s="25">
        <v>11</v>
      </c>
      <c r="D109" s="36">
        <f>(1+Mastersheet!$C$39)*D97</f>
        <v>15201.240976651397</v>
      </c>
      <c r="E109" s="36">
        <f t="shared" si="11"/>
        <v>-912.07445859908387</v>
      </c>
      <c r="F109" s="36">
        <f t="shared" si="12"/>
        <v>0</v>
      </c>
      <c r="G109" s="36">
        <f t="shared" si="10"/>
        <v>-4408.3598832289053</v>
      </c>
      <c r="H109" s="37">
        <v>0</v>
      </c>
      <c r="I109" s="36">
        <f>(1+Mastersheet!$C$39)*I97</f>
        <v>-253.35401627752324</v>
      </c>
      <c r="J109" s="25">
        <v>0</v>
      </c>
      <c r="K109" s="25">
        <v>0</v>
      </c>
      <c r="L109" s="25">
        <v>0</v>
      </c>
      <c r="M109" s="37">
        <f>(1+Mastersheet!$C$29)*M97</f>
        <v>-1593.8480745308423</v>
      </c>
      <c r="N109" s="25">
        <v>0</v>
      </c>
      <c r="O109" s="25">
        <v>0</v>
      </c>
      <c r="P109" s="25">
        <v>0</v>
      </c>
      <c r="Q109" s="37">
        <f>(1+Mastersheet!$C$39)*Q97</f>
        <v>-633.38504069380815</v>
      </c>
      <c r="R109" s="38">
        <f>Mastersheet!$C$41</f>
        <v>-1500</v>
      </c>
      <c r="S109" s="37">
        <f t="shared" si="13"/>
        <v>0</v>
      </c>
      <c r="T109" s="36">
        <f t="shared" si="14"/>
        <v>5900.2195033212365</v>
      </c>
      <c r="U109" s="36">
        <f t="shared" si="15"/>
        <v>628325.81345432112</v>
      </c>
    </row>
    <row r="110" spans="1:21">
      <c r="A110" s="25">
        <v>108</v>
      </c>
      <c r="B110" s="25">
        <v>34</v>
      </c>
      <c r="C110" s="25">
        <v>0</v>
      </c>
      <c r="D110" s="36">
        <f>(1+Mastersheet!$C$39)*D98</f>
        <v>15201.240976651397</v>
      </c>
      <c r="E110" s="36">
        <f t="shared" si="11"/>
        <v>-912.07445859908387</v>
      </c>
      <c r="F110" s="36">
        <f t="shared" si="12"/>
        <v>0</v>
      </c>
      <c r="G110" s="36">
        <f t="shared" si="10"/>
        <v>-4408.3598832289053</v>
      </c>
      <c r="H110" s="37">
        <v>0</v>
      </c>
      <c r="I110" s="36">
        <f>(1+Mastersheet!$C$39)*I98</f>
        <v>-253.35401627752324</v>
      </c>
      <c r="J110" s="25">
        <v>0</v>
      </c>
      <c r="K110" s="25">
        <v>0</v>
      </c>
      <c r="L110" s="25">
        <v>0</v>
      </c>
      <c r="M110" s="37">
        <f>(1+Mastersheet!$C$29)*M98</f>
        <v>-1593.8480745308423</v>
      </c>
      <c r="N110" s="25">
        <v>0</v>
      </c>
      <c r="O110" s="25">
        <v>0</v>
      </c>
      <c r="P110" s="25">
        <v>0</v>
      </c>
      <c r="Q110" s="37">
        <f>(1+Mastersheet!$C$39)*Q98</f>
        <v>-633.38504069380815</v>
      </c>
      <c r="R110" s="38">
        <f>Mastersheet!$C$41</f>
        <v>-1500</v>
      </c>
      <c r="S110" s="37">
        <f t="shared" si="13"/>
        <v>0</v>
      </c>
      <c r="T110" s="36">
        <f t="shared" si="14"/>
        <v>5900.2195033212365</v>
      </c>
      <c r="U110" s="36">
        <f t="shared" si="15"/>
        <v>635273.24264673295</v>
      </c>
    </row>
    <row r="111" spans="1:21">
      <c r="A111" s="25">
        <v>109</v>
      </c>
      <c r="B111" s="25">
        <v>34</v>
      </c>
      <c r="C111" s="25">
        <v>1</v>
      </c>
      <c r="D111" s="36">
        <f>(1+Mastersheet!$C$39)*D99</f>
        <v>15657.278205950939</v>
      </c>
      <c r="E111" s="36">
        <f t="shared" si="11"/>
        <v>-939.43669235705636</v>
      </c>
      <c r="F111" s="36">
        <f t="shared" si="12"/>
        <v>0</v>
      </c>
      <c r="G111" s="36">
        <f t="shared" si="10"/>
        <v>-4540.6106797257717</v>
      </c>
      <c r="H111" s="37">
        <v>0</v>
      </c>
      <c r="I111" s="36">
        <f>(1+Mastersheet!$C$39)*I99</f>
        <v>-260.95463676584893</v>
      </c>
      <c r="J111" s="25">
        <v>0</v>
      </c>
      <c r="K111" s="25">
        <v>0</v>
      </c>
      <c r="L111" s="25">
        <v>0</v>
      </c>
      <c r="M111" s="37">
        <f>(1+Mastersheet!$C$29)*M99</f>
        <v>-1689.4789590026928</v>
      </c>
      <c r="N111" s="25">
        <v>0</v>
      </c>
      <c r="O111" s="25">
        <v>0</v>
      </c>
      <c r="P111" s="25">
        <v>0</v>
      </c>
      <c r="Q111" s="37">
        <f>(1+Mastersheet!$C$39)*Q99</f>
        <v>-652.38659191462239</v>
      </c>
      <c r="R111" s="38">
        <f>Mastersheet!$C$41</f>
        <v>-1500</v>
      </c>
      <c r="S111" s="37">
        <f t="shared" si="13"/>
        <v>0</v>
      </c>
      <c r="T111" s="36">
        <f t="shared" si="14"/>
        <v>6074.410646184946</v>
      </c>
      <c r="U111" s="36">
        <f t="shared" si="15"/>
        <v>642406.44203066244</v>
      </c>
    </row>
    <row r="112" spans="1:21">
      <c r="A112" s="25">
        <v>110</v>
      </c>
      <c r="B112" s="25">
        <v>34</v>
      </c>
      <c r="C112" s="25">
        <v>2</v>
      </c>
      <c r="D112" s="36">
        <f>(1+Mastersheet!$C$39)*D100</f>
        <v>15657.278205950939</v>
      </c>
      <c r="E112" s="36">
        <f t="shared" si="11"/>
        <v>-939.43669235705636</v>
      </c>
      <c r="F112" s="36">
        <f t="shared" si="12"/>
        <v>0</v>
      </c>
      <c r="G112" s="36">
        <f t="shared" si="10"/>
        <v>-4540.6106797257717</v>
      </c>
      <c r="H112" s="37">
        <v>0</v>
      </c>
      <c r="I112" s="36">
        <f>(1+Mastersheet!$C$39)*I100</f>
        <v>-260.95463676584893</v>
      </c>
      <c r="J112" s="25">
        <v>0</v>
      </c>
      <c r="K112" s="25">
        <v>0</v>
      </c>
      <c r="L112" s="25">
        <v>0</v>
      </c>
      <c r="M112" s="37">
        <f>(1+Mastersheet!$C$29)*M100</f>
        <v>-1689.4789590026928</v>
      </c>
      <c r="N112" s="25">
        <v>0</v>
      </c>
      <c r="O112" s="25">
        <v>0</v>
      </c>
      <c r="P112" s="25">
        <v>0</v>
      </c>
      <c r="Q112" s="37">
        <f>(1+Mastersheet!$C$39)*Q100</f>
        <v>-652.38659191462239</v>
      </c>
      <c r="R112" s="38">
        <f>Mastersheet!$C$41</f>
        <v>-1500</v>
      </c>
      <c r="S112" s="37">
        <f t="shared" si="13"/>
        <v>0</v>
      </c>
      <c r="T112" s="36">
        <f t="shared" si="14"/>
        <v>6074.410646184946</v>
      </c>
      <c r="U112" s="36">
        <f t="shared" si="15"/>
        <v>649551.53008023184</v>
      </c>
    </row>
    <row r="113" spans="1:21">
      <c r="A113" s="25">
        <v>111</v>
      </c>
      <c r="B113" s="25">
        <v>34</v>
      </c>
      <c r="C113" s="25">
        <v>3</v>
      </c>
      <c r="D113" s="36">
        <f>(1+Mastersheet!$C$39)*D101</f>
        <v>15657.278205950939</v>
      </c>
      <c r="E113" s="36">
        <f t="shared" si="11"/>
        <v>-939.43669235705636</v>
      </c>
      <c r="F113" s="36">
        <f t="shared" si="12"/>
        <v>0</v>
      </c>
      <c r="G113" s="36">
        <f t="shared" si="10"/>
        <v>-4540.6106797257717</v>
      </c>
      <c r="H113" s="37">
        <v>0</v>
      </c>
      <c r="I113" s="36">
        <f>(1+Mastersheet!$C$39)*I101</f>
        <v>-260.95463676584893</v>
      </c>
      <c r="J113" s="25">
        <v>0</v>
      </c>
      <c r="K113" s="25">
        <v>0</v>
      </c>
      <c r="L113" s="25">
        <v>0</v>
      </c>
      <c r="M113" s="37">
        <f>(1+Mastersheet!$C$29)*M101</f>
        <v>-1689.4789590026928</v>
      </c>
      <c r="N113" s="25">
        <v>0</v>
      </c>
      <c r="O113" s="25">
        <v>0</v>
      </c>
      <c r="P113" s="25">
        <v>0</v>
      </c>
      <c r="Q113" s="37">
        <f>(1+Mastersheet!$C$39)*Q101</f>
        <v>-652.38659191462239</v>
      </c>
      <c r="R113" s="38">
        <f>Mastersheet!$C$41</f>
        <v>-1500</v>
      </c>
      <c r="S113" s="37">
        <f t="shared" si="13"/>
        <v>0</v>
      </c>
      <c r="T113" s="36">
        <f t="shared" si="14"/>
        <v>6074.410646184946</v>
      </c>
      <c r="U113" s="36">
        <f t="shared" si="15"/>
        <v>656708.52660988388</v>
      </c>
    </row>
    <row r="114" spans="1:21">
      <c r="A114" s="25">
        <v>112</v>
      </c>
      <c r="B114" s="25">
        <v>34</v>
      </c>
      <c r="C114" s="25">
        <v>4</v>
      </c>
      <c r="D114" s="36">
        <f>(1+Mastersheet!$C$39)*D102</f>
        <v>15657.278205950939</v>
      </c>
      <c r="E114" s="36">
        <f t="shared" si="11"/>
        <v>-939.43669235705636</v>
      </c>
      <c r="F114" s="36">
        <f t="shared" si="12"/>
        <v>0</v>
      </c>
      <c r="G114" s="36">
        <f t="shared" si="10"/>
        <v>-4540.6106797257717</v>
      </c>
      <c r="H114" s="37">
        <v>0</v>
      </c>
      <c r="I114" s="36">
        <f>(1+Mastersheet!$C$39)*I102</f>
        <v>-260.95463676584893</v>
      </c>
      <c r="J114" s="25">
        <v>0</v>
      </c>
      <c r="K114" s="25">
        <v>0</v>
      </c>
      <c r="L114" s="25">
        <v>0</v>
      </c>
      <c r="M114" s="37">
        <f>(1+Mastersheet!$C$29)*M102</f>
        <v>-1689.4789590026928</v>
      </c>
      <c r="N114" s="25">
        <v>0</v>
      </c>
      <c r="O114" s="25">
        <v>0</v>
      </c>
      <c r="P114" s="25">
        <v>0</v>
      </c>
      <c r="Q114" s="37">
        <f>(1+Mastersheet!$C$39)*Q102</f>
        <v>-652.38659191462239</v>
      </c>
      <c r="R114" s="38">
        <f>Mastersheet!$C$41</f>
        <v>-1500</v>
      </c>
      <c r="S114" s="37">
        <f t="shared" si="13"/>
        <v>0</v>
      </c>
      <c r="T114" s="36">
        <f t="shared" si="14"/>
        <v>6074.410646184946</v>
      </c>
      <c r="U114" s="36">
        <f t="shared" si="15"/>
        <v>663877.45146708528</v>
      </c>
    </row>
    <row r="115" spans="1:21">
      <c r="A115" s="25">
        <v>113</v>
      </c>
      <c r="B115" s="25">
        <v>34</v>
      </c>
      <c r="C115" s="25">
        <v>5</v>
      </c>
      <c r="D115" s="36">
        <f>(1+Mastersheet!$C$39)*D103</f>
        <v>15657.278205950939</v>
      </c>
      <c r="E115" s="36">
        <f t="shared" si="11"/>
        <v>-939.43669235705636</v>
      </c>
      <c r="F115" s="36">
        <f t="shared" si="12"/>
        <v>0</v>
      </c>
      <c r="G115" s="36">
        <f t="shared" si="10"/>
        <v>-4540.6106797257717</v>
      </c>
      <c r="H115" s="37">
        <v>0</v>
      </c>
      <c r="I115" s="36">
        <f>(1+Mastersheet!$C$39)*I103</f>
        <v>-260.95463676584893</v>
      </c>
      <c r="J115" s="25">
        <v>0</v>
      </c>
      <c r="K115" s="25">
        <v>0</v>
      </c>
      <c r="L115" s="25">
        <v>0</v>
      </c>
      <c r="M115" s="37">
        <f>(1+Mastersheet!$C$29)*M103</f>
        <v>-1689.4789590026928</v>
      </c>
      <c r="N115" s="25">
        <v>0</v>
      </c>
      <c r="O115" s="25">
        <v>0</v>
      </c>
      <c r="P115" s="25">
        <v>0</v>
      </c>
      <c r="Q115" s="37">
        <f>(1+Mastersheet!$C$39)*Q103</f>
        <v>-652.38659191462239</v>
      </c>
      <c r="R115" s="38">
        <f>Mastersheet!$C$41</f>
        <v>-1500</v>
      </c>
      <c r="S115" s="37">
        <f t="shared" si="13"/>
        <v>0</v>
      </c>
      <c r="T115" s="36">
        <f t="shared" si="14"/>
        <v>6074.410646184946</v>
      </c>
      <c r="U115" s="36">
        <f t="shared" si="15"/>
        <v>671058.32453238207</v>
      </c>
    </row>
    <row r="116" spans="1:21">
      <c r="A116" s="25">
        <v>114</v>
      </c>
      <c r="B116" s="25">
        <v>34</v>
      </c>
      <c r="C116" s="25">
        <v>6</v>
      </c>
      <c r="D116" s="36">
        <f>(1+Mastersheet!$C$39)*D104</f>
        <v>15657.278205950939</v>
      </c>
      <c r="E116" s="36">
        <f t="shared" si="11"/>
        <v>-939.43669235705636</v>
      </c>
      <c r="F116" s="36">
        <f t="shared" si="12"/>
        <v>0</v>
      </c>
      <c r="G116" s="36">
        <f t="shared" si="10"/>
        <v>-4540.6106797257717</v>
      </c>
      <c r="H116" s="37">
        <v>0</v>
      </c>
      <c r="I116" s="36">
        <f>(1+Mastersheet!$C$39)*I104</f>
        <v>-260.95463676584893</v>
      </c>
      <c r="J116" s="25">
        <v>0</v>
      </c>
      <c r="K116" s="25">
        <v>0</v>
      </c>
      <c r="L116" s="25">
        <v>0</v>
      </c>
      <c r="M116" s="37">
        <f>(1+Mastersheet!$C$29)*M104</f>
        <v>-1689.4789590026928</v>
      </c>
      <c r="N116" s="25">
        <v>0</v>
      </c>
      <c r="O116" s="25">
        <v>0</v>
      </c>
      <c r="P116" s="25">
        <v>0</v>
      </c>
      <c r="Q116" s="37">
        <f>(1+Mastersheet!$C$39)*Q104</f>
        <v>-652.38659191462239</v>
      </c>
      <c r="R116" s="38">
        <f>Mastersheet!$C$41</f>
        <v>-1500</v>
      </c>
      <c r="S116" s="37">
        <f t="shared" si="13"/>
        <v>0</v>
      </c>
      <c r="T116" s="36">
        <f t="shared" si="14"/>
        <v>6074.410646184946</v>
      </c>
      <c r="U116" s="36">
        <f t="shared" si="15"/>
        <v>678251.16571945429</v>
      </c>
    </row>
    <row r="117" spans="1:21">
      <c r="A117" s="25">
        <v>115</v>
      </c>
      <c r="B117" s="25">
        <v>34</v>
      </c>
      <c r="C117" s="25">
        <v>7</v>
      </c>
      <c r="D117" s="36">
        <f>(1+Mastersheet!$C$39)*D105</f>
        <v>15657.278205950939</v>
      </c>
      <c r="E117" s="36">
        <f t="shared" si="11"/>
        <v>-939.43669235705636</v>
      </c>
      <c r="F117" s="36">
        <f t="shared" si="12"/>
        <v>0</v>
      </c>
      <c r="G117" s="36">
        <f t="shared" si="10"/>
        <v>-4540.6106797257717</v>
      </c>
      <c r="H117" s="37">
        <v>0</v>
      </c>
      <c r="I117" s="36">
        <f>(1+Mastersheet!$C$39)*I105</f>
        <v>-260.95463676584893</v>
      </c>
      <c r="J117" s="25">
        <v>0</v>
      </c>
      <c r="K117" s="25">
        <v>0</v>
      </c>
      <c r="L117" s="25">
        <v>0</v>
      </c>
      <c r="M117" s="37">
        <f>(1+Mastersheet!$C$29)*M105</f>
        <v>-1689.4789590026928</v>
      </c>
      <c r="N117" s="25">
        <v>0</v>
      </c>
      <c r="O117" s="25">
        <v>0</v>
      </c>
      <c r="P117" s="25">
        <v>0</v>
      </c>
      <c r="Q117" s="37">
        <f>(1+Mastersheet!$C$39)*Q105</f>
        <v>-652.38659191462239</v>
      </c>
      <c r="R117" s="38">
        <f>Mastersheet!$C$41</f>
        <v>-1500</v>
      </c>
      <c r="S117" s="37">
        <f t="shared" si="13"/>
        <v>0</v>
      </c>
      <c r="T117" s="36">
        <f t="shared" si="14"/>
        <v>6074.410646184946</v>
      </c>
      <c r="U117" s="36">
        <f t="shared" si="15"/>
        <v>685455.99497517163</v>
      </c>
    </row>
    <row r="118" spans="1:21">
      <c r="A118" s="25">
        <v>116</v>
      </c>
      <c r="B118" s="25">
        <v>34</v>
      </c>
      <c r="C118" s="25">
        <v>8</v>
      </c>
      <c r="D118" s="36">
        <f>(1+Mastersheet!$C$39)*D106</f>
        <v>15657.278205950939</v>
      </c>
      <c r="E118" s="36">
        <f t="shared" si="11"/>
        <v>-939.43669235705636</v>
      </c>
      <c r="F118" s="36">
        <f t="shared" si="12"/>
        <v>0</v>
      </c>
      <c r="G118" s="36">
        <f t="shared" si="10"/>
        <v>-4540.6106797257717</v>
      </c>
      <c r="H118" s="37">
        <v>0</v>
      </c>
      <c r="I118" s="36">
        <f>(1+Mastersheet!$C$39)*I106</f>
        <v>-260.95463676584893</v>
      </c>
      <c r="J118" s="25">
        <v>0</v>
      </c>
      <c r="K118" s="25">
        <v>0</v>
      </c>
      <c r="L118" s="25">
        <v>0</v>
      </c>
      <c r="M118" s="37">
        <f>(1+Mastersheet!$C$29)*M106</f>
        <v>-1689.4789590026928</v>
      </c>
      <c r="N118" s="25">
        <v>0</v>
      </c>
      <c r="O118" s="25">
        <v>0</v>
      </c>
      <c r="P118" s="25">
        <v>0</v>
      </c>
      <c r="Q118" s="37">
        <f>(1+Mastersheet!$C$39)*Q106</f>
        <v>-652.38659191462239</v>
      </c>
      <c r="R118" s="38">
        <f>Mastersheet!$C$41</f>
        <v>-1500</v>
      </c>
      <c r="S118" s="37">
        <f t="shared" si="13"/>
        <v>0</v>
      </c>
      <c r="T118" s="36">
        <f t="shared" si="14"/>
        <v>6074.410646184946</v>
      </c>
      <c r="U118" s="36">
        <f t="shared" si="15"/>
        <v>692672.83227964852</v>
      </c>
    </row>
    <row r="119" spans="1:21">
      <c r="A119" s="25">
        <v>117</v>
      </c>
      <c r="B119" s="25">
        <v>34</v>
      </c>
      <c r="C119" s="25">
        <v>9</v>
      </c>
      <c r="D119" s="36">
        <f>(1+Mastersheet!$C$39)*D107</f>
        <v>15657.278205950939</v>
      </c>
      <c r="E119" s="36">
        <f t="shared" si="11"/>
        <v>-939.43669235705636</v>
      </c>
      <c r="F119" s="36">
        <f t="shared" si="12"/>
        <v>0</v>
      </c>
      <c r="G119" s="36">
        <f t="shared" si="10"/>
        <v>-4540.6106797257717</v>
      </c>
      <c r="H119" s="37">
        <v>0</v>
      </c>
      <c r="I119" s="36">
        <f>(1+Mastersheet!$C$39)*I107</f>
        <v>-260.95463676584893</v>
      </c>
      <c r="J119" s="25">
        <v>0</v>
      </c>
      <c r="K119" s="25">
        <v>0</v>
      </c>
      <c r="L119" s="25">
        <v>0</v>
      </c>
      <c r="M119" s="37">
        <f>(1+Mastersheet!$C$29)*M107</f>
        <v>-1689.4789590026928</v>
      </c>
      <c r="N119" s="25">
        <v>0</v>
      </c>
      <c r="O119" s="25">
        <v>0</v>
      </c>
      <c r="P119" s="25">
        <v>0</v>
      </c>
      <c r="Q119" s="37">
        <f>(1+Mastersheet!$C$39)*Q107</f>
        <v>-652.38659191462239</v>
      </c>
      <c r="R119" s="38">
        <f>Mastersheet!$C$41</f>
        <v>-1500</v>
      </c>
      <c r="S119" s="37">
        <f t="shared" si="13"/>
        <v>0</v>
      </c>
      <c r="T119" s="36">
        <f t="shared" si="14"/>
        <v>6074.410646184946</v>
      </c>
      <c r="U119" s="36">
        <f t="shared" si="15"/>
        <v>699901.69764629961</v>
      </c>
    </row>
    <row r="120" spans="1:21">
      <c r="A120" s="25">
        <v>118</v>
      </c>
      <c r="B120" s="25">
        <v>34</v>
      </c>
      <c r="C120" s="25">
        <v>10</v>
      </c>
      <c r="D120" s="36">
        <f>(1+Mastersheet!$C$39)*D108</f>
        <v>15657.278205950939</v>
      </c>
      <c r="E120" s="36">
        <f t="shared" si="11"/>
        <v>-939.43669235705636</v>
      </c>
      <c r="F120" s="36">
        <f t="shared" si="12"/>
        <v>0</v>
      </c>
      <c r="G120" s="36">
        <f t="shared" si="10"/>
        <v>-4540.6106797257717</v>
      </c>
      <c r="H120" s="37">
        <v>0</v>
      </c>
      <c r="I120" s="36">
        <f>(1+Mastersheet!$C$39)*I108</f>
        <v>-260.95463676584893</v>
      </c>
      <c r="J120" s="25">
        <v>0</v>
      </c>
      <c r="K120" s="25">
        <v>0</v>
      </c>
      <c r="L120" s="25">
        <v>0</v>
      </c>
      <c r="M120" s="37">
        <f>(1+Mastersheet!$C$29)*M108</f>
        <v>-1689.4789590026928</v>
      </c>
      <c r="N120" s="25">
        <v>0</v>
      </c>
      <c r="O120" s="25">
        <v>0</v>
      </c>
      <c r="P120" s="25">
        <v>0</v>
      </c>
      <c r="Q120" s="37">
        <f>(1+Mastersheet!$C$39)*Q108</f>
        <v>-652.38659191462239</v>
      </c>
      <c r="R120" s="38">
        <f>Mastersheet!$C$41</f>
        <v>-1500</v>
      </c>
      <c r="S120" s="37">
        <f t="shared" si="13"/>
        <v>0</v>
      </c>
      <c r="T120" s="36">
        <f t="shared" si="14"/>
        <v>6074.410646184946</v>
      </c>
      <c r="U120" s="36">
        <f t="shared" si="15"/>
        <v>707142.61112189502</v>
      </c>
    </row>
    <row r="121" spans="1:21">
      <c r="A121" s="25">
        <v>119</v>
      </c>
      <c r="B121" s="25">
        <v>34</v>
      </c>
      <c r="C121" s="25">
        <v>11</v>
      </c>
      <c r="D121" s="36">
        <f>(1+Mastersheet!$C$39)*D109</f>
        <v>15657.278205950939</v>
      </c>
      <c r="E121" s="36">
        <f t="shared" si="11"/>
        <v>-939.43669235705636</v>
      </c>
      <c r="F121" s="36">
        <f t="shared" si="12"/>
        <v>0</v>
      </c>
      <c r="G121" s="36">
        <f t="shared" si="10"/>
        <v>-4540.6106797257717</v>
      </c>
      <c r="H121" s="37">
        <v>0</v>
      </c>
      <c r="I121" s="36">
        <f>(1+Mastersheet!$C$39)*I109</f>
        <v>-260.95463676584893</v>
      </c>
      <c r="J121" s="25">
        <v>0</v>
      </c>
      <c r="K121" s="25">
        <v>0</v>
      </c>
      <c r="L121" s="25">
        <v>0</v>
      </c>
      <c r="M121" s="37">
        <f>(1+Mastersheet!$C$29)*M109</f>
        <v>-1689.4789590026928</v>
      </c>
      <c r="N121" s="25">
        <v>0</v>
      </c>
      <c r="O121" s="25">
        <v>0</v>
      </c>
      <c r="P121" s="25">
        <v>0</v>
      </c>
      <c r="Q121" s="37">
        <f>(1+Mastersheet!$C$39)*Q109</f>
        <v>-652.38659191462239</v>
      </c>
      <c r="R121" s="38">
        <f>Mastersheet!$C$41</f>
        <v>-1500</v>
      </c>
      <c r="S121" s="37">
        <f t="shared" si="13"/>
        <v>0</v>
      </c>
      <c r="T121" s="36">
        <f t="shared" si="14"/>
        <v>6074.410646184946</v>
      </c>
      <c r="U121" s="36">
        <f t="shared" si="15"/>
        <v>714395.59278661653</v>
      </c>
    </row>
    <row r="122" spans="1:21">
      <c r="A122" s="25">
        <v>120</v>
      </c>
      <c r="B122" s="25">
        <v>35</v>
      </c>
      <c r="C122" s="25">
        <v>0</v>
      </c>
      <c r="D122" s="36">
        <f>(1+Mastersheet!$C$39)*D110</f>
        <v>15657.278205950939</v>
      </c>
      <c r="E122" s="36">
        <f t="shared" si="11"/>
        <v>-939.43669235705636</v>
      </c>
      <c r="F122" s="36">
        <f t="shared" si="12"/>
        <v>0</v>
      </c>
      <c r="G122" s="36">
        <f t="shared" si="10"/>
        <v>-4540.6106797257717</v>
      </c>
      <c r="H122" s="37">
        <v>0</v>
      </c>
      <c r="I122" s="36">
        <f>(1+Mastersheet!$C$39)*I110</f>
        <v>-260.95463676584893</v>
      </c>
      <c r="J122" s="25">
        <v>0</v>
      </c>
      <c r="K122" s="25">
        <v>0</v>
      </c>
      <c r="L122" s="25">
        <v>0</v>
      </c>
      <c r="M122" s="37">
        <f>(1+Mastersheet!$C$29)*M110</f>
        <v>-1689.4789590026928</v>
      </c>
      <c r="N122" s="25">
        <v>0</v>
      </c>
      <c r="O122" s="25">
        <v>0</v>
      </c>
      <c r="P122" s="25">
        <v>0</v>
      </c>
      <c r="Q122" s="37">
        <f>(1+Mastersheet!$C$39)*Q110</f>
        <v>-652.38659191462239</v>
      </c>
      <c r="R122" s="38">
        <f>Mastersheet!$C$41</f>
        <v>-1500</v>
      </c>
      <c r="S122" s="37">
        <f t="shared" si="13"/>
        <v>0</v>
      </c>
      <c r="T122" s="36">
        <f t="shared" si="14"/>
        <v>6074.410646184946</v>
      </c>
      <c r="U122" s="36">
        <f t="shared" si="15"/>
        <v>721660.66275411251</v>
      </c>
    </row>
    <row r="123" spans="1:21">
      <c r="A123" s="25">
        <v>121</v>
      </c>
      <c r="B123" s="25">
        <v>35</v>
      </c>
      <c r="C123" s="25">
        <v>1</v>
      </c>
      <c r="D123" s="36">
        <f>(1+Mastersheet!$C$39)*D111</f>
        <v>16126.996552129467</v>
      </c>
      <c r="E123" s="36">
        <f t="shared" si="11"/>
        <v>-967.61979312776793</v>
      </c>
      <c r="F123" s="36">
        <f t="shared" si="12"/>
        <v>0</v>
      </c>
      <c r="G123" s="36">
        <f t="shared" si="10"/>
        <v>-4676.8290001175455</v>
      </c>
      <c r="H123" s="37">
        <v>0</v>
      </c>
      <c r="I123" s="36">
        <f>(1+Mastersheet!$C$39)*I111</f>
        <v>-268.78327586882443</v>
      </c>
      <c r="J123" s="25">
        <v>0</v>
      </c>
      <c r="K123" s="25">
        <v>0</v>
      </c>
      <c r="L123" s="25">
        <v>0</v>
      </c>
      <c r="M123" s="37">
        <f>(1+Mastersheet!$C$29)*M111</f>
        <v>-1790.8476965428545</v>
      </c>
      <c r="N123" s="25">
        <v>0</v>
      </c>
      <c r="O123" s="25">
        <v>0</v>
      </c>
      <c r="P123" s="25">
        <v>0</v>
      </c>
      <c r="Q123" s="37">
        <f>(1+Mastersheet!$C$39)*Q111</f>
        <v>-671.95818967206105</v>
      </c>
      <c r="R123" s="38">
        <f>Mastersheet!$C$41</f>
        <v>-1500</v>
      </c>
      <c r="S123" s="37">
        <f t="shared" si="13"/>
        <v>0</v>
      </c>
      <c r="T123" s="36">
        <f t="shared" si="14"/>
        <v>6250.9585968004139</v>
      </c>
      <c r="U123" s="36">
        <f t="shared" si="15"/>
        <v>729114.38912216981</v>
      </c>
    </row>
    <row r="124" spans="1:21">
      <c r="A124" s="25">
        <v>122</v>
      </c>
      <c r="B124" s="25">
        <v>35</v>
      </c>
      <c r="C124" s="25">
        <v>2</v>
      </c>
      <c r="D124" s="36">
        <f>(1+Mastersheet!$C$39)*D112</f>
        <v>16126.996552129467</v>
      </c>
      <c r="E124" s="36">
        <f t="shared" si="11"/>
        <v>-967.61979312776793</v>
      </c>
      <c r="F124" s="36">
        <f t="shared" si="12"/>
        <v>0</v>
      </c>
      <c r="G124" s="36">
        <f t="shared" si="10"/>
        <v>-4676.8290001175455</v>
      </c>
      <c r="H124" s="37">
        <v>0</v>
      </c>
      <c r="I124" s="36">
        <f>(1+Mastersheet!$C$39)*I112</f>
        <v>-268.78327586882443</v>
      </c>
      <c r="J124" s="25">
        <v>0</v>
      </c>
      <c r="K124" s="25">
        <v>0</v>
      </c>
      <c r="L124" s="25">
        <v>0</v>
      </c>
      <c r="M124" s="37">
        <f>(1+Mastersheet!$C$29)*M112</f>
        <v>-1790.8476965428545</v>
      </c>
      <c r="N124" s="25">
        <v>0</v>
      </c>
      <c r="O124" s="25">
        <v>0</v>
      </c>
      <c r="P124" s="25">
        <v>0</v>
      </c>
      <c r="Q124" s="37">
        <f>(1+Mastersheet!$C$39)*Q112</f>
        <v>-671.95818967206105</v>
      </c>
      <c r="R124" s="38">
        <f>Mastersheet!$C$41</f>
        <v>-1500</v>
      </c>
      <c r="S124" s="37">
        <f t="shared" si="13"/>
        <v>0</v>
      </c>
      <c r="T124" s="36">
        <f t="shared" si="14"/>
        <v>6250.9585968004139</v>
      </c>
      <c r="U124" s="36">
        <f t="shared" si="15"/>
        <v>736580.53836750728</v>
      </c>
    </row>
    <row r="125" spans="1:21">
      <c r="A125" s="25">
        <v>123</v>
      </c>
      <c r="B125" s="25">
        <v>35</v>
      </c>
      <c r="C125" s="25">
        <v>3</v>
      </c>
      <c r="D125" s="36">
        <f>(1+Mastersheet!$C$39)*D113</f>
        <v>16126.996552129467</v>
      </c>
      <c r="E125" s="36">
        <f t="shared" si="11"/>
        <v>-967.61979312776793</v>
      </c>
      <c r="F125" s="36">
        <f t="shared" si="12"/>
        <v>0</v>
      </c>
      <c r="G125" s="36">
        <f t="shared" si="10"/>
        <v>-4676.8290001175455</v>
      </c>
      <c r="H125" s="37">
        <v>0</v>
      </c>
      <c r="I125" s="36">
        <f>(1+Mastersheet!$C$39)*I113</f>
        <v>-268.78327586882443</v>
      </c>
      <c r="J125" s="25">
        <v>0</v>
      </c>
      <c r="K125" s="25">
        <v>0</v>
      </c>
      <c r="L125" s="25">
        <v>0</v>
      </c>
      <c r="M125" s="37">
        <f>(1+Mastersheet!$C$29)*M113</f>
        <v>-1790.8476965428545</v>
      </c>
      <c r="N125" s="25">
        <v>0</v>
      </c>
      <c r="O125" s="25">
        <v>0</v>
      </c>
      <c r="P125" s="25">
        <v>0</v>
      </c>
      <c r="Q125" s="37">
        <f>(1+Mastersheet!$C$39)*Q113</f>
        <v>-671.95818967206105</v>
      </c>
      <c r="R125" s="38">
        <f>Mastersheet!$C$41</f>
        <v>-1500</v>
      </c>
      <c r="S125" s="37">
        <f t="shared" si="13"/>
        <v>0</v>
      </c>
      <c r="T125" s="36">
        <f t="shared" si="14"/>
        <v>6250.9585968004139</v>
      </c>
      <c r="U125" s="36">
        <f t="shared" si="15"/>
        <v>744059.13119492028</v>
      </c>
    </row>
    <row r="126" spans="1:21">
      <c r="A126" s="25">
        <v>124</v>
      </c>
      <c r="B126" s="25">
        <v>35</v>
      </c>
      <c r="C126" s="25">
        <v>4</v>
      </c>
      <c r="D126" s="36">
        <f>(1+Mastersheet!$C$39)*D114</f>
        <v>16126.996552129467</v>
      </c>
      <c r="E126" s="36">
        <f t="shared" si="11"/>
        <v>-967.61979312776793</v>
      </c>
      <c r="F126" s="36">
        <f t="shared" si="12"/>
        <v>0</v>
      </c>
      <c r="G126" s="36">
        <f t="shared" si="10"/>
        <v>-4676.8290001175455</v>
      </c>
      <c r="H126" s="37">
        <v>0</v>
      </c>
      <c r="I126" s="36">
        <f>(1+Mastersheet!$C$39)*I114</f>
        <v>-268.78327586882443</v>
      </c>
      <c r="J126" s="25">
        <v>0</v>
      </c>
      <c r="K126" s="25">
        <v>0</v>
      </c>
      <c r="L126" s="25">
        <v>0</v>
      </c>
      <c r="M126" s="37">
        <f>(1+Mastersheet!$C$29)*M114</f>
        <v>-1790.8476965428545</v>
      </c>
      <c r="N126" s="25">
        <v>0</v>
      </c>
      <c r="O126" s="25">
        <v>0</v>
      </c>
      <c r="P126" s="25">
        <v>0</v>
      </c>
      <c r="Q126" s="37">
        <f>(1+Mastersheet!$C$39)*Q114</f>
        <v>-671.95818967206105</v>
      </c>
      <c r="R126" s="38">
        <f>Mastersheet!$C$41</f>
        <v>-1500</v>
      </c>
      <c r="S126" s="37">
        <f t="shared" si="13"/>
        <v>0</v>
      </c>
      <c r="T126" s="36">
        <f t="shared" si="14"/>
        <v>6250.9585968004139</v>
      </c>
      <c r="U126" s="36">
        <f t="shared" si="15"/>
        <v>751550.18834371225</v>
      </c>
    </row>
    <row r="127" spans="1:21">
      <c r="A127" s="25">
        <v>125</v>
      </c>
      <c r="B127" s="25">
        <v>35</v>
      </c>
      <c r="C127" s="25">
        <v>5</v>
      </c>
      <c r="D127" s="36">
        <f>(1+Mastersheet!$C$39)*D115</f>
        <v>16126.996552129467</v>
      </c>
      <c r="E127" s="36">
        <f t="shared" si="11"/>
        <v>-967.61979312776793</v>
      </c>
      <c r="F127" s="36">
        <f t="shared" si="12"/>
        <v>0</v>
      </c>
      <c r="G127" s="36">
        <f t="shared" si="10"/>
        <v>-4676.8290001175455</v>
      </c>
      <c r="H127" s="37">
        <v>0</v>
      </c>
      <c r="I127" s="36">
        <f>(1+Mastersheet!$C$39)*I115</f>
        <v>-268.78327586882443</v>
      </c>
      <c r="J127" s="25">
        <v>0</v>
      </c>
      <c r="K127" s="25">
        <v>0</v>
      </c>
      <c r="L127" s="25">
        <v>0</v>
      </c>
      <c r="M127" s="37">
        <f>(1+Mastersheet!$C$29)*M115</f>
        <v>-1790.8476965428545</v>
      </c>
      <c r="N127" s="25">
        <v>0</v>
      </c>
      <c r="O127" s="25">
        <v>0</v>
      </c>
      <c r="P127" s="25">
        <v>0</v>
      </c>
      <c r="Q127" s="37">
        <f>(1+Mastersheet!$C$39)*Q115</f>
        <v>-671.95818967206105</v>
      </c>
      <c r="R127" s="38">
        <f>Mastersheet!$C$41</f>
        <v>-1500</v>
      </c>
      <c r="S127" s="37">
        <f t="shared" si="13"/>
        <v>0</v>
      </c>
      <c r="T127" s="36">
        <f t="shared" si="14"/>
        <v>6250.9585968004139</v>
      </c>
      <c r="U127" s="36">
        <f t="shared" si="15"/>
        <v>759053.7305877523</v>
      </c>
    </row>
    <row r="128" spans="1:21">
      <c r="A128" s="25">
        <v>126</v>
      </c>
      <c r="B128" s="25">
        <v>35</v>
      </c>
      <c r="C128" s="25">
        <v>6</v>
      </c>
      <c r="D128" s="36">
        <f>(1+Mastersheet!$C$39)*D116</f>
        <v>16126.996552129467</v>
      </c>
      <c r="E128" s="36">
        <f t="shared" si="11"/>
        <v>-967.61979312776793</v>
      </c>
      <c r="F128" s="36">
        <f t="shared" si="12"/>
        <v>0</v>
      </c>
      <c r="G128" s="36">
        <f t="shared" si="10"/>
        <v>-4676.8290001175455</v>
      </c>
      <c r="H128" s="37">
        <v>0</v>
      </c>
      <c r="I128" s="36">
        <f>(1+Mastersheet!$C$39)*I116</f>
        <v>-268.78327586882443</v>
      </c>
      <c r="J128" s="25">
        <v>0</v>
      </c>
      <c r="K128" s="25">
        <v>0</v>
      </c>
      <c r="L128" s="25">
        <v>0</v>
      </c>
      <c r="M128" s="37">
        <f>(1+Mastersheet!$C$29)*M116</f>
        <v>-1790.8476965428545</v>
      </c>
      <c r="N128" s="25">
        <v>0</v>
      </c>
      <c r="O128" s="25">
        <v>0</v>
      </c>
      <c r="P128" s="25">
        <v>0</v>
      </c>
      <c r="Q128" s="37">
        <f>(1+Mastersheet!$C$39)*Q116</f>
        <v>-671.95818967206105</v>
      </c>
      <c r="R128" s="38">
        <f>Mastersheet!$C$41</f>
        <v>-1500</v>
      </c>
      <c r="S128" s="37">
        <f t="shared" si="13"/>
        <v>0</v>
      </c>
      <c r="T128" s="36">
        <f t="shared" si="14"/>
        <v>6250.9585968004139</v>
      </c>
      <c r="U128" s="36">
        <f t="shared" si="15"/>
        <v>766569.77873553243</v>
      </c>
    </row>
    <row r="129" spans="1:21">
      <c r="A129" s="25">
        <v>127</v>
      </c>
      <c r="B129" s="25">
        <v>35</v>
      </c>
      <c r="C129" s="25">
        <v>7</v>
      </c>
      <c r="D129" s="36">
        <f>(1+Mastersheet!$C$39)*D117</f>
        <v>16126.996552129467</v>
      </c>
      <c r="E129" s="36">
        <f t="shared" si="11"/>
        <v>-967.61979312776793</v>
      </c>
      <c r="F129" s="36">
        <f t="shared" si="12"/>
        <v>0</v>
      </c>
      <c r="G129" s="36">
        <f t="shared" si="10"/>
        <v>-4676.8290001175455</v>
      </c>
      <c r="H129" s="37">
        <v>0</v>
      </c>
      <c r="I129" s="36">
        <f>(1+Mastersheet!$C$39)*I117</f>
        <v>-268.78327586882443</v>
      </c>
      <c r="J129" s="25">
        <v>0</v>
      </c>
      <c r="K129" s="25">
        <v>0</v>
      </c>
      <c r="L129" s="25">
        <v>0</v>
      </c>
      <c r="M129" s="37">
        <f>(1+Mastersheet!$C$29)*M117</f>
        <v>-1790.8476965428545</v>
      </c>
      <c r="N129" s="25">
        <v>0</v>
      </c>
      <c r="O129" s="25">
        <v>0</v>
      </c>
      <c r="P129" s="25">
        <v>0</v>
      </c>
      <c r="Q129" s="37">
        <f>(1+Mastersheet!$C$39)*Q117</f>
        <v>-671.95818967206105</v>
      </c>
      <c r="R129" s="38">
        <f>Mastersheet!$C$41</f>
        <v>-1500</v>
      </c>
      <c r="S129" s="37">
        <f t="shared" si="13"/>
        <v>0</v>
      </c>
      <c r="T129" s="36">
        <f t="shared" si="14"/>
        <v>6250.9585968004139</v>
      </c>
      <c r="U129" s="36">
        <f t="shared" si="15"/>
        <v>774098.35363022541</v>
      </c>
    </row>
    <row r="130" spans="1:21">
      <c r="A130" s="25">
        <v>128</v>
      </c>
      <c r="B130" s="25">
        <v>35</v>
      </c>
      <c r="C130" s="25">
        <v>8</v>
      </c>
      <c r="D130" s="36">
        <f>(1+Mastersheet!$C$39)*D118</f>
        <v>16126.996552129467</v>
      </c>
      <c r="E130" s="36">
        <f t="shared" si="11"/>
        <v>-967.61979312776793</v>
      </c>
      <c r="F130" s="36">
        <f t="shared" si="12"/>
        <v>0</v>
      </c>
      <c r="G130" s="36">
        <f t="shared" ref="G130:G193" si="16">-29% *D130</f>
        <v>-4676.8290001175455</v>
      </c>
      <c r="H130" s="37">
        <v>0</v>
      </c>
      <c r="I130" s="36">
        <f>(1+Mastersheet!$C$39)*I118</f>
        <v>-268.78327586882443</v>
      </c>
      <c r="J130" s="25">
        <v>0</v>
      </c>
      <c r="K130" s="25">
        <v>0</v>
      </c>
      <c r="L130" s="25">
        <v>0</v>
      </c>
      <c r="M130" s="37">
        <f>(1+Mastersheet!$C$29)*M118</f>
        <v>-1790.8476965428545</v>
      </c>
      <c r="N130" s="25">
        <v>0</v>
      </c>
      <c r="O130" s="25">
        <v>0</v>
      </c>
      <c r="P130" s="25">
        <v>0</v>
      </c>
      <c r="Q130" s="37">
        <f>(1+Mastersheet!$C$39)*Q118</f>
        <v>-671.95818967206105</v>
      </c>
      <c r="R130" s="38">
        <f>Mastersheet!$C$41</f>
        <v>-1500</v>
      </c>
      <c r="S130" s="37">
        <f t="shared" si="13"/>
        <v>0</v>
      </c>
      <c r="T130" s="36">
        <f t="shared" si="14"/>
        <v>6250.9585968004139</v>
      </c>
      <c r="U130" s="36">
        <f t="shared" si="15"/>
        <v>781639.47614974296</v>
      </c>
    </row>
    <row r="131" spans="1:21">
      <c r="A131" s="25">
        <v>129</v>
      </c>
      <c r="B131" s="25">
        <v>35</v>
      </c>
      <c r="C131" s="25">
        <v>9</v>
      </c>
      <c r="D131" s="36">
        <f>(1+Mastersheet!$C$39)*D119</f>
        <v>16126.996552129467</v>
      </c>
      <c r="E131" s="36">
        <f t="shared" ref="E131:E194" si="17">-6% *D131</f>
        <v>-967.61979312776793</v>
      </c>
      <c r="F131" s="36">
        <f t="shared" ref="F131:F194" si="18">FV(0.00416,1,0,-F130,0)</f>
        <v>0</v>
      </c>
      <c r="G131" s="36">
        <f t="shared" si="16"/>
        <v>-4676.8290001175455</v>
      </c>
      <c r="H131" s="37">
        <v>0</v>
      </c>
      <c r="I131" s="36">
        <f>(1+Mastersheet!$C$39)*I119</f>
        <v>-268.78327586882443</v>
      </c>
      <c r="J131" s="25">
        <v>0</v>
      </c>
      <c r="K131" s="25">
        <v>0</v>
      </c>
      <c r="L131" s="25">
        <v>0</v>
      </c>
      <c r="M131" s="37">
        <f>(1+Mastersheet!$C$29)*M119</f>
        <v>-1790.8476965428545</v>
      </c>
      <c r="N131" s="25">
        <v>0</v>
      </c>
      <c r="O131" s="25">
        <v>0</v>
      </c>
      <c r="P131" s="25">
        <v>0</v>
      </c>
      <c r="Q131" s="37">
        <f>(1+Mastersheet!$C$39)*Q119</f>
        <v>-671.95818967206105</v>
      </c>
      <c r="R131" s="38">
        <f>Mastersheet!$C$41</f>
        <v>-1500</v>
      </c>
      <c r="S131" s="37">
        <f t="shared" si="13"/>
        <v>0</v>
      </c>
      <c r="T131" s="36">
        <f t="shared" si="14"/>
        <v>6250.9585968004139</v>
      </c>
      <c r="U131" s="36">
        <f t="shared" si="15"/>
        <v>789193.16720679298</v>
      </c>
    </row>
    <row r="132" spans="1:21">
      <c r="A132" s="25">
        <v>130</v>
      </c>
      <c r="B132" s="25">
        <v>35</v>
      </c>
      <c r="C132" s="25">
        <v>10</v>
      </c>
      <c r="D132" s="36">
        <f>(1+Mastersheet!$C$39)*D120</f>
        <v>16126.996552129467</v>
      </c>
      <c r="E132" s="36">
        <f t="shared" si="17"/>
        <v>-967.61979312776793</v>
      </c>
      <c r="F132" s="36">
        <f t="shared" si="18"/>
        <v>0</v>
      </c>
      <c r="G132" s="36">
        <f t="shared" si="16"/>
        <v>-4676.8290001175455</v>
      </c>
      <c r="H132" s="37">
        <v>0</v>
      </c>
      <c r="I132" s="36">
        <f>(1+Mastersheet!$C$39)*I120</f>
        <v>-268.78327586882443</v>
      </c>
      <c r="J132" s="25">
        <v>0</v>
      </c>
      <c r="K132" s="25">
        <v>0</v>
      </c>
      <c r="L132" s="25">
        <v>0</v>
      </c>
      <c r="M132" s="37">
        <f>(1+Mastersheet!$C$29)*M120</f>
        <v>-1790.8476965428545</v>
      </c>
      <c r="N132" s="25">
        <v>0</v>
      </c>
      <c r="O132" s="25">
        <v>0</v>
      </c>
      <c r="P132" s="25">
        <v>0</v>
      </c>
      <c r="Q132" s="37">
        <f>(1+Mastersheet!$C$39)*Q120</f>
        <v>-671.95818967206105</v>
      </c>
      <c r="R132" s="38">
        <f>Mastersheet!$C$41</f>
        <v>-1500</v>
      </c>
      <c r="S132" s="37">
        <f t="shared" ref="S132:S195" si="19" xml:space="preserve"> FV(0.00666,1,0,-S131,0)</f>
        <v>0</v>
      </c>
      <c r="T132" s="36">
        <f t="shared" ref="T132:T195" si="20">SUM(D132,E132,F132,G132,H132,I132,J132,K132,L132,M132,N132,O132,P132,Q132,R132,S132)</f>
        <v>6250.9585968004139</v>
      </c>
      <c r="U132" s="36">
        <f t="shared" ref="U132:U195" si="21" xml:space="preserve"> T132 + U131 * (1+($Y$7)/12)</f>
        <v>796759.44774893811</v>
      </c>
    </row>
    <row r="133" spans="1:21">
      <c r="A133" s="25">
        <v>131</v>
      </c>
      <c r="B133" s="25">
        <v>35</v>
      </c>
      <c r="C133" s="25">
        <v>11</v>
      </c>
      <c r="D133" s="36">
        <f>(1+Mastersheet!$C$39)*D121</f>
        <v>16126.996552129467</v>
      </c>
      <c r="E133" s="36">
        <f t="shared" si="17"/>
        <v>-967.61979312776793</v>
      </c>
      <c r="F133" s="36">
        <f t="shared" si="18"/>
        <v>0</v>
      </c>
      <c r="G133" s="36">
        <f t="shared" si="16"/>
        <v>-4676.8290001175455</v>
      </c>
      <c r="H133" s="37">
        <v>0</v>
      </c>
      <c r="I133" s="36">
        <f>(1+Mastersheet!$C$39)*I121</f>
        <v>-268.78327586882443</v>
      </c>
      <c r="J133" s="25">
        <v>0</v>
      </c>
      <c r="K133" s="25">
        <v>0</v>
      </c>
      <c r="L133" s="25">
        <v>0</v>
      </c>
      <c r="M133" s="37">
        <f>(1+Mastersheet!$C$29)*M121</f>
        <v>-1790.8476965428545</v>
      </c>
      <c r="N133" s="25">
        <v>0</v>
      </c>
      <c r="O133" s="25">
        <v>0</v>
      </c>
      <c r="P133" s="25">
        <v>0</v>
      </c>
      <c r="Q133" s="37">
        <f>(1+Mastersheet!$C$39)*Q121</f>
        <v>-671.95818967206105</v>
      </c>
      <c r="R133" s="38">
        <f>Mastersheet!$C$41</f>
        <v>-1500</v>
      </c>
      <c r="S133" s="37">
        <f t="shared" si="19"/>
        <v>0</v>
      </c>
      <c r="T133" s="36">
        <f t="shared" si="20"/>
        <v>6250.9585968004139</v>
      </c>
      <c r="U133" s="36">
        <f t="shared" si="21"/>
        <v>804338.3387586535</v>
      </c>
    </row>
    <row r="134" spans="1:21">
      <c r="A134" s="25">
        <v>132</v>
      </c>
      <c r="B134" s="25">
        <v>36</v>
      </c>
      <c r="C134" s="25">
        <v>0</v>
      </c>
      <c r="D134" s="36">
        <f>(1+Mastersheet!$C$39)*D122</f>
        <v>16126.996552129467</v>
      </c>
      <c r="E134" s="36">
        <f t="shared" si="17"/>
        <v>-967.61979312776793</v>
      </c>
      <c r="F134" s="36">
        <f t="shared" si="18"/>
        <v>0</v>
      </c>
      <c r="G134" s="36">
        <f t="shared" si="16"/>
        <v>-4676.8290001175455</v>
      </c>
      <c r="H134" s="37">
        <v>0</v>
      </c>
      <c r="I134" s="36">
        <f>(1+Mastersheet!$C$39)*I122</f>
        <v>-268.78327586882443</v>
      </c>
      <c r="J134" s="25">
        <v>0</v>
      </c>
      <c r="K134" s="25">
        <v>0</v>
      </c>
      <c r="L134" s="25">
        <v>0</v>
      </c>
      <c r="M134" s="37">
        <f>(1+Mastersheet!$C$29)*M122</f>
        <v>-1790.8476965428545</v>
      </c>
      <c r="N134" s="25">
        <v>0</v>
      </c>
      <c r="O134" s="25">
        <v>0</v>
      </c>
      <c r="P134" s="25">
        <v>0</v>
      </c>
      <c r="Q134" s="37">
        <f>(1+Mastersheet!$C$39)*Q122</f>
        <v>-671.95818967206105</v>
      </c>
      <c r="R134" s="38">
        <f>Mastersheet!$C$41</f>
        <v>-1500</v>
      </c>
      <c r="S134" s="37">
        <f t="shared" si="19"/>
        <v>0</v>
      </c>
      <c r="T134" s="36">
        <f t="shared" si="20"/>
        <v>6250.9585968004139</v>
      </c>
      <c r="U134" s="36">
        <f t="shared" si="21"/>
        <v>811929.86125338508</v>
      </c>
    </row>
    <row r="135" spans="1:21">
      <c r="A135" s="25">
        <v>133</v>
      </c>
      <c r="B135" s="25">
        <v>36</v>
      </c>
      <c r="C135" s="25">
        <v>1</v>
      </c>
      <c r="D135" s="36">
        <f>(1+Mastersheet!$C$39)*D123</f>
        <v>16610.806448693351</v>
      </c>
      <c r="E135" s="36">
        <f t="shared" si="17"/>
        <v>-996.64838692160106</v>
      </c>
      <c r="F135" s="36">
        <f t="shared" si="18"/>
        <v>0</v>
      </c>
      <c r="G135" s="36">
        <f t="shared" si="16"/>
        <v>-4817.1338701210716</v>
      </c>
      <c r="H135" s="37">
        <v>0</v>
      </c>
      <c r="I135" s="36">
        <f>(1+Mastersheet!$C$39)*I123</f>
        <v>-276.8467741448892</v>
      </c>
      <c r="J135" s="25">
        <v>0</v>
      </c>
      <c r="K135" s="25">
        <v>0</v>
      </c>
      <c r="L135" s="25">
        <v>0</v>
      </c>
      <c r="M135" s="37">
        <f>(1+Mastersheet!$C$29)*M123</f>
        <v>-1898.2985583354259</v>
      </c>
      <c r="N135" s="25">
        <v>0</v>
      </c>
      <c r="O135" s="25">
        <v>0</v>
      </c>
      <c r="P135" s="25">
        <v>0</v>
      </c>
      <c r="Q135" s="37">
        <f>(1+Mastersheet!$C$39)*Q123</f>
        <v>-692.11693536222288</v>
      </c>
      <c r="R135" s="38">
        <f>Mastersheet!$C$41</f>
        <v>-1500</v>
      </c>
      <c r="S135" s="37">
        <f t="shared" si="19"/>
        <v>0</v>
      </c>
      <c r="T135" s="36">
        <f t="shared" si="20"/>
        <v>6429.7619238081406</v>
      </c>
      <c r="U135" s="36">
        <f t="shared" si="21"/>
        <v>819712.83961261553</v>
      </c>
    </row>
    <row r="136" spans="1:21">
      <c r="A136" s="25">
        <v>134</v>
      </c>
      <c r="B136" s="25">
        <v>36</v>
      </c>
      <c r="C136" s="25">
        <v>2</v>
      </c>
      <c r="D136" s="36">
        <f>(1+Mastersheet!$C$39)*D124</f>
        <v>16610.806448693351</v>
      </c>
      <c r="E136" s="36">
        <f t="shared" si="17"/>
        <v>-996.64838692160106</v>
      </c>
      <c r="F136" s="36">
        <f t="shared" si="18"/>
        <v>0</v>
      </c>
      <c r="G136" s="36">
        <f t="shared" si="16"/>
        <v>-4817.1338701210716</v>
      </c>
      <c r="H136" s="37">
        <v>0</v>
      </c>
      <c r="I136" s="36">
        <f>(1+Mastersheet!$C$39)*I124</f>
        <v>-276.8467741448892</v>
      </c>
      <c r="J136" s="25">
        <v>0</v>
      </c>
      <c r="K136" s="25">
        <v>0</v>
      </c>
      <c r="L136" s="25">
        <v>0</v>
      </c>
      <c r="M136" s="37">
        <f>(1+Mastersheet!$C$29)*M124</f>
        <v>-1898.2985583354259</v>
      </c>
      <c r="N136" s="25">
        <v>0</v>
      </c>
      <c r="O136" s="25">
        <v>0</v>
      </c>
      <c r="P136" s="25">
        <v>0</v>
      </c>
      <c r="Q136" s="37">
        <f>(1+Mastersheet!$C$39)*Q124</f>
        <v>-692.11693536222288</v>
      </c>
      <c r="R136" s="38">
        <f>Mastersheet!$C$41</f>
        <v>-1500</v>
      </c>
      <c r="S136" s="37">
        <f t="shared" si="19"/>
        <v>0</v>
      </c>
      <c r="T136" s="36">
        <f t="shared" si="20"/>
        <v>6429.7619238081406</v>
      </c>
      <c r="U136" s="36">
        <f t="shared" si="21"/>
        <v>827508.78960244474</v>
      </c>
    </row>
    <row r="137" spans="1:21">
      <c r="A137" s="25">
        <v>135</v>
      </c>
      <c r="B137" s="25">
        <v>36</v>
      </c>
      <c r="C137" s="25">
        <v>3</v>
      </c>
      <c r="D137" s="36">
        <f>(1+Mastersheet!$C$39)*D125</f>
        <v>16610.806448693351</v>
      </c>
      <c r="E137" s="36">
        <f t="shared" si="17"/>
        <v>-996.64838692160106</v>
      </c>
      <c r="F137" s="36">
        <f t="shared" si="18"/>
        <v>0</v>
      </c>
      <c r="G137" s="36">
        <f t="shared" si="16"/>
        <v>-4817.1338701210716</v>
      </c>
      <c r="H137" s="37">
        <v>0</v>
      </c>
      <c r="I137" s="36">
        <f>(1+Mastersheet!$C$39)*I125</f>
        <v>-276.8467741448892</v>
      </c>
      <c r="J137" s="25">
        <v>0</v>
      </c>
      <c r="K137" s="25">
        <v>0</v>
      </c>
      <c r="L137" s="25">
        <v>0</v>
      </c>
      <c r="M137" s="37">
        <f>(1+Mastersheet!$C$29)*M125</f>
        <v>-1898.2985583354259</v>
      </c>
      <c r="N137" s="25">
        <v>0</v>
      </c>
      <c r="O137" s="25">
        <v>0</v>
      </c>
      <c r="P137" s="25">
        <v>0</v>
      </c>
      <c r="Q137" s="37">
        <f>(1+Mastersheet!$C$39)*Q125</f>
        <v>-692.11693536222288</v>
      </c>
      <c r="R137" s="38">
        <f>Mastersheet!$C$41</f>
        <v>-1500</v>
      </c>
      <c r="S137" s="37">
        <f t="shared" si="19"/>
        <v>0</v>
      </c>
      <c r="T137" s="36">
        <f t="shared" si="20"/>
        <v>6429.7619238081406</v>
      </c>
      <c r="U137" s="36">
        <f t="shared" si="21"/>
        <v>835317.73284225701</v>
      </c>
    </row>
    <row r="138" spans="1:21">
      <c r="A138" s="25">
        <v>136</v>
      </c>
      <c r="B138" s="25">
        <v>36</v>
      </c>
      <c r="C138" s="25">
        <v>4</v>
      </c>
      <c r="D138" s="36">
        <f>(1+Mastersheet!$C$39)*D126</f>
        <v>16610.806448693351</v>
      </c>
      <c r="E138" s="36">
        <f t="shared" si="17"/>
        <v>-996.64838692160106</v>
      </c>
      <c r="F138" s="36">
        <f t="shared" si="18"/>
        <v>0</v>
      </c>
      <c r="G138" s="36">
        <f t="shared" si="16"/>
        <v>-4817.1338701210716</v>
      </c>
      <c r="H138" s="37">
        <v>0</v>
      </c>
      <c r="I138" s="36">
        <f>(1+Mastersheet!$C$39)*I126</f>
        <v>-276.8467741448892</v>
      </c>
      <c r="J138" s="25">
        <v>0</v>
      </c>
      <c r="K138" s="25">
        <v>0</v>
      </c>
      <c r="L138" s="25">
        <v>0</v>
      </c>
      <c r="M138" s="37">
        <f>(1+Mastersheet!$C$29)*M126</f>
        <v>-1898.2985583354259</v>
      </c>
      <c r="N138" s="25">
        <v>0</v>
      </c>
      <c r="O138" s="25">
        <v>0</v>
      </c>
      <c r="P138" s="25">
        <v>0</v>
      </c>
      <c r="Q138" s="37">
        <f>(1+Mastersheet!$C$39)*Q126</f>
        <v>-692.11693536222288</v>
      </c>
      <c r="R138" s="38">
        <f>Mastersheet!$C$41</f>
        <v>-1500</v>
      </c>
      <c r="S138" s="37">
        <f t="shared" si="19"/>
        <v>0</v>
      </c>
      <c r="T138" s="36">
        <f t="shared" si="20"/>
        <v>6429.7619238081406</v>
      </c>
      <c r="U138" s="36">
        <f t="shared" si="21"/>
        <v>843139.69098746893</v>
      </c>
    </row>
    <row r="139" spans="1:21">
      <c r="A139" s="25">
        <v>137</v>
      </c>
      <c r="B139" s="25">
        <v>36</v>
      </c>
      <c r="C139" s="25">
        <v>5</v>
      </c>
      <c r="D139" s="36">
        <f>(1+Mastersheet!$C$39)*D127</f>
        <v>16610.806448693351</v>
      </c>
      <c r="E139" s="36">
        <f t="shared" si="17"/>
        <v>-996.64838692160106</v>
      </c>
      <c r="F139" s="36">
        <f t="shared" si="18"/>
        <v>0</v>
      </c>
      <c r="G139" s="36">
        <f t="shared" si="16"/>
        <v>-4817.1338701210716</v>
      </c>
      <c r="H139" s="37">
        <v>0</v>
      </c>
      <c r="I139" s="36">
        <f>(1+Mastersheet!$C$39)*I127</f>
        <v>-276.8467741448892</v>
      </c>
      <c r="J139" s="25">
        <v>0</v>
      </c>
      <c r="K139" s="25">
        <v>0</v>
      </c>
      <c r="L139" s="25">
        <v>0</v>
      </c>
      <c r="M139" s="37">
        <f>(1+Mastersheet!$C$29)*M127</f>
        <v>-1898.2985583354259</v>
      </c>
      <c r="N139" s="25">
        <v>0</v>
      </c>
      <c r="O139" s="25">
        <v>0</v>
      </c>
      <c r="P139" s="25">
        <v>0</v>
      </c>
      <c r="Q139" s="37">
        <f>(1+Mastersheet!$C$39)*Q127</f>
        <v>-692.11693536222288</v>
      </c>
      <c r="R139" s="38">
        <f>Mastersheet!$C$41</f>
        <v>-1500</v>
      </c>
      <c r="S139" s="37">
        <f t="shared" si="19"/>
        <v>0</v>
      </c>
      <c r="T139" s="36">
        <f t="shared" si="20"/>
        <v>6429.7619238081406</v>
      </c>
      <c r="U139" s="36">
        <f t="shared" si="21"/>
        <v>850974.68572958955</v>
      </c>
    </row>
    <row r="140" spans="1:21">
      <c r="A140" s="25">
        <v>138</v>
      </c>
      <c r="B140" s="25">
        <v>36</v>
      </c>
      <c r="C140" s="25">
        <v>6</v>
      </c>
      <c r="D140" s="36">
        <f>(1+Mastersheet!$C$39)*D128</f>
        <v>16610.806448693351</v>
      </c>
      <c r="E140" s="36">
        <f t="shared" si="17"/>
        <v>-996.64838692160106</v>
      </c>
      <c r="F140" s="36">
        <f t="shared" si="18"/>
        <v>0</v>
      </c>
      <c r="G140" s="36">
        <f t="shared" si="16"/>
        <v>-4817.1338701210716</v>
      </c>
      <c r="H140" s="37">
        <v>0</v>
      </c>
      <c r="I140" s="36">
        <f>(1+Mastersheet!$C$39)*I128</f>
        <v>-276.8467741448892</v>
      </c>
      <c r="J140" s="25">
        <v>0</v>
      </c>
      <c r="K140" s="25">
        <v>0</v>
      </c>
      <c r="L140" s="25">
        <v>0</v>
      </c>
      <c r="M140" s="37">
        <f>(1+Mastersheet!$C$29)*M128</f>
        <v>-1898.2985583354259</v>
      </c>
      <c r="N140" s="25">
        <v>0</v>
      </c>
      <c r="O140" s="25">
        <v>0</v>
      </c>
      <c r="P140" s="25">
        <v>0</v>
      </c>
      <c r="Q140" s="37">
        <f>(1+Mastersheet!$C$39)*Q128</f>
        <v>-692.11693536222288</v>
      </c>
      <c r="R140" s="38">
        <f>Mastersheet!$C$41</f>
        <v>-1500</v>
      </c>
      <c r="S140" s="37">
        <f t="shared" si="19"/>
        <v>0</v>
      </c>
      <c r="T140" s="36">
        <f t="shared" si="20"/>
        <v>6429.7619238081406</v>
      </c>
      <c r="U140" s="36">
        <f t="shared" si="21"/>
        <v>858822.73879628035</v>
      </c>
    </row>
    <row r="141" spans="1:21">
      <c r="A141" s="25">
        <v>139</v>
      </c>
      <c r="B141" s="25">
        <v>36</v>
      </c>
      <c r="C141" s="25">
        <v>7</v>
      </c>
      <c r="D141" s="36">
        <f>(1+Mastersheet!$C$39)*D129</f>
        <v>16610.806448693351</v>
      </c>
      <c r="E141" s="36">
        <f t="shared" si="17"/>
        <v>-996.64838692160106</v>
      </c>
      <c r="F141" s="36">
        <f t="shared" si="18"/>
        <v>0</v>
      </c>
      <c r="G141" s="36">
        <f t="shared" si="16"/>
        <v>-4817.1338701210716</v>
      </c>
      <c r="H141" s="37">
        <v>0</v>
      </c>
      <c r="I141" s="36">
        <f>(1+Mastersheet!$C$39)*I129</f>
        <v>-276.8467741448892</v>
      </c>
      <c r="J141" s="25">
        <v>0</v>
      </c>
      <c r="K141" s="25">
        <v>0</v>
      </c>
      <c r="L141" s="25">
        <v>0</v>
      </c>
      <c r="M141" s="37">
        <f>(1+Mastersheet!$C$29)*M129</f>
        <v>-1898.2985583354259</v>
      </c>
      <c r="N141" s="25">
        <v>0</v>
      </c>
      <c r="O141" s="25">
        <v>0</v>
      </c>
      <c r="P141" s="25">
        <v>0</v>
      </c>
      <c r="Q141" s="37">
        <f>(1+Mastersheet!$C$39)*Q129</f>
        <v>-692.11693536222288</v>
      </c>
      <c r="R141" s="38">
        <f>Mastersheet!$C$41</f>
        <v>-1500</v>
      </c>
      <c r="S141" s="37">
        <f t="shared" si="19"/>
        <v>0</v>
      </c>
      <c r="T141" s="36">
        <f t="shared" si="20"/>
        <v>6429.7619238081406</v>
      </c>
      <c r="U141" s="36">
        <f t="shared" si="21"/>
        <v>866683.87195141567</v>
      </c>
    </row>
    <row r="142" spans="1:21">
      <c r="A142" s="25">
        <v>140</v>
      </c>
      <c r="B142" s="25">
        <v>36</v>
      </c>
      <c r="C142" s="25">
        <v>8</v>
      </c>
      <c r="D142" s="36">
        <f>(1+Mastersheet!$C$39)*D130</f>
        <v>16610.806448693351</v>
      </c>
      <c r="E142" s="36">
        <f t="shared" si="17"/>
        <v>-996.64838692160106</v>
      </c>
      <c r="F142" s="36">
        <f t="shared" si="18"/>
        <v>0</v>
      </c>
      <c r="G142" s="36">
        <f t="shared" si="16"/>
        <v>-4817.1338701210716</v>
      </c>
      <c r="H142" s="37">
        <v>0</v>
      </c>
      <c r="I142" s="36">
        <f>(1+Mastersheet!$C$39)*I130</f>
        <v>-276.8467741448892</v>
      </c>
      <c r="J142" s="25">
        <v>0</v>
      </c>
      <c r="K142" s="25">
        <v>0</v>
      </c>
      <c r="L142" s="25">
        <v>0</v>
      </c>
      <c r="M142" s="37">
        <f>(1+Mastersheet!$C$29)*M130</f>
        <v>-1898.2985583354259</v>
      </c>
      <c r="N142" s="25">
        <v>0</v>
      </c>
      <c r="O142" s="25">
        <v>0</v>
      </c>
      <c r="P142" s="25">
        <v>0</v>
      </c>
      <c r="Q142" s="37">
        <f>(1+Mastersheet!$C$39)*Q130</f>
        <v>-692.11693536222288</v>
      </c>
      <c r="R142" s="38">
        <f>Mastersheet!$C$41</f>
        <v>-1500</v>
      </c>
      <c r="S142" s="37">
        <f t="shared" si="19"/>
        <v>0</v>
      </c>
      <c r="T142" s="36">
        <f t="shared" si="20"/>
        <v>6429.7619238081406</v>
      </c>
      <c r="U142" s="36">
        <f t="shared" si="21"/>
        <v>874558.10699514288</v>
      </c>
    </row>
    <row r="143" spans="1:21">
      <c r="A143" s="25">
        <v>141</v>
      </c>
      <c r="B143" s="25">
        <v>36</v>
      </c>
      <c r="C143" s="25">
        <v>9</v>
      </c>
      <c r="D143" s="36">
        <f>(1+Mastersheet!$C$39)*D131</f>
        <v>16610.806448693351</v>
      </c>
      <c r="E143" s="36">
        <f t="shared" si="17"/>
        <v>-996.64838692160106</v>
      </c>
      <c r="F143" s="36">
        <f t="shared" si="18"/>
        <v>0</v>
      </c>
      <c r="G143" s="36">
        <f t="shared" si="16"/>
        <v>-4817.1338701210716</v>
      </c>
      <c r="H143" s="37">
        <v>0</v>
      </c>
      <c r="I143" s="36">
        <f>(1+Mastersheet!$C$39)*I131</f>
        <v>-276.8467741448892</v>
      </c>
      <c r="J143" s="25">
        <v>0</v>
      </c>
      <c r="K143" s="25">
        <v>0</v>
      </c>
      <c r="L143" s="25">
        <v>0</v>
      </c>
      <c r="M143" s="37">
        <f>(1+Mastersheet!$C$29)*M131</f>
        <v>-1898.2985583354259</v>
      </c>
      <c r="N143" s="25">
        <v>0</v>
      </c>
      <c r="O143" s="25">
        <v>0</v>
      </c>
      <c r="P143" s="25">
        <v>0</v>
      </c>
      <c r="Q143" s="37">
        <f>(1+Mastersheet!$C$39)*Q131</f>
        <v>-692.11693536222288</v>
      </c>
      <c r="R143" s="38">
        <f>Mastersheet!$C$41</f>
        <v>-1500</v>
      </c>
      <c r="S143" s="37">
        <f t="shared" si="19"/>
        <v>0</v>
      </c>
      <c r="T143" s="36">
        <f t="shared" si="20"/>
        <v>6429.7619238081406</v>
      </c>
      <c r="U143" s="36">
        <f t="shared" si="21"/>
        <v>882445.46576394292</v>
      </c>
    </row>
    <row r="144" spans="1:21">
      <c r="A144" s="25">
        <v>142</v>
      </c>
      <c r="B144" s="25">
        <v>36</v>
      </c>
      <c r="C144" s="25">
        <v>10</v>
      </c>
      <c r="D144" s="36">
        <f>(1+Mastersheet!$C$39)*D132</f>
        <v>16610.806448693351</v>
      </c>
      <c r="E144" s="36">
        <f t="shared" si="17"/>
        <v>-996.64838692160106</v>
      </c>
      <c r="F144" s="36">
        <f t="shared" si="18"/>
        <v>0</v>
      </c>
      <c r="G144" s="36">
        <f t="shared" si="16"/>
        <v>-4817.1338701210716</v>
      </c>
      <c r="H144" s="37">
        <v>0</v>
      </c>
      <c r="I144" s="36">
        <f>(1+Mastersheet!$C$39)*I132</f>
        <v>-276.8467741448892</v>
      </c>
      <c r="J144" s="25">
        <v>0</v>
      </c>
      <c r="K144" s="25">
        <v>0</v>
      </c>
      <c r="L144" s="25">
        <v>0</v>
      </c>
      <c r="M144" s="37">
        <f>(1+Mastersheet!$C$29)*M132</f>
        <v>-1898.2985583354259</v>
      </c>
      <c r="N144" s="25">
        <v>0</v>
      </c>
      <c r="O144" s="25">
        <v>0</v>
      </c>
      <c r="P144" s="25">
        <v>0</v>
      </c>
      <c r="Q144" s="37">
        <f>(1+Mastersheet!$C$39)*Q132</f>
        <v>-692.11693536222288</v>
      </c>
      <c r="R144" s="38">
        <f>Mastersheet!$C$41</f>
        <v>-1500</v>
      </c>
      <c r="S144" s="37">
        <f t="shared" si="19"/>
        <v>0</v>
      </c>
      <c r="T144" s="36">
        <f t="shared" si="20"/>
        <v>6429.7619238081406</v>
      </c>
      <c r="U144" s="36">
        <f t="shared" si="21"/>
        <v>890345.97013069096</v>
      </c>
    </row>
    <row r="145" spans="1:21">
      <c r="A145" s="25">
        <v>143</v>
      </c>
      <c r="B145" s="25">
        <v>36</v>
      </c>
      <c r="C145" s="25">
        <v>11</v>
      </c>
      <c r="D145" s="36">
        <f>(1+Mastersheet!$C$39)*D133</f>
        <v>16610.806448693351</v>
      </c>
      <c r="E145" s="36">
        <f t="shared" si="17"/>
        <v>-996.64838692160106</v>
      </c>
      <c r="F145" s="36">
        <f t="shared" si="18"/>
        <v>0</v>
      </c>
      <c r="G145" s="36">
        <f t="shared" si="16"/>
        <v>-4817.1338701210716</v>
      </c>
      <c r="H145" s="37">
        <v>0</v>
      </c>
      <c r="I145" s="36">
        <f>(1+Mastersheet!$C$39)*I133</f>
        <v>-276.8467741448892</v>
      </c>
      <c r="J145" s="25">
        <v>0</v>
      </c>
      <c r="K145" s="25">
        <v>0</v>
      </c>
      <c r="L145" s="25">
        <v>0</v>
      </c>
      <c r="M145" s="37">
        <f>(1+Mastersheet!$C$29)*M133</f>
        <v>-1898.2985583354259</v>
      </c>
      <c r="N145" s="25">
        <v>0</v>
      </c>
      <c r="O145" s="25">
        <v>0</v>
      </c>
      <c r="P145" s="25">
        <v>0</v>
      </c>
      <c r="Q145" s="37">
        <f>(1+Mastersheet!$C$39)*Q133</f>
        <v>-692.11693536222288</v>
      </c>
      <c r="R145" s="38">
        <f>Mastersheet!$C$41</f>
        <v>-1500</v>
      </c>
      <c r="S145" s="37">
        <f t="shared" si="19"/>
        <v>0</v>
      </c>
      <c r="T145" s="36">
        <f t="shared" si="20"/>
        <v>6429.7619238081406</v>
      </c>
      <c r="U145" s="36">
        <f t="shared" si="21"/>
        <v>898259.64200471691</v>
      </c>
    </row>
    <row r="146" spans="1:21">
      <c r="A146" s="25">
        <v>144</v>
      </c>
      <c r="B146" s="25">
        <v>37</v>
      </c>
      <c r="C146" s="25">
        <v>0</v>
      </c>
      <c r="D146" s="36">
        <f>(1+Mastersheet!$C$39)*D134</f>
        <v>16610.806448693351</v>
      </c>
      <c r="E146" s="36">
        <f t="shared" si="17"/>
        <v>-996.64838692160106</v>
      </c>
      <c r="F146" s="36">
        <f t="shared" si="18"/>
        <v>0</v>
      </c>
      <c r="G146" s="36">
        <f t="shared" si="16"/>
        <v>-4817.1338701210716</v>
      </c>
      <c r="H146" s="37">
        <v>0</v>
      </c>
      <c r="I146" s="36">
        <f>(1+Mastersheet!$C$39)*I134</f>
        <v>-276.8467741448892</v>
      </c>
      <c r="J146" s="25">
        <v>0</v>
      </c>
      <c r="K146" s="25">
        <v>0</v>
      </c>
      <c r="L146" s="25">
        <v>0</v>
      </c>
      <c r="M146" s="37">
        <f>(1+Mastersheet!$C$29)*M134</f>
        <v>-1898.2985583354259</v>
      </c>
      <c r="N146" s="25">
        <v>0</v>
      </c>
      <c r="O146" s="25">
        <v>0</v>
      </c>
      <c r="P146" s="25">
        <v>0</v>
      </c>
      <c r="Q146" s="37">
        <f>(1+Mastersheet!$C$39)*Q134</f>
        <v>-692.11693536222288</v>
      </c>
      <c r="R146" s="38">
        <f>Mastersheet!$C$41</f>
        <v>-1500</v>
      </c>
      <c r="S146" s="37">
        <f t="shared" si="19"/>
        <v>0</v>
      </c>
      <c r="T146" s="36">
        <f t="shared" si="20"/>
        <v>6429.7619238081406</v>
      </c>
      <c r="U146" s="36">
        <f t="shared" si="21"/>
        <v>906186.50333186623</v>
      </c>
    </row>
    <row r="147" spans="1:21">
      <c r="A147" s="25">
        <v>145</v>
      </c>
      <c r="B147" s="25">
        <v>37</v>
      </c>
      <c r="C147" s="25">
        <v>1</v>
      </c>
      <c r="D147" s="36">
        <f>(1+Mastersheet!$C$39)*D135</f>
        <v>17109.130642154152</v>
      </c>
      <c r="E147" s="36">
        <f t="shared" si="17"/>
        <v>-1026.547838529249</v>
      </c>
      <c r="F147" s="36">
        <f t="shared" si="18"/>
        <v>0</v>
      </c>
      <c r="G147" s="36">
        <f t="shared" si="16"/>
        <v>-4961.6478862247041</v>
      </c>
      <c r="H147" s="37">
        <v>0</v>
      </c>
      <c r="I147" s="36">
        <f>(1+Mastersheet!$C$39)*I135</f>
        <v>-285.15217736923586</v>
      </c>
      <c r="J147" s="25">
        <v>0</v>
      </c>
      <c r="K147" s="25">
        <v>0</v>
      </c>
      <c r="L147" s="25">
        <v>0</v>
      </c>
      <c r="M147" s="37">
        <f>(1+Mastersheet!$C$29)*M135</f>
        <v>-2012.1964718355516</v>
      </c>
      <c r="N147" s="25">
        <v>0</v>
      </c>
      <c r="O147" s="25">
        <v>0</v>
      </c>
      <c r="P147" s="25">
        <v>0</v>
      </c>
      <c r="Q147" s="37">
        <f>(1+Mastersheet!$C$39)*Q135</f>
        <v>-712.88044342308956</v>
      </c>
      <c r="R147" s="38">
        <f>Mastersheet!$C$41</f>
        <v>-1500</v>
      </c>
      <c r="S147" s="37">
        <f t="shared" si="19"/>
        <v>0</v>
      </c>
      <c r="T147" s="36">
        <f t="shared" si="20"/>
        <v>6610.7058247723216</v>
      </c>
      <c r="U147" s="36">
        <f t="shared" si="21"/>
        <v>914307.51999552513</v>
      </c>
    </row>
    <row r="148" spans="1:21">
      <c r="A148" s="25">
        <v>146</v>
      </c>
      <c r="B148" s="25">
        <v>37</v>
      </c>
      <c r="C148" s="25">
        <v>2</v>
      </c>
      <c r="D148" s="36">
        <f>(1+Mastersheet!$C$39)*D136</f>
        <v>17109.130642154152</v>
      </c>
      <c r="E148" s="36">
        <f t="shared" si="17"/>
        <v>-1026.547838529249</v>
      </c>
      <c r="F148" s="36">
        <f t="shared" si="18"/>
        <v>0</v>
      </c>
      <c r="G148" s="36">
        <f t="shared" si="16"/>
        <v>-4961.6478862247041</v>
      </c>
      <c r="H148" s="37">
        <v>0</v>
      </c>
      <c r="I148" s="36">
        <f>(1+Mastersheet!$C$39)*I136</f>
        <v>-285.15217736923586</v>
      </c>
      <c r="J148" s="25">
        <v>0</v>
      </c>
      <c r="K148" s="25">
        <v>0</v>
      </c>
      <c r="L148" s="25">
        <v>0</v>
      </c>
      <c r="M148" s="37">
        <f>(1+Mastersheet!$C$29)*M136</f>
        <v>-2012.1964718355516</v>
      </c>
      <c r="N148" s="25">
        <v>0</v>
      </c>
      <c r="O148" s="25">
        <v>0</v>
      </c>
      <c r="P148" s="25">
        <v>0</v>
      </c>
      <c r="Q148" s="37">
        <f>(1+Mastersheet!$C$39)*Q136</f>
        <v>-712.88044342308956</v>
      </c>
      <c r="R148" s="38">
        <f>Mastersheet!$C$41</f>
        <v>-1500</v>
      </c>
      <c r="S148" s="37">
        <f t="shared" si="19"/>
        <v>0</v>
      </c>
      <c r="T148" s="36">
        <f t="shared" si="20"/>
        <v>6610.7058247723216</v>
      </c>
      <c r="U148" s="36">
        <f t="shared" si="21"/>
        <v>922442.07168695668</v>
      </c>
    </row>
    <row r="149" spans="1:21">
      <c r="A149" s="25">
        <v>147</v>
      </c>
      <c r="B149" s="25">
        <v>37</v>
      </c>
      <c r="C149" s="25">
        <v>3</v>
      </c>
      <c r="D149" s="36">
        <f>(1+Mastersheet!$C$39)*D137</f>
        <v>17109.130642154152</v>
      </c>
      <c r="E149" s="36">
        <f t="shared" si="17"/>
        <v>-1026.547838529249</v>
      </c>
      <c r="F149" s="36">
        <f t="shared" si="18"/>
        <v>0</v>
      </c>
      <c r="G149" s="36">
        <f t="shared" si="16"/>
        <v>-4961.6478862247041</v>
      </c>
      <c r="H149" s="37">
        <v>0</v>
      </c>
      <c r="I149" s="36">
        <f>(1+Mastersheet!$C$39)*I137</f>
        <v>-285.15217736923586</v>
      </c>
      <c r="J149" s="25">
        <v>0</v>
      </c>
      <c r="K149" s="25">
        <v>0</v>
      </c>
      <c r="L149" s="25">
        <v>0</v>
      </c>
      <c r="M149" s="37">
        <f>(1+Mastersheet!$C$29)*M137</f>
        <v>-2012.1964718355516</v>
      </c>
      <c r="N149" s="25">
        <v>0</v>
      </c>
      <c r="O149" s="25">
        <v>0</v>
      </c>
      <c r="P149" s="25">
        <v>0</v>
      </c>
      <c r="Q149" s="37">
        <f>(1+Mastersheet!$C$39)*Q137</f>
        <v>-712.88044342308956</v>
      </c>
      <c r="R149" s="38">
        <f>Mastersheet!$C$41</f>
        <v>-1500</v>
      </c>
      <c r="S149" s="37">
        <f t="shared" si="19"/>
        <v>0</v>
      </c>
      <c r="T149" s="36">
        <f t="shared" si="20"/>
        <v>6610.7058247723216</v>
      </c>
      <c r="U149" s="36">
        <f t="shared" si="21"/>
        <v>930590.18096454069</v>
      </c>
    </row>
    <row r="150" spans="1:21">
      <c r="A150" s="25">
        <v>148</v>
      </c>
      <c r="B150" s="25">
        <v>37</v>
      </c>
      <c r="C150" s="25">
        <v>4</v>
      </c>
      <c r="D150" s="36">
        <f>(1+Mastersheet!$C$39)*D138</f>
        <v>17109.130642154152</v>
      </c>
      <c r="E150" s="36">
        <f t="shared" si="17"/>
        <v>-1026.547838529249</v>
      </c>
      <c r="F150" s="36">
        <f t="shared" si="18"/>
        <v>0</v>
      </c>
      <c r="G150" s="36">
        <f t="shared" si="16"/>
        <v>-4961.6478862247041</v>
      </c>
      <c r="H150" s="37">
        <v>0</v>
      </c>
      <c r="I150" s="36">
        <f>(1+Mastersheet!$C$39)*I138</f>
        <v>-285.15217736923586</v>
      </c>
      <c r="J150" s="25">
        <v>0</v>
      </c>
      <c r="K150" s="25">
        <v>0</v>
      </c>
      <c r="L150" s="25">
        <v>0</v>
      </c>
      <c r="M150" s="37">
        <f>(1+Mastersheet!$C$29)*M138</f>
        <v>-2012.1964718355516</v>
      </c>
      <c r="N150" s="25">
        <v>0</v>
      </c>
      <c r="O150" s="25">
        <v>0</v>
      </c>
      <c r="P150" s="25">
        <v>0</v>
      </c>
      <c r="Q150" s="37">
        <f>(1+Mastersheet!$C$39)*Q138</f>
        <v>-712.88044342308956</v>
      </c>
      <c r="R150" s="38">
        <f>Mastersheet!$C$41</f>
        <v>-1500</v>
      </c>
      <c r="S150" s="37">
        <f t="shared" si="19"/>
        <v>0</v>
      </c>
      <c r="T150" s="36">
        <f t="shared" si="20"/>
        <v>6610.7058247723216</v>
      </c>
      <c r="U150" s="36">
        <f t="shared" si="21"/>
        <v>938751.87042425398</v>
      </c>
    </row>
    <row r="151" spans="1:21">
      <c r="A151" s="25">
        <v>149</v>
      </c>
      <c r="B151" s="25">
        <v>37</v>
      </c>
      <c r="C151" s="25">
        <v>5</v>
      </c>
      <c r="D151" s="36">
        <f>(1+Mastersheet!$C$39)*D139</f>
        <v>17109.130642154152</v>
      </c>
      <c r="E151" s="36">
        <f t="shared" si="17"/>
        <v>-1026.547838529249</v>
      </c>
      <c r="F151" s="36">
        <f t="shared" si="18"/>
        <v>0</v>
      </c>
      <c r="G151" s="36">
        <f t="shared" si="16"/>
        <v>-4961.6478862247041</v>
      </c>
      <c r="H151" s="37">
        <v>0</v>
      </c>
      <c r="I151" s="36">
        <f>(1+Mastersheet!$C$39)*I139</f>
        <v>-285.15217736923586</v>
      </c>
      <c r="J151" s="25">
        <v>0</v>
      </c>
      <c r="K151" s="25">
        <v>0</v>
      </c>
      <c r="L151" s="25">
        <v>0</v>
      </c>
      <c r="M151" s="37">
        <f>(1+Mastersheet!$C$29)*M139</f>
        <v>-2012.1964718355516</v>
      </c>
      <c r="N151" s="25">
        <v>0</v>
      </c>
      <c r="O151" s="25">
        <v>0</v>
      </c>
      <c r="P151" s="25">
        <v>0</v>
      </c>
      <c r="Q151" s="37">
        <f>(1+Mastersheet!$C$39)*Q139</f>
        <v>-712.88044342308956</v>
      </c>
      <c r="R151" s="38">
        <f>Mastersheet!$C$41</f>
        <v>-1500</v>
      </c>
      <c r="S151" s="37">
        <f t="shared" si="19"/>
        <v>0</v>
      </c>
      <c r="T151" s="36">
        <f t="shared" si="20"/>
        <v>6610.7058247723216</v>
      </c>
      <c r="U151" s="36">
        <f t="shared" si="21"/>
        <v>946927.16269973351</v>
      </c>
    </row>
    <row r="152" spans="1:21">
      <c r="A152" s="25">
        <v>150</v>
      </c>
      <c r="B152" s="25">
        <v>37</v>
      </c>
      <c r="C152" s="25">
        <v>6</v>
      </c>
      <c r="D152" s="36">
        <f>(1+Mastersheet!$C$39)*D140</f>
        <v>17109.130642154152</v>
      </c>
      <c r="E152" s="36">
        <f t="shared" si="17"/>
        <v>-1026.547838529249</v>
      </c>
      <c r="F152" s="36">
        <f t="shared" si="18"/>
        <v>0</v>
      </c>
      <c r="G152" s="36">
        <f t="shared" si="16"/>
        <v>-4961.6478862247041</v>
      </c>
      <c r="H152" s="37">
        <v>0</v>
      </c>
      <c r="I152" s="36">
        <f>(1+Mastersheet!$C$39)*I140</f>
        <v>-285.15217736923586</v>
      </c>
      <c r="J152" s="25">
        <v>0</v>
      </c>
      <c r="K152" s="25">
        <v>0</v>
      </c>
      <c r="L152" s="25">
        <v>0</v>
      </c>
      <c r="M152" s="37">
        <f>(1+Mastersheet!$C$29)*M140</f>
        <v>-2012.1964718355516</v>
      </c>
      <c r="N152" s="25">
        <v>0</v>
      </c>
      <c r="O152" s="25">
        <v>0</v>
      </c>
      <c r="P152" s="25">
        <v>0</v>
      </c>
      <c r="Q152" s="37">
        <f>(1+Mastersheet!$C$39)*Q140</f>
        <v>-712.88044342308956</v>
      </c>
      <c r="R152" s="38">
        <f>Mastersheet!$C$41</f>
        <v>-1500</v>
      </c>
      <c r="S152" s="37">
        <f t="shared" si="19"/>
        <v>0</v>
      </c>
      <c r="T152" s="36">
        <f t="shared" si="20"/>
        <v>6610.7058247723216</v>
      </c>
      <c r="U152" s="36">
        <f t="shared" si="21"/>
        <v>955116.08046233875</v>
      </c>
    </row>
    <row r="153" spans="1:21">
      <c r="A153" s="25">
        <v>151</v>
      </c>
      <c r="B153" s="25">
        <v>37</v>
      </c>
      <c r="C153" s="25">
        <v>7</v>
      </c>
      <c r="D153" s="36">
        <f>(1+Mastersheet!$C$39)*D141</f>
        <v>17109.130642154152</v>
      </c>
      <c r="E153" s="36">
        <f t="shared" si="17"/>
        <v>-1026.547838529249</v>
      </c>
      <c r="F153" s="36">
        <f t="shared" si="18"/>
        <v>0</v>
      </c>
      <c r="G153" s="36">
        <f t="shared" si="16"/>
        <v>-4961.6478862247041</v>
      </c>
      <c r="H153" s="37">
        <v>0</v>
      </c>
      <c r="I153" s="36">
        <f>(1+Mastersheet!$C$39)*I141</f>
        <v>-285.15217736923586</v>
      </c>
      <c r="J153" s="25">
        <v>0</v>
      </c>
      <c r="K153" s="25">
        <v>0</v>
      </c>
      <c r="L153" s="25">
        <v>0</v>
      </c>
      <c r="M153" s="37">
        <f>(1+Mastersheet!$C$29)*M141</f>
        <v>-2012.1964718355516</v>
      </c>
      <c r="N153" s="25">
        <v>0</v>
      </c>
      <c r="O153" s="25">
        <v>0</v>
      </c>
      <c r="P153" s="25">
        <v>0</v>
      </c>
      <c r="Q153" s="37">
        <f>(1+Mastersheet!$C$39)*Q141</f>
        <v>-712.88044342308956</v>
      </c>
      <c r="R153" s="38">
        <f>Mastersheet!$C$41</f>
        <v>-1500</v>
      </c>
      <c r="S153" s="37">
        <f t="shared" si="19"/>
        <v>0</v>
      </c>
      <c r="T153" s="36">
        <f t="shared" si="20"/>
        <v>6610.7058247723216</v>
      </c>
      <c r="U153" s="36">
        <f t="shared" si="21"/>
        <v>963318.64642121503</v>
      </c>
    </row>
    <row r="154" spans="1:21">
      <c r="A154" s="25">
        <v>152</v>
      </c>
      <c r="B154" s="25">
        <v>37</v>
      </c>
      <c r="C154" s="25">
        <v>8</v>
      </c>
      <c r="D154" s="36">
        <f>(1+Mastersheet!$C$39)*D142</f>
        <v>17109.130642154152</v>
      </c>
      <c r="E154" s="36">
        <f t="shared" si="17"/>
        <v>-1026.547838529249</v>
      </c>
      <c r="F154" s="36">
        <f t="shared" si="18"/>
        <v>0</v>
      </c>
      <c r="G154" s="36">
        <f t="shared" si="16"/>
        <v>-4961.6478862247041</v>
      </c>
      <c r="H154" s="37">
        <v>0</v>
      </c>
      <c r="I154" s="36">
        <f>(1+Mastersheet!$C$39)*I142</f>
        <v>-285.15217736923586</v>
      </c>
      <c r="J154" s="25">
        <v>0</v>
      </c>
      <c r="K154" s="25">
        <v>0</v>
      </c>
      <c r="L154" s="25">
        <v>0</v>
      </c>
      <c r="M154" s="37">
        <f>(1+Mastersheet!$C$29)*M142</f>
        <v>-2012.1964718355516</v>
      </c>
      <c r="N154" s="25">
        <v>0</v>
      </c>
      <c r="O154" s="25">
        <v>0</v>
      </c>
      <c r="P154" s="25">
        <v>0</v>
      </c>
      <c r="Q154" s="37">
        <f>(1+Mastersheet!$C$39)*Q142</f>
        <v>-712.88044342308956</v>
      </c>
      <c r="R154" s="38">
        <f>Mastersheet!$C$41</f>
        <v>-1500</v>
      </c>
      <c r="S154" s="37">
        <f t="shared" si="19"/>
        <v>0</v>
      </c>
      <c r="T154" s="36">
        <f t="shared" si="20"/>
        <v>6610.7058247723216</v>
      </c>
      <c r="U154" s="36">
        <f t="shared" si="21"/>
        <v>971534.88332335616</v>
      </c>
    </row>
    <row r="155" spans="1:21">
      <c r="A155" s="25">
        <v>153</v>
      </c>
      <c r="B155" s="25">
        <v>37</v>
      </c>
      <c r="C155" s="25">
        <v>9</v>
      </c>
      <c r="D155" s="36">
        <f>(1+Mastersheet!$C$39)*D143</f>
        <v>17109.130642154152</v>
      </c>
      <c r="E155" s="36">
        <f t="shared" si="17"/>
        <v>-1026.547838529249</v>
      </c>
      <c r="F155" s="36">
        <f t="shared" si="18"/>
        <v>0</v>
      </c>
      <c r="G155" s="36">
        <f t="shared" si="16"/>
        <v>-4961.6478862247041</v>
      </c>
      <c r="H155" s="37">
        <v>0</v>
      </c>
      <c r="I155" s="36">
        <f>(1+Mastersheet!$C$39)*I143</f>
        <v>-285.15217736923586</v>
      </c>
      <c r="J155" s="25">
        <v>0</v>
      </c>
      <c r="K155" s="25">
        <v>0</v>
      </c>
      <c r="L155" s="25">
        <v>0</v>
      </c>
      <c r="M155" s="37">
        <f>(1+Mastersheet!$C$29)*M143</f>
        <v>-2012.1964718355516</v>
      </c>
      <c r="N155" s="25">
        <v>0</v>
      </c>
      <c r="O155" s="25">
        <v>0</v>
      </c>
      <c r="P155" s="25">
        <v>0</v>
      </c>
      <c r="Q155" s="37">
        <f>(1+Mastersheet!$C$39)*Q143</f>
        <v>-712.88044342308956</v>
      </c>
      <c r="R155" s="38">
        <f>Mastersheet!$C$41</f>
        <v>-1500</v>
      </c>
      <c r="S155" s="37">
        <f t="shared" si="19"/>
        <v>0</v>
      </c>
      <c r="T155" s="36">
        <f t="shared" si="20"/>
        <v>6610.7058247723216</v>
      </c>
      <c r="U155" s="36">
        <f t="shared" si="21"/>
        <v>979764.81395366753</v>
      </c>
    </row>
    <row r="156" spans="1:21">
      <c r="A156" s="25">
        <v>154</v>
      </c>
      <c r="B156" s="25">
        <v>37</v>
      </c>
      <c r="C156" s="25">
        <v>10</v>
      </c>
      <c r="D156" s="36">
        <f>(1+Mastersheet!$C$39)*D144</f>
        <v>17109.130642154152</v>
      </c>
      <c r="E156" s="36">
        <f t="shared" si="17"/>
        <v>-1026.547838529249</v>
      </c>
      <c r="F156" s="36">
        <f t="shared" si="18"/>
        <v>0</v>
      </c>
      <c r="G156" s="36">
        <f t="shared" si="16"/>
        <v>-4961.6478862247041</v>
      </c>
      <c r="H156" s="37">
        <v>0</v>
      </c>
      <c r="I156" s="36">
        <f>(1+Mastersheet!$C$39)*I144</f>
        <v>-285.15217736923586</v>
      </c>
      <c r="J156" s="25">
        <v>0</v>
      </c>
      <c r="K156" s="25">
        <v>0</v>
      </c>
      <c r="L156" s="25">
        <v>0</v>
      </c>
      <c r="M156" s="37">
        <f>(1+Mastersheet!$C$29)*M144</f>
        <v>-2012.1964718355516</v>
      </c>
      <c r="N156" s="25">
        <v>0</v>
      </c>
      <c r="O156" s="25">
        <v>0</v>
      </c>
      <c r="P156" s="25">
        <v>0</v>
      </c>
      <c r="Q156" s="37">
        <f>(1+Mastersheet!$C$39)*Q144</f>
        <v>-712.88044342308956</v>
      </c>
      <c r="R156" s="38">
        <f>Mastersheet!$C$41</f>
        <v>-1500</v>
      </c>
      <c r="S156" s="37">
        <f t="shared" si="19"/>
        <v>0</v>
      </c>
      <c r="T156" s="36">
        <f t="shared" si="20"/>
        <v>6610.7058247723216</v>
      </c>
      <c r="U156" s="36">
        <f t="shared" si="21"/>
        <v>988008.46113502933</v>
      </c>
    </row>
    <row r="157" spans="1:21">
      <c r="A157" s="25">
        <v>155</v>
      </c>
      <c r="B157" s="25">
        <v>37</v>
      </c>
      <c r="C157" s="25">
        <v>11</v>
      </c>
      <c r="D157" s="36">
        <f>(1+Mastersheet!$C$39)*D145</f>
        <v>17109.130642154152</v>
      </c>
      <c r="E157" s="36">
        <f t="shared" si="17"/>
        <v>-1026.547838529249</v>
      </c>
      <c r="F157" s="36">
        <f t="shared" si="18"/>
        <v>0</v>
      </c>
      <c r="G157" s="36">
        <f t="shared" si="16"/>
        <v>-4961.6478862247041</v>
      </c>
      <c r="H157" s="37">
        <v>0</v>
      </c>
      <c r="I157" s="36">
        <f>(1+Mastersheet!$C$39)*I145</f>
        <v>-285.15217736923586</v>
      </c>
      <c r="J157" s="25">
        <v>0</v>
      </c>
      <c r="K157" s="25">
        <v>0</v>
      </c>
      <c r="L157" s="25">
        <v>0</v>
      </c>
      <c r="M157" s="37">
        <f>(1+Mastersheet!$C$29)*M145</f>
        <v>-2012.1964718355516</v>
      </c>
      <c r="N157" s="25">
        <v>0</v>
      </c>
      <c r="O157" s="25">
        <v>0</v>
      </c>
      <c r="P157" s="25">
        <v>0</v>
      </c>
      <c r="Q157" s="37">
        <f>(1+Mastersheet!$C$39)*Q145</f>
        <v>-712.88044342308956</v>
      </c>
      <c r="R157" s="38">
        <f>Mastersheet!$C$41</f>
        <v>-1500</v>
      </c>
      <c r="S157" s="37">
        <f t="shared" si="19"/>
        <v>0</v>
      </c>
      <c r="T157" s="36">
        <f t="shared" si="20"/>
        <v>6610.7058247723216</v>
      </c>
      <c r="U157" s="36">
        <f t="shared" si="21"/>
        <v>996265.8477283601</v>
      </c>
    </row>
    <row r="158" spans="1:21">
      <c r="A158" s="25">
        <v>156</v>
      </c>
      <c r="B158" s="25">
        <v>38</v>
      </c>
      <c r="C158" s="25">
        <v>0</v>
      </c>
      <c r="D158" s="36">
        <f>(1+Mastersheet!$C$39)*D146</f>
        <v>17109.130642154152</v>
      </c>
      <c r="E158" s="36">
        <f t="shared" si="17"/>
        <v>-1026.547838529249</v>
      </c>
      <c r="F158" s="36">
        <f t="shared" si="18"/>
        <v>0</v>
      </c>
      <c r="G158" s="36">
        <f t="shared" si="16"/>
        <v>-4961.6478862247041</v>
      </c>
      <c r="H158" s="37">
        <v>0</v>
      </c>
      <c r="I158" s="36">
        <f>(1+Mastersheet!$C$39)*I146</f>
        <v>-285.15217736923586</v>
      </c>
      <c r="J158" s="25">
        <v>0</v>
      </c>
      <c r="K158" s="25">
        <v>0</v>
      </c>
      <c r="L158" s="25">
        <v>0</v>
      </c>
      <c r="M158" s="37">
        <f>(1+Mastersheet!$C$29)*M146</f>
        <v>-2012.1964718355516</v>
      </c>
      <c r="N158" s="25">
        <v>0</v>
      </c>
      <c r="O158" s="25">
        <v>0</v>
      </c>
      <c r="P158" s="25">
        <v>0</v>
      </c>
      <c r="Q158" s="37">
        <f>(1+Mastersheet!$C$39)*Q146</f>
        <v>-712.88044342308956</v>
      </c>
      <c r="R158" s="38">
        <f>Mastersheet!$C$41</f>
        <v>-1500</v>
      </c>
      <c r="S158" s="37">
        <f t="shared" si="19"/>
        <v>0</v>
      </c>
      <c r="T158" s="36">
        <f t="shared" si="20"/>
        <v>6610.7058247723216</v>
      </c>
      <c r="U158" s="36">
        <f t="shared" si="21"/>
        <v>1004536.9966326797</v>
      </c>
    </row>
    <row r="159" spans="1:21">
      <c r="A159" s="25">
        <v>157</v>
      </c>
      <c r="B159" s="25">
        <v>38</v>
      </c>
      <c r="C159" s="25">
        <v>1</v>
      </c>
      <c r="D159" s="36">
        <f>(1+Mastersheet!$C$39)*D147</f>
        <v>17622.404561418778</v>
      </c>
      <c r="E159" s="36">
        <f t="shared" si="17"/>
        <v>-1057.3442736851266</v>
      </c>
      <c r="F159" s="36">
        <f t="shared" si="18"/>
        <v>0</v>
      </c>
      <c r="G159" s="36">
        <f t="shared" si="16"/>
        <v>-5110.497322811445</v>
      </c>
      <c r="H159" s="37">
        <v>0</v>
      </c>
      <c r="I159" s="36">
        <f>(1+Mastersheet!$C$39)*I147</f>
        <v>-293.70674269031292</v>
      </c>
      <c r="J159" s="25">
        <v>0</v>
      </c>
      <c r="K159" s="25">
        <v>0</v>
      </c>
      <c r="L159" s="25">
        <v>0</v>
      </c>
      <c r="M159" s="37">
        <f>(1+Mastersheet!$C$29)*M147</f>
        <v>-2132.9282601456848</v>
      </c>
      <c r="N159" s="25">
        <v>0</v>
      </c>
      <c r="O159" s="25">
        <v>0</v>
      </c>
      <c r="P159" s="25">
        <v>0</v>
      </c>
      <c r="Q159" s="37">
        <f>(1+Mastersheet!$C$39)*Q147</f>
        <v>-734.2668567257823</v>
      </c>
      <c r="R159" s="38">
        <f>Mastersheet!$C$41</f>
        <v>-1500</v>
      </c>
      <c r="S159" s="37">
        <f t="shared" si="19"/>
        <v>0</v>
      </c>
      <c r="T159" s="36">
        <f t="shared" si="20"/>
        <v>6793.6611053604247</v>
      </c>
      <c r="U159" s="36">
        <f t="shared" si="21"/>
        <v>1013004.8860657612</v>
      </c>
    </row>
    <row r="160" spans="1:21">
      <c r="A160" s="25">
        <v>158</v>
      </c>
      <c r="B160" s="25">
        <v>38</v>
      </c>
      <c r="C160" s="25">
        <v>2</v>
      </c>
      <c r="D160" s="36">
        <f>(1+Mastersheet!$C$39)*D148</f>
        <v>17622.404561418778</v>
      </c>
      <c r="E160" s="36">
        <f t="shared" si="17"/>
        <v>-1057.3442736851266</v>
      </c>
      <c r="F160" s="36">
        <f t="shared" si="18"/>
        <v>0</v>
      </c>
      <c r="G160" s="36">
        <f t="shared" si="16"/>
        <v>-5110.497322811445</v>
      </c>
      <c r="H160" s="37">
        <v>0</v>
      </c>
      <c r="I160" s="36">
        <f>(1+Mastersheet!$C$39)*I148</f>
        <v>-293.70674269031292</v>
      </c>
      <c r="J160" s="25">
        <v>0</v>
      </c>
      <c r="K160" s="25">
        <v>0</v>
      </c>
      <c r="L160" s="25">
        <v>0</v>
      </c>
      <c r="M160" s="37">
        <f>(1+Mastersheet!$C$29)*M148</f>
        <v>-2132.9282601456848</v>
      </c>
      <c r="N160" s="25">
        <v>0</v>
      </c>
      <c r="O160" s="25">
        <v>0</v>
      </c>
      <c r="P160" s="25">
        <v>0</v>
      </c>
      <c r="Q160" s="37">
        <f>(1+Mastersheet!$C$39)*Q148</f>
        <v>-734.2668567257823</v>
      </c>
      <c r="R160" s="38">
        <f>Mastersheet!$C$41</f>
        <v>-1500</v>
      </c>
      <c r="S160" s="37">
        <f t="shared" si="19"/>
        <v>0</v>
      </c>
      <c r="T160" s="36">
        <f t="shared" si="20"/>
        <v>6793.6611053604247</v>
      </c>
      <c r="U160" s="36">
        <f t="shared" si="21"/>
        <v>1021486.8886478979</v>
      </c>
    </row>
    <row r="161" spans="1:21">
      <c r="A161" s="25">
        <v>159</v>
      </c>
      <c r="B161" s="25">
        <v>38</v>
      </c>
      <c r="C161" s="25">
        <v>3</v>
      </c>
      <c r="D161" s="36">
        <f>(1+Mastersheet!$C$39)*D149</f>
        <v>17622.404561418778</v>
      </c>
      <c r="E161" s="36">
        <f t="shared" si="17"/>
        <v>-1057.3442736851266</v>
      </c>
      <c r="F161" s="36">
        <f t="shared" si="18"/>
        <v>0</v>
      </c>
      <c r="G161" s="36">
        <f t="shared" si="16"/>
        <v>-5110.497322811445</v>
      </c>
      <c r="H161" s="37">
        <v>0</v>
      </c>
      <c r="I161" s="36">
        <f>(1+Mastersheet!$C$39)*I149</f>
        <v>-293.70674269031292</v>
      </c>
      <c r="J161" s="25">
        <v>0</v>
      </c>
      <c r="K161" s="25">
        <v>0</v>
      </c>
      <c r="L161" s="25">
        <v>0</v>
      </c>
      <c r="M161" s="37">
        <f>(1+Mastersheet!$C$29)*M149</f>
        <v>-2132.9282601456848</v>
      </c>
      <c r="N161" s="25">
        <v>0</v>
      </c>
      <c r="O161" s="25">
        <v>0</v>
      </c>
      <c r="P161" s="25">
        <v>0</v>
      </c>
      <c r="Q161" s="37">
        <f>(1+Mastersheet!$C$39)*Q149</f>
        <v>-734.2668567257823</v>
      </c>
      <c r="R161" s="38">
        <f>Mastersheet!$C$41</f>
        <v>-1500</v>
      </c>
      <c r="S161" s="37">
        <f t="shared" si="19"/>
        <v>0</v>
      </c>
      <c r="T161" s="36">
        <f t="shared" si="20"/>
        <v>6793.6611053604247</v>
      </c>
      <c r="U161" s="36">
        <f t="shared" si="21"/>
        <v>1029983.0279010048</v>
      </c>
    </row>
    <row r="162" spans="1:21">
      <c r="A162" s="25">
        <v>160</v>
      </c>
      <c r="B162" s="25">
        <v>38</v>
      </c>
      <c r="C162" s="25">
        <v>4</v>
      </c>
      <c r="D162" s="36">
        <f>(1+Mastersheet!$C$39)*D150</f>
        <v>17622.404561418778</v>
      </c>
      <c r="E162" s="36">
        <f t="shared" si="17"/>
        <v>-1057.3442736851266</v>
      </c>
      <c r="F162" s="36">
        <f t="shared" si="18"/>
        <v>0</v>
      </c>
      <c r="G162" s="36">
        <f t="shared" si="16"/>
        <v>-5110.497322811445</v>
      </c>
      <c r="H162" s="37">
        <v>0</v>
      </c>
      <c r="I162" s="36">
        <f>(1+Mastersheet!$C$39)*I150</f>
        <v>-293.70674269031292</v>
      </c>
      <c r="J162" s="25">
        <v>0</v>
      </c>
      <c r="K162" s="25">
        <v>0</v>
      </c>
      <c r="L162" s="25">
        <v>0</v>
      </c>
      <c r="M162" s="37">
        <f>(1+Mastersheet!$C$29)*M150</f>
        <v>-2132.9282601456848</v>
      </c>
      <c r="N162" s="25">
        <v>0</v>
      </c>
      <c r="O162" s="25">
        <v>0</v>
      </c>
      <c r="P162" s="25">
        <v>0</v>
      </c>
      <c r="Q162" s="37">
        <f>(1+Mastersheet!$C$39)*Q150</f>
        <v>-734.2668567257823</v>
      </c>
      <c r="R162" s="38">
        <f>Mastersheet!$C$41</f>
        <v>-1500</v>
      </c>
      <c r="S162" s="37">
        <f t="shared" si="19"/>
        <v>0</v>
      </c>
      <c r="T162" s="36">
        <f t="shared" si="20"/>
        <v>6793.6611053604247</v>
      </c>
      <c r="U162" s="36">
        <f t="shared" si="21"/>
        <v>1038493.3273862002</v>
      </c>
    </row>
    <row r="163" spans="1:21">
      <c r="A163" s="25">
        <v>161</v>
      </c>
      <c r="B163" s="25">
        <v>38</v>
      </c>
      <c r="C163" s="25">
        <v>5</v>
      </c>
      <c r="D163" s="36">
        <f>(1+Mastersheet!$C$39)*D151</f>
        <v>17622.404561418778</v>
      </c>
      <c r="E163" s="36">
        <f t="shared" si="17"/>
        <v>-1057.3442736851266</v>
      </c>
      <c r="F163" s="36">
        <f t="shared" si="18"/>
        <v>0</v>
      </c>
      <c r="G163" s="36">
        <f t="shared" si="16"/>
        <v>-5110.497322811445</v>
      </c>
      <c r="H163" s="37">
        <v>0</v>
      </c>
      <c r="I163" s="36">
        <f>(1+Mastersheet!$C$39)*I151</f>
        <v>-293.70674269031292</v>
      </c>
      <c r="J163" s="25">
        <v>0</v>
      </c>
      <c r="K163" s="25">
        <v>0</v>
      </c>
      <c r="L163" s="25">
        <v>0</v>
      </c>
      <c r="M163" s="37">
        <f>(1+Mastersheet!$C$29)*M151</f>
        <v>-2132.9282601456848</v>
      </c>
      <c r="N163" s="25">
        <v>0</v>
      </c>
      <c r="O163" s="25">
        <v>0</v>
      </c>
      <c r="P163" s="25">
        <v>0</v>
      </c>
      <c r="Q163" s="37">
        <f>(1+Mastersheet!$C$39)*Q151</f>
        <v>-734.2668567257823</v>
      </c>
      <c r="R163" s="38">
        <f>Mastersheet!$C$41</f>
        <v>-1500</v>
      </c>
      <c r="S163" s="37">
        <f t="shared" si="19"/>
        <v>0</v>
      </c>
      <c r="T163" s="36">
        <f t="shared" si="20"/>
        <v>6793.6611053604247</v>
      </c>
      <c r="U163" s="36">
        <f t="shared" si="21"/>
        <v>1047017.810703871</v>
      </c>
    </row>
    <row r="164" spans="1:21">
      <c r="A164" s="25">
        <v>162</v>
      </c>
      <c r="B164" s="25">
        <v>38</v>
      </c>
      <c r="C164" s="25">
        <v>6</v>
      </c>
      <c r="D164" s="36">
        <f>(1+Mastersheet!$C$39)*D152</f>
        <v>17622.404561418778</v>
      </c>
      <c r="E164" s="36">
        <f t="shared" si="17"/>
        <v>-1057.3442736851266</v>
      </c>
      <c r="F164" s="36">
        <f t="shared" si="18"/>
        <v>0</v>
      </c>
      <c r="G164" s="36">
        <f t="shared" si="16"/>
        <v>-5110.497322811445</v>
      </c>
      <c r="H164" s="37">
        <v>0</v>
      </c>
      <c r="I164" s="36">
        <f>(1+Mastersheet!$C$39)*I152</f>
        <v>-293.70674269031292</v>
      </c>
      <c r="J164" s="25">
        <v>0</v>
      </c>
      <c r="K164" s="25">
        <v>0</v>
      </c>
      <c r="L164" s="25">
        <v>0</v>
      </c>
      <c r="M164" s="37">
        <f>(1+Mastersheet!$C$29)*M152</f>
        <v>-2132.9282601456848</v>
      </c>
      <c r="N164" s="25">
        <v>0</v>
      </c>
      <c r="O164" s="25">
        <v>0</v>
      </c>
      <c r="P164" s="25">
        <v>0</v>
      </c>
      <c r="Q164" s="37">
        <f>(1+Mastersheet!$C$39)*Q152</f>
        <v>-734.2668567257823</v>
      </c>
      <c r="R164" s="38">
        <f>Mastersheet!$C$41</f>
        <v>-1500</v>
      </c>
      <c r="S164" s="37">
        <f t="shared" si="19"/>
        <v>0</v>
      </c>
      <c r="T164" s="36">
        <f t="shared" si="20"/>
        <v>6793.6611053604247</v>
      </c>
      <c r="U164" s="36">
        <f t="shared" si="21"/>
        <v>1055556.5014937378</v>
      </c>
    </row>
    <row r="165" spans="1:21">
      <c r="A165" s="25">
        <v>163</v>
      </c>
      <c r="B165" s="25">
        <v>38</v>
      </c>
      <c r="C165" s="25">
        <v>7</v>
      </c>
      <c r="D165" s="36">
        <f>(1+Mastersheet!$C$39)*D153</f>
        <v>17622.404561418778</v>
      </c>
      <c r="E165" s="36">
        <f t="shared" si="17"/>
        <v>-1057.3442736851266</v>
      </c>
      <c r="F165" s="36">
        <f t="shared" si="18"/>
        <v>0</v>
      </c>
      <c r="G165" s="36">
        <f t="shared" si="16"/>
        <v>-5110.497322811445</v>
      </c>
      <c r="H165" s="37">
        <v>0</v>
      </c>
      <c r="I165" s="36">
        <f>(1+Mastersheet!$C$39)*I153</f>
        <v>-293.70674269031292</v>
      </c>
      <c r="J165" s="25">
        <v>0</v>
      </c>
      <c r="K165" s="25">
        <v>0</v>
      </c>
      <c r="L165" s="25">
        <v>0</v>
      </c>
      <c r="M165" s="37">
        <f>(1+Mastersheet!$C$29)*M153</f>
        <v>-2132.9282601456848</v>
      </c>
      <c r="N165" s="25">
        <v>0</v>
      </c>
      <c r="O165" s="25">
        <v>0</v>
      </c>
      <c r="P165" s="25">
        <v>0</v>
      </c>
      <c r="Q165" s="37">
        <f>(1+Mastersheet!$C$39)*Q153</f>
        <v>-734.2668567257823</v>
      </c>
      <c r="R165" s="38">
        <f>Mastersheet!$C$41</f>
        <v>-1500</v>
      </c>
      <c r="S165" s="37">
        <f t="shared" si="19"/>
        <v>0</v>
      </c>
      <c r="T165" s="36">
        <f t="shared" si="20"/>
        <v>6793.6611053604247</v>
      </c>
      <c r="U165" s="36">
        <f t="shared" si="21"/>
        <v>1064109.4234349211</v>
      </c>
    </row>
    <row r="166" spans="1:21">
      <c r="A166" s="25">
        <v>164</v>
      </c>
      <c r="B166" s="25">
        <v>38</v>
      </c>
      <c r="C166" s="25">
        <v>8</v>
      </c>
      <c r="D166" s="36">
        <f>(1+Mastersheet!$C$39)*D154</f>
        <v>17622.404561418778</v>
      </c>
      <c r="E166" s="36">
        <f t="shared" si="17"/>
        <v>-1057.3442736851266</v>
      </c>
      <c r="F166" s="36">
        <f t="shared" si="18"/>
        <v>0</v>
      </c>
      <c r="G166" s="36">
        <f t="shared" si="16"/>
        <v>-5110.497322811445</v>
      </c>
      <c r="H166" s="37">
        <v>0</v>
      </c>
      <c r="I166" s="36">
        <f>(1+Mastersheet!$C$39)*I154</f>
        <v>-293.70674269031292</v>
      </c>
      <c r="J166" s="25">
        <v>0</v>
      </c>
      <c r="K166" s="25">
        <v>0</v>
      </c>
      <c r="L166" s="25">
        <v>0</v>
      </c>
      <c r="M166" s="37">
        <f>(1+Mastersheet!$C$29)*M154</f>
        <v>-2132.9282601456848</v>
      </c>
      <c r="N166" s="25">
        <v>0</v>
      </c>
      <c r="O166" s="25">
        <v>0</v>
      </c>
      <c r="P166" s="25">
        <v>0</v>
      </c>
      <c r="Q166" s="37">
        <f>(1+Mastersheet!$C$39)*Q154</f>
        <v>-734.2668567257823</v>
      </c>
      <c r="R166" s="38">
        <f>Mastersheet!$C$41</f>
        <v>-1500</v>
      </c>
      <c r="S166" s="37">
        <f t="shared" si="19"/>
        <v>0</v>
      </c>
      <c r="T166" s="36">
        <f t="shared" si="20"/>
        <v>6793.6611053604247</v>
      </c>
      <c r="U166" s="36">
        <f t="shared" si="21"/>
        <v>1072676.6002460064</v>
      </c>
    </row>
    <row r="167" spans="1:21">
      <c r="A167" s="25">
        <v>165</v>
      </c>
      <c r="B167" s="25">
        <v>38</v>
      </c>
      <c r="C167" s="25">
        <v>9</v>
      </c>
      <c r="D167" s="36">
        <f>(1+Mastersheet!$C$39)*D155</f>
        <v>17622.404561418778</v>
      </c>
      <c r="E167" s="36">
        <f t="shared" si="17"/>
        <v>-1057.3442736851266</v>
      </c>
      <c r="F167" s="36">
        <f t="shared" si="18"/>
        <v>0</v>
      </c>
      <c r="G167" s="36">
        <f t="shared" si="16"/>
        <v>-5110.497322811445</v>
      </c>
      <c r="H167" s="37">
        <v>0</v>
      </c>
      <c r="I167" s="36">
        <f>(1+Mastersheet!$C$39)*I155</f>
        <v>-293.70674269031292</v>
      </c>
      <c r="J167" s="25">
        <v>0</v>
      </c>
      <c r="K167" s="25">
        <v>0</v>
      </c>
      <c r="L167" s="25">
        <v>0</v>
      </c>
      <c r="M167" s="37">
        <f>(1+Mastersheet!$C$29)*M155</f>
        <v>-2132.9282601456848</v>
      </c>
      <c r="N167" s="25">
        <v>0</v>
      </c>
      <c r="O167" s="25">
        <v>0</v>
      </c>
      <c r="P167" s="25">
        <v>0</v>
      </c>
      <c r="Q167" s="37">
        <f>(1+Mastersheet!$C$39)*Q155</f>
        <v>-734.2668567257823</v>
      </c>
      <c r="R167" s="38">
        <f>Mastersheet!$C$41</f>
        <v>-1500</v>
      </c>
      <c r="S167" s="37">
        <f t="shared" si="19"/>
        <v>0</v>
      </c>
      <c r="T167" s="36">
        <f t="shared" si="20"/>
        <v>6793.6611053604247</v>
      </c>
      <c r="U167" s="36">
        <f t="shared" si="21"/>
        <v>1081258.0556851102</v>
      </c>
    </row>
    <row r="168" spans="1:21">
      <c r="A168" s="25">
        <v>166</v>
      </c>
      <c r="B168" s="25">
        <v>38</v>
      </c>
      <c r="C168" s="25">
        <v>10</v>
      </c>
      <c r="D168" s="36">
        <f>(1+Mastersheet!$C$39)*D156</f>
        <v>17622.404561418778</v>
      </c>
      <c r="E168" s="36">
        <f t="shared" si="17"/>
        <v>-1057.3442736851266</v>
      </c>
      <c r="F168" s="36">
        <f t="shared" si="18"/>
        <v>0</v>
      </c>
      <c r="G168" s="36">
        <f t="shared" si="16"/>
        <v>-5110.497322811445</v>
      </c>
      <c r="H168" s="37">
        <v>0</v>
      </c>
      <c r="I168" s="36">
        <f>(1+Mastersheet!$C$39)*I156</f>
        <v>-293.70674269031292</v>
      </c>
      <c r="J168" s="25">
        <v>0</v>
      </c>
      <c r="K168" s="25">
        <v>0</v>
      </c>
      <c r="L168" s="25">
        <v>0</v>
      </c>
      <c r="M168" s="37">
        <f>(1+Mastersheet!$C$29)*M156</f>
        <v>-2132.9282601456848</v>
      </c>
      <c r="N168" s="25">
        <v>0</v>
      </c>
      <c r="O168" s="25">
        <v>0</v>
      </c>
      <c r="P168" s="25">
        <v>0</v>
      </c>
      <c r="Q168" s="37">
        <f>(1+Mastersheet!$C$39)*Q156</f>
        <v>-734.2668567257823</v>
      </c>
      <c r="R168" s="38">
        <f>Mastersheet!$C$41</f>
        <v>-1500</v>
      </c>
      <c r="S168" s="37">
        <f t="shared" si="19"/>
        <v>0</v>
      </c>
      <c r="T168" s="36">
        <f t="shared" si="20"/>
        <v>6793.6611053604247</v>
      </c>
      <c r="U168" s="36">
        <f t="shared" si="21"/>
        <v>1089853.8135499458</v>
      </c>
    </row>
    <row r="169" spans="1:21">
      <c r="A169" s="25">
        <v>167</v>
      </c>
      <c r="B169" s="25">
        <v>38</v>
      </c>
      <c r="C169" s="25">
        <v>11</v>
      </c>
      <c r="D169" s="36">
        <f>(1+Mastersheet!$C$39)*D157</f>
        <v>17622.404561418778</v>
      </c>
      <c r="E169" s="36">
        <f t="shared" si="17"/>
        <v>-1057.3442736851266</v>
      </c>
      <c r="F169" s="36">
        <f t="shared" si="18"/>
        <v>0</v>
      </c>
      <c r="G169" s="36">
        <f t="shared" si="16"/>
        <v>-5110.497322811445</v>
      </c>
      <c r="H169" s="37">
        <v>0</v>
      </c>
      <c r="I169" s="36">
        <f>(1+Mastersheet!$C$39)*I157</f>
        <v>-293.70674269031292</v>
      </c>
      <c r="J169" s="25">
        <v>0</v>
      </c>
      <c r="K169" s="25">
        <v>0</v>
      </c>
      <c r="L169" s="25">
        <v>0</v>
      </c>
      <c r="M169" s="37">
        <f>(1+Mastersheet!$C$29)*M157</f>
        <v>-2132.9282601456848</v>
      </c>
      <c r="N169" s="25">
        <v>0</v>
      </c>
      <c r="O169" s="25">
        <v>0</v>
      </c>
      <c r="P169" s="25">
        <v>0</v>
      </c>
      <c r="Q169" s="37">
        <f>(1+Mastersheet!$C$39)*Q157</f>
        <v>-734.2668567257823</v>
      </c>
      <c r="R169" s="38">
        <f>Mastersheet!$C$41</f>
        <v>-1500</v>
      </c>
      <c r="S169" s="37">
        <f t="shared" si="19"/>
        <v>0</v>
      </c>
      <c r="T169" s="36">
        <f t="shared" si="20"/>
        <v>6793.6611053604247</v>
      </c>
      <c r="U169" s="36">
        <f t="shared" si="21"/>
        <v>1098463.8976778896</v>
      </c>
    </row>
    <row r="170" spans="1:21">
      <c r="A170" s="25">
        <v>168</v>
      </c>
      <c r="B170" s="25">
        <v>39</v>
      </c>
      <c r="C170" s="25">
        <v>0</v>
      </c>
      <c r="D170" s="36">
        <f>(1+Mastersheet!$C$39)*D158</f>
        <v>17622.404561418778</v>
      </c>
      <c r="E170" s="36">
        <f t="shared" si="17"/>
        <v>-1057.3442736851266</v>
      </c>
      <c r="F170" s="36">
        <f t="shared" si="18"/>
        <v>0</v>
      </c>
      <c r="G170" s="36">
        <f t="shared" si="16"/>
        <v>-5110.497322811445</v>
      </c>
      <c r="H170" s="37">
        <v>0</v>
      </c>
      <c r="I170" s="36">
        <f>(1+Mastersheet!$C$39)*I158</f>
        <v>-293.70674269031292</v>
      </c>
      <c r="J170" s="25">
        <v>0</v>
      </c>
      <c r="K170" s="25">
        <v>0</v>
      </c>
      <c r="L170" s="25">
        <v>0</v>
      </c>
      <c r="M170" s="37">
        <f>(1+Mastersheet!$C$29)*M158</f>
        <v>-2132.9282601456848</v>
      </c>
      <c r="N170" s="25">
        <v>0</v>
      </c>
      <c r="O170" s="25">
        <v>0</v>
      </c>
      <c r="P170" s="25">
        <v>0</v>
      </c>
      <c r="Q170" s="37">
        <f>(1+Mastersheet!$C$39)*Q158</f>
        <v>-734.2668567257823</v>
      </c>
      <c r="R170" s="38">
        <f>Mastersheet!$C$41</f>
        <v>-1500</v>
      </c>
      <c r="S170" s="37">
        <f t="shared" si="19"/>
        <v>0</v>
      </c>
      <c r="T170" s="36">
        <f t="shared" si="20"/>
        <v>6793.6611053604247</v>
      </c>
      <c r="U170" s="36">
        <f t="shared" si="21"/>
        <v>1107088.3319460466</v>
      </c>
    </row>
    <row r="171" spans="1:21">
      <c r="A171" s="25">
        <v>169</v>
      </c>
      <c r="B171" s="25">
        <v>39</v>
      </c>
      <c r="C171" s="25">
        <v>1</v>
      </c>
      <c r="D171" s="36">
        <f>(1+Mastersheet!$C$39)*D159</f>
        <v>18151.076698261342</v>
      </c>
      <c r="E171" s="36">
        <f t="shared" si="17"/>
        <v>-1089.0646018956804</v>
      </c>
      <c r="F171" s="36">
        <f t="shared" si="18"/>
        <v>0</v>
      </c>
      <c r="G171" s="36">
        <f t="shared" si="16"/>
        <v>-5263.8122424957892</v>
      </c>
      <c r="H171" s="37">
        <v>0</v>
      </c>
      <c r="I171" s="36">
        <f>(1+Mastersheet!$C$39)*I159</f>
        <v>-302.5179449710223</v>
      </c>
      <c r="J171" s="25">
        <v>0</v>
      </c>
      <c r="K171" s="25">
        <v>0</v>
      </c>
      <c r="L171" s="25">
        <v>0</v>
      </c>
      <c r="M171" s="37">
        <f>(1+Mastersheet!$C$29)*M159</f>
        <v>-2260.9039557544261</v>
      </c>
      <c r="N171" s="25">
        <v>0</v>
      </c>
      <c r="O171" s="25">
        <v>0</v>
      </c>
      <c r="P171" s="25">
        <v>0</v>
      </c>
      <c r="Q171" s="37">
        <f>(1+Mastersheet!$C$39)*Q159</f>
        <v>-756.29486242755581</v>
      </c>
      <c r="R171" s="38">
        <f>Mastersheet!$C$41</f>
        <v>-1500</v>
      </c>
      <c r="S171" s="37">
        <f t="shared" si="19"/>
        <v>0</v>
      </c>
      <c r="T171" s="36">
        <f t="shared" si="20"/>
        <v>6978.4830907168689</v>
      </c>
      <c r="U171" s="36">
        <f t="shared" si="21"/>
        <v>1115911.9622566735</v>
      </c>
    </row>
    <row r="172" spans="1:21">
      <c r="A172" s="25">
        <v>170</v>
      </c>
      <c r="B172" s="25">
        <v>39</v>
      </c>
      <c r="C172" s="25">
        <v>2</v>
      </c>
      <c r="D172" s="36">
        <f>(1+Mastersheet!$C$39)*D160</f>
        <v>18151.076698261342</v>
      </c>
      <c r="E172" s="36">
        <f t="shared" si="17"/>
        <v>-1089.0646018956804</v>
      </c>
      <c r="F172" s="36">
        <f t="shared" si="18"/>
        <v>0</v>
      </c>
      <c r="G172" s="36">
        <f t="shared" si="16"/>
        <v>-5263.8122424957892</v>
      </c>
      <c r="H172" s="37">
        <v>0</v>
      </c>
      <c r="I172" s="36">
        <f>(1+Mastersheet!$C$39)*I160</f>
        <v>-302.5179449710223</v>
      </c>
      <c r="J172" s="25">
        <v>0</v>
      </c>
      <c r="K172" s="25">
        <v>0</v>
      </c>
      <c r="L172" s="25">
        <v>0</v>
      </c>
      <c r="M172" s="37">
        <f>(1+Mastersheet!$C$29)*M160</f>
        <v>-2260.9039557544261</v>
      </c>
      <c r="N172" s="25">
        <v>0</v>
      </c>
      <c r="O172" s="25">
        <v>0</v>
      </c>
      <c r="P172" s="25">
        <v>0</v>
      </c>
      <c r="Q172" s="37">
        <f>(1+Mastersheet!$C$39)*Q160</f>
        <v>-756.29486242755581</v>
      </c>
      <c r="R172" s="38">
        <f>Mastersheet!$C$41</f>
        <v>-1500</v>
      </c>
      <c r="S172" s="37">
        <f t="shared" si="19"/>
        <v>0</v>
      </c>
      <c r="T172" s="36">
        <f t="shared" si="20"/>
        <v>6978.4830907168689</v>
      </c>
      <c r="U172" s="36">
        <f t="shared" si="21"/>
        <v>1124750.2986178182</v>
      </c>
    </row>
    <row r="173" spans="1:21">
      <c r="A173" s="25">
        <v>171</v>
      </c>
      <c r="B173" s="25">
        <v>39</v>
      </c>
      <c r="C173" s="25">
        <v>3</v>
      </c>
      <c r="D173" s="36">
        <f>(1+Mastersheet!$C$39)*D161</f>
        <v>18151.076698261342</v>
      </c>
      <c r="E173" s="36">
        <f t="shared" si="17"/>
        <v>-1089.0646018956804</v>
      </c>
      <c r="F173" s="36">
        <f t="shared" si="18"/>
        <v>0</v>
      </c>
      <c r="G173" s="36">
        <f t="shared" si="16"/>
        <v>-5263.8122424957892</v>
      </c>
      <c r="H173" s="37">
        <v>0</v>
      </c>
      <c r="I173" s="36">
        <f>(1+Mastersheet!$C$39)*I161</f>
        <v>-302.5179449710223</v>
      </c>
      <c r="J173" s="25">
        <v>0</v>
      </c>
      <c r="K173" s="25">
        <v>0</v>
      </c>
      <c r="L173" s="25">
        <v>0</v>
      </c>
      <c r="M173" s="37">
        <f>(1+Mastersheet!$C$29)*M161</f>
        <v>-2260.9039557544261</v>
      </c>
      <c r="N173" s="25">
        <v>0</v>
      </c>
      <c r="O173" s="25">
        <v>0</v>
      </c>
      <c r="P173" s="25">
        <v>0</v>
      </c>
      <c r="Q173" s="37">
        <f>(1+Mastersheet!$C$39)*Q161</f>
        <v>-756.29486242755581</v>
      </c>
      <c r="R173" s="38">
        <f>Mastersheet!$C$41</f>
        <v>-1500</v>
      </c>
      <c r="S173" s="37">
        <f t="shared" si="19"/>
        <v>0</v>
      </c>
      <c r="T173" s="36">
        <f t="shared" si="20"/>
        <v>6978.4830907168689</v>
      </c>
      <c r="U173" s="36">
        <f t="shared" si="21"/>
        <v>1133603.3655395648</v>
      </c>
    </row>
    <row r="174" spans="1:21">
      <c r="A174" s="25">
        <v>172</v>
      </c>
      <c r="B174" s="25">
        <v>39</v>
      </c>
      <c r="C174" s="25">
        <v>4</v>
      </c>
      <c r="D174" s="36">
        <f>(1+Mastersheet!$C$39)*D162</f>
        <v>18151.076698261342</v>
      </c>
      <c r="E174" s="36">
        <f t="shared" si="17"/>
        <v>-1089.0646018956804</v>
      </c>
      <c r="F174" s="36">
        <f t="shared" si="18"/>
        <v>0</v>
      </c>
      <c r="G174" s="36">
        <f t="shared" si="16"/>
        <v>-5263.8122424957892</v>
      </c>
      <c r="H174" s="37">
        <v>0</v>
      </c>
      <c r="I174" s="36">
        <f>(1+Mastersheet!$C$39)*I162</f>
        <v>-302.5179449710223</v>
      </c>
      <c r="J174" s="25">
        <v>0</v>
      </c>
      <c r="K174" s="25">
        <v>0</v>
      </c>
      <c r="L174" s="25">
        <v>0</v>
      </c>
      <c r="M174" s="37">
        <f>(1+Mastersheet!$C$29)*M162</f>
        <v>-2260.9039557544261</v>
      </c>
      <c r="N174" s="25">
        <v>0</v>
      </c>
      <c r="O174" s="25">
        <v>0</v>
      </c>
      <c r="P174" s="25">
        <v>0</v>
      </c>
      <c r="Q174" s="37">
        <f>(1+Mastersheet!$C$39)*Q162</f>
        <v>-756.29486242755581</v>
      </c>
      <c r="R174" s="38">
        <f>Mastersheet!$C$41</f>
        <v>-1500</v>
      </c>
      <c r="S174" s="37">
        <f t="shared" si="19"/>
        <v>0</v>
      </c>
      <c r="T174" s="36">
        <f t="shared" si="20"/>
        <v>6978.4830907168689</v>
      </c>
      <c r="U174" s="36">
        <f t="shared" si="21"/>
        <v>1142471.1875728476</v>
      </c>
    </row>
    <row r="175" spans="1:21">
      <c r="A175" s="25">
        <v>173</v>
      </c>
      <c r="B175" s="25">
        <v>39</v>
      </c>
      <c r="C175" s="25">
        <v>5</v>
      </c>
      <c r="D175" s="36">
        <f>(1+Mastersheet!$C$39)*D163</f>
        <v>18151.076698261342</v>
      </c>
      <c r="E175" s="36">
        <f t="shared" si="17"/>
        <v>-1089.0646018956804</v>
      </c>
      <c r="F175" s="36">
        <f t="shared" si="18"/>
        <v>0</v>
      </c>
      <c r="G175" s="36">
        <f t="shared" si="16"/>
        <v>-5263.8122424957892</v>
      </c>
      <c r="H175" s="37">
        <v>0</v>
      </c>
      <c r="I175" s="36">
        <f>(1+Mastersheet!$C$39)*I163</f>
        <v>-302.5179449710223</v>
      </c>
      <c r="J175" s="25">
        <v>0</v>
      </c>
      <c r="K175" s="25">
        <v>0</v>
      </c>
      <c r="L175" s="25">
        <v>0</v>
      </c>
      <c r="M175" s="37">
        <f>(1+Mastersheet!$C$29)*M163</f>
        <v>-2260.9039557544261</v>
      </c>
      <c r="N175" s="25">
        <v>0</v>
      </c>
      <c r="O175" s="25">
        <v>0</v>
      </c>
      <c r="P175" s="25">
        <v>0</v>
      </c>
      <c r="Q175" s="37">
        <f>(1+Mastersheet!$C$39)*Q163</f>
        <v>-756.29486242755581</v>
      </c>
      <c r="R175" s="38">
        <f>Mastersheet!$C$41</f>
        <v>-1500</v>
      </c>
      <c r="S175" s="37">
        <f t="shared" si="19"/>
        <v>0</v>
      </c>
      <c r="T175" s="36">
        <f t="shared" si="20"/>
        <v>6978.4830907168689</v>
      </c>
      <c r="U175" s="36">
        <f t="shared" si="21"/>
        <v>1151353.7893095193</v>
      </c>
    </row>
    <row r="176" spans="1:21">
      <c r="A176" s="25">
        <v>174</v>
      </c>
      <c r="B176" s="25">
        <v>39</v>
      </c>
      <c r="C176" s="25">
        <v>6</v>
      </c>
      <c r="D176" s="36">
        <f>(1+Mastersheet!$C$39)*D164</f>
        <v>18151.076698261342</v>
      </c>
      <c r="E176" s="36">
        <f t="shared" si="17"/>
        <v>-1089.0646018956804</v>
      </c>
      <c r="F176" s="36">
        <f t="shared" si="18"/>
        <v>0</v>
      </c>
      <c r="G176" s="36">
        <f t="shared" si="16"/>
        <v>-5263.8122424957892</v>
      </c>
      <c r="H176" s="37">
        <v>0</v>
      </c>
      <c r="I176" s="36">
        <f>(1+Mastersheet!$C$39)*I164</f>
        <v>-302.5179449710223</v>
      </c>
      <c r="J176" s="25">
        <v>0</v>
      </c>
      <c r="K176" s="25">
        <v>0</v>
      </c>
      <c r="L176" s="25">
        <v>0</v>
      </c>
      <c r="M176" s="37">
        <f>(1+Mastersheet!$C$29)*M164</f>
        <v>-2260.9039557544261</v>
      </c>
      <c r="N176" s="25">
        <v>0</v>
      </c>
      <c r="O176" s="25">
        <v>0</v>
      </c>
      <c r="P176" s="25">
        <v>0</v>
      </c>
      <c r="Q176" s="37">
        <f>(1+Mastersheet!$C$39)*Q164</f>
        <v>-756.29486242755581</v>
      </c>
      <c r="R176" s="38">
        <f>Mastersheet!$C$41</f>
        <v>-1500</v>
      </c>
      <c r="S176" s="37">
        <f t="shared" si="19"/>
        <v>0</v>
      </c>
      <c r="T176" s="36">
        <f t="shared" si="20"/>
        <v>6978.4830907168689</v>
      </c>
      <c r="U176" s="36">
        <f t="shared" si="21"/>
        <v>1160251.1953824188</v>
      </c>
    </row>
    <row r="177" spans="1:21">
      <c r="A177" s="25">
        <v>175</v>
      </c>
      <c r="B177" s="25">
        <v>39</v>
      </c>
      <c r="C177" s="25">
        <v>7</v>
      </c>
      <c r="D177" s="36">
        <f>(1+Mastersheet!$C$39)*D165</f>
        <v>18151.076698261342</v>
      </c>
      <c r="E177" s="36">
        <f t="shared" si="17"/>
        <v>-1089.0646018956804</v>
      </c>
      <c r="F177" s="36">
        <f t="shared" si="18"/>
        <v>0</v>
      </c>
      <c r="G177" s="36">
        <f t="shared" si="16"/>
        <v>-5263.8122424957892</v>
      </c>
      <c r="H177" s="37">
        <v>0</v>
      </c>
      <c r="I177" s="36">
        <f>(1+Mastersheet!$C$39)*I165</f>
        <v>-302.5179449710223</v>
      </c>
      <c r="J177" s="25">
        <v>0</v>
      </c>
      <c r="K177" s="25">
        <v>0</v>
      </c>
      <c r="L177" s="25">
        <v>0</v>
      </c>
      <c r="M177" s="37">
        <f>(1+Mastersheet!$C$29)*M165</f>
        <v>-2260.9039557544261</v>
      </c>
      <c r="N177" s="25">
        <v>0</v>
      </c>
      <c r="O177" s="25">
        <v>0</v>
      </c>
      <c r="P177" s="25">
        <v>0</v>
      </c>
      <c r="Q177" s="37">
        <f>(1+Mastersheet!$C$39)*Q165</f>
        <v>-756.29486242755581</v>
      </c>
      <c r="R177" s="38">
        <f>Mastersheet!$C$41</f>
        <v>-1500</v>
      </c>
      <c r="S177" s="37">
        <f t="shared" si="19"/>
        <v>0</v>
      </c>
      <c r="T177" s="36">
        <f t="shared" si="20"/>
        <v>6978.4830907168689</v>
      </c>
      <c r="U177" s="36">
        <f t="shared" si="21"/>
        <v>1169163.4304654398</v>
      </c>
    </row>
    <row r="178" spans="1:21">
      <c r="A178" s="25">
        <v>176</v>
      </c>
      <c r="B178" s="25">
        <v>39</v>
      </c>
      <c r="C178" s="25">
        <v>8</v>
      </c>
      <c r="D178" s="36">
        <f>(1+Mastersheet!$C$39)*D166</f>
        <v>18151.076698261342</v>
      </c>
      <c r="E178" s="36">
        <f t="shared" si="17"/>
        <v>-1089.0646018956804</v>
      </c>
      <c r="F178" s="36">
        <f t="shared" si="18"/>
        <v>0</v>
      </c>
      <c r="G178" s="36">
        <f t="shared" si="16"/>
        <v>-5263.8122424957892</v>
      </c>
      <c r="H178" s="37">
        <v>0</v>
      </c>
      <c r="I178" s="36">
        <f>(1+Mastersheet!$C$39)*I166</f>
        <v>-302.5179449710223</v>
      </c>
      <c r="J178" s="25">
        <v>0</v>
      </c>
      <c r="K178" s="25">
        <v>0</v>
      </c>
      <c r="L178" s="25">
        <v>0</v>
      </c>
      <c r="M178" s="37">
        <f>(1+Mastersheet!$C$29)*M166</f>
        <v>-2260.9039557544261</v>
      </c>
      <c r="N178" s="25">
        <v>0</v>
      </c>
      <c r="O178" s="25">
        <v>0</v>
      </c>
      <c r="P178" s="25">
        <v>0</v>
      </c>
      <c r="Q178" s="37">
        <f>(1+Mastersheet!$C$39)*Q166</f>
        <v>-756.29486242755581</v>
      </c>
      <c r="R178" s="38">
        <f>Mastersheet!$C$41</f>
        <v>-1500</v>
      </c>
      <c r="S178" s="37">
        <f t="shared" si="19"/>
        <v>0</v>
      </c>
      <c r="T178" s="36">
        <f t="shared" si="20"/>
        <v>6978.4830907168689</v>
      </c>
      <c r="U178" s="36">
        <f t="shared" si="21"/>
        <v>1178090.5192735991</v>
      </c>
    </row>
    <row r="179" spans="1:21">
      <c r="A179" s="25">
        <v>177</v>
      </c>
      <c r="B179" s="25">
        <v>39</v>
      </c>
      <c r="C179" s="25">
        <v>9</v>
      </c>
      <c r="D179" s="36">
        <f>(1+Mastersheet!$C$39)*D167</f>
        <v>18151.076698261342</v>
      </c>
      <c r="E179" s="36">
        <f t="shared" si="17"/>
        <v>-1089.0646018956804</v>
      </c>
      <c r="F179" s="36">
        <f t="shared" si="18"/>
        <v>0</v>
      </c>
      <c r="G179" s="36">
        <f t="shared" si="16"/>
        <v>-5263.8122424957892</v>
      </c>
      <c r="H179" s="37">
        <v>0</v>
      </c>
      <c r="I179" s="36">
        <f>(1+Mastersheet!$C$39)*I167</f>
        <v>-302.5179449710223</v>
      </c>
      <c r="J179" s="25">
        <v>0</v>
      </c>
      <c r="K179" s="25">
        <v>0</v>
      </c>
      <c r="L179" s="25">
        <v>0</v>
      </c>
      <c r="M179" s="37">
        <f>(1+Mastersheet!$C$29)*M167</f>
        <v>-2260.9039557544261</v>
      </c>
      <c r="N179" s="25">
        <v>0</v>
      </c>
      <c r="O179" s="25">
        <v>0</v>
      </c>
      <c r="P179" s="25">
        <v>0</v>
      </c>
      <c r="Q179" s="37">
        <f>(1+Mastersheet!$C$39)*Q167</f>
        <v>-756.29486242755581</v>
      </c>
      <c r="R179" s="38">
        <f>Mastersheet!$C$41</f>
        <v>-1500</v>
      </c>
      <c r="S179" s="37">
        <f t="shared" si="19"/>
        <v>0</v>
      </c>
      <c r="T179" s="36">
        <f t="shared" si="20"/>
        <v>6978.4830907168689</v>
      </c>
      <c r="U179" s="36">
        <f t="shared" si="21"/>
        <v>1187032.4865631054</v>
      </c>
    </row>
    <row r="180" spans="1:21">
      <c r="A180" s="25">
        <v>178</v>
      </c>
      <c r="B180" s="25">
        <v>39</v>
      </c>
      <c r="C180" s="25">
        <v>10</v>
      </c>
      <c r="D180" s="36">
        <f>(1+Mastersheet!$C$39)*D168</f>
        <v>18151.076698261342</v>
      </c>
      <c r="E180" s="36">
        <f t="shared" si="17"/>
        <v>-1089.0646018956804</v>
      </c>
      <c r="F180" s="36">
        <f t="shared" si="18"/>
        <v>0</v>
      </c>
      <c r="G180" s="36">
        <f t="shared" si="16"/>
        <v>-5263.8122424957892</v>
      </c>
      <c r="H180" s="37">
        <v>0</v>
      </c>
      <c r="I180" s="36">
        <f>(1+Mastersheet!$C$39)*I168</f>
        <v>-302.5179449710223</v>
      </c>
      <c r="J180" s="25">
        <v>0</v>
      </c>
      <c r="K180" s="25">
        <v>0</v>
      </c>
      <c r="L180" s="25">
        <v>0</v>
      </c>
      <c r="M180" s="37">
        <f>(1+Mastersheet!$C$29)*M168</f>
        <v>-2260.9039557544261</v>
      </c>
      <c r="N180" s="25">
        <v>0</v>
      </c>
      <c r="O180" s="25">
        <v>0</v>
      </c>
      <c r="P180" s="25">
        <v>0</v>
      </c>
      <c r="Q180" s="37">
        <f>(1+Mastersheet!$C$39)*Q168</f>
        <v>-756.29486242755581</v>
      </c>
      <c r="R180" s="38">
        <f>Mastersheet!$C$41</f>
        <v>-1500</v>
      </c>
      <c r="S180" s="37">
        <f t="shared" si="19"/>
        <v>0</v>
      </c>
      <c r="T180" s="36">
        <f t="shared" si="20"/>
        <v>6978.4830907168689</v>
      </c>
      <c r="U180" s="36">
        <f t="shared" si="21"/>
        <v>1195989.3571314274</v>
      </c>
    </row>
    <row r="181" spans="1:21">
      <c r="A181" s="25">
        <v>179</v>
      </c>
      <c r="B181" s="25">
        <v>39</v>
      </c>
      <c r="C181" s="25">
        <v>11</v>
      </c>
      <c r="D181" s="36">
        <f>(1+Mastersheet!$C$39)*D169</f>
        <v>18151.076698261342</v>
      </c>
      <c r="E181" s="36">
        <f t="shared" si="17"/>
        <v>-1089.0646018956804</v>
      </c>
      <c r="F181" s="36">
        <f t="shared" si="18"/>
        <v>0</v>
      </c>
      <c r="G181" s="36">
        <f t="shared" si="16"/>
        <v>-5263.8122424957892</v>
      </c>
      <c r="H181" s="37">
        <v>0</v>
      </c>
      <c r="I181" s="36">
        <f>(1+Mastersheet!$C$39)*I169</f>
        <v>-302.5179449710223</v>
      </c>
      <c r="J181" s="25">
        <v>0</v>
      </c>
      <c r="K181" s="25">
        <v>0</v>
      </c>
      <c r="L181" s="25">
        <v>0</v>
      </c>
      <c r="M181" s="37">
        <f>(1+Mastersheet!$C$29)*M169</f>
        <v>-2260.9039557544261</v>
      </c>
      <c r="N181" s="25">
        <v>0</v>
      </c>
      <c r="O181" s="25">
        <v>0</v>
      </c>
      <c r="P181" s="25">
        <v>0</v>
      </c>
      <c r="Q181" s="37">
        <f>(1+Mastersheet!$C$39)*Q169</f>
        <v>-756.29486242755581</v>
      </c>
      <c r="R181" s="38">
        <f>Mastersheet!$C$41</f>
        <v>-1500</v>
      </c>
      <c r="S181" s="37">
        <f t="shared" si="19"/>
        <v>0</v>
      </c>
      <c r="T181" s="36">
        <f t="shared" si="20"/>
        <v>6978.4830907168689</v>
      </c>
      <c r="U181" s="36">
        <f t="shared" si="21"/>
        <v>1204961.1558173634</v>
      </c>
    </row>
    <row r="182" spans="1:21">
      <c r="A182" s="25">
        <v>180</v>
      </c>
      <c r="B182" s="25">
        <v>40</v>
      </c>
      <c r="C182" s="25">
        <v>0</v>
      </c>
      <c r="D182" s="36">
        <f>(1+Mastersheet!$C$39)*D170</f>
        <v>18151.076698261342</v>
      </c>
      <c r="E182" s="36">
        <f t="shared" si="17"/>
        <v>-1089.0646018956804</v>
      </c>
      <c r="F182" s="36">
        <f t="shared" si="18"/>
        <v>0</v>
      </c>
      <c r="G182" s="36">
        <f t="shared" si="16"/>
        <v>-5263.8122424957892</v>
      </c>
      <c r="H182" s="37">
        <v>0</v>
      </c>
      <c r="I182" s="36">
        <f>(1+Mastersheet!$C$39)*I170</f>
        <v>-302.5179449710223</v>
      </c>
      <c r="J182" s="25">
        <v>0</v>
      </c>
      <c r="K182" s="25">
        <v>0</v>
      </c>
      <c r="L182" s="25">
        <v>0</v>
      </c>
      <c r="M182" s="37">
        <f>(1+Mastersheet!$C$29)*M170</f>
        <v>-2260.9039557544261</v>
      </c>
      <c r="N182" s="25">
        <v>0</v>
      </c>
      <c r="O182" s="25">
        <v>0</v>
      </c>
      <c r="P182" s="25">
        <v>0</v>
      </c>
      <c r="Q182" s="37">
        <f>(1+Mastersheet!$C$39)*Q170</f>
        <v>-756.29486242755581</v>
      </c>
      <c r="R182" s="38">
        <f>Mastersheet!$C$41</f>
        <v>-1500</v>
      </c>
      <c r="S182" s="37">
        <f t="shared" si="19"/>
        <v>0</v>
      </c>
      <c r="T182" s="36">
        <f t="shared" si="20"/>
        <v>6978.4830907168689</v>
      </c>
      <c r="U182" s="36">
        <f t="shared" si="21"/>
        <v>1213947.9075011092</v>
      </c>
    </row>
    <row r="183" spans="1:21">
      <c r="A183" s="25">
        <v>181</v>
      </c>
      <c r="B183" s="25">
        <v>40</v>
      </c>
      <c r="C183" s="25">
        <v>1</v>
      </c>
      <c r="D183" s="36">
        <f>(1+Mastersheet!$C$39)*D171</f>
        <v>18695.608999209184</v>
      </c>
      <c r="E183" s="36">
        <f t="shared" si="17"/>
        <v>-1121.7365399525511</v>
      </c>
      <c r="F183" s="36">
        <f t="shared" si="18"/>
        <v>0</v>
      </c>
      <c r="G183" s="36">
        <f t="shared" si="16"/>
        <v>-5421.7266097706633</v>
      </c>
      <c r="H183" s="37">
        <v>0</v>
      </c>
      <c r="I183" s="36">
        <f>(1+Mastersheet!$C$39)*I171</f>
        <v>-311.59348332015298</v>
      </c>
      <c r="J183" s="25">
        <v>0</v>
      </c>
      <c r="K183" s="25">
        <v>0</v>
      </c>
      <c r="L183" s="25">
        <v>0</v>
      </c>
      <c r="M183" s="37">
        <f>(1+Mastersheet!$C$29)*M171</f>
        <v>-2396.5581930996918</v>
      </c>
      <c r="N183" s="25">
        <v>0</v>
      </c>
      <c r="O183" s="25">
        <v>0</v>
      </c>
      <c r="P183" s="25">
        <v>0</v>
      </c>
      <c r="Q183" s="37">
        <f>(1+Mastersheet!$C$39)*Q171</f>
        <v>-778.98370830038255</v>
      </c>
      <c r="R183" s="38">
        <f>Mastersheet!$C$41</f>
        <v>-1500</v>
      </c>
      <c r="S183" s="37">
        <f t="shared" si="19"/>
        <v>0</v>
      </c>
      <c r="T183" s="36">
        <f t="shared" si="20"/>
        <v>7165.0104647657408</v>
      </c>
      <c r="U183" s="36">
        <f t="shared" si="21"/>
        <v>1223136.164478377</v>
      </c>
    </row>
    <row r="184" spans="1:21">
      <c r="A184" s="25">
        <v>182</v>
      </c>
      <c r="B184" s="25">
        <v>40</v>
      </c>
      <c r="C184" s="25">
        <v>2</v>
      </c>
      <c r="D184" s="36">
        <f>(1+Mastersheet!$C$39)*D172</f>
        <v>18695.608999209184</v>
      </c>
      <c r="E184" s="36">
        <f t="shared" si="17"/>
        <v>-1121.7365399525511</v>
      </c>
      <c r="F184" s="36">
        <f t="shared" si="18"/>
        <v>0</v>
      </c>
      <c r="G184" s="36">
        <f t="shared" si="16"/>
        <v>-5421.7266097706633</v>
      </c>
      <c r="H184" s="37">
        <v>0</v>
      </c>
      <c r="I184" s="36">
        <f>(1+Mastersheet!$C$39)*I172</f>
        <v>-311.59348332015298</v>
      </c>
      <c r="J184" s="25">
        <v>0</v>
      </c>
      <c r="K184" s="25">
        <v>0</v>
      </c>
      <c r="L184" s="25">
        <v>0</v>
      </c>
      <c r="M184" s="37">
        <f>(1+Mastersheet!$C$29)*M172</f>
        <v>-2396.5581930996918</v>
      </c>
      <c r="N184" s="25">
        <v>0</v>
      </c>
      <c r="O184" s="25">
        <v>0</v>
      </c>
      <c r="P184" s="25">
        <v>0</v>
      </c>
      <c r="Q184" s="37">
        <f>(1+Mastersheet!$C$39)*Q172</f>
        <v>-778.98370830038255</v>
      </c>
      <c r="R184" s="38">
        <f>Mastersheet!$C$41</f>
        <v>-1500</v>
      </c>
      <c r="S184" s="37">
        <f t="shared" si="19"/>
        <v>0</v>
      </c>
      <c r="T184" s="36">
        <f t="shared" si="20"/>
        <v>7165.0104647657408</v>
      </c>
      <c r="U184" s="36">
        <f t="shared" si="21"/>
        <v>1232339.7352172735</v>
      </c>
    </row>
    <row r="185" spans="1:21">
      <c r="A185" s="25">
        <v>183</v>
      </c>
      <c r="B185" s="25">
        <v>40</v>
      </c>
      <c r="C185" s="25">
        <v>3</v>
      </c>
      <c r="D185" s="36">
        <f>(1+Mastersheet!$C$39)*D173</f>
        <v>18695.608999209184</v>
      </c>
      <c r="E185" s="36">
        <f t="shared" si="17"/>
        <v>-1121.7365399525511</v>
      </c>
      <c r="F185" s="36">
        <f t="shared" si="18"/>
        <v>0</v>
      </c>
      <c r="G185" s="36">
        <f t="shared" si="16"/>
        <v>-5421.7266097706633</v>
      </c>
      <c r="H185" s="37">
        <v>0</v>
      </c>
      <c r="I185" s="36">
        <f>(1+Mastersheet!$C$39)*I173</f>
        <v>-311.59348332015298</v>
      </c>
      <c r="J185" s="25">
        <v>0</v>
      </c>
      <c r="K185" s="25">
        <v>0</v>
      </c>
      <c r="L185" s="25">
        <v>0</v>
      </c>
      <c r="M185" s="37">
        <f>(1+Mastersheet!$C$29)*M173</f>
        <v>-2396.5581930996918</v>
      </c>
      <c r="N185" s="25">
        <v>0</v>
      </c>
      <c r="O185" s="25">
        <v>0</v>
      </c>
      <c r="P185" s="25">
        <v>0</v>
      </c>
      <c r="Q185" s="37">
        <f>(1+Mastersheet!$C$39)*Q173</f>
        <v>-778.98370830038255</v>
      </c>
      <c r="R185" s="38">
        <f>Mastersheet!$C$41</f>
        <v>-1500</v>
      </c>
      <c r="S185" s="37">
        <f t="shared" si="19"/>
        <v>0</v>
      </c>
      <c r="T185" s="36">
        <f t="shared" si="20"/>
        <v>7165.0104647657408</v>
      </c>
      <c r="U185" s="36">
        <f t="shared" si="21"/>
        <v>1241558.6452407348</v>
      </c>
    </row>
    <row r="186" spans="1:21">
      <c r="A186" s="25">
        <v>184</v>
      </c>
      <c r="B186" s="25">
        <v>40</v>
      </c>
      <c r="C186" s="25">
        <v>4</v>
      </c>
      <c r="D186" s="36">
        <f>(1+Mastersheet!$C$39)*D174</f>
        <v>18695.608999209184</v>
      </c>
      <c r="E186" s="36">
        <f t="shared" si="17"/>
        <v>-1121.7365399525511</v>
      </c>
      <c r="F186" s="36">
        <f t="shared" si="18"/>
        <v>0</v>
      </c>
      <c r="G186" s="36">
        <f t="shared" si="16"/>
        <v>-5421.7266097706633</v>
      </c>
      <c r="H186" s="37">
        <v>0</v>
      </c>
      <c r="I186" s="36">
        <f>(1+Mastersheet!$C$39)*I174</f>
        <v>-311.59348332015298</v>
      </c>
      <c r="J186" s="25">
        <v>0</v>
      </c>
      <c r="K186" s="25">
        <v>0</v>
      </c>
      <c r="L186" s="25">
        <v>0</v>
      </c>
      <c r="M186" s="37">
        <f>(1+Mastersheet!$C$29)*M174</f>
        <v>-2396.5581930996918</v>
      </c>
      <c r="N186" s="25">
        <v>0</v>
      </c>
      <c r="O186" s="25">
        <v>0</v>
      </c>
      <c r="P186" s="25">
        <v>0</v>
      </c>
      <c r="Q186" s="37">
        <f>(1+Mastersheet!$C$39)*Q174</f>
        <v>-778.98370830038255</v>
      </c>
      <c r="R186" s="38">
        <f>Mastersheet!$C$41</f>
        <v>-1500</v>
      </c>
      <c r="S186" s="37">
        <f t="shared" si="19"/>
        <v>0</v>
      </c>
      <c r="T186" s="36">
        <f t="shared" si="20"/>
        <v>7165.0104647657408</v>
      </c>
      <c r="U186" s="36">
        <f t="shared" si="21"/>
        <v>1250792.9201142353</v>
      </c>
    </row>
    <row r="187" spans="1:21">
      <c r="A187" s="25">
        <v>185</v>
      </c>
      <c r="B187" s="25">
        <v>40</v>
      </c>
      <c r="C187" s="25">
        <v>5</v>
      </c>
      <c r="D187" s="36">
        <f>(1+Mastersheet!$C$39)*D175</f>
        <v>18695.608999209184</v>
      </c>
      <c r="E187" s="36">
        <f t="shared" si="17"/>
        <v>-1121.7365399525511</v>
      </c>
      <c r="F187" s="36">
        <f t="shared" si="18"/>
        <v>0</v>
      </c>
      <c r="G187" s="36">
        <f t="shared" si="16"/>
        <v>-5421.7266097706633</v>
      </c>
      <c r="H187" s="37">
        <v>0</v>
      </c>
      <c r="I187" s="36">
        <f>(1+Mastersheet!$C$39)*I175</f>
        <v>-311.59348332015298</v>
      </c>
      <c r="J187" s="25">
        <v>0</v>
      </c>
      <c r="K187" s="25">
        <v>0</v>
      </c>
      <c r="L187" s="25">
        <v>0</v>
      </c>
      <c r="M187" s="37">
        <f>(1+Mastersheet!$C$29)*M175</f>
        <v>-2396.5581930996918</v>
      </c>
      <c r="N187" s="25">
        <v>0</v>
      </c>
      <c r="O187" s="25">
        <v>0</v>
      </c>
      <c r="P187" s="25">
        <v>0</v>
      </c>
      <c r="Q187" s="37">
        <f>(1+Mastersheet!$C$39)*Q175</f>
        <v>-778.98370830038255</v>
      </c>
      <c r="R187" s="38">
        <f>Mastersheet!$C$41</f>
        <v>-1500</v>
      </c>
      <c r="S187" s="37">
        <f t="shared" si="19"/>
        <v>0</v>
      </c>
      <c r="T187" s="36">
        <f t="shared" si="20"/>
        <v>7165.0104647657408</v>
      </c>
      <c r="U187" s="36">
        <f t="shared" si="21"/>
        <v>1260042.5854458583</v>
      </c>
    </row>
    <row r="188" spans="1:21">
      <c r="A188" s="25">
        <v>186</v>
      </c>
      <c r="B188" s="25">
        <v>40</v>
      </c>
      <c r="C188" s="25">
        <v>6</v>
      </c>
      <c r="D188" s="36">
        <f>(1+Mastersheet!$C$39)*D176</f>
        <v>18695.608999209184</v>
      </c>
      <c r="E188" s="36">
        <f t="shared" si="17"/>
        <v>-1121.7365399525511</v>
      </c>
      <c r="F188" s="36">
        <f t="shared" si="18"/>
        <v>0</v>
      </c>
      <c r="G188" s="36">
        <f t="shared" si="16"/>
        <v>-5421.7266097706633</v>
      </c>
      <c r="H188" s="37">
        <v>0</v>
      </c>
      <c r="I188" s="36">
        <f>(1+Mastersheet!$C$39)*I176</f>
        <v>-311.59348332015298</v>
      </c>
      <c r="J188" s="25">
        <v>0</v>
      </c>
      <c r="K188" s="25">
        <v>0</v>
      </c>
      <c r="L188" s="25">
        <v>0</v>
      </c>
      <c r="M188" s="37">
        <f>(1+Mastersheet!$C$29)*M176</f>
        <v>-2396.5581930996918</v>
      </c>
      <c r="N188" s="25">
        <v>0</v>
      </c>
      <c r="O188" s="25">
        <v>0</v>
      </c>
      <c r="P188" s="25">
        <v>0</v>
      </c>
      <c r="Q188" s="37">
        <f>(1+Mastersheet!$C$39)*Q176</f>
        <v>-778.98370830038255</v>
      </c>
      <c r="R188" s="38">
        <f>Mastersheet!$C$41</f>
        <v>-1500</v>
      </c>
      <c r="S188" s="37">
        <f t="shared" si="19"/>
        <v>0</v>
      </c>
      <c r="T188" s="36">
        <f t="shared" si="20"/>
        <v>7165.0104647657408</v>
      </c>
      <c r="U188" s="36">
        <f t="shared" si="21"/>
        <v>1269307.6668863674</v>
      </c>
    </row>
    <row r="189" spans="1:21">
      <c r="A189" s="25">
        <v>187</v>
      </c>
      <c r="B189" s="25">
        <v>40</v>
      </c>
      <c r="C189" s="25">
        <v>7</v>
      </c>
      <c r="D189" s="36">
        <f>(1+Mastersheet!$C$39)*D177</f>
        <v>18695.608999209184</v>
      </c>
      <c r="E189" s="36">
        <f t="shared" si="17"/>
        <v>-1121.7365399525511</v>
      </c>
      <c r="F189" s="36">
        <f t="shared" si="18"/>
        <v>0</v>
      </c>
      <c r="G189" s="36">
        <f t="shared" si="16"/>
        <v>-5421.7266097706633</v>
      </c>
      <c r="H189" s="37">
        <v>0</v>
      </c>
      <c r="I189" s="36">
        <f>(1+Mastersheet!$C$39)*I177</f>
        <v>-311.59348332015298</v>
      </c>
      <c r="J189" s="25">
        <v>0</v>
      </c>
      <c r="K189" s="25">
        <v>0</v>
      </c>
      <c r="L189" s="25">
        <v>0</v>
      </c>
      <c r="M189" s="37">
        <f>(1+Mastersheet!$C$29)*M177</f>
        <v>-2396.5581930996918</v>
      </c>
      <c r="N189" s="25">
        <v>0</v>
      </c>
      <c r="O189" s="25">
        <v>0</v>
      </c>
      <c r="P189" s="25">
        <v>0</v>
      </c>
      <c r="Q189" s="37">
        <f>(1+Mastersheet!$C$39)*Q177</f>
        <v>-778.98370830038255</v>
      </c>
      <c r="R189" s="38">
        <f>Mastersheet!$C$41</f>
        <v>-1500</v>
      </c>
      <c r="S189" s="37">
        <f t="shared" si="19"/>
        <v>0</v>
      </c>
      <c r="T189" s="36">
        <f t="shared" si="20"/>
        <v>7165.0104647657408</v>
      </c>
      <c r="U189" s="36">
        <f t="shared" si="21"/>
        <v>1278588.1901292773</v>
      </c>
    </row>
    <row r="190" spans="1:21">
      <c r="A190" s="25">
        <v>188</v>
      </c>
      <c r="B190" s="25">
        <v>40</v>
      </c>
      <c r="C190" s="25">
        <v>8</v>
      </c>
      <c r="D190" s="36">
        <f>(1+Mastersheet!$C$39)*D178</f>
        <v>18695.608999209184</v>
      </c>
      <c r="E190" s="36">
        <f t="shared" si="17"/>
        <v>-1121.7365399525511</v>
      </c>
      <c r="F190" s="36">
        <f t="shared" si="18"/>
        <v>0</v>
      </c>
      <c r="G190" s="36">
        <f t="shared" si="16"/>
        <v>-5421.7266097706633</v>
      </c>
      <c r="H190" s="37">
        <v>0</v>
      </c>
      <c r="I190" s="36">
        <f>(1+Mastersheet!$C$39)*I178</f>
        <v>-311.59348332015298</v>
      </c>
      <c r="J190" s="25">
        <v>0</v>
      </c>
      <c r="K190" s="25">
        <v>0</v>
      </c>
      <c r="L190" s="25">
        <v>0</v>
      </c>
      <c r="M190" s="37">
        <f>(1+Mastersheet!$C$29)*M178</f>
        <v>-2396.5581930996918</v>
      </c>
      <c r="N190" s="25">
        <v>0</v>
      </c>
      <c r="O190" s="25">
        <v>0</v>
      </c>
      <c r="P190" s="25">
        <v>0</v>
      </c>
      <c r="Q190" s="37">
        <f>(1+Mastersheet!$C$39)*Q178</f>
        <v>-778.98370830038255</v>
      </c>
      <c r="R190" s="38">
        <f>Mastersheet!$C$41</f>
        <v>-1500</v>
      </c>
      <c r="S190" s="37">
        <f t="shared" si="19"/>
        <v>0</v>
      </c>
      <c r="T190" s="36">
        <f t="shared" si="20"/>
        <v>7165.0104647657408</v>
      </c>
      <c r="U190" s="36">
        <f t="shared" si="21"/>
        <v>1287884.1809109254</v>
      </c>
    </row>
    <row r="191" spans="1:21">
      <c r="A191" s="25">
        <v>189</v>
      </c>
      <c r="B191" s="25">
        <v>40</v>
      </c>
      <c r="C191" s="25">
        <v>9</v>
      </c>
      <c r="D191" s="36">
        <f>(1+Mastersheet!$C$39)*D179</f>
        <v>18695.608999209184</v>
      </c>
      <c r="E191" s="36">
        <f t="shared" si="17"/>
        <v>-1121.7365399525511</v>
      </c>
      <c r="F191" s="36">
        <f t="shared" si="18"/>
        <v>0</v>
      </c>
      <c r="G191" s="36">
        <f t="shared" si="16"/>
        <v>-5421.7266097706633</v>
      </c>
      <c r="H191" s="37">
        <v>0</v>
      </c>
      <c r="I191" s="36">
        <f>(1+Mastersheet!$C$39)*I179</f>
        <v>-311.59348332015298</v>
      </c>
      <c r="J191" s="25">
        <v>0</v>
      </c>
      <c r="K191" s="25">
        <v>0</v>
      </c>
      <c r="L191" s="25">
        <v>0</v>
      </c>
      <c r="M191" s="37">
        <f>(1+Mastersheet!$C$29)*M179</f>
        <v>-2396.5581930996918</v>
      </c>
      <c r="N191" s="25">
        <v>0</v>
      </c>
      <c r="O191" s="25">
        <v>0</v>
      </c>
      <c r="P191" s="25">
        <v>0</v>
      </c>
      <c r="Q191" s="37">
        <f>(1+Mastersheet!$C$39)*Q179</f>
        <v>-778.98370830038255</v>
      </c>
      <c r="R191" s="38">
        <f>Mastersheet!$C$41</f>
        <v>-1500</v>
      </c>
      <c r="S191" s="37">
        <f t="shared" si="19"/>
        <v>0</v>
      </c>
      <c r="T191" s="36">
        <f t="shared" si="20"/>
        <v>7165.0104647657408</v>
      </c>
      <c r="U191" s="36">
        <f t="shared" si="21"/>
        <v>1297195.6650105428</v>
      </c>
    </row>
    <row r="192" spans="1:21">
      <c r="A192" s="25">
        <v>190</v>
      </c>
      <c r="B192" s="25">
        <v>40</v>
      </c>
      <c r="C192" s="25">
        <v>10</v>
      </c>
      <c r="D192" s="36">
        <f>(1+Mastersheet!$C$39)*D180</f>
        <v>18695.608999209184</v>
      </c>
      <c r="E192" s="36">
        <f t="shared" si="17"/>
        <v>-1121.7365399525511</v>
      </c>
      <c r="F192" s="36">
        <f t="shared" si="18"/>
        <v>0</v>
      </c>
      <c r="G192" s="36">
        <f t="shared" si="16"/>
        <v>-5421.7266097706633</v>
      </c>
      <c r="H192" s="37">
        <v>0</v>
      </c>
      <c r="I192" s="36">
        <f>(1+Mastersheet!$C$39)*I180</f>
        <v>-311.59348332015298</v>
      </c>
      <c r="J192" s="25">
        <v>0</v>
      </c>
      <c r="K192" s="25">
        <v>0</v>
      </c>
      <c r="L192" s="25">
        <v>0</v>
      </c>
      <c r="M192" s="37">
        <f>(1+Mastersheet!$C$29)*M180</f>
        <v>-2396.5581930996918</v>
      </c>
      <c r="N192" s="25">
        <v>0</v>
      </c>
      <c r="O192" s="25">
        <v>0</v>
      </c>
      <c r="P192" s="25">
        <v>0</v>
      </c>
      <c r="Q192" s="37">
        <f>(1+Mastersheet!$C$39)*Q180</f>
        <v>-778.98370830038255</v>
      </c>
      <c r="R192" s="38">
        <f>Mastersheet!$C$41</f>
        <v>-1500</v>
      </c>
      <c r="S192" s="37">
        <f t="shared" si="19"/>
        <v>0</v>
      </c>
      <c r="T192" s="36">
        <f t="shared" si="20"/>
        <v>7165.0104647657408</v>
      </c>
      <c r="U192" s="36">
        <f t="shared" si="21"/>
        <v>1306522.6682503263</v>
      </c>
    </row>
    <row r="193" spans="1:21">
      <c r="A193" s="25">
        <v>191</v>
      </c>
      <c r="B193" s="25">
        <v>40</v>
      </c>
      <c r="C193" s="25">
        <v>11</v>
      </c>
      <c r="D193" s="36">
        <f>(1+Mastersheet!$C$39)*D181</f>
        <v>18695.608999209184</v>
      </c>
      <c r="E193" s="36">
        <f t="shared" si="17"/>
        <v>-1121.7365399525511</v>
      </c>
      <c r="F193" s="36">
        <f t="shared" si="18"/>
        <v>0</v>
      </c>
      <c r="G193" s="36">
        <f t="shared" si="16"/>
        <v>-5421.7266097706633</v>
      </c>
      <c r="H193" s="37">
        <v>0</v>
      </c>
      <c r="I193" s="36">
        <f>(1+Mastersheet!$C$39)*I181</f>
        <v>-311.59348332015298</v>
      </c>
      <c r="J193" s="25">
        <v>0</v>
      </c>
      <c r="K193" s="25">
        <v>0</v>
      </c>
      <c r="L193" s="25">
        <v>0</v>
      </c>
      <c r="M193" s="37">
        <f>(1+Mastersheet!$C$29)*M181</f>
        <v>-2396.5581930996918</v>
      </c>
      <c r="N193" s="25">
        <v>0</v>
      </c>
      <c r="O193" s="25">
        <v>0</v>
      </c>
      <c r="P193" s="25">
        <v>0</v>
      </c>
      <c r="Q193" s="37">
        <f>(1+Mastersheet!$C$39)*Q181</f>
        <v>-778.98370830038255</v>
      </c>
      <c r="R193" s="38">
        <f>Mastersheet!$C$41</f>
        <v>-1500</v>
      </c>
      <c r="S193" s="37">
        <f t="shared" si="19"/>
        <v>0</v>
      </c>
      <c r="T193" s="36">
        <f t="shared" si="20"/>
        <v>7165.0104647657408</v>
      </c>
      <c r="U193" s="36">
        <f t="shared" si="21"/>
        <v>1315865.2164955095</v>
      </c>
    </row>
    <row r="194" spans="1:21">
      <c r="A194" s="25">
        <v>192</v>
      </c>
      <c r="B194" s="25">
        <v>41</v>
      </c>
      <c r="C194" s="25">
        <v>0</v>
      </c>
      <c r="D194" s="36">
        <f>(1+Mastersheet!$C$39)*D182</f>
        <v>18695.608999209184</v>
      </c>
      <c r="E194" s="36">
        <f t="shared" si="17"/>
        <v>-1121.7365399525511</v>
      </c>
      <c r="F194" s="36">
        <f t="shared" si="18"/>
        <v>0</v>
      </c>
      <c r="G194" s="36">
        <f t="shared" ref="G194:G257" si="22">-29% *D194</f>
        <v>-5421.7266097706633</v>
      </c>
      <c r="H194" s="37">
        <v>0</v>
      </c>
      <c r="I194" s="36">
        <f>(1+Mastersheet!$C$39)*I182</f>
        <v>-311.59348332015298</v>
      </c>
      <c r="J194" s="25">
        <v>0</v>
      </c>
      <c r="K194" s="25">
        <v>0</v>
      </c>
      <c r="L194" s="25">
        <v>0</v>
      </c>
      <c r="M194" s="37">
        <f>(1+Mastersheet!$C$29)*M182</f>
        <v>-2396.5581930996918</v>
      </c>
      <c r="N194" s="25">
        <v>0</v>
      </c>
      <c r="O194" s="25">
        <v>0</v>
      </c>
      <c r="P194" s="25">
        <v>0</v>
      </c>
      <c r="Q194" s="37">
        <f>(1+Mastersheet!$C$39)*Q182</f>
        <v>-778.98370830038255</v>
      </c>
      <c r="R194" s="38">
        <f>Mastersheet!$C$41</f>
        <v>-1500</v>
      </c>
      <c r="S194" s="37">
        <f t="shared" si="19"/>
        <v>0</v>
      </c>
      <c r="T194" s="36">
        <f t="shared" si="20"/>
        <v>7165.0104647657408</v>
      </c>
      <c r="U194" s="36">
        <f t="shared" si="21"/>
        <v>1325223.3356544345</v>
      </c>
    </row>
    <row r="195" spans="1:21">
      <c r="A195" s="25">
        <v>193</v>
      </c>
      <c r="B195" s="25">
        <v>41</v>
      </c>
      <c r="C195" s="25">
        <v>1</v>
      </c>
      <c r="D195" s="36">
        <f>(1+Mastersheet!$C$39)*D183</f>
        <v>19256.47726918546</v>
      </c>
      <c r="E195" s="36">
        <f t="shared" ref="E195:E258" si="23">-6% *D195</f>
        <v>-1155.3886361511275</v>
      </c>
      <c r="F195" s="36">
        <f t="shared" ref="F195:F258" si="24">FV(0.00416,1,0,-F194,0)</f>
        <v>0</v>
      </c>
      <c r="G195" s="36">
        <f t="shared" si="22"/>
        <v>-5584.3784080637824</v>
      </c>
      <c r="H195" s="37">
        <v>0</v>
      </c>
      <c r="I195" s="36">
        <f>(1+Mastersheet!$C$39)*I183</f>
        <v>-320.94128781975758</v>
      </c>
      <c r="J195" s="25">
        <v>0</v>
      </c>
      <c r="K195" s="25">
        <v>0</v>
      </c>
      <c r="L195" s="25">
        <v>0</v>
      </c>
      <c r="M195" s="37">
        <f>(1+Mastersheet!$C$29)*M183</f>
        <v>-2540.3516846856733</v>
      </c>
      <c r="N195" s="25">
        <v>0</v>
      </c>
      <c r="O195" s="25">
        <v>0</v>
      </c>
      <c r="P195" s="25">
        <v>0</v>
      </c>
      <c r="Q195" s="37">
        <f>(1+Mastersheet!$C$39)*Q183</f>
        <v>-802.353219549394</v>
      </c>
      <c r="R195" s="38">
        <f>Mastersheet!$C$41</f>
        <v>-1500</v>
      </c>
      <c r="S195" s="37">
        <f t="shared" si="19"/>
        <v>0</v>
      </c>
      <c r="T195" s="36">
        <f t="shared" si="20"/>
        <v>7353.064032915725</v>
      </c>
      <c r="U195" s="36">
        <f t="shared" si="21"/>
        <v>1334785.1052467744</v>
      </c>
    </row>
    <row r="196" spans="1:21">
      <c r="A196" s="25">
        <v>194</v>
      </c>
      <c r="B196" s="25">
        <v>41</v>
      </c>
      <c r="C196" s="25">
        <v>2</v>
      </c>
      <c r="D196" s="36">
        <f>(1+Mastersheet!$C$39)*D184</f>
        <v>19256.47726918546</v>
      </c>
      <c r="E196" s="36">
        <f t="shared" si="23"/>
        <v>-1155.3886361511275</v>
      </c>
      <c r="F196" s="36">
        <f t="shared" si="24"/>
        <v>0</v>
      </c>
      <c r="G196" s="36">
        <f t="shared" si="22"/>
        <v>-5584.3784080637824</v>
      </c>
      <c r="H196" s="37">
        <v>0</v>
      </c>
      <c r="I196" s="36">
        <f>(1+Mastersheet!$C$39)*I184</f>
        <v>-320.94128781975758</v>
      </c>
      <c r="J196" s="25">
        <v>0</v>
      </c>
      <c r="K196" s="25">
        <v>0</v>
      </c>
      <c r="L196" s="25">
        <v>0</v>
      </c>
      <c r="M196" s="37">
        <f>(1+Mastersheet!$C$29)*M184</f>
        <v>-2540.3516846856733</v>
      </c>
      <c r="N196" s="25">
        <v>0</v>
      </c>
      <c r="O196" s="25">
        <v>0</v>
      </c>
      <c r="P196" s="25">
        <v>0</v>
      </c>
      <c r="Q196" s="37">
        <f>(1+Mastersheet!$C$39)*Q184</f>
        <v>-802.353219549394</v>
      </c>
      <c r="R196" s="38">
        <f>Mastersheet!$C$41</f>
        <v>-1500</v>
      </c>
      <c r="S196" s="37">
        <f t="shared" ref="S196:S259" si="25" xml:space="preserve"> FV(0.00666,1,0,-S195,0)</f>
        <v>0</v>
      </c>
      <c r="T196" s="36">
        <f t="shared" ref="T196:T259" si="26">SUM(D196,E196,F196,G196,H196,I196,J196,K196,L196,M196,N196,O196,P196,Q196,R196,S196)</f>
        <v>7353.064032915725</v>
      </c>
      <c r="U196" s="36">
        <f t="shared" ref="U196:U259" si="27" xml:space="preserve"> T196 + U195 * (1+($Y$7)/12)</f>
        <v>1344362.8111217681</v>
      </c>
    </row>
    <row r="197" spans="1:21">
      <c r="A197" s="25">
        <v>195</v>
      </c>
      <c r="B197" s="25">
        <v>41</v>
      </c>
      <c r="C197" s="25">
        <v>3</v>
      </c>
      <c r="D197" s="36">
        <f>(1+Mastersheet!$C$39)*D185</f>
        <v>19256.47726918546</v>
      </c>
      <c r="E197" s="36">
        <f t="shared" si="23"/>
        <v>-1155.3886361511275</v>
      </c>
      <c r="F197" s="36">
        <f t="shared" si="24"/>
        <v>0</v>
      </c>
      <c r="G197" s="36">
        <f t="shared" si="22"/>
        <v>-5584.3784080637824</v>
      </c>
      <c r="H197" s="37">
        <v>0</v>
      </c>
      <c r="I197" s="36">
        <f>(1+Mastersheet!$C$39)*I185</f>
        <v>-320.94128781975758</v>
      </c>
      <c r="J197" s="25">
        <v>0</v>
      </c>
      <c r="K197" s="25">
        <v>0</v>
      </c>
      <c r="L197" s="25">
        <v>0</v>
      </c>
      <c r="M197" s="37">
        <f>(1+Mastersheet!$C$29)*M185</f>
        <v>-2540.3516846856733</v>
      </c>
      <c r="N197" s="25">
        <v>0</v>
      </c>
      <c r="O197" s="25">
        <v>0</v>
      </c>
      <c r="P197" s="25">
        <v>0</v>
      </c>
      <c r="Q197" s="37">
        <f>(1+Mastersheet!$C$39)*Q185</f>
        <v>-802.353219549394</v>
      </c>
      <c r="R197" s="38">
        <f>Mastersheet!$C$41</f>
        <v>-1500</v>
      </c>
      <c r="S197" s="37">
        <f t="shared" si="25"/>
        <v>0</v>
      </c>
      <c r="T197" s="36">
        <f t="shared" si="26"/>
        <v>7353.064032915725</v>
      </c>
      <c r="U197" s="36">
        <f t="shared" si="27"/>
        <v>1353956.4798398868</v>
      </c>
    </row>
    <row r="198" spans="1:21">
      <c r="A198" s="25">
        <v>196</v>
      </c>
      <c r="B198" s="25">
        <v>41</v>
      </c>
      <c r="C198" s="25">
        <v>4</v>
      </c>
      <c r="D198" s="36">
        <f>(1+Mastersheet!$C$39)*D186</f>
        <v>19256.47726918546</v>
      </c>
      <c r="E198" s="36">
        <f t="shared" si="23"/>
        <v>-1155.3886361511275</v>
      </c>
      <c r="F198" s="36">
        <f t="shared" si="24"/>
        <v>0</v>
      </c>
      <c r="G198" s="36">
        <f t="shared" si="22"/>
        <v>-5584.3784080637824</v>
      </c>
      <c r="H198" s="37">
        <v>0</v>
      </c>
      <c r="I198" s="36">
        <f>(1+Mastersheet!$C$39)*I186</f>
        <v>-320.94128781975758</v>
      </c>
      <c r="J198" s="25">
        <v>0</v>
      </c>
      <c r="K198" s="25">
        <v>0</v>
      </c>
      <c r="L198" s="25">
        <v>0</v>
      </c>
      <c r="M198" s="37">
        <f>(1+Mastersheet!$C$29)*M186</f>
        <v>-2540.3516846856733</v>
      </c>
      <c r="N198" s="25">
        <v>0</v>
      </c>
      <c r="O198" s="25">
        <v>0</v>
      </c>
      <c r="P198" s="25">
        <v>0</v>
      </c>
      <c r="Q198" s="37">
        <f>(1+Mastersheet!$C$39)*Q186</f>
        <v>-802.353219549394</v>
      </c>
      <c r="R198" s="38">
        <f>Mastersheet!$C$41</f>
        <v>-1500</v>
      </c>
      <c r="S198" s="37">
        <f t="shared" si="25"/>
        <v>0</v>
      </c>
      <c r="T198" s="36">
        <f t="shared" si="26"/>
        <v>7353.064032915725</v>
      </c>
      <c r="U198" s="36">
        <f t="shared" si="27"/>
        <v>1363566.138005869</v>
      </c>
    </row>
    <row r="199" spans="1:21">
      <c r="A199" s="25">
        <v>197</v>
      </c>
      <c r="B199" s="25">
        <v>41</v>
      </c>
      <c r="C199" s="25">
        <v>5</v>
      </c>
      <c r="D199" s="36">
        <f>(1+Mastersheet!$C$39)*D187</f>
        <v>19256.47726918546</v>
      </c>
      <c r="E199" s="36">
        <f t="shared" si="23"/>
        <v>-1155.3886361511275</v>
      </c>
      <c r="F199" s="36">
        <f t="shared" si="24"/>
        <v>0</v>
      </c>
      <c r="G199" s="36">
        <f t="shared" si="22"/>
        <v>-5584.3784080637824</v>
      </c>
      <c r="H199" s="37">
        <v>0</v>
      </c>
      <c r="I199" s="36">
        <f>(1+Mastersheet!$C$39)*I187</f>
        <v>-320.94128781975758</v>
      </c>
      <c r="J199" s="25">
        <v>0</v>
      </c>
      <c r="K199" s="25">
        <v>0</v>
      </c>
      <c r="L199" s="25">
        <v>0</v>
      </c>
      <c r="M199" s="37">
        <f>(1+Mastersheet!$C$29)*M187</f>
        <v>-2540.3516846856733</v>
      </c>
      <c r="N199" s="25">
        <v>0</v>
      </c>
      <c r="O199" s="25">
        <v>0</v>
      </c>
      <c r="P199" s="25">
        <v>0</v>
      </c>
      <c r="Q199" s="37">
        <f>(1+Mastersheet!$C$39)*Q187</f>
        <v>-802.353219549394</v>
      </c>
      <c r="R199" s="38">
        <f>Mastersheet!$C$41</f>
        <v>-1500</v>
      </c>
      <c r="S199" s="37">
        <f t="shared" si="25"/>
        <v>0</v>
      </c>
      <c r="T199" s="36">
        <f t="shared" si="26"/>
        <v>7353.064032915725</v>
      </c>
      <c r="U199" s="36">
        <f t="shared" si="27"/>
        <v>1373191.8122687945</v>
      </c>
    </row>
    <row r="200" spans="1:21">
      <c r="A200" s="25">
        <v>198</v>
      </c>
      <c r="B200" s="25">
        <v>41</v>
      </c>
      <c r="C200" s="25">
        <v>6</v>
      </c>
      <c r="D200" s="36">
        <f>(1+Mastersheet!$C$39)*D188</f>
        <v>19256.47726918546</v>
      </c>
      <c r="E200" s="36">
        <f t="shared" si="23"/>
        <v>-1155.3886361511275</v>
      </c>
      <c r="F200" s="36">
        <f t="shared" si="24"/>
        <v>0</v>
      </c>
      <c r="G200" s="36">
        <f t="shared" si="22"/>
        <v>-5584.3784080637824</v>
      </c>
      <c r="H200" s="37">
        <v>0</v>
      </c>
      <c r="I200" s="36">
        <f>(1+Mastersheet!$C$39)*I188</f>
        <v>-320.94128781975758</v>
      </c>
      <c r="J200" s="25">
        <v>0</v>
      </c>
      <c r="K200" s="25">
        <v>0</v>
      </c>
      <c r="L200" s="25">
        <v>0</v>
      </c>
      <c r="M200" s="37">
        <f>(1+Mastersheet!$C$29)*M188</f>
        <v>-2540.3516846856733</v>
      </c>
      <c r="N200" s="25">
        <v>0</v>
      </c>
      <c r="O200" s="25">
        <v>0</v>
      </c>
      <c r="P200" s="25">
        <v>0</v>
      </c>
      <c r="Q200" s="37">
        <f>(1+Mastersheet!$C$39)*Q188</f>
        <v>-802.353219549394</v>
      </c>
      <c r="R200" s="38">
        <f>Mastersheet!$C$41</f>
        <v>-1500</v>
      </c>
      <c r="S200" s="37">
        <f t="shared" si="25"/>
        <v>0</v>
      </c>
      <c r="T200" s="36">
        <f t="shared" si="26"/>
        <v>7353.064032915725</v>
      </c>
      <c r="U200" s="36">
        <f t="shared" si="27"/>
        <v>1382833.5293221583</v>
      </c>
    </row>
    <row r="201" spans="1:21">
      <c r="A201" s="25">
        <v>199</v>
      </c>
      <c r="B201" s="25">
        <v>41</v>
      </c>
      <c r="C201" s="25">
        <v>7</v>
      </c>
      <c r="D201" s="36">
        <f>(1+Mastersheet!$C$39)*D189</f>
        <v>19256.47726918546</v>
      </c>
      <c r="E201" s="36">
        <f t="shared" si="23"/>
        <v>-1155.3886361511275</v>
      </c>
      <c r="F201" s="36">
        <f t="shared" si="24"/>
        <v>0</v>
      </c>
      <c r="G201" s="36">
        <f t="shared" si="22"/>
        <v>-5584.3784080637824</v>
      </c>
      <c r="H201" s="37">
        <v>0</v>
      </c>
      <c r="I201" s="36">
        <f>(1+Mastersheet!$C$39)*I189</f>
        <v>-320.94128781975758</v>
      </c>
      <c r="J201" s="25">
        <v>0</v>
      </c>
      <c r="K201" s="25">
        <v>0</v>
      </c>
      <c r="L201" s="25">
        <v>0</v>
      </c>
      <c r="M201" s="37">
        <f>(1+Mastersheet!$C$29)*M189</f>
        <v>-2540.3516846856733</v>
      </c>
      <c r="N201" s="25">
        <v>0</v>
      </c>
      <c r="O201" s="25">
        <v>0</v>
      </c>
      <c r="P201" s="25">
        <v>0</v>
      </c>
      <c r="Q201" s="37">
        <f>(1+Mastersheet!$C$39)*Q189</f>
        <v>-802.353219549394</v>
      </c>
      <c r="R201" s="38">
        <f>Mastersheet!$C$41</f>
        <v>-1500</v>
      </c>
      <c r="S201" s="37">
        <f t="shared" si="25"/>
        <v>0</v>
      </c>
      <c r="T201" s="36">
        <f t="shared" si="26"/>
        <v>7353.064032915725</v>
      </c>
      <c r="U201" s="36">
        <f t="shared" si="27"/>
        <v>1392491.3159039444</v>
      </c>
    </row>
    <row r="202" spans="1:21">
      <c r="A202" s="25">
        <v>200</v>
      </c>
      <c r="B202" s="25">
        <v>41</v>
      </c>
      <c r="C202" s="25">
        <v>8</v>
      </c>
      <c r="D202" s="36">
        <f>(1+Mastersheet!$C$39)*D190</f>
        <v>19256.47726918546</v>
      </c>
      <c r="E202" s="36">
        <f t="shared" si="23"/>
        <v>-1155.3886361511275</v>
      </c>
      <c r="F202" s="36">
        <f t="shared" si="24"/>
        <v>0</v>
      </c>
      <c r="G202" s="36">
        <f t="shared" si="22"/>
        <v>-5584.3784080637824</v>
      </c>
      <c r="H202" s="37">
        <v>0</v>
      </c>
      <c r="I202" s="36">
        <f>(1+Mastersheet!$C$39)*I190</f>
        <v>-320.94128781975758</v>
      </c>
      <c r="J202" s="25">
        <v>0</v>
      </c>
      <c r="K202" s="25">
        <v>0</v>
      </c>
      <c r="L202" s="25">
        <v>0</v>
      </c>
      <c r="M202" s="37">
        <f>(1+Mastersheet!$C$29)*M190</f>
        <v>-2540.3516846856733</v>
      </c>
      <c r="N202" s="25">
        <v>0</v>
      </c>
      <c r="O202" s="25">
        <v>0</v>
      </c>
      <c r="P202" s="25">
        <v>0</v>
      </c>
      <c r="Q202" s="37">
        <f>(1+Mastersheet!$C$39)*Q190</f>
        <v>-802.353219549394</v>
      </c>
      <c r="R202" s="38">
        <f>Mastersheet!$C$41</f>
        <v>-1500</v>
      </c>
      <c r="S202" s="37">
        <f t="shared" si="25"/>
        <v>0</v>
      </c>
      <c r="T202" s="36">
        <f t="shared" si="26"/>
        <v>7353.064032915725</v>
      </c>
      <c r="U202" s="36">
        <f t="shared" si="27"/>
        <v>1402165.1987967002</v>
      </c>
    </row>
    <row r="203" spans="1:21">
      <c r="A203" s="25">
        <v>201</v>
      </c>
      <c r="B203" s="25">
        <v>41</v>
      </c>
      <c r="C203" s="25">
        <v>9</v>
      </c>
      <c r="D203" s="36">
        <f>(1+Mastersheet!$C$39)*D191</f>
        <v>19256.47726918546</v>
      </c>
      <c r="E203" s="36">
        <f t="shared" si="23"/>
        <v>-1155.3886361511275</v>
      </c>
      <c r="F203" s="36">
        <f t="shared" si="24"/>
        <v>0</v>
      </c>
      <c r="G203" s="36">
        <f t="shared" si="22"/>
        <v>-5584.3784080637824</v>
      </c>
      <c r="H203" s="37">
        <v>0</v>
      </c>
      <c r="I203" s="36">
        <f>(1+Mastersheet!$C$39)*I191</f>
        <v>-320.94128781975758</v>
      </c>
      <c r="J203" s="25">
        <v>0</v>
      </c>
      <c r="K203" s="25">
        <v>0</v>
      </c>
      <c r="L203" s="25">
        <v>0</v>
      </c>
      <c r="M203" s="37">
        <f>(1+Mastersheet!$C$29)*M191</f>
        <v>-2540.3516846856733</v>
      </c>
      <c r="N203" s="25">
        <v>0</v>
      </c>
      <c r="O203" s="25">
        <v>0</v>
      </c>
      <c r="P203" s="25">
        <v>0</v>
      </c>
      <c r="Q203" s="37">
        <f>(1+Mastersheet!$C$39)*Q191</f>
        <v>-802.353219549394</v>
      </c>
      <c r="R203" s="38">
        <f>Mastersheet!$C$41</f>
        <v>-1500</v>
      </c>
      <c r="S203" s="37">
        <f t="shared" si="25"/>
        <v>0</v>
      </c>
      <c r="T203" s="36">
        <f t="shared" si="26"/>
        <v>7353.064032915725</v>
      </c>
      <c r="U203" s="36">
        <f t="shared" si="27"/>
        <v>1411855.2048276106</v>
      </c>
    </row>
    <row r="204" spans="1:21">
      <c r="A204" s="25">
        <v>202</v>
      </c>
      <c r="B204" s="25">
        <v>41</v>
      </c>
      <c r="C204" s="25">
        <v>10</v>
      </c>
      <c r="D204" s="36">
        <f>(1+Mastersheet!$C$39)*D192</f>
        <v>19256.47726918546</v>
      </c>
      <c r="E204" s="36">
        <f t="shared" si="23"/>
        <v>-1155.3886361511275</v>
      </c>
      <c r="F204" s="36">
        <f t="shared" si="24"/>
        <v>0</v>
      </c>
      <c r="G204" s="36">
        <f t="shared" si="22"/>
        <v>-5584.3784080637824</v>
      </c>
      <c r="H204" s="37">
        <v>0</v>
      </c>
      <c r="I204" s="36">
        <f>(1+Mastersheet!$C$39)*I192</f>
        <v>-320.94128781975758</v>
      </c>
      <c r="J204" s="25">
        <v>0</v>
      </c>
      <c r="K204" s="25">
        <v>0</v>
      </c>
      <c r="L204" s="25">
        <v>0</v>
      </c>
      <c r="M204" s="37">
        <f>(1+Mastersheet!$C$29)*M192</f>
        <v>-2540.3516846856733</v>
      </c>
      <c r="N204" s="25">
        <v>0</v>
      </c>
      <c r="O204" s="25">
        <v>0</v>
      </c>
      <c r="P204" s="25">
        <v>0</v>
      </c>
      <c r="Q204" s="37">
        <f>(1+Mastersheet!$C$39)*Q192</f>
        <v>-802.353219549394</v>
      </c>
      <c r="R204" s="38">
        <f>Mastersheet!$C$41</f>
        <v>-1500</v>
      </c>
      <c r="S204" s="37">
        <f t="shared" si="25"/>
        <v>0</v>
      </c>
      <c r="T204" s="36">
        <f t="shared" si="26"/>
        <v>7353.064032915725</v>
      </c>
      <c r="U204" s="36">
        <f t="shared" si="27"/>
        <v>1421561.3608685725</v>
      </c>
    </row>
    <row r="205" spans="1:21">
      <c r="A205" s="25">
        <v>203</v>
      </c>
      <c r="B205" s="25">
        <v>41</v>
      </c>
      <c r="C205" s="25">
        <v>11</v>
      </c>
      <c r="D205" s="36">
        <f>(1+Mastersheet!$C$39)*D193</f>
        <v>19256.47726918546</v>
      </c>
      <c r="E205" s="36">
        <f t="shared" si="23"/>
        <v>-1155.3886361511275</v>
      </c>
      <c r="F205" s="36">
        <f t="shared" si="24"/>
        <v>0</v>
      </c>
      <c r="G205" s="36">
        <f t="shared" si="22"/>
        <v>-5584.3784080637824</v>
      </c>
      <c r="H205" s="37">
        <v>0</v>
      </c>
      <c r="I205" s="36">
        <f>(1+Mastersheet!$C$39)*I193</f>
        <v>-320.94128781975758</v>
      </c>
      <c r="J205" s="25">
        <v>0</v>
      </c>
      <c r="K205" s="25">
        <v>0</v>
      </c>
      <c r="L205" s="25">
        <v>0</v>
      </c>
      <c r="M205" s="37">
        <f>(1+Mastersheet!$C$29)*M193</f>
        <v>-2540.3516846856733</v>
      </c>
      <c r="N205" s="25">
        <v>0</v>
      </c>
      <c r="O205" s="25">
        <v>0</v>
      </c>
      <c r="P205" s="25">
        <v>0</v>
      </c>
      <c r="Q205" s="37">
        <f>(1+Mastersheet!$C$39)*Q193</f>
        <v>-802.353219549394</v>
      </c>
      <c r="R205" s="38">
        <f>Mastersheet!$C$41</f>
        <v>-1500</v>
      </c>
      <c r="S205" s="37">
        <f t="shared" si="25"/>
        <v>0</v>
      </c>
      <c r="T205" s="36">
        <f t="shared" si="26"/>
        <v>7353.064032915725</v>
      </c>
      <c r="U205" s="36">
        <f t="shared" si="27"/>
        <v>1431283.6938362692</v>
      </c>
    </row>
    <row r="206" spans="1:21">
      <c r="A206" s="25">
        <v>204</v>
      </c>
      <c r="B206" s="25">
        <v>42</v>
      </c>
      <c r="C206" s="25">
        <v>0</v>
      </c>
      <c r="D206" s="36">
        <f>(1+Mastersheet!$C$39)*D194</f>
        <v>19256.47726918546</v>
      </c>
      <c r="E206" s="36">
        <f t="shared" si="23"/>
        <v>-1155.3886361511275</v>
      </c>
      <c r="F206" s="36">
        <f t="shared" si="24"/>
        <v>0</v>
      </c>
      <c r="G206" s="36">
        <f t="shared" si="22"/>
        <v>-5584.3784080637824</v>
      </c>
      <c r="H206" s="37">
        <v>0</v>
      </c>
      <c r="I206" s="36">
        <f>(1+Mastersheet!$C$39)*I194</f>
        <v>-320.94128781975758</v>
      </c>
      <c r="J206" s="25">
        <v>0</v>
      </c>
      <c r="K206" s="25">
        <v>0</v>
      </c>
      <c r="L206" s="25">
        <v>0</v>
      </c>
      <c r="M206" s="37">
        <f>(1+Mastersheet!$C$29)*M194</f>
        <v>-2540.3516846856733</v>
      </c>
      <c r="N206" s="25">
        <v>0</v>
      </c>
      <c r="O206" s="25">
        <v>0</v>
      </c>
      <c r="P206" s="25">
        <v>0</v>
      </c>
      <c r="Q206" s="37">
        <f>(1+Mastersheet!$C$39)*Q194</f>
        <v>-802.353219549394</v>
      </c>
      <c r="R206" s="38">
        <f>Mastersheet!$C$41</f>
        <v>-1500</v>
      </c>
      <c r="S206" s="37">
        <f t="shared" si="25"/>
        <v>0</v>
      </c>
      <c r="T206" s="36">
        <f t="shared" si="26"/>
        <v>7353.064032915725</v>
      </c>
      <c r="U206" s="36">
        <f t="shared" si="27"/>
        <v>1441022.2306922455</v>
      </c>
    </row>
    <row r="207" spans="1:21">
      <c r="A207" s="25">
        <v>205</v>
      </c>
      <c r="B207" s="25">
        <v>42</v>
      </c>
      <c r="C207" s="25">
        <v>1</v>
      </c>
      <c r="D207" s="36">
        <f>(1+Mastersheet!$C$39)*D195</f>
        <v>19834.171587261026</v>
      </c>
      <c r="E207" s="36">
        <f t="shared" si="23"/>
        <v>-1190.0502952356615</v>
      </c>
      <c r="F207" s="36">
        <f t="shared" si="24"/>
        <v>0</v>
      </c>
      <c r="G207" s="36">
        <f t="shared" si="22"/>
        <v>-5751.9097603056971</v>
      </c>
      <c r="H207" s="37">
        <v>0</v>
      </c>
      <c r="I207" s="36">
        <f>(1+Mastersheet!$C$39)*I195</f>
        <v>-330.5695264543503</v>
      </c>
      <c r="J207" s="25">
        <v>0</v>
      </c>
      <c r="K207" s="25">
        <v>0</v>
      </c>
      <c r="L207" s="25">
        <v>0</v>
      </c>
      <c r="M207" s="37">
        <f>(1+Mastersheet!$C$29)*M195</f>
        <v>-2692.7727857668137</v>
      </c>
      <c r="N207" s="25">
        <v>0</v>
      </c>
      <c r="O207" s="25">
        <v>0</v>
      </c>
      <c r="P207" s="25">
        <v>0</v>
      </c>
      <c r="Q207" s="37">
        <f>(1+Mastersheet!$C$39)*Q195</f>
        <v>-826.42381613587588</v>
      </c>
      <c r="R207" s="38">
        <f>Mastersheet!$C$41</f>
        <v>-1500</v>
      </c>
      <c r="S207" s="37">
        <f t="shared" si="25"/>
        <v>0</v>
      </c>
      <c r="T207" s="36">
        <f t="shared" si="26"/>
        <v>7542.4454033626262</v>
      </c>
      <c r="U207" s="36">
        <f t="shared" si="27"/>
        <v>1450966.3798134287</v>
      </c>
    </row>
    <row r="208" spans="1:21">
      <c r="A208" s="25">
        <v>206</v>
      </c>
      <c r="B208" s="25">
        <v>42</v>
      </c>
      <c r="C208" s="25">
        <v>2</v>
      </c>
      <c r="D208" s="36">
        <f>(1+Mastersheet!$C$39)*D196</f>
        <v>19834.171587261026</v>
      </c>
      <c r="E208" s="36">
        <f t="shared" si="23"/>
        <v>-1190.0502952356615</v>
      </c>
      <c r="F208" s="36">
        <f t="shared" si="24"/>
        <v>0</v>
      </c>
      <c r="G208" s="36">
        <f t="shared" si="22"/>
        <v>-5751.9097603056971</v>
      </c>
      <c r="H208" s="37">
        <v>0</v>
      </c>
      <c r="I208" s="36">
        <f>(1+Mastersheet!$C$39)*I196</f>
        <v>-330.5695264543503</v>
      </c>
      <c r="J208" s="25">
        <v>0</v>
      </c>
      <c r="K208" s="25">
        <v>0</v>
      </c>
      <c r="L208" s="25">
        <v>0</v>
      </c>
      <c r="M208" s="37">
        <f>(1+Mastersheet!$C$29)*M196</f>
        <v>-2692.7727857668137</v>
      </c>
      <c r="N208" s="25">
        <v>0</v>
      </c>
      <c r="O208" s="25">
        <v>0</v>
      </c>
      <c r="P208" s="25">
        <v>0</v>
      </c>
      <c r="Q208" s="37">
        <f>(1+Mastersheet!$C$39)*Q196</f>
        <v>-826.42381613587588</v>
      </c>
      <c r="R208" s="38">
        <f>Mastersheet!$C$41</f>
        <v>-1500</v>
      </c>
      <c r="S208" s="37">
        <f t="shared" si="25"/>
        <v>0</v>
      </c>
      <c r="T208" s="36">
        <f t="shared" si="26"/>
        <v>7542.4454033626262</v>
      </c>
      <c r="U208" s="36">
        <f t="shared" si="27"/>
        <v>1460927.1025164805</v>
      </c>
    </row>
    <row r="209" spans="1:21">
      <c r="A209" s="25">
        <v>207</v>
      </c>
      <c r="B209" s="25">
        <v>42</v>
      </c>
      <c r="C209" s="25">
        <v>3</v>
      </c>
      <c r="D209" s="36">
        <f>(1+Mastersheet!$C$39)*D197</f>
        <v>19834.171587261026</v>
      </c>
      <c r="E209" s="36">
        <f t="shared" si="23"/>
        <v>-1190.0502952356615</v>
      </c>
      <c r="F209" s="36">
        <f t="shared" si="24"/>
        <v>0</v>
      </c>
      <c r="G209" s="36">
        <f t="shared" si="22"/>
        <v>-5751.9097603056971</v>
      </c>
      <c r="H209" s="37">
        <v>0</v>
      </c>
      <c r="I209" s="36">
        <f>(1+Mastersheet!$C$39)*I197</f>
        <v>-330.5695264543503</v>
      </c>
      <c r="J209" s="25">
        <v>0</v>
      </c>
      <c r="K209" s="25">
        <v>0</v>
      </c>
      <c r="L209" s="25">
        <v>0</v>
      </c>
      <c r="M209" s="37">
        <f>(1+Mastersheet!$C$29)*M197</f>
        <v>-2692.7727857668137</v>
      </c>
      <c r="N209" s="25">
        <v>0</v>
      </c>
      <c r="O209" s="25">
        <v>0</v>
      </c>
      <c r="P209" s="25">
        <v>0</v>
      </c>
      <c r="Q209" s="37">
        <f>(1+Mastersheet!$C$39)*Q197</f>
        <v>-826.42381613587588</v>
      </c>
      <c r="R209" s="38">
        <f>Mastersheet!$C$41</f>
        <v>-1500</v>
      </c>
      <c r="S209" s="37">
        <f t="shared" si="25"/>
        <v>0</v>
      </c>
      <c r="T209" s="36">
        <f t="shared" si="26"/>
        <v>7542.4454033626262</v>
      </c>
      <c r="U209" s="36">
        <f t="shared" si="27"/>
        <v>1470904.4264240372</v>
      </c>
    </row>
    <row r="210" spans="1:21">
      <c r="A210" s="25">
        <v>208</v>
      </c>
      <c r="B210" s="25">
        <v>42</v>
      </c>
      <c r="C210" s="25">
        <v>4</v>
      </c>
      <c r="D210" s="36">
        <f>(1+Mastersheet!$C$39)*D198</f>
        <v>19834.171587261026</v>
      </c>
      <c r="E210" s="36">
        <f t="shared" si="23"/>
        <v>-1190.0502952356615</v>
      </c>
      <c r="F210" s="36">
        <f t="shared" si="24"/>
        <v>0</v>
      </c>
      <c r="G210" s="36">
        <f t="shared" si="22"/>
        <v>-5751.9097603056971</v>
      </c>
      <c r="H210" s="37">
        <v>0</v>
      </c>
      <c r="I210" s="36">
        <f>(1+Mastersheet!$C$39)*I198</f>
        <v>-330.5695264543503</v>
      </c>
      <c r="J210" s="25">
        <v>0</v>
      </c>
      <c r="K210" s="25">
        <v>0</v>
      </c>
      <c r="L210" s="25">
        <v>0</v>
      </c>
      <c r="M210" s="37">
        <f>(1+Mastersheet!$C$29)*M198</f>
        <v>-2692.7727857668137</v>
      </c>
      <c r="N210" s="25">
        <v>0</v>
      </c>
      <c r="O210" s="25">
        <v>0</v>
      </c>
      <c r="P210" s="25">
        <v>0</v>
      </c>
      <c r="Q210" s="37">
        <f>(1+Mastersheet!$C$39)*Q198</f>
        <v>-826.42381613587588</v>
      </c>
      <c r="R210" s="38">
        <f>Mastersheet!$C$41</f>
        <v>-1500</v>
      </c>
      <c r="S210" s="37">
        <f t="shared" si="25"/>
        <v>0</v>
      </c>
      <c r="T210" s="36">
        <f t="shared" si="26"/>
        <v>7542.4454033626262</v>
      </c>
      <c r="U210" s="36">
        <f t="shared" si="27"/>
        <v>1480898.3792047733</v>
      </c>
    </row>
    <row r="211" spans="1:21">
      <c r="A211" s="25">
        <v>209</v>
      </c>
      <c r="B211" s="25">
        <v>42</v>
      </c>
      <c r="C211" s="25">
        <v>5</v>
      </c>
      <c r="D211" s="36">
        <f>(1+Mastersheet!$C$39)*D199</f>
        <v>19834.171587261026</v>
      </c>
      <c r="E211" s="36">
        <f t="shared" si="23"/>
        <v>-1190.0502952356615</v>
      </c>
      <c r="F211" s="36">
        <f t="shared" si="24"/>
        <v>0</v>
      </c>
      <c r="G211" s="36">
        <f t="shared" si="22"/>
        <v>-5751.9097603056971</v>
      </c>
      <c r="H211" s="37">
        <v>0</v>
      </c>
      <c r="I211" s="36">
        <f>(1+Mastersheet!$C$39)*I199</f>
        <v>-330.5695264543503</v>
      </c>
      <c r="J211" s="25">
        <v>0</v>
      </c>
      <c r="K211" s="25">
        <v>0</v>
      </c>
      <c r="L211" s="25">
        <v>0</v>
      </c>
      <c r="M211" s="37">
        <f>(1+Mastersheet!$C$29)*M199</f>
        <v>-2692.7727857668137</v>
      </c>
      <c r="N211" s="25">
        <v>0</v>
      </c>
      <c r="O211" s="25">
        <v>0</v>
      </c>
      <c r="P211" s="25">
        <v>0</v>
      </c>
      <c r="Q211" s="37">
        <f>(1+Mastersheet!$C$39)*Q199</f>
        <v>-826.42381613587588</v>
      </c>
      <c r="R211" s="38">
        <f>Mastersheet!$C$41</f>
        <v>-1500</v>
      </c>
      <c r="S211" s="37">
        <f t="shared" si="25"/>
        <v>0</v>
      </c>
      <c r="T211" s="36">
        <f t="shared" si="26"/>
        <v>7542.4454033626262</v>
      </c>
      <c r="U211" s="36">
        <f t="shared" si="27"/>
        <v>1490908.9885734774</v>
      </c>
    </row>
    <row r="212" spans="1:21">
      <c r="A212" s="25">
        <v>210</v>
      </c>
      <c r="B212" s="25">
        <v>42</v>
      </c>
      <c r="C212" s="25">
        <v>6</v>
      </c>
      <c r="D212" s="36">
        <f>(1+Mastersheet!$C$39)*D200</f>
        <v>19834.171587261026</v>
      </c>
      <c r="E212" s="36">
        <f t="shared" si="23"/>
        <v>-1190.0502952356615</v>
      </c>
      <c r="F212" s="36">
        <f t="shared" si="24"/>
        <v>0</v>
      </c>
      <c r="G212" s="36">
        <f t="shared" si="22"/>
        <v>-5751.9097603056971</v>
      </c>
      <c r="H212" s="37">
        <v>0</v>
      </c>
      <c r="I212" s="36">
        <f>(1+Mastersheet!$C$39)*I200</f>
        <v>-330.5695264543503</v>
      </c>
      <c r="J212" s="25">
        <v>0</v>
      </c>
      <c r="K212" s="25">
        <v>0</v>
      </c>
      <c r="L212" s="25">
        <v>0</v>
      </c>
      <c r="M212" s="37">
        <f>(1+Mastersheet!$C$29)*M200</f>
        <v>-2692.7727857668137</v>
      </c>
      <c r="N212" s="25">
        <v>0</v>
      </c>
      <c r="O212" s="25">
        <v>0</v>
      </c>
      <c r="P212" s="25">
        <v>0</v>
      </c>
      <c r="Q212" s="37">
        <f>(1+Mastersheet!$C$39)*Q200</f>
        <v>-826.42381613587588</v>
      </c>
      <c r="R212" s="38">
        <f>Mastersheet!$C$41</f>
        <v>-1500</v>
      </c>
      <c r="S212" s="37">
        <f t="shared" si="25"/>
        <v>0</v>
      </c>
      <c r="T212" s="36">
        <f t="shared" si="26"/>
        <v>7542.4454033626262</v>
      </c>
      <c r="U212" s="36">
        <f t="shared" si="27"/>
        <v>1500936.2822911292</v>
      </c>
    </row>
    <row r="213" spans="1:21">
      <c r="A213" s="25">
        <v>211</v>
      </c>
      <c r="B213" s="25">
        <v>42</v>
      </c>
      <c r="C213" s="25">
        <v>7</v>
      </c>
      <c r="D213" s="36">
        <f>(1+Mastersheet!$C$39)*D201</f>
        <v>19834.171587261026</v>
      </c>
      <c r="E213" s="36">
        <f t="shared" si="23"/>
        <v>-1190.0502952356615</v>
      </c>
      <c r="F213" s="36">
        <f t="shared" si="24"/>
        <v>0</v>
      </c>
      <c r="G213" s="36">
        <f t="shared" si="22"/>
        <v>-5751.9097603056971</v>
      </c>
      <c r="H213" s="37">
        <v>0</v>
      </c>
      <c r="I213" s="36">
        <f>(1+Mastersheet!$C$39)*I201</f>
        <v>-330.5695264543503</v>
      </c>
      <c r="J213" s="25">
        <v>0</v>
      </c>
      <c r="K213" s="25">
        <v>0</v>
      </c>
      <c r="L213" s="25">
        <v>0</v>
      </c>
      <c r="M213" s="37">
        <f>(1+Mastersheet!$C$29)*M201</f>
        <v>-2692.7727857668137</v>
      </c>
      <c r="N213" s="25">
        <v>0</v>
      </c>
      <c r="O213" s="25">
        <v>0</v>
      </c>
      <c r="P213" s="25">
        <v>0</v>
      </c>
      <c r="Q213" s="37">
        <f>(1+Mastersheet!$C$39)*Q201</f>
        <v>-826.42381613587588</v>
      </c>
      <c r="R213" s="38">
        <f>Mastersheet!$C$41</f>
        <v>-1500</v>
      </c>
      <c r="S213" s="37">
        <f t="shared" si="25"/>
        <v>0</v>
      </c>
      <c r="T213" s="36">
        <f t="shared" si="26"/>
        <v>7542.4454033626262</v>
      </c>
      <c r="U213" s="36">
        <f t="shared" si="27"/>
        <v>1510980.2881649772</v>
      </c>
    </row>
    <row r="214" spans="1:21">
      <c r="A214" s="25">
        <v>212</v>
      </c>
      <c r="B214" s="25">
        <v>42</v>
      </c>
      <c r="C214" s="25">
        <v>8</v>
      </c>
      <c r="D214" s="36">
        <f>(1+Mastersheet!$C$39)*D202</f>
        <v>19834.171587261026</v>
      </c>
      <c r="E214" s="36">
        <f t="shared" si="23"/>
        <v>-1190.0502952356615</v>
      </c>
      <c r="F214" s="36">
        <f t="shared" si="24"/>
        <v>0</v>
      </c>
      <c r="G214" s="36">
        <f t="shared" si="22"/>
        <v>-5751.9097603056971</v>
      </c>
      <c r="H214" s="37">
        <v>0</v>
      </c>
      <c r="I214" s="36">
        <f>(1+Mastersheet!$C$39)*I202</f>
        <v>-330.5695264543503</v>
      </c>
      <c r="J214" s="25">
        <v>0</v>
      </c>
      <c r="K214" s="25">
        <v>0</v>
      </c>
      <c r="L214" s="25">
        <v>0</v>
      </c>
      <c r="M214" s="37">
        <f>(1+Mastersheet!$C$29)*M202</f>
        <v>-2692.7727857668137</v>
      </c>
      <c r="N214" s="25">
        <v>0</v>
      </c>
      <c r="O214" s="25">
        <v>0</v>
      </c>
      <c r="P214" s="25">
        <v>0</v>
      </c>
      <c r="Q214" s="37">
        <f>(1+Mastersheet!$C$39)*Q202</f>
        <v>-826.42381613587588</v>
      </c>
      <c r="R214" s="38">
        <f>Mastersheet!$C$41</f>
        <v>-1500</v>
      </c>
      <c r="S214" s="37">
        <f t="shared" si="25"/>
        <v>0</v>
      </c>
      <c r="T214" s="36">
        <f t="shared" si="26"/>
        <v>7542.4454033626262</v>
      </c>
      <c r="U214" s="36">
        <f t="shared" si="27"/>
        <v>1521041.0340486148</v>
      </c>
    </row>
    <row r="215" spans="1:21">
      <c r="A215" s="25">
        <v>213</v>
      </c>
      <c r="B215" s="25">
        <v>42</v>
      </c>
      <c r="C215" s="25">
        <v>9</v>
      </c>
      <c r="D215" s="36">
        <f>(1+Mastersheet!$C$39)*D203</f>
        <v>19834.171587261026</v>
      </c>
      <c r="E215" s="36">
        <f t="shared" si="23"/>
        <v>-1190.0502952356615</v>
      </c>
      <c r="F215" s="36">
        <f t="shared" si="24"/>
        <v>0</v>
      </c>
      <c r="G215" s="36">
        <f t="shared" si="22"/>
        <v>-5751.9097603056971</v>
      </c>
      <c r="H215" s="37">
        <v>0</v>
      </c>
      <c r="I215" s="36">
        <f>(1+Mastersheet!$C$39)*I203</f>
        <v>-330.5695264543503</v>
      </c>
      <c r="J215" s="25">
        <v>0</v>
      </c>
      <c r="K215" s="25">
        <v>0</v>
      </c>
      <c r="L215" s="25">
        <v>0</v>
      </c>
      <c r="M215" s="37">
        <f>(1+Mastersheet!$C$29)*M203</f>
        <v>-2692.7727857668137</v>
      </c>
      <c r="N215" s="25">
        <v>0</v>
      </c>
      <c r="O215" s="25">
        <v>0</v>
      </c>
      <c r="P215" s="25">
        <v>0</v>
      </c>
      <c r="Q215" s="37">
        <f>(1+Mastersheet!$C$39)*Q203</f>
        <v>-826.42381613587588</v>
      </c>
      <c r="R215" s="38">
        <f>Mastersheet!$C$41</f>
        <v>-1500</v>
      </c>
      <c r="S215" s="37">
        <f t="shared" si="25"/>
        <v>0</v>
      </c>
      <c r="T215" s="36">
        <f t="shared" si="26"/>
        <v>7542.4454033626262</v>
      </c>
      <c r="U215" s="36">
        <f t="shared" si="27"/>
        <v>1531118.5478420586</v>
      </c>
    </row>
    <row r="216" spans="1:21">
      <c r="A216" s="25">
        <v>214</v>
      </c>
      <c r="B216" s="25">
        <v>42</v>
      </c>
      <c r="C216" s="25">
        <v>10</v>
      </c>
      <c r="D216" s="36">
        <f>(1+Mastersheet!$C$39)*D204</f>
        <v>19834.171587261026</v>
      </c>
      <c r="E216" s="36">
        <f t="shared" si="23"/>
        <v>-1190.0502952356615</v>
      </c>
      <c r="F216" s="36">
        <f t="shared" si="24"/>
        <v>0</v>
      </c>
      <c r="G216" s="36">
        <f t="shared" si="22"/>
        <v>-5751.9097603056971</v>
      </c>
      <c r="H216" s="37">
        <v>0</v>
      </c>
      <c r="I216" s="36">
        <f>(1+Mastersheet!$C$39)*I204</f>
        <v>-330.5695264543503</v>
      </c>
      <c r="J216" s="25">
        <v>0</v>
      </c>
      <c r="K216" s="25">
        <v>0</v>
      </c>
      <c r="L216" s="25">
        <v>0</v>
      </c>
      <c r="M216" s="37">
        <f>(1+Mastersheet!$C$29)*M204</f>
        <v>-2692.7727857668137</v>
      </c>
      <c r="N216" s="25">
        <v>0</v>
      </c>
      <c r="O216" s="25">
        <v>0</v>
      </c>
      <c r="P216" s="25">
        <v>0</v>
      </c>
      <c r="Q216" s="37">
        <f>(1+Mastersheet!$C$39)*Q204</f>
        <v>-826.42381613587588</v>
      </c>
      <c r="R216" s="38">
        <f>Mastersheet!$C$41</f>
        <v>-1500</v>
      </c>
      <c r="S216" s="37">
        <f t="shared" si="25"/>
        <v>0</v>
      </c>
      <c r="T216" s="36">
        <f t="shared" si="26"/>
        <v>7542.4454033626262</v>
      </c>
      <c r="U216" s="36">
        <f t="shared" si="27"/>
        <v>1541212.8574918248</v>
      </c>
    </row>
    <row r="217" spans="1:21">
      <c r="A217" s="25">
        <v>215</v>
      </c>
      <c r="B217" s="25">
        <v>42</v>
      </c>
      <c r="C217" s="25">
        <v>11</v>
      </c>
      <c r="D217" s="36">
        <f>(1+Mastersheet!$C$39)*D205</f>
        <v>19834.171587261026</v>
      </c>
      <c r="E217" s="36">
        <f t="shared" si="23"/>
        <v>-1190.0502952356615</v>
      </c>
      <c r="F217" s="36">
        <f t="shared" si="24"/>
        <v>0</v>
      </c>
      <c r="G217" s="36">
        <f t="shared" si="22"/>
        <v>-5751.9097603056971</v>
      </c>
      <c r="H217" s="37">
        <v>0</v>
      </c>
      <c r="I217" s="36">
        <f>(1+Mastersheet!$C$39)*I205</f>
        <v>-330.5695264543503</v>
      </c>
      <c r="J217" s="25">
        <v>0</v>
      </c>
      <c r="K217" s="25">
        <v>0</v>
      </c>
      <c r="L217" s="25">
        <v>0</v>
      </c>
      <c r="M217" s="37">
        <f>(1+Mastersheet!$C$29)*M205</f>
        <v>-2692.7727857668137</v>
      </c>
      <c r="N217" s="25">
        <v>0</v>
      </c>
      <c r="O217" s="25">
        <v>0</v>
      </c>
      <c r="P217" s="25">
        <v>0</v>
      </c>
      <c r="Q217" s="37">
        <f>(1+Mastersheet!$C$39)*Q205</f>
        <v>-826.42381613587588</v>
      </c>
      <c r="R217" s="38">
        <f>Mastersheet!$C$41</f>
        <v>-1500</v>
      </c>
      <c r="S217" s="37">
        <f t="shared" si="25"/>
        <v>0</v>
      </c>
      <c r="T217" s="36">
        <f t="shared" si="26"/>
        <v>7542.4454033626262</v>
      </c>
      <c r="U217" s="36">
        <f t="shared" si="27"/>
        <v>1551323.9909910071</v>
      </c>
    </row>
    <row r="218" spans="1:21">
      <c r="A218" s="25">
        <v>216</v>
      </c>
      <c r="B218" s="25">
        <v>43</v>
      </c>
      <c r="C218" s="25">
        <v>0</v>
      </c>
      <c r="D218" s="36">
        <f>(1+Mastersheet!$C$39)*D206</f>
        <v>19834.171587261026</v>
      </c>
      <c r="E218" s="36">
        <f t="shared" si="23"/>
        <v>-1190.0502952356615</v>
      </c>
      <c r="F218" s="36">
        <f t="shared" si="24"/>
        <v>0</v>
      </c>
      <c r="G218" s="36">
        <f t="shared" si="22"/>
        <v>-5751.9097603056971</v>
      </c>
      <c r="H218" s="37">
        <v>0</v>
      </c>
      <c r="I218" s="36">
        <f>(1+Mastersheet!$C$39)*I206</f>
        <v>-330.5695264543503</v>
      </c>
      <c r="J218" s="25">
        <v>0</v>
      </c>
      <c r="K218" s="25">
        <v>0</v>
      </c>
      <c r="L218" s="25">
        <v>0</v>
      </c>
      <c r="M218" s="37">
        <f>(1+Mastersheet!$C$29)*M206</f>
        <v>-2692.7727857668137</v>
      </c>
      <c r="N218" s="25">
        <v>0</v>
      </c>
      <c r="O218" s="25">
        <v>0</v>
      </c>
      <c r="P218" s="25">
        <v>0</v>
      </c>
      <c r="Q218" s="37">
        <f>(1+Mastersheet!$C$39)*Q206</f>
        <v>-826.42381613587588</v>
      </c>
      <c r="R218" s="38">
        <f>Mastersheet!$C$41</f>
        <v>-1500</v>
      </c>
      <c r="S218" s="37">
        <f t="shared" si="25"/>
        <v>0</v>
      </c>
      <c r="T218" s="36">
        <f t="shared" si="26"/>
        <v>7542.4454033626262</v>
      </c>
      <c r="U218" s="36">
        <f t="shared" si="27"/>
        <v>1561451.9763793547</v>
      </c>
    </row>
    <row r="219" spans="1:21">
      <c r="A219" s="25">
        <v>217</v>
      </c>
      <c r="B219" s="25">
        <v>43</v>
      </c>
      <c r="C219" s="25">
        <v>1</v>
      </c>
      <c r="D219" s="36">
        <f>(1+Mastersheet!$C$39)*D207</f>
        <v>20429.196734878857</v>
      </c>
      <c r="E219" s="36">
        <f t="shared" si="23"/>
        <v>-1225.7518040927314</v>
      </c>
      <c r="F219" s="36">
        <f t="shared" si="24"/>
        <v>0</v>
      </c>
      <c r="G219" s="36">
        <f t="shared" si="22"/>
        <v>-5924.4670531148677</v>
      </c>
      <c r="H219" s="37">
        <v>0</v>
      </c>
      <c r="I219" s="36">
        <f>(1+Mastersheet!$C$39)*I207</f>
        <v>-340.48661224798082</v>
      </c>
      <c r="J219" s="25">
        <v>0</v>
      </c>
      <c r="K219" s="25">
        <v>0</v>
      </c>
      <c r="L219" s="25">
        <v>0</v>
      </c>
      <c r="M219" s="37">
        <f>(1+Mastersheet!$C$29)*M207</f>
        <v>-2854.3391529128226</v>
      </c>
      <c r="N219" s="25">
        <v>0</v>
      </c>
      <c r="O219" s="25">
        <v>0</v>
      </c>
      <c r="P219" s="25">
        <v>0</v>
      </c>
      <c r="Q219" s="37">
        <f>(1+Mastersheet!$C$39)*Q207</f>
        <v>-851.21653061995221</v>
      </c>
      <c r="R219" s="38">
        <f>Mastersheet!$C$41</f>
        <v>-1500</v>
      </c>
      <c r="S219" s="37">
        <f t="shared" si="25"/>
        <v>0</v>
      </c>
      <c r="T219" s="36">
        <f t="shared" si="26"/>
        <v>7732.9355818905024</v>
      </c>
      <c r="U219" s="36">
        <f t="shared" si="27"/>
        <v>1571787.3319218773</v>
      </c>
    </row>
    <row r="220" spans="1:21">
      <c r="A220" s="25">
        <v>218</v>
      </c>
      <c r="B220" s="25">
        <v>43</v>
      </c>
      <c r="C220" s="25">
        <v>2</v>
      </c>
      <c r="D220" s="36">
        <f>(1+Mastersheet!$C$39)*D208</f>
        <v>20429.196734878857</v>
      </c>
      <c r="E220" s="36">
        <f t="shared" si="23"/>
        <v>-1225.7518040927314</v>
      </c>
      <c r="F220" s="36">
        <f t="shared" si="24"/>
        <v>0</v>
      </c>
      <c r="G220" s="36">
        <f t="shared" si="22"/>
        <v>-5924.4670531148677</v>
      </c>
      <c r="H220" s="37">
        <v>0</v>
      </c>
      <c r="I220" s="36">
        <f>(1+Mastersheet!$C$39)*I208</f>
        <v>-340.48661224798082</v>
      </c>
      <c r="J220" s="25">
        <v>0</v>
      </c>
      <c r="K220" s="25">
        <v>0</v>
      </c>
      <c r="L220" s="25">
        <v>0</v>
      </c>
      <c r="M220" s="37">
        <f>(1+Mastersheet!$C$29)*M208</f>
        <v>-2854.3391529128226</v>
      </c>
      <c r="N220" s="25">
        <v>0</v>
      </c>
      <c r="O220" s="25">
        <v>0</v>
      </c>
      <c r="P220" s="25">
        <v>0</v>
      </c>
      <c r="Q220" s="37">
        <f>(1+Mastersheet!$C$39)*Q208</f>
        <v>-851.21653061995221</v>
      </c>
      <c r="R220" s="38">
        <f>Mastersheet!$C$41</f>
        <v>-1500</v>
      </c>
      <c r="S220" s="37">
        <f t="shared" si="25"/>
        <v>0</v>
      </c>
      <c r="T220" s="36">
        <f t="shared" si="26"/>
        <v>7732.9355818905024</v>
      </c>
      <c r="U220" s="36">
        <f t="shared" si="27"/>
        <v>1582139.913056971</v>
      </c>
    </row>
    <row r="221" spans="1:21">
      <c r="A221" s="25">
        <v>219</v>
      </c>
      <c r="B221" s="25">
        <v>43</v>
      </c>
      <c r="C221" s="25">
        <v>3</v>
      </c>
      <c r="D221" s="36">
        <f>(1+Mastersheet!$C$39)*D209</f>
        <v>20429.196734878857</v>
      </c>
      <c r="E221" s="36">
        <f t="shared" si="23"/>
        <v>-1225.7518040927314</v>
      </c>
      <c r="F221" s="36">
        <f t="shared" si="24"/>
        <v>0</v>
      </c>
      <c r="G221" s="36">
        <f t="shared" si="22"/>
        <v>-5924.4670531148677</v>
      </c>
      <c r="H221" s="37">
        <v>0</v>
      </c>
      <c r="I221" s="36">
        <f>(1+Mastersheet!$C$39)*I209</f>
        <v>-340.48661224798082</v>
      </c>
      <c r="J221" s="25">
        <v>0</v>
      </c>
      <c r="K221" s="25">
        <v>0</v>
      </c>
      <c r="L221" s="25">
        <v>0</v>
      </c>
      <c r="M221" s="37">
        <f>(1+Mastersheet!$C$29)*M209</f>
        <v>-2854.3391529128226</v>
      </c>
      <c r="N221" s="25">
        <v>0</v>
      </c>
      <c r="O221" s="25">
        <v>0</v>
      </c>
      <c r="P221" s="25">
        <v>0</v>
      </c>
      <c r="Q221" s="37">
        <f>(1+Mastersheet!$C$39)*Q209</f>
        <v>-851.21653061995221</v>
      </c>
      <c r="R221" s="38">
        <f>Mastersheet!$C$41</f>
        <v>-1500</v>
      </c>
      <c r="S221" s="37">
        <f t="shared" si="25"/>
        <v>0</v>
      </c>
      <c r="T221" s="36">
        <f t="shared" si="26"/>
        <v>7732.9355818905024</v>
      </c>
      <c r="U221" s="36">
        <f t="shared" si="27"/>
        <v>1592509.7484939564</v>
      </c>
    </row>
    <row r="222" spans="1:21">
      <c r="A222" s="25">
        <v>220</v>
      </c>
      <c r="B222" s="25">
        <v>43</v>
      </c>
      <c r="C222" s="25">
        <v>4</v>
      </c>
      <c r="D222" s="36">
        <f>(1+Mastersheet!$C$39)*D210</f>
        <v>20429.196734878857</v>
      </c>
      <c r="E222" s="36">
        <f t="shared" si="23"/>
        <v>-1225.7518040927314</v>
      </c>
      <c r="F222" s="36">
        <f t="shared" si="24"/>
        <v>0</v>
      </c>
      <c r="G222" s="36">
        <f t="shared" si="22"/>
        <v>-5924.4670531148677</v>
      </c>
      <c r="H222" s="37">
        <v>0</v>
      </c>
      <c r="I222" s="36">
        <f>(1+Mastersheet!$C$39)*I210</f>
        <v>-340.48661224798082</v>
      </c>
      <c r="J222" s="25">
        <v>0</v>
      </c>
      <c r="K222" s="25">
        <v>0</v>
      </c>
      <c r="L222" s="25">
        <v>0</v>
      </c>
      <c r="M222" s="37">
        <f>(1+Mastersheet!$C$29)*M210</f>
        <v>-2854.3391529128226</v>
      </c>
      <c r="N222" s="25">
        <v>0</v>
      </c>
      <c r="O222" s="25">
        <v>0</v>
      </c>
      <c r="P222" s="25">
        <v>0</v>
      </c>
      <c r="Q222" s="37">
        <f>(1+Mastersheet!$C$39)*Q210</f>
        <v>-851.21653061995221</v>
      </c>
      <c r="R222" s="38">
        <f>Mastersheet!$C$41</f>
        <v>-1500</v>
      </c>
      <c r="S222" s="37">
        <f t="shared" si="25"/>
        <v>0</v>
      </c>
      <c r="T222" s="36">
        <f t="shared" si="26"/>
        <v>7732.9355818905024</v>
      </c>
      <c r="U222" s="36">
        <f t="shared" si="27"/>
        <v>1602896.8669900035</v>
      </c>
    </row>
    <row r="223" spans="1:21">
      <c r="A223" s="25">
        <v>221</v>
      </c>
      <c r="B223" s="25">
        <v>43</v>
      </c>
      <c r="C223" s="25">
        <v>5</v>
      </c>
      <c r="D223" s="36">
        <f>(1+Mastersheet!$C$39)*D211</f>
        <v>20429.196734878857</v>
      </c>
      <c r="E223" s="36">
        <f t="shared" si="23"/>
        <v>-1225.7518040927314</v>
      </c>
      <c r="F223" s="36">
        <f t="shared" si="24"/>
        <v>0</v>
      </c>
      <c r="G223" s="36">
        <f t="shared" si="22"/>
        <v>-5924.4670531148677</v>
      </c>
      <c r="H223" s="37">
        <v>0</v>
      </c>
      <c r="I223" s="36">
        <f>(1+Mastersheet!$C$39)*I211</f>
        <v>-340.48661224798082</v>
      </c>
      <c r="J223" s="25">
        <v>0</v>
      </c>
      <c r="K223" s="25">
        <v>0</v>
      </c>
      <c r="L223" s="25">
        <v>0</v>
      </c>
      <c r="M223" s="37">
        <f>(1+Mastersheet!$C$29)*M211</f>
        <v>-2854.3391529128226</v>
      </c>
      <c r="N223" s="25">
        <v>0</v>
      </c>
      <c r="O223" s="25">
        <v>0</v>
      </c>
      <c r="P223" s="25">
        <v>0</v>
      </c>
      <c r="Q223" s="37">
        <f>(1+Mastersheet!$C$39)*Q211</f>
        <v>-851.21653061995221</v>
      </c>
      <c r="R223" s="38">
        <f>Mastersheet!$C$41</f>
        <v>-1500</v>
      </c>
      <c r="S223" s="37">
        <f t="shared" si="25"/>
        <v>0</v>
      </c>
      <c r="T223" s="36">
        <f t="shared" si="26"/>
        <v>7732.9355818905024</v>
      </c>
      <c r="U223" s="36">
        <f t="shared" si="27"/>
        <v>1613301.2973502106</v>
      </c>
    </row>
    <row r="224" spans="1:21">
      <c r="A224" s="25">
        <v>222</v>
      </c>
      <c r="B224" s="25">
        <v>43</v>
      </c>
      <c r="C224" s="25">
        <v>6</v>
      </c>
      <c r="D224" s="36">
        <f>(1+Mastersheet!$C$39)*D212</f>
        <v>20429.196734878857</v>
      </c>
      <c r="E224" s="36">
        <f t="shared" si="23"/>
        <v>-1225.7518040927314</v>
      </c>
      <c r="F224" s="36">
        <f t="shared" si="24"/>
        <v>0</v>
      </c>
      <c r="G224" s="36">
        <f t="shared" si="22"/>
        <v>-5924.4670531148677</v>
      </c>
      <c r="H224" s="37">
        <v>0</v>
      </c>
      <c r="I224" s="36">
        <f>(1+Mastersheet!$C$39)*I212</f>
        <v>-340.48661224798082</v>
      </c>
      <c r="J224" s="25">
        <v>0</v>
      </c>
      <c r="K224" s="25">
        <v>0</v>
      </c>
      <c r="L224" s="25">
        <v>0</v>
      </c>
      <c r="M224" s="37">
        <f>(1+Mastersheet!$C$29)*M212</f>
        <v>-2854.3391529128226</v>
      </c>
      <c r="N224" s="25">
        <v>0</v>
      </c>
      <c r="O224" s="25">
        <v>0</v>
      </c>
      <c r="P224" s="25">
        <v>0</v>
      </c>
      <c r="Q224" s="37">
        <f>(1+Mastersheet!$C$39)*Q212</f>
        <v>-851.21653061995221</v>
      </c>
      <c r="R224" s="38">
        <f>Mastersheet!$C$41</f>
        <v>-1500</v>
      </c>
      <c r="S224" s="37">
        <f t="shared" si="25"/>
        <v>0</v>
      </c>
      <c r="T224" s="36">
        <f t="shared" si="26"/>
        <v>7732.9355818905024</v>
      </c>
      <c r="U224" s="36">
        <f t="shared" si="27"/>
        <v>1623723.0684276847</v>
      </c>
    </row>
    <row r="225" spans="1:21">
      <c r="A225" s="25">
        <v>223</v>
      </c>
      <c r="B225" s="25">
        <v>43</v>
      </c>
      <c r="C225" s="25">
        <v>7</v>
      </c>
      <c r="D225" s="36">
        <f>(1+Mastersheet!$C$39)*D213</f>
        <v>20429.196734878857</v>
      </c>
      <c r="E225" s="36">
        <f t="shared" si="23"/>
        <v>-1225.7518040927314</v>
      </c>
      <c r="F225" s="36">
        <f t="shared" si="24"/>
        <v>0</v>
      </c>
      <c r="G225" s="36">
        <f t="shared" si="22"/>
        <v>-5924.4670531148677</v>
      </c>
      <c r="H225" s="37">
        <v>0</v>
      </c>
      <c r="I225" s="36">
        <f>(1+Mastersheet!$C$39)*I213</f>
        <v>-340.48661224798082</v>
      </c>
      <c r="J225" s="25">
        <v>0</v>
      </c>
      <c r="K225" s="25">
        <v>0</v>
      </c>
      <c r="L225" s="25">
        <v>0</v>
      </c>
      <c r="M225" s="37">
        <f>(1+Mastersheet!$C$29)*M213</f>
        <v>-2854.3391529128226</v>
      </c>
      <c r="N225" s="25">
        <v>0</v>
      </c>
      <c r="O225" s="25">
        <v>0</v>
      </c>
      <c r="P225" s="25">
        <v>0</v>
      </c>
      <c r="Q225" s="37">
        <f>(1+Mastersheet!$C$39)*Q213</f>
        <v>-851.21653061995221</v>
      </c>
      <c r="R225" s="38">
        <f>Mastersheet!$C$41</f>
        <v>-1500</v>
      </c>
      <c r="S225" s="37">
        <f t="shared" si="25"/>
        <v>0</v>
      </c>
      <c r="T225" s="36">
        <f t="shared" si="26"/>
        <v>7732.9355818905024</v>
      </c>
      <c r="U225" s="36">
        <f t="shared" si="27"/>
        <v>1634162.2091236212</v>
      </c>
    </row>
    <row r="226" spans="1:21">
      <c r="A226" s="25">
        <v>224</v>
      </c>
      <c r="B226" s="25">
        <v>43</v>
      </c>
      <c r="C226" s="25">
        <v>8</v>
      </c>
      <c r="D226" s="36">
        <f>(1+Mastersheet!$C$39)*D214</f>
        <v>20429.196734878857</v>
      </c>
      <c r="E226" s="36">
        <f t="shared" si="23"/>
        <v>-1225.7518040927314</v>
      </c>
      <c r="F226" s="36">
        <f t="shared" si="24"/>
        <v>0</v>
      </c>
      <c r="G226" s="36">
        <f t="shared" si="22"/>
        <v>-5924.4670531148677</v>
      </c>
      <c r="H226" s="37">
        <v>0</v>
      </c>
      <c r="I226" s="36">
        <f>(1+Mastersheet!$C$39)*I214</f>
        <v>-340.48661224798082</v>
      </c>
      <c r="J226" s="25">
        <v>0</v>
      </c>
      <c r="K226" s="25">
        <v>0</v>
      </c>
      <c r="L226" s="25">
        <v>0</v>
      </c>
      <c r="M226" s="37">
        <f>(1+Mastersheet!$C$29)*M214</f>
        <v>-2854.3391529128226</v>
      </c>
      <c r="N226" s="25">
        <v>0</v>
      </c>
      <c r="O226" s="25">
        <v>0</v>
      </c>
      <c r="P226" s="25">
        <v>0</v>
      </c>
      <c r="Q226" s="37">
        <f>(1+Mastersheet!$C$39)*Q214</f>
        <v>-851.21653061995221</v>
      </c>
      <c r="R226" s="38">
        <f>Mastersheet!$C$41</f>
        <v>-1500</v>
      </c>
      <c r="S226" s="37">
        <f t="shared" si="25"/>
        <v>0</v>
      </c>
      <c r="T226" s="36">
        <f t="shared" si="26"/>
        <v>7732.9355818905024</v>
      </c>
      <c r="U226" s="36">
        <f t="shared" si="27"/>
        <v>1644618.7483873845</v>
      </c>
    </row>
    <row r="227" spans="1:21">
      <c r="A227" s="25">
        <v>225</v>
      </c>
      <c r="B227" s="25">
        <v>43</v>
      </c>
      <c r="C227" s="25">
        <v>9</v>
      </c>
      <c r="D227" s="36">
        <f>(1+Mastersheet!$C$39)*D215</f>
        <v>20429.196734878857</v>
      </c>
      <c r="E227" s="36">
        <f t="shared" si="23"/>
        <v>-1225.7518040927314</v>
      </c>
      <c r="F227" s="36">
        <f t="shared" si="24"/>
        <v>0</v>
      </c>
      <c r="G227" s="36">
        <f t="shared" si="22"/>
        <v>-5924.4670531148677</v>
      </c>
      <c r="H227" s="37">
        <v>0</v>
      </c>
      <c r="I227" s="36">
        <f>(1+Mastersheet!$C$39)*I215</f>
        <v>-340.48661224798082</v>
      </c>
      <c r="J227" s="25">
        <v>0</v>
      </c>
      <c r="K227" s="25">
        <v>0</v>
      </c>
      <c r="L227" s="25">
        <v>0</v>
      </c>
      <c r="M227" s="37">
        <f>(1+Mastersheet!$C$29)*M215</f>
        <v>-2854.3391529128226</v>
      </c>
      <c r="N227" s="25">
        <v>0</v>
      </c>
      <c r="O227" s="25">
        <v>0</v>
      </c>
      <c r="P227" s="25">
        <v>0</v>
      </c>
      <c r="Q227" s="37">
        <f>(1+Mastersheet!$C$39)*Q215</f>
        <v>-851.21653061995221</v>
      </c>
      <c r="R227" s="38">
        <f>Mastersheet!$C$41</f>
        <v>-1500</v>
      </c>
      <c r="S227" s="37">
        <f t="shared" si="25"/>
        <v>0</v>
      </c>
      <c r="T227" s="36">
        <f t="shared" si="26"/>
        <v>7732.9355818905024</v>
      </c>
      <c r="U227" s="36">
        <f t="shared" si="27"/>
        <v>1655092.7152165873</v>
      </c>
    </row>
    <row r="228" spans="1:21">
      <c r="A228" s="25">
        <v>226</v>
      </c>
      <c r="B228" s="25">
        <v>43</v>
      </c>
      <c r="C228" s="25">
        <v>10</v>
      </c>
      <c r="D228" s="36">
        <f>(1+Mastersheet!$C$39)*D216</f>
        <v>20429.196734878857</v>
      </c>
      <c r="E228" s="36">
        <f t="shared" si="23"/>
        <v>-1225.7518040927314</v>
      </c>
      <c r="F228" s="36">
        <f t="shared" si="24"/>
        <v>0</v>
      </c>
      <c r="G228" s="36">
        <f t="shared" si="22"/>
        <v>-5924.4670531148677</v>
      </c>
      <c r="H228" s="37">
        <v>0</v>
      </c>
      <c r="I228" s="36">
        <f>(1+Mastersheet!$C$39)*I216</f>
        <v>-340.48661224798082</v>
      </c>
      <c r="J228" s="25">
        <v>0</v>
      </c>
      <c r="K228" s="25">
        <v>0</v>
      </c>
      <c r="L228" s="25">
        <v>0</v>
      </c>
      <c r="M228" s="37">
        <f>(1+Mastersheet!$C$29)*M216</f>
        <v>-2854.3391529128226</v>
      </c>
      <c r="N228" s="25">
        <v>0</v>
      </c>
      <c r="O228" s="25">
        <v>0</v>
      </c>
      <c r="P228" s="25">
        <v>0</v>
      </c>
      <c r="Q228" s="37">
        <f>(1+Mastersheet!$C$39)*Q216</f>
        <v>-851.21653061995221</v>
      </c>
      <c r="R228" s="38">
        <f>Mastersheet!$C$41</f>
        <v>-1500</v>
      </c>
      <c r="S228" s="37">
        <f t="shared" si="25"/>
        <v>0</v>
      </c>
      <c r="T228" s="36">
        <f t="shared" si="26"/>
        <v>7732.9355818905024</v>
      </c>
      <c r="U228" s="36">
        <f t="shared" si="27"/>
        <v>1665584.138657172</v>
      </c>
    </row>
    <row r="229" spans="1:21">
      <c r="A229" s="25">
        <v>227</v>
      </c>
      <c r="B229" s="25">
        <v>43</v>
      </c>
      <c r="C229" s="25">
        <v>11</v>
      </c>
      <c r="D229" s="36">
        <f>(1+Mastersheet!$C$39)*D217</f>
        <v>20429.196734878857</v>
      </c>
      <c r="E229" s="36">
        <f t="shared" si="23"/>
        <v>-1225.7518040927314</v>
      </c>
      <c r="F229" s="36">
        <f t="shared" si="24"/>
        <v>0</v>
      </c>
      <c r="G229" s="36">
        <f t="shared" si="22"/>
        <v>-5924.4670531148677</v>
      </c>
      <c r="H229" s="37">
        <v>0</v>
      </c>
      <c r="I229" s="36">
        <f>(1+Mastersheet!$C$39)*I217</f>
        <v>-340.48661224798082</v>
      </c>
      <c r="J229" s="25">
        <v>0</v>
      </c>
      <c r="K229" s="25">
        <v>0</v>
      </c>
      <c r="L229" s="25">
        <v>0</v>
      </c>
      <c r="M229" s="37">
        <f>(1+Mastersheet!$C$29)*M217</f>
        <v>-2854.3391529128226</v>
      </c>
      <c r="N229" s="25">
        <v>0</v>
      </c>
      <c r="O229" s="25">
        <v>0</v>
      </c>
      <c r="P229" s="25">
        <v>0</v>
      </c>
      <c r="Q229" s="37">
        <f>(1+Mastersheet!$C$39)*Q217</f>
        <v>-851.21653061995221</v>
      </c>
      <c r="R229" s="38">
        <f>Mastersheet!$C$41</f>
        <v>-1500</v>
      </c>
      <c r="S229" s="37">
        <f t="shared" si="25"/>
        <v>0</v>
      </c>
      <c r="T229" s="36">
        <f t="shared" si="26"/>
        <v>7732.9355818905024</v>
      </c>
      <c r="U229" s="36">
        <f t="shared" si="27"/>
        <v>1676093.0478034911</v>
      </c>
    </row>
    <row r="230" spans="1:21">
      <c r="A230" s="25">
        <v>228</v>
      </c>
      <c r="B230" s="25">
        <v>44</v>
      </c>
      <c r="C230" s="25">
        <v>0</v>
      </c>
      <c r="D230" s="36">
        <f>(1+Mastersheet!$C$39)*D218</f>
        <v>20429.196734878857</v>
      </c>
      <c r="E230" s="36">
        <f t="shared" si="23"/>
        <v>-1225.7518040927314</v>
      </c>
      <c r="F230" s="36">
        <f t="shared" si="24"/>
        <v>0</v>
      </c>
      <c r="G230" s="36">
        <f t="shared" si="22"/>
        <v>-5924.4670531148677</v>
      </c>
      <c r="H230" s="37">
        <v>0</v>
      </c>
      <c r="I230" s="36">
        <f>(1+Mastersheet!$C$39)*I218</f>
        <v>-340.48661224798082</v>
      </c>
      <c r="J230" s="25">
        <v>0</v>
      </c>
      <c r="K230" s="25">
        <v>0</v>
      </c>
      <c r="L230" s="25">
        <v>0</v>
      </c>
      <c r="M230" s="37">
        <f>(1+Mastersheet!$C$29)*M218</f>
        <v>-2854.3391529128226</v>
      </c>
      <c r="N230" s="25">
        <v>0</v>
      </c>
      <c r="O230" s="25">
        <v>0</v>
      </c>
      <c r="P230" s="25">
        <v>0</v>
      </c>
      <c r="Q230" s="37">
        <f>(1+Mastersheet!$C$39)*Q218</f>
        <v>-851.21653061995221</v>
      </c>
      <c r="R230" s="38">
        <f>Mastersheet!$C$41</f>
        <v>-1500</v>
      </c>
      <c r="S230" s="37">
        <f t="shared" si="25"/>
        <v>0</v>
      </c>
      <c r="T230" s="36">
        <f t="shared" si="26"/>
        <v>7732.9355818905024</v>
      </c>
      <c r="U230" s="36">
        <f t="shared" si="27"/>
        <v>1686619.4717983874</v>
      </c>
    </row>
    <row r="231" spans="1:21">
      <c r="A231" s="25">
        <v>229</v>
      </c>
      <c r="B231" s="25">
        <v>44</v>
      </c>
      <c r="C231" s="25">
        <v>1</v>
      </c>
      <c r="D231" s="36">
        <f>(1+Mastersheet!$C$39)*D219</f>
        <v>21042.072636925222</v>
      </c>
      <c r="E231" s="36">
        <f t="shared" si="23"/>
        <v>-1262.5243582155133</v>
      </c>
      <c r="F231" s="36">
        <f t="shared" si="24"/>
        <v>0</v>
      </c>
      <c r="G231" s="36">
        <f t="shared" si="22"/>
        <v>-6102.2010647083143</v>
      </c>
      <c r="H231" s="37">
        <v>0</v>
      </c>
      <c r="I231" s="36">
        <f>(1+Mastersheet!$C$39)*I219</f>
        <v>-350.70121061542022</v>
      </c>
      <c r="J231" s="25">
        <v>0</v>
      </c>
      <c r="K231" s="25">
        <v>0</v>
      </c>
      <c r="L231" s="25">
        <v>0</v>
      </c>
      <c r="M231" s="37">
        <f>(1+Mastersheet!$C$29)*M219</f>
        <v>-3025.5995020875921</v>
      </c>
      <c r="N231" s="25">
        <v>0</v>
      </c>
      <c r="O231" s="25">
        <v>0</v>
      </c>
      <c r="P231" s="25">
        <v>0</v>
      </c>
      <c r="Q231" s="37">
        <f>(1+Mastersheet!$C$39)*Q219</f>
        <v>-876.75302653855078</v>
      </c>
      <c r="R231" s="38">
        <f>Mastersheet!$C$41</f>
        <v>-1500</v>
      </c>
      <c r="S231" s="37">
        <f t="shared" si="25"/>
        <v>0</v>
      </c>
      <c r="T231" s="36">
        <f t="shared" si="26"/>
        <v>7924.293474759832</v>
      </c>
      <c r="U231" s="36">
        <f t="shared" si="27"/>
        <v>1697354.7977261445</v>
      </c>
    </row>
    <row r="232" spans="1:21">
      <c r="A232" s="25">
        <v>230</v>
      </c>
      <c r="B232" s="25">
        <v>44</v>
      </c>
      <c r="C232" s="25">
        <v>2</v>
      </c>
      <c r="D232" s="36">
        <f>(1+Mastersheet!$C$39)*D220</f>
        <v>21042.072636925222</v>
      </c>
      <c r="E232" s="36">
        <f t="shared" si="23"/>
        <v>-1262.5243582155133</v>
      </c>
      <c r="F232" s="36">
        <f t="shared" si="24"/>
        <v>0</v>
      </c>
      <c r="G232" s="36">
        <f t="shared" si="22"/>
        <v>-6102.2010647083143</v>
      </c>
      <c r="H232" s="37">
        <v>0</v>
      </c>
      <c r="I232" s="36">
        <f>(1+Mastersheet!$C$39)*I220</f>
        <v>-350.70121061542022</v>
      </c>
      <c r="J232" s="25">
        <v>0</v>
      </c>
      <c r="K232" s="25">
        <v>0</v>
      </c>
      <c r="L232" s="25">
        <v>0</v>
      </c>
      <c r="M232" s="37">
        <f>(1+Mastersheet!$C$29)*M220</f>
        <v>-3025.5995020875921</v>
      </c>
      <c r="N232" s="25">
        <v>0</v>
      </c>
      <c r="O232" s="25">
        <v>0</v>
      </c>
      <c r="P232" s="25">
        <v>0</v>
      </c>
      <c r="Q232" s="37">
        <f>(1+Mastersheet!$C$39)*Q220</f>
        <v>-876.75302653855078</v>
      </c>
      <c r="R232" s="38">
        <f>Mastersheet!$C$41</f>
        <v>-1500</v>
      </c>
      <c r="S232" s="37">
        <f t="shared" si="25"/>
        <v>0</v>
      </c>
      <c r="T232" s="36">
        <f t="shared" si="26"/>
        <v>7924.293474759832</v>
      </c>
      <c r="U232" s="36">
        <f t="shared" si="27"/>
        <v>1708108.0158637813</v>
      </c>
    </row>
    <row r="233" spans="1:21">
      <c r="A233" s="25">
        <v>231</v>
      </c>
      <c r="B233" s="25">
        <v>44</v>
      </c>
      <c r="C233" s="25">
        <v>3</v>
      </c>
      <c r="D233" s="36">
        <f>(1+Mastersheet!$C$39)*D221</f>
        <v>21042.072636925222</v>
      </c>
      <c r="E233" s="36">
        <f t="shared" si="23"/>
        <v>-1262.5243582155133</v>
      </c>
      <c r="F233" s="36">
        <f t="shared" si="24"/>
        <v>0</v>
      </c>
      <c r="G233" s="36">
        <f t="shared" si="22"/>
        <v>-6102.2010647083143</v>
      </c>
      <c r="H233" s="37">
        <v>0</v>
      </c>
      <c r="I233" s="36">
        <f>(1+Mastersheet!$C$39)*I221</f>
        <v>-350.70121061542022</v>
      </c>
      <c r="J233" s="25">
        <v>0</v>
      </c>
      <c r="K233" s="25">
        <v>0</v>
      </c>
      <c r="L233" s="25">
        <v>0</v>
      </c>
      <c r="M233" s="37">
        <f>(1+Mastersheet!$C$29)*M221</f>
        <v>-3025.5995020875921</v>
      </c>
      <c r="N233" s="25">
        <v>0</v>
      </c>
      <c r="O233" s="25">
        <v>0</v>
      </c>
      <c r="P233" s="25">
        <v>0</v>
      </c>
      <c r="Q233" s="37">
        <f>(1+Mastersheet!$C$39)*Q221</f>
        <v>-876.75302653855078</v>
      </c>
      <c r="R233" s="38">
        <f>Mastersheet!$C$41</f>
        <v>-1500</v>
      </c>
      <c r="S233" s="37">
        <f t="shared" si="25"/>
        <v>0</v>
      </c>
      <c r="T233" s="36">
        <f t="shared" si="26"/>
        <v>7924.293474759832</v>
      </c>
      <c r="U233" s="36">
        <f t="shared" si="27"/>
        <v>1718879.1560316477</v>
      </c>
    </row>
    <row r="234" spans="1:21">
      <c r="A234" s="25">
        <v>232</v>
      </c>
      <c r="B234" s="25">
        <v>44</v>
      </c>
      <c r="C234" s="25">
        <v>4</v>
      </c>
      <c r="D234" s="36">
        <f>(1+Mastersheet!$C$39)*D222</f>
        <v>21042.072636925222</v>
      </c>
      <c r="E234" s="36">
        <f t="shared" si="23"/>
        <v>-1262.5243582155133</v>
      </c>
      <c r="F234" s="36">
        <f t="shared" si="24"/>
        <v>0</v>
      </c>
      <c r="G234" s="36">
        <f t="shared" si="22"/>
        <v>-6102.2010647083143</v>
      </c>
      <c r="H234" s="37">
        <v>0</v>
      </c>
      <c r="I234" s="36">
        <f>(1+Mastersheet!$C$39)*I222</f>
        <v>-350.70121061542022</v>
      </c>
      <c r="J234" s="25">
        <v>0</v>
      </c>
      <c r="K234" s="25">
        <v>0</v>
      </c>
      <c r="L234" s="25">
        <v>0</v>
      </c>
      <c r="M234" s="37">
        <f>(1+Mastersheet!$C$29)*M222</f>
        <v>-3025.5995020875921</v>
      </c>
      <c r="N234" s="25">
        <v>0</v>
      </c>
      <c r="O234" s="25">
        <v>0</v>
      </c>
      <c r="P234" s="25">
        <v>0</v>
      </c>
      <c r="Q234" s="37">
        <f>(1+Mastersheet!$C$39)*Q222</f>
        <v>-876.75302653855078</v>
      </c>
      <c r="R234" s="38">
        <f>Mastersheet!$C$41</f>
        <v>-1500</v>
      </c>
      <c r="S234" s="37">
        <f t="shared" si="25"/>
        <v>0</v>
      </c>
      <c r="T234" s="36">
        <f t="shared" si="26"/>
        <v>7924.293474759832</v>
      </c>
      <c r="U234" s="36">
        <f t="shared" si="27"/>
        <v>1729668.2480997937</v>
      </c>
    </row>
    <row r="235" spans="1:21">
      <c r="A235" s="25">
        <v>233</v>
      </c>
      <c r="B235" s="25">
        <v>44</v>
      </c>
      <c r="C235" s="25">
        <v>5</v>
      </c>
      <c r="D235" s="36">
        <f>(1+Mastersheet!$C$39)*D223</f>
        <v>21042.072636925222</v>
      </c>
      <c r="E235" s="36">
        <f t="shared" si="23"/>
        <v>-1262.5243582155133</v>
      </c>
      <c r="F235" s="36">
        <f t="shared" si="24"/>
        <v>0</v>
      </c>
      <c r="G235" s="36">
        <f t="shared" si="22"/>
        <v>-6102.2010647083143</v>
      </c>
      <c r="H235" s="37">
        <v>0</v>
      </c>
      <c r="I235" s="36">
        <f>(1+Mastersheet!$C$39)*I223</f>
        <v>-350.70121061542022</v>
      </c>
      <c r="J235" s="25">
        <v>0</v>
      </c>
      <c r="K235" s="25">
        <v>0</v>
      </c>
      <c r="L235" s="25">
        <v>0</v>
      </c>
      <c r="M235" s="37">
        <f>(1+Mastersheet!$C$29)*M223</f>
        <v>-3025.5995020875921</v>
      </c>
      <c r="N235" s="25">
        <v>0</v>
      </c>
      <c r="O235" s="25">
        <v>0</v>
      </c>
      <c r="P235" s="25">
        <v>0</v>
      </c>
      <c r="Q235" s="37">
        <f>(1+Mastersheet!$C$39)*Q223</f>
        <v>-876.75302653855078</v>
      </c>
      <c r="R235" s="38">
        <f>Mastersheet!$C$41</f>
        <v>-1500</v>
      </c>
      <c r="S235" s="37">
        <f t="shared" si="25"/>
        <v>0</v>
      </c>
      <c r="T235" s="36">
        <f t="shared" si="26"/>
        <v>7924.293474759832</v>
      </c>
      <c r="U235" s="36">
        <f t="shared" si="27"/>
        <v>1740475.3219880534</v>
      </c>
    </row>
    <row r="236" spans="1:21">
      <c r="A236" s="25">
        <v>234</v>
      </c>
      <c r="B236" s="25">
        <v>44</v>
      </c>
      <c r="C236" s="25">
        <v>6</v>
      </c>
      <c r="D236" s="36">
        <f>(1+Mastersheet!$C$39)*D224</f>
        <v>21042.072636925222</v>
      </c>
      <c r="E236" s="36">
        <f t="shared" si="23"/>
        <v>-1262.5243582155133</v>
      </c>
      <c r="F236" s="36">
        <f t="shared" si="24"/>
        <v>0</v>
      </c>
      <c r="G236" s="36">
        <f t="shared" si="22"/>
        <v>-6102.2010647083143</v>
      </c>
      <c r="H236" s="37">
        <v>0</v>
      </c>
      <c r="I236" s="36">
        <f>(1+Mastersheet!$C$39)*I224</f>
        <v>-350.70121061542022</v>
      </c>
      <c r="J236" s="25">
        <v>0</v>
      </c>
      <c r="K236" s="25">
        <v>0</v>
      </c>
      <c r="L236" s="25">
        <v>0</v>
      </c>
      <c r="M236" s="37">
        <f>(1+Mastersheet!$C$29)*M224</f>
        <v>-3025.5995020875921</v>
      </c>
      <c r="N236" s="25">
        <v>0</v>
      </c>
      <c r="O236" s="25">
        <v>0</v>
      </c>
      <c r="P236" s="25">
        <v>0</v>
      </c>
      <c r="Q236" s="37">
        <f>(1+Mastersheet!$C$39)*Q224</f>
        <v>-876.75302653855078</v>
      </c>
      <c r="R236" s="38">
        <f>Mastersheet!$C$41</f>
        <v>-1500</v>
      </c>
      <c r="S236" s="37">
        <f t="shared" si="25"/>
        <v>0</v>
      </c>
      <c r="T236" s="36">
        <f t="shared" si="26"/>
        <v>7924.293474759832</v>
      </c>
      <c r="U236" s="36">
        <f t="shared" si="27"/>
        <v>1751300.4076661267</v>
      </c>
    </row>
    <row r="237" spans="1:21">
      <c r="A237" s="25">
        <v>235</v>
      </c>
      <c r="B237" s="25">
        <v>44</v>
      </c>
      <c r="C237" s="25">
        <v>7</v>
      </c>
      <c r="D237" s="36">
        <f>(1+Mastersheet!$C$39)*D225</f>
        <v>21042.072636925222</v>
      </c>
      <c r="E237" s="36">
        <f t="shared" si="23"/>
        <v>-1262.5243582155133</v>
      </c>
      <c r="F237" s="36">
        <f t="shared" si="24"/>
        <v>0</v>
      </c>
      <c r="G237" s="36">
        <f t="shared" si="22"/>
        <v>-6102.2010647083143</v>
      </c>
      <c r="H237" s="37">
        <v>0</v>
      </c>
      <c r="I237" s="36">
        <f>(1+Mastersheet!$C$39)*I225</f>
        <v>-350.70121061542022</v>
      </c>
      <c r="J237" s="25">
        <v>0</v>
      </c>
      <c r="K237" s="25">
        <v>0</v>
      </c>
      <c r="L237" s="25">
        <v>0</v>
      </c>
      <c r="M237" s="37">
        <f>(1+Mastersheet!$C$29)*M225</f>
        <v>-3025.5995020875921</v>
      </c>
      <c r="N237" s="25">
        <v>0</v>
      </c>
      <c r="O237" s="25">
        <v>0</v>
      </c>
      <c r="P237" s="25">
        <v>0</v>
      </c>
      <c r="Q237" s="37">
        <f>(1+Mastersheet!$C$39)*Q225</f>
        <v>-876.75302653855078</v>
      </c>
      <c r="R237" s="38">
        <f>Mastersheet!$C$41</f>
        <v>-1500</v>
      </c>
      <c r="S237" s="37">
        <f t="shared" si="25"/>
        <v>0</v>
      </c>
      <c r="T237" s="36">
        <f t="shared" si="26"/>
        <v>7924.293474759832</v>
      </c>
      <c r="U237" s="36">
        <f t="shared" si="27"/>
        <v>1762143.5351536635</v>
      </c>
    </row>
    <row r="238" spans="1:21">
      <c r="A238" s="25">
        <v>236</v>
      </c>
      <c r="B238" s="25">
        <v>44</v>
      </c>
      <c r="C238" s="25">
        <v>8</v>
      </c>
      <c r="D238" s="36">
        <f>(1+Mastersheet!$C$39)*D226</f>
        <v>21042.072636925222</v>
      </c>
      <c r="E238" s="36">
        <f t="shared" si="23"/>
        <v>-1262.5243582155133</v>
      </c>
      <c r="F238" s="36">
        <f t="shared" si="24"/>
        <v>0</v>
      </c>
      <c r="G238" s="36">
        <f t="shared" si="22"/>
        <v>-6102.2010647083143</v>
      </c>
      <c r="H238" s="37">
        <v>0</v>
      </c>
      <c r="I238" s="36">
        <f>(1+Mastersheet!$C$39)*I226</f>
        <v>-350.70121061542022</v>
      </c>
      <c r="J238" s="25">
        <v>0</v>
      </c>
      <c r="K238" s="25">
        <v>0</v>
      </c>
      <c r="L238" s="25">
        <v>0</v>
      </c>
      <c r="M238" s="37">
        <f>(1+Mastersheet!$C$29)*M226</f>
        <v>-3025.5995020875921</v>
      </c>
      <c r="N238" s="25">
        <v>0</v>
      </c>
      <c r="O238" s="25">
        <v>0</v>
      </c>
      <c r="P238" s="25">
        <v>0</v>
      </c>
      <c r="Q238" s="37">
        <f>(1+Mastersheet!$C$39)*Q226</f>
        <v>-876.75302653855078</v>
      </c>
      <c r="R238" s="38">
        <f>Mastersheet!$C$41</f>
        <v>-1500</v>
      </c>
      <c r="S238" s="37">
        <f t="shared" si="25"/>
        <v>0</v>
      </c>
      <c r="T238" s="36">
        <f t="shared" si="26"/>
        <v>7924.293474759832</v>
      </c>
      <c r="U238" s="36">
        <f t="shared" si="27"/>
        <v>1773004.7345203462</v>
      </c>
    </row>
    <row r="239" spans="1:21">
      <c r="A239" s="25">
        <v>237</v>
      </c>
      <c r="B239" s="25">
        <v>44</v>
      </c>
      <c r="C239" s="25">
        <v>9</v>
      </c>
      <c r="D239" s="36">
        <f>(1+Mastersheet!$C$39)*D227</f>
        <v>21042.072636925222</v>
      </c>
      <c r="E239" s="36">
        <f t="shared" si="23"/>
        <v>-1262.5243582155133</v>
      </c>
      <c r="F239" s="36">
        <f t="shared" si="24"/>
        <v>0</v>
      </c>
      <c r="G239" s="36">
        <f t="shared" si="22"/>
        <v>-6102.2010647083143</v>
      </c>
      <c r="H239" s="37">
        <v>0</v>
      </c>
      <c r="I239" s="36">
        <f>(1+Mastersheet!$C$39)*I227</f>
        <v>-350.70121061542022</v>
      </c>
      <c r="J239" s="25">
        <v>0</v>
      </c>
      <c r="K239" s="25">
        <v>0</v>
      </c>
      <c r="L239" s="25">
        <v>0</v>
      </c>
      <c r="M239" s="37">
        <f>(1+Mastersheet!$C$29)*M227</f>
        <v>-3025.5995020875921</v>
      </c>
      <c r="N239" s="25">
        <v>0</v>
      </c>
      <c r="O239" s="25">
        <v>0</v>
      </c>
      <c r="P239" s="25">
        <v>0</v>
      </c>
      <c r="Q239" s="37">
        <f>(1+Mastersheet!$C$39)*Q227</f>
        <v>-876.75302653855078</v>
      </c>
      <c r="R239" s="38">
        <f>Mastersheet!$C$41</f>
        <v>-1500</v>
      </c>
      <c r="S239" s="37">
        <f t="shared" si="25"/>
        <v>0</v>
      </c>
      <c r="T239" s="36">
        <f t="shared" si="26"/>
        <v>7924.293474759832</v>
      </c>
      <c r="U239" s="36">
        <f t="shared" si="27"/>
        <v>1783884.0358859734</v>
      </c>
    </row>
    <row r="240" spans="1:21">
      <c r="A240" s="25">
        <v>238</v>
      </c>
      <c r="B240" s="25">
        <v>44</v>
      </c>
      <c r="C240" s="25">
        <v>10</v>
      </c>
      <c r="D240" s="36">
        <f>(1+Mastersheet!$C$39)*D228</f>
        <v>21042.072636925222</v>
      </c>
      <c r="E240" s="36">
        <f t="shared" si="23"/>
        <v>-1262.5243582155133</v>
      </c>
      <c r="F240" s="36">
        <f t="shared" si="24"/>
        <v>0</v>
      </c>
      <c r="G240" s="36">
        <f t="shared" si="22"/>
        <v>-6102.2010647083143</v>
      </c>
      <c r="H240" s="37">
        <v>0</v>
      </c>
      <c r="I240" s="36">
        <f>(1+Mastersheet!$C$39)*I228</f>
        <v>-350.70121061542022</v>
      </c>
      <c r="J240" s="25">
        <v>0</v>
      </c>
      <c r="K240" s="25">
        <v>0</v>
      </c>
      <c r="L240" s="25">
        <v>0</v>
      </c>
      <c r="M240" s="37">
        <f>(1+Mastersheet!$C$29)*M228</f>
        <v>-3025.5995020875921</v>
      </c>
      <c r="N240" s="25">
        <v>0</v>
      </c>
      <c r="O240" s="25">
        <v>0</v>
      </c>
      <c r="P240" s="25">
        <v>0</v>
      </c>
      <c r="Q240" s="37">
        <f>(1+Mastersheet!$C$39)*Q228</f>
        <v>-876.75302653855078</v>
      </c>
      <c r="R240" s="38">
        <f>Mastersheet!$C$41</f>
        <v>-1500</v>
      </c>
      <c r="S240" s="37">
        <f t="shared" si="25"/>
        <v>0</v>
      </c>
      <c r="T240" s="36">
        <f t="shared" si="26"/>
        <v>7924.293474759832</v>
      </c>
      <c r="U240" s="36">
        <f t="shared" si="27"/>
        <v>1794781.4694205434</v>
      </c>
    </row>
    <row r="241" spans="1:21">
      <c r="A241" s="25">
        <v>239</v>
      </c>
      <c r="B241" s="25">
        <v>44</v>
      </c>
      <c r="C241" s="25">
        <v>11</v>
      </c>
      <c r="D241" s="36">
        <f>(1+Mastersheet!$C$39)*D229</f>
        <v>21042.072636925222</v>
      </c>
      <c r="E241" s="36">
        <f t="shared" si="23"/>
        <v>-1262.5243582155133</v>
      </c>
      <c r="F241" s="36">
        <f t="shared" si="24"/>
        <v>0</v>
      </c>
      <c r="G241" s="36">
        <f t="shared" si="22"/>
        <v>-6102.2010647083143</v>
      </c>
      <c r="H241" s="37">
        <v>0</v>
      </c>
      <c r="I241" s="36">
        <f>(1+Mastersheet!$C$39)*I229</f>
        <v>-350.70121061542022</v>
      </c>
      <c r="J241" s="25">
        <v>0</v>
      </c>
      <c r="K241" s="25">
        <v>0</v>
      </c>
      <c r="L241" s="25">
        <v>0</v>
      </c>
      <c r="M241" s="37">
        <f>(1+Mastersheet!$C$29)*M229</f>
        <v>-3025.5995020875921</v>
      </c>
      <c r="N241" s="25">
        <v>0</v>
      </c>
      <c r="O241" s="25">
        <v>0</v>
      </c>
      <c r="P241" s="25">
        <v>0</v>
      </c>
      <c r="Q241" s="37">
        <f>(1+Mastersheet!$C$39)*Q229</f>
        <v>-876.75302653855078</v>
      </c>
      <c r="R241" s="38">
        <f>Mastersheet!$C$41</f>
        <v>-1500</v>
      </c>
      <c r="S241" s="37">
        <f t="shared" si="25"/>
        <v>0</v>
      </c>
      <c r="T241" s="36">
        <f t="shared" si="26"/>
        <v>7924.293474759832</v>
      </c>
      <c r="U241" s="36">
        <f t="shared" si="27"/>
        <v>1805697.0653443376</v>
      </c>
    </row>
    <row r="242" spans="1:21">
      <c r="A242" s="25">
        <v>240</v>
      </c>
      <c r="B242" s="25">
        <v>45</v>
      </c>
      <c r="C242" s="25">
        <v>0</v>
      </c>
      <c r="D242" s="36">
        <f>(1+Mastersheet!$C$39)*D230</f>
        <v>21042.072636925222</v>
      </c>
      <c r="E242" s="36">
        <f t="shared" si="23"/>
        <v>-1262.5243582155133</v>
      </c>
      <c r="F242" s="36">
        <f t="shared" si="24"/>
        <v>0</v>
      </c>
      <c r="G242" s="36">
        <f t="shared" si="22"/>
        <v>-6102.2010647083143</v>
      </c>
      <c r="H242" s="37">
        <v>0</v>
      </c>
      <c r="I242" s="36">
        <f>(1+Mastersheet!$C$39)*I230</f>
        <v>-350.70121061542022</v>
      </c>
      <c r="J242" s="25">
        <v>0</v>
      </c>
      <c r="K242" s="25">
        <v>0</v>
      </c>
      <c r="L242" s="25">
        <v>0</v>
      </c>
      <c r="M242" s="37">
        <f>(1+Mastersheet!$C$29)*M230</f>
        <v>-3025.5995020875921</v>
      </c>
      <c r="N242" s="25">
        <v>0</v>
      </c>
      <c r="O242" s="25">
        <v>0</v>
      </c>
      <c r="P242" s="25">
        <v>0</v>
      </c>
      <c r="Q242" s="37">
        <f>(1+Mastersheet!$C$39)*Q230</f>
        <v>-876.75302653855078</v>
      </c>
      <c r="R242" s="38">
        <f>Mastersheet!$C$41</f>
        <v>-1500</v>
      </c>
      <c r="S242" s="37">
        <f t="shared" si="25"/>
        <v>0</v>
      </c>
      <c r="T242" s="36">
        <f t="shared" si="26"/>
        <v>7924.293474759832</v>
      </c>
      <c r="U242" s="36">
        <f t="shared" si="27"/>
        <v>1816630.8539280049</v>
      </c>
    </row>
    <row r="243" spans="1:21">
      <c r="A243" s="25">
        <v>241</v>
      </c>
      <c r="B243" s="25">
        <v>45</v>
      </c>
      <c r="C243" s="25">
        <v>1</v>
      </c>
      <c r="D243" s="36">
        <f>(1+Mastersheet!$C$39)*D231</f>
        <v>21673.334816032981</v>
      </c>
      <c r="E243" s="36">
        <f t="shared" si="23"/>
        <v>-1300.4000889619788</v>
      </c>
      <c r="F243" s="36">
        <f t="shared" si="24"/>
        <v>0</v>
      </c>
      <c r="G243" s="36">
        <f t="shared" si="22"/>
        <v>-6285.2670966495643</v>
      </c>
      <c r="H243" s="37">
        <v>0</v>
      </c>
      <c r="I243" s="36">
        <f>(1+Mastersheet!$C$39)*I231</f>
        <v>-361.22224693388284</v>
      </c>
      <c r="J243" s="25">
        <v>0</v>
      </c>
      <c r="K243" s="25">
        <v>0</v>
      </c>
      <c r="L243" s="25">
        <v>0</v>
      </c>
      <c r="M243" s="37">
        <f>(1+Mastersheet!$C$29)*M231</f>
        <v>-3207.1354722128476</v>
      </c>
      <c r="N243" s="25">
        <v>0</v>
      </c>
      <c r="O243" s="25">
        <v>0</v>
      </c>
      <c r="P243" s="25">
        <v>0</v>
      </c>
      <c r="Q243" s="37">
        <f>(1+Mastersheet!$C$39)*Q231</f>
        <v>-903.05561733470734</v>
      </c>
      <c r="R243" s="38">
        <f>Mastersheet!$C$41</f>
        <v>-1500</v>
      </c>
      <c r="S243" s="37">
        <f t="shared" si="25"/>
        <v>0</v>
      </c>
      <c r="T243" s="36">
        <f t="shared" si="26"/>
        <v>8116.2542939400009</v>
      </c>
      <c r="U243" s="36">
        <f t="shared" si="27"/>
        <v>1827774.8263118251</v>
      </c>
    </row>
    <row r="244" spans="1:21">
      <c r="A244" s="25">
        <v>242</v>
      </c>
      <c r="B244" s="25">
        <v>45</v>
      </c>
      <c r="C244" s="25">
        <v>2</v>
      </c>
      <c r="D244" s="36">
        <f>(1+Mastersheet!$C$39)*D232</f>
        <v>21673.334816032981</v>
      </c>
      <c r="E244" s="36">
        <f t="shared" si="23"/>
        <v>-1300.4000889619788</v>
      </c>
      <c r="F244" s="36">
        <f t="shared" si="24"/>
        <v>0</v>
      </c>
      <c r="G244" s="36">
        <f t="shared" si="22"/>
        <v>-6285.2670966495643</v>
      </c>
      <c r="H244" s="37">
        <v>0</v>
      </c>
      <c r="I244" s="36">
        <f>(1+Mastersheet!$C$39)*I232</f>
        <v>-361.22224693388284</v>
      </c>
      <c r="J244" s="25">
        <v>0</v>
      </c>
      <c r="K244" s="25">
        <v>0</v>
      </c>
      <c r="L244" s="25">
        <v>0</v>
      </c>
      <c r="M244" s="37">
        <f>(1+Mastersheet!$C$29)*M232</f>
        <v>-3207.1354722128476</v>
      </c>
      <c r="N244" s="25">
        <v>0</v>
      </c>
      <c r="O244" s="25">
        <v>0</v>
      </c>
      <c r="P244" s="25">
        <v>0</v>
      </c>
      <c r="Q244" s="37">
        <f>(1+Mastersheet!$C$39)*Q232</f>
        <v>-903.05561733470734</v>
      </c>
      <c r="R244" s="38">
        <f>Mastersheet!$C$41</f>
        <v>-1500</v>
      </c>
      <c r="S244" s="37">
        <f t="shared" si="25"/>
        <v>0</v>
      </c>
      <c r="T244" s="36">
        <f t="shared" si="26"/>
        <v>8116.2542939400009</v>
      </c>
      <c r="U244" s="36">
        <f t="shared" si="27"/>
        <v>1838937.3719829516</v>
      </c>
    </row>
    <row r="245" spans="1:21">
      <c r="A245" s="25">
        <v>243</v>
      </c>
      <c r="B245" s="25">
        <v>45</v>
      </c>
      <c r="C245" s="25">
        <v>3</v>
      </c>
      <c r="D245" s="36">
        <f>(1+Mastersheet!$C$39)*D233</f>
        <v>21673.334816032981</v>
      </c>
      <c r="E245" s="36">
        <f t="shared" si="23"/>
        <v>-1300.4000889619788</v>
      </c>
      <c r="F245" s="36">
        <f t="shared" si="24"/>
        <v>0</v>
      </c>
      <c r="G245" s="36">
        <f t="shared" si="22"/>
        <v>-6285.2670966495643</v>
      </c>
      <c r="H245" s="37">
        <v>0</v>
      </c>
      <c r="I245" s="36">
        <f>(1+Mastersheet!$C$39)*I233</f>
        <v>-361.22224693388284</v>
      </c>
      <c r="J245" s="25">
        <v>0</v>
      </c>
      <c r="K245" s="25">
        <v>0</v>
      </c>
      <c r="L245" s="25">
        <v>0</v>
      </c>
      <c r="M245" s="37">
        <f>(1+Mastersheet!$C$29)*M233</f>
        <v>-3207.1354722128476</v>
      </c>
      <c r="N245" s="25">
        <v>0</v>
      </c>
      <c r="O245" s="25">
        <v>0</v>
      </c>
      <c r="P245" s="25">
        <v>0</v>
      </c>
      <c r="Q245" s="37">
        <f>(1+Mastersheet!$C$39)*Q233</f>
        <v>-903.05561733470734</v>
      </c>
      <c r="R245" s="38">
        <f>Mastersheet!$C$41</f>
        <v>-1500</v>
      </c>
      <c r="S245" s="37">
        <f t="shared" si="25"/>
        <v>0</v>
      </c>
      <c r="T245" s="36">
        <f t="shared" si="26"/>
        <v>8116.2542939400009</v>
      </c>
      <c r="U245" s="36">
        <f t="shared" si="27"/>
        <v>1850118.5218968634</v>
      </c>
    </row>
    <row r="246" spans="1:21">
      <c r="A246" s="25">
        <v>244</v>
      </c>
      <c r="B246" s="25">
        <v>45</v>
      </c>
      <c r="C246" s="25">
        <v>4</v>
      </c>
      <c r="D246" s="36">
        <f>(1+Mastersheet!$C$39)*D234</f>
        <v>21673.334816032981</v>
      </c>
      <c r="E246" s="36">
        <f t="shared" si="23"/>
        <v>-1300.4000889619788</v>
      </c>
      <c r="F246" s="36">
        <f t="shared" si="24"/>
        <v>0</v>
      </c>
      <c r="G246" s="36">
        <f t="shared" si="22"/>
        <v>-6285.2670966495643</v>
      </c>
      <c r="H246" s="37">
        <v>0</v>
      </c>
      <c r="I246" s="36">
        <f>(1+Mastersheet!$C$39)*I234</f>
        <v>-361.22224693388284</v>
      </c>
      <c r="J246" s="25">
        <v>0</v>
      </c>
      <c r="K246" s="25">
        <v>0</v>
      </c>
      <c r="L246" s="25">
        <v>0</v>
      </c>
      <c r="M246" s="37">
        <f>(1+Mastersheet!$C$29)*M234</f>
        <v>-3207.1354722128476</v>
      </c>
      <c r="N246" s="25">
        <v>0</v>
      </c>
      <c r="O246" s="25">
        <v>0</v>
      </c>
      <c r="P246" s="25">
        <v>0</v>
      </c>
      <c r="Q246" s="37">
        <f>(1+Mastersheet!$C$39)*Q234</f>
        <v>-903.05561733470734</v>
      </c>
      <c r="R246" s="38">
        <f>Mastersheet!$C$41</f>
        <v>-1500</v>
      </c>
      <c r="S246" s="37">
        <f t="shared" si="25"/>
        <v>0</v>
      </c>
      <c r="T246" s="36">
        <f t="shared" si="26"/>
        <v>8116.2542939400009</v>
      </c>
      <c r="U246" s="36">
        <f t="shared" si="27"/>
        <v>1861318.3070606315</v>
      </c>
    </row>
    <row r="247" spans="1:21">
      <c r="A247" s="25">
        <v>245</v>
      </c>
      <c r="B247" s="25">
        <v>45</v>
      </c>
      <c r="C247" s="25">
        <v>5</v>
      </c>
      <c r="D247" s="36">
        <f>(1+Mastersheet!$C$39)*D235</f>
        <v>21673.334816032981</v>
      </c>
      <c r="E247" s="36">
        <f t="shared" si="23"/>
        <v>-1300.4000889619788</v>
      </c>
      <c r="F247" s="36">
        <f t="shared" si="24"/>
        <v>0</v>
      </c>
      <c r="G247" s="36">
        <f t="shared" si="22"/>
        <v>-6285.2670966495643</v>
      </c>
      <c r="H247" s="37">
        <v>0</v>
      </c>
      <c r="I247" s="36">
        <f>(1+Mastersheet!$C$39)*I235</f>
        <v>-361.22224693388284</v>
      </c>
      <c r="J247" s="25">
        <v>0</v>
      </c>
      <c r="K247" s="25">
        <v>0</v>
      </c>
      <c r="L247" s="25">
        <v>0</v>
      </c>
      <c r="M247" s="37">
        <f>(1+Mastersheet!$C$29)*M235</f>
        <v>-3207.1354722128476</v>
      </c>
      <c r="N247" s="25">
        <v>0</v>
      </c>
      <c r="O247" s="25">
        <v>0</v>
      </c>
      <c r="P247" s="25">
        <v>0</v>
      </c>
      <c r="Q247" s="37">
        <f>(1+Mastersheet!$C$39)*Q235</f>
        <v>-903.05561733470734</v>
      </c>
      <c r="R247" s="38">
        <f>Mastersheet!$C$41</f>
        <v>-1500</v>
      </c>
      <c r="S247" s="37">
        <f t="shared" si="25"/>
        <v>0</v>
      </c>
      <c r="T247" s="36">
        <f t="shared" si="26"/>
        <v>8116.2542939400009</v>
      </c>
      <c r="U247" s="36">
        <f t="shared" si="27"/>
        <v>1872536.7585330058</v>
      </c>
    </row>
    <row r="248" spans="1:21">
      <c r="A248" s="25">
        <v>246</v>
      </c>
      <c r="B248" s="25">
        <v>45</v>
      </c>
      <c r="C248" s="25">
        <v>6</v>
      </c>
      <c r="D248" s="36">
        <f>(1+Mastersheet!$C$39)*D236</f>
        <v>21673.334816032981</v>
      </c>
      <c r="E248" s="36">
        <f t="shared" si="23"/>
        <v>-1300.4000889619788</v>
      </c>
      <c r="F248" s="36">
        <f t="shared" si="24"/>
        <v>0</v>
      </c>
      <c r="G248" s="36">
        <f t="shared" si="22"/>
        <v>-6285.2670966495643</v>
      </c>
      <c r="H248" s="37">
        <v>0</v>
      </c>
      <c r="I248" s="36">
        <f>(1+Mastersheet!$C$39)*I236</f>
        <v>-361.22224693388284</v>
      </c>
      <c r="J248" s="25">
        <v>0</v>
      </c>
      <c r="K248" s="25">
        <v>0</v>
      </c>
      <c r="L248" s="25">
        <v>0</v>
      </c>
      <c r="M248" s="37">
        <f>(1+Mastersheet!$C$29)*M236</f>
        <v>-3207.1354722128476</v>
      </c>
      <c r="N248" s="25">
        <v>0</v>
      </c>
      <c r="O248" s="25">
        <v>0</v>
      </c>
      <c r="P248" s="25">
        <v>0</v>
      </c>
      <c r="Q248" s="37">
        <f>(1+Mastersheet!$C$39)*Q236</f>
        <v>-903.05561733470734</v>
      </c>
      <c r="R248" s="38">
        <f>Mastersheet!$C$41</f>
        <v>-1500</v>
      </c>
      <c r="S248" s="37">
        <f t="shared" si="25"/>
        <v>0</v>
      </c>
      <c r="T248" s="36">
        <f t="shared" si="26"/>
        <v>8116.2542939400009</v>
      </c>
      <c r="U248" s="36">
        <f t="shared" si="27"/>
        <v>1883773.9074245009</v>
      </c>
    </row>
    <row r="249" spans="1:21">
      <c r="A249" s="25">
        <v>247</v>
      </c>
      <c r="B249" s="25">
        <v>45</v>
      </c>
      <c r="C249" s="25">
        <v>7</v>
      </c>
      <c r="D249" s="36">
        <f>(1+Mastersheet!$C$39)*D237</f>
        <v>21673.334816032981</v>
      </c>
      <c r="E249" s="36">
        <f t="shared" si="23"/>
        <v>-1300.4000889619788</v>
      </c>
      <c r="F249" s="36">
        <f t="shared" si="24"/>
        <v>0</v>
      </c>
      <c r="G249" s="36">
        <f t="shared" si="22"/>
        <v>-6285.2670966495643</v>
      </c>
      <c r="H249" s="37">
        <v>0</v>
      </c>
      <c r="I249" s="36">
        <f>(1+Mastersheet!$C$39)*I237</f>
        <v>-361.22224693388284</v>
      </c>
      <c r="J249" s="25">
        <v>0</v>
      </c>
      <c r="K249" s="25">
        <v>0</v>
      </c>
      <c r="L249" s="25">
        <v>0</v>
      </c>
      <c r="M249" s="37">
        <f>(1+Mastersheet!$C$29)*M237</f>
        <v>-3207.1354722128476</v>
      </c>
      <c r="N249" s="25">
        <v>0</v>
      </c>
      <c r="O249" s="25">
        <v>0</v>
      </c>
      <c r="P249" s="25">
        <v>0</v>
      </c>
      <c r="Q249" s="37">
        <f>(1+Mastersheet!$C$39)*Q237</f>
        <v>-903.05561733470734</v>
      </c>
      <c r="R249" s="38">
        <f>Mastersheet!$C$41</f>
        <v>-1500</v>
      </c>
      <c r="S249" s="37">
        <f t="shared" si="25"/>
        <v>0</v>
      </c>
      <c r="T249" s="36">
        <f t="shared" si="26"/>
        <v>8116.2542939400009</v>
      </c>
      <c r="U249" s="36">
        <f t="shared" si="27"/>
        <v>1895029.7848974818</v>
      </c>
    </row>
    <row r="250" spans="1:21">
      <c r="A250" s="25">
        <v>248</v>
      </c>
      <c r="B250" s="25">
        <v>45</v>
      </c>
      <c r="C250" s="25">
        <v>8</v>
      </c>
      <c r="D250" s="36">
        <f>(1+Mastersheet!$C$39)*D238</f>
        <v>21673.334816032981</v>
      </c>
      <c r="E250" s="36">
        <f t="shared" si="23"/>
        <v>-1300.4000889619788</v>
      </c>
      <c r="F250" s="36">
        <f t="shared" si="24"/>
        <v>0</v>
      </c>
      <c r="G250" s="36">
        <f t="shared" si="22"/>
        <v>-6285.2670966495643</v>
      </c>
      <c r="H250" s="37">
        <v>0</v>
      </c>
      <c r="I250" s="36">
        <f>(1+Mastersheet!$C$39)*I238</f>
        <v>-361.22224693388284</v>
      </c>
      <c r="J250" s="25">
        <v>0</v>
      </c>
      <c r="K250" s="25">
        <v>0</v>
      </c>
      <c r="L250" s="25">
        <v>0</v>
      </c>
      <c r="M250" s="37">
        <f>(1+Mastersheet!$C$29)*M238</f>
        <v>-3207.1354722128476</v>
      </c>
      <c r="N250" s="25">
        <v>0</v>
      </c>
      <c r="O250" s="25">
        <v>0</v>
      </c>
      <c r="P250" s="25">
        <v>0</v>
      </c>
      <c r="Q250" s="37">
        <f>(1+Mastersheet!$C$39)*Q238</f>
        <v>-903.05561733470734</v>
      </c>
      <c r="R250" s="38">
        <f>Mastersheet!$C$41</f>
        <v>-1500</v>
      </c>
      <c r="S250" s="37">
        <f t="shared" si="25"/>
        <v>0</v>
      </c>
      <c r="T250" s="36">
        <f t="shared" si="26"/>
        <v>8116.2542939400009</v>
      </c>
      <c r="U250" s="36">
        <f t="shared" si="27"/>
        <v>1906304.4221662511</v>
      </c>
    </row>
    <row r="251" spans="1:21">
      <c r="A251" s="25">
        <v>249</v>
      </c>
      <c r="B251" s="25">
        <v>45</v>
      </c>
      <c r="C251" s="25">
        <v>9</v>
      </c>
      <c r="D251" s="36">
        <f>(1+Mastersheet!$C$39)*D239</f>
        <v>21673.334816032981</v>
      </c>
      <c r="E251" s="36">
        <f t="shared" si="23"/>
        <v>-1300.4000889619788</v>
      </c>
      <c r="F251" s="36">
        <f t="shared" si="24"/>
        <v>0</v>
      </c>
      <c r="G251" s="36">
        <f t="shared" si="22"/>
        <v>-6285.2670966495643</v>
      </c>
      <c r="H251" s="37">
        <v>0</v>
      </c>
      <c r="I251" s="36">
        <f>(1+Mastersheet!$C$39)*I239</f>
        <v>-361.22224693388284</v>
      </c>
      <c r="J251" s="25">
        <v>0</v>
      </c>
      <c r="K251" s="25">
        <v>0</v>
      </c>
      <c r="L251" s="25">
        <v>0</v>
      </c>
      <c r="M251" s="37">
        <f>(1+Mastersheet!$C$29)*M239</f>
        <v>-3207.1354722128476</v>
      </c>
      <c r="N251" s="25">
        <v>0</v>
      </c>
      <c r="O251" s="25">
        <v>0</v>
      </c>
      <c r="P251" s="25">
        <v>0</v>
      </c>
      <c r="Q251" s="37">
        <f>(1+Mastersheet!$C$39)*Q239</f>
        <v>-903.05561733470734</v>
      </c>
      <c r="R251" s="38">
        <f>Mastersheet!$C$41</f>
        <v>-1500</v>
      </c>
      <c r="S251" s="37">
        <f t="shared" si="25"/>
        <v>0</v>
      </c>
      <c r="T251" s="36">
        <f t="shared" si="26"/>
        <v>8116.2542939400009</v>
      </c>
      <c r="U251" s="36">
        <f t="shared" si="27"/>
        <v>1917597.850497135</v>
      </c>
    </row>
    <row r="252" spans="1:21">
      <c r="A252" s="25">
        <v>250</v>
      </c>
      <c r="B252" s="25">
        <v>45</v>
      </c>
      <c r="C252" s="25">
        <v>10</v>
      </c>
      <c r="D252" s="36">
        <f>(1+Mastersheet!$C$39)*D240</f>
        <v>21673.334816032981</v>
      </c>
      <c r="E252" s="36">
        <f t="shared" si="23"/>
        <v>-1300.4000889619788</v>
      </c>
      <c r="F252" s="36">
        <f t="shared" si="24"/>
        <v>0</v>
      </c>
      <c r="G252" s="36">
        <f t="shared" si="22"/>
        <v>-6285.2670966495643</v>
      </c>
      <c r="H252" s="37">
        <v>0</v>
      </c>
      <c r="I252" s="36">
        <f>(1+Mastersheet!$C$39)*I240</f>
        <v>-361.22224693388284</v>
      </c>
      <c r="J252" s="25">
        <v>0</v>
      </c>
      <c r="K252" s="25">
        <v>0</v>
      </c>
      <c r="L252" s="25">
        <v>0</v>
      </c>
      <c r="M252" s="37">
        <f>(1+Mastersheet!$C$29)*M240</f>
        <v>-3207.1354722128476</v>
      </c>
      <c r="N252" s="25">
        <v>0</v>
      </c>
      <c r="O252" s="25">
        <v>0</v>
      </c>
      <c r="P252" s="25">
        <v>0</v>
      </c>
      <c r="Q252" s="37">
        <f>(1+Mastersheet!$C$39)*Q240</f>
        <v>-903.05561733470734</v>
      </c>
      <c r="R252" s="38">
        <f>Mastersheet!$C$41</f>
        <v>-1500</v>
      </c>
      <c r="S252" s="37">
        <f t="shared" si="25"/>
        <v>0</v>
      </c>
      <c r="T252" s="36">
        <f t="shared" si="26"/>
        <v>8116.2542939400009</v>
      </c>
      <c r="U252" s="36">
        <f t="shared" si="27"/>
        <v>1928910.1012085702</v>
      </c>
    </row>
    <row r="253" spans="1:21">
      <c r="A253" s="25">
        <v>251</v>
      </c>
      <c r="B253" s="25">
        <v>45</v>
      </c>
      <c r="C253" s="25">
        <v>11</v>
      </c>
      <c r="D253" s="36">
        <f>(1+Mastersheet!$C$39)*D241</f>
        <v>21673.334816032981</v>
      </c>
      <c r="E253" s="36">
        <f t="shared" si="23"/>
        <v>-1300.4000889619788</v>
      </c>
      <c r="F253" s="36">
        <f t="shared" si="24"/>
        <v>0</v>
      </c>
      <c r="G253" s="36">
        <f t="shared" si="22"/>
        <v>-6285.2670966495643</v>
      </c>
      <c r="H253" s="37">
        <v>0</v>
      </c>
      <c r="I253" s="36">
        <f>(1+Mastersheet!$C$39)*I241</f>
        <v>-361.22224693388284</v>
      </c>
      <c r="J253" s="25">
        <v>0</v>
      </c>
      <c r="K253" s="25">
        <v>0</v>
      </c>
      <c r="L253" s="25">
        <v>0</v>
      </c>
      <c r="M253" s="37">
        <f>(1+Mastersheet!$C$29)*M241</f>
        <v>-3207.1354722128476</v>
      </c>
      <c r="N253" s="25">
        <v>0</v>
      </c>
      <c r="O253" s="25">
        <v>0</v>
      </c>
      <c r="P253" s="25">
        <v>0</v>
      </c>
      <c r="Q253" s="37">
        <f>(1+Mastersheet!$C$39)*Q241</f>
        <v>-903.05561733470734</v>
      </c>
      <c r="R253" s="38">
        <f>Mastersheet!$C$41</f>
        <v>-1500</v>
      </c>
      <c r="S253" s="37">
        <f t="shared" si="25"/>
        <v>0</v>
      </c>
      <c r="T253" s="36">
        <f t="shared" si="26"/>
        <v>8116.2542939400009</v>
      </c>
      <c r="U253" s="36">
        <f t="shared" si="27"/>
        <v>1940241.2056711912</v>
      </c>
    </row>
    <row r="254" spans="1:21">
      <c r="A254" s="25">
        <v>252</v>
      </c>
      <c r="B254" s="25">
        <v>46</v>
      </c>
      <c r="C254" s="25">
        <v>0</v>
      </c>
      <c r="D254" s="36">
        <f>(1+Mastersheet!$C$39)*D242</f>
        <v>21673.334816032981</v>
      </c>
      <c r="E254" s="36">
        <f t="shared" si="23"/>
        <v>-1300.4000889619788</v>
      </c>
      <c r="F254" s="36">
        <f t="shared" si="24"/>
        <v>0</v>
      </c>
      <c r="G254" s="36">
        <f t="shared" si="22"/>
        <v>-6285.2670966495643</v>
      </c>
      <c r="H254" s="37">
        <v>0</v>
      </c>
      <c r="I254" s="36">
        <f>(1+Mastersheet!$C$39)*I242</f>
        <v>-361.22224693388284</v>
      </c>
      <c r="J254" s="25">
        <v>0</v>
      </c>
      <c r="K254" s="25">
        <v>0</v>
      </c>
      <c r="L254" s="25">
        <v>0</v>
      </c>
      <c r="M254" s="37">
        <f>(1+Mastersheet!$C$29)*M242</f>
        <v>-3207.1354722128476</v>
      </c>
      <c r="N254" s="25">
        <v>0</v>
      </c>
      <c r="O254" s="25">
        <v>0</v>
      </c>
      <c r="P254" s="25">
        <v>0</v>
      </c>
      <c r="Q254" s="37">
        <f>(1+Mastersheet!$C$39)*Q242</f>
        <v>-903.05561733470734</v>
      </c>
      <c r="R254" s="38">
        <f>Mastersheet!$C$41</f>
        <v>-1500</v>
      </c>
      <c r="S254" s="37">
        <f t="shared" si="25"/>
        <v>0</v>
      </c>
      <c r="T254" s="36">
        <f t="shared" si="26"/>
        <v>8116.2542939400009</v>
      </c>
      <c r="U254" s="36">
        <f t="shared" si="27"/>
        <v>1951591.1953079167</v>
      </c>
    </row>
    <row r="255" spans="1:21">
      <c r="A255" s="25">
        <v>253</v>
      </c>
      <c r="B255" s="25">
        <v>46</v>
      </c>
      <c r="C255" s="25">
        <v>1</v>
      </c>
      <c r="D255" s="36">
        <f>(1+Mastersheet!$C$39)*D243</f>
        <v>22323.53486051397</v>
      </c>
      <c r="E255" s="36">
        <f t="shared" si="23"/>
        <v>-1339.4120916308382</v>
      </c>
      <c r="F255" s="36">
        <f t="shared" si="24"/>
        <v>0</v>
      </c>
      <c r="G255" s="36">
        <f t="shared" si="22"/>
        <v>-6473.8251095490505</v>
      </c>
      <c r="H255" s="37">
        <v>0</v>
      </c>
      <c r="I255" s="36">
        <f>(1+Mastersheet!$C$39)*I243</f>
        <v>-372.05891434189931</v>
      </c>
      <c r="J255" s="25">
        <v>0</v>
      </c>
      <c r="K255" s="25">
        <v>0</v>
      </c>
      <c r="L255" s="25">
        <v>0</v>
      </c>
      <c r="M255" s="37">
        <f>(1+Mastersheet!$C$29)*M243</f>
        <v>-3399.5636005456186</v>
      </c>
      <c r="N255" s="25">
        <v>0</v>
      </c>
      <c r="O255" s="25">
        <v>0</v>
      </c>
      <c r="P255" s="25">
        <v>0</v>
      </c>
      <c r="Q255" s="37">
        <f>(1+Mastersheet!$C$39)*Q243</f>
        <v>-930.14728585474859</v>
      </c>
      <c r="R255" s="38">
        <f>Mastersheet!$C$41</f>
        <v>-1500</v>
      </c>
      <c r="S255" s="37">
        <f t="shared" si="25"/>
        <v>0</v>
      </c>
      <c r="T255" s="36">
        <f t="shared" si="26"/>
        <v>8308.5278585918131</v>
      </c>
      <c r="U255" s="36">
        <f t="shared" si="27"/>
        <v>1963152.3751586885</v>
      </c>
    </row>
    <row r="256" spans="1:21">
      <c r="A256" s="25">
        <v>254</v>
      </c>
      <c r="B256" s="25">
        <v>46</v>
      </c>
      <c r="C256" s="25">
        <v>2</v>
      </c>
      <c r="D256" s="36">
        <f>(1+Mastersheet!$C$39)*D244</f>
        <v>22323.53486051397</v>
      </c>
      <c r="E256" s="36">
        <f t="shared" si="23"/>
        <v>-1339.4120916308382</v>
      </c>
      <c r="F256" s="36">
        <f t="shared" si="24"/>
        <v>0</v>
      </c>
      <c r="G256" s="36">
        <f t="shared" si="22"/>
        <v>-6473.8251095490505</v>
      </c>
      <c r="H256" s="37">
        <v>0</v>
      </c>
      <c r="I256" s="36">
        <f>(1+Mastersheet!$C$39)*I244</f>
        <v>-372.05891434189931</v>
      </c>
      <c r="J256" s="25">
        <v>0</v>
      </c>
      <c r="K256" s="25">
        <v>0</v>
      </c>
      <c r="L256" s="25">
        <v>0</v>
      </c>
      <c r="M256" s="37">
        <f>(1+Mastersheet!$C$29)*M244</f>
        <v>-3399.5636005456186</v>
      </c>
      <c r="N256" s="25">
        <v>0</v>
      </c>
      <c r="O256" s="25">
        <v>0</v>
      </c>
      <c r="P256" s="25">
        <v>0</v>
      </c>
      <c r="Q256" s="37">
        <f>(1+Mastersheet!$C$39)*Q244</f>
        <v>-930.14728585474859</v>
      </c>
      <c r="R256" s="38">
        <f>Mastersheet!$C$41</f>
        <v>-1500</v>
      </c>
      <c r="S256" s="37">
        <f t="shared" si="25"/>
        <v>0</v>
      </c>
      <c r="T256" s="36">
        <f t="shared" si="26"/>
        <v>8308.5278585918131</v>
      </c>
      <c r="U256" s="36">
        <f t="shared" si="27"/>
        <v>1974732.8236425449</v>
      </c>
    </row>
    <row r="257" spans="1:21">
      <c r="A257" s="25">
        <v>255</v>
      </c>
      <c r="B257" s="25">
        <v>46</v>
      </c>
      <c r="C257" s="25">
        <v>3</v>
      </c>
      <c r="D257" s="36">
        <f>(1+Mastersheet!$C$39)*D245</f>
        <v>22323.53486051397</v>
      </c>
      <c r="E257" s="36">
        <f t="shared" si="23"/>
        <v>-1339.4120916308382</v>
      </c>
      <c r="F257" s="36">
        <f t="shared" si="24"/>
        <v>0</v>
      </c>
      <c r="G257" s="36">
        <f t="shared" si="22"/>
        <v>-6473.8251095490505</v>
      </c>
      <c r="H257" s="37">
        <v>0</v>
      </c>
      <c r="I257" s="36">
        <f>(1+Mastersheet!$C$39)*I245</f>
        <v>-372.05891434189931</v>
      </c>
      <c r="J257" s="25">
        <v>0</v>
      </c>
      <c r="K257" s="25">
        <v>0</v>
      </c>
      <c r="L257" s="25">
        <v>0</v>
      </c>
      <c r="M257" s="37">
        <f>(1+Mastersheet!$C$29)*M245</f>
        <v>-3399.5636005456186</v>
      </c>
      <c r="N257" s="25">
        <v>0</v>
      </c>
      <c r="O257" s="25">
        <v>0</v>
      </c>
      <c r="P257" s="25">
        <v>0</v>
      </c>
      <c r="Q257" s="37">
        <f>(1+Mastersheet!$C$39)*Q245</f>
        <v>-930.14728585474859</v>
      </c>
      <c r="R257" s="38">
        <f>Mastersheet!$C$41</f>
        <v>-1500</v>
      </c>
      <c r="S257" s="37">
        <f t="shared" si="25"/>
        <v>0</v>
      </c>
      <c r="T257" s="36">
        <f t="shared" si="26"/>
        <v>8308.5278585918131</v>
      </c>
      <c r="U257" s="36">
        <f t="shared" si="27"/>
        <v>1986332.5728738743</v>
      </c>
    </row>
    <row r="258" spans="1:21">
      <c r="A258" s="25">
        <v>256</v>
      </c>
      <c r="B258" s="25">
        <v>46</v>
      </c>
      <c r="C258" s="25">
        <v>4</v>
      </c>
      <c r="D258" s="36">
        <f>(1+Mastersheet!$C$39)*D246</f>
        <v>22323.53486051397</v>
      </c>
      <c r="E258" s="36">
        <f t="shared" si="23"/>
        <v>-1339.4120916308382</v>
      </c>
      <c r="F258" s="36">
        <f t="shared" si="24"/>
        <v>0</v>
      </c>
      <c r="G258" s="36">
        <f t="shared" ref="G258:G321" si="28">-29% *D258</f>
        <v>-6473.8251095490505</v>
      </c>
      <c r="H258" s="37">
        <v>0</v>
      </c>
      <c r="I258" s="36">
        <f>(1+Mastersheet!$C$39)*I246</f>
        <v>-372.05891434189931</v>
      </c>
      <c r="J258" s="25">
        <v>0</v>
      </c>
      <c r="K258" s="25">
        <v>0</v>
      </c>
      <c r="L258" s="25">
        <v>0</v>
      </c>
      <c r="M258" s="37">
        <f>(1+Mastersheet!$C$29)*M246</f>
        <v>-3399.5636005456186</v>
      </c>
      <c r="N258" s="25">
        <v>0</v>
      </c>
      <c r="O258" s="25">
        <v>0</v>
      </c>
      <c r="P258" s="25">
        <v>0</v>
      </c>
      <c r="Q258" s="37">
        <f>(1+Mastersheet!$C$39)*Q246</f>
        <v>-930.14728585474859</v>
      </c>
      <c r="R258" s="38">
        <f>Mastersheet!$C$41</f>
        <v>-1500</v>
      </c>
      <c r="S258" s="37">
        <f t="shared" si="25"/>
        <v>0</v>
      </c>
      <c r="T258" s="36">
        <f t="shared" si="26"/>
        <v>8308.5278585918131</v>
      </c>
      <c r="U258" s="36">
        <f t="shared" si="27"/>
        <v>1997951.6550205895</v>
      </c>
    </row>
    <row r="259" spans="1:21">
      <c r="A259" s="25">
        <v>257</v>
      </c>
      <c r="B259" s="25">
        <v>46</v>
      </c>
      <c r="C259" s="25">
        <v>5</v>
      </c>
      <c r="D259" s="36">
        <f>(1+Mastersheet!$C$39)*D247</f>
        <v>22323.53486051397</v>
      </c>
      <c r="E259" s="36">
        <f t="shared" ref="E259:E322" si="29">-6% *D259</f>
        <v>-1339.4120916308382</v>
      </c>
      <c r="F259" s="36">
        <f t="shared" ref="F259:F322" si="30">FV(0.00416,1,0,-F258,0)</f>
        <v>0</v>
      </c>
      <c r="G259" s="36">
        <f t="shared" si="28"/>
        <v>-6473.8251095490505</v>
      </c>
      <c r="H259" s="37">
        <v>0</v>
      </c>
      <c r="I259" s="36">
        <f>(1+Mastersheet!$C$39)*I247</f>
        <v>-372.05891434189931</v>
      </c>
      <c r="J259" s="25">
        <v>0</v>
      </c>
      <c r="K259" s="25">
        <v>0</v>
      </c>
      <c r="L259" s="25">
        <v>0</v>
      </c>
      <c r="M259" s="37">
        <f>(1+Mastersheet!$C$29)*M247</f>
        <v>-3399.5636005456186</v>
      </c>
      <c r="N259" s="25">
        <v>0</v>
      </c>
      <c r="O259" s="25">
        <v>0</v>
      </c>
      <c r="P259" s="25">
        <v>0</v>
      </c>
      <c r="Q259" s="37">
        <f>(1+Mastersheet!$C$39)*Q247</f>
        <v>-930.14728585474859</v>
      </c>
      <c r="R259" s="38">
        <f>Mastersheet!$C$41</f>
        <v>-1500</v>
      </c>
      <c r="S259" s="37">
        <f t="shared" si="25"/>
        <v>0</v>
      </c>
      <c r="T259" s="36">
        <f t="shared" si="26"/>
        <v>8308.5278585918131</v>
      </c>
      <c r="U259" s="36">
        <f t="shared" si="27"/>
        <v>2009590.1023042158</v>
      </c>
    </row>
    <row r="260" spans="1:21">
      <c r="A260" s="25">
        <v>258</v>
      </c>
      <c r="B260" s="25">
        <v>46</v>
      </c>
      <c r="C260" s="25">
        <v>6</v>
      </c>
      <c r="D260" s="36">
        <f>(1+Mastersheet!$C$39)*D248</f>
        <v>22323.53486051397</v>
      </c>
      <c r="E260" s="36">
        <f t="shared" si="29"/>
        <v>-1339.4120916308382</v>
      </c>
      <c r="F260" s="36">
        <f t="shared" si="30"/>
        <v>0</v>
      </c>
      <c r="G260" s="36">
        <f t="shared" si="28"/>
        <v>-6473.8251095490505</v>
      </c>
      <c r="H260" s="37">
        <v>0</v>
      </c>
      <c r="I260" s="36">
        <f>(1+Mastersheet!$C$39)*I248</f>
        <v>-372.05891434189931</v>
      </c>
      <c r="J260" s="25">
        <v>0</v>
      </c>
      <c r="K260" s="25">
        <v>0</v>
      </c>
      <c r="L260" s="25">
        <v>0</v>
      </c>
      <c r="M260" s="37">
        <f>(1+Mastersheet!$C$29)*M248</f>
        <v>-3399.5636005456186</v>
      </c>
      <c r="N260" s="25">
        <v>0</v>
      </c>
      <c r="O260" s="25">
        <v>0</v>
      </c>
      <c r="P260" s="25">
        <v>0</v>
      </c>
      <c r="Q260" s="37">
        <f>(1+Mastersheet!$C$39)*Q248</f>
        <v>-930.14728585474859</v>
      </c>
      <c r="R260" s="38">
        <f>Mastersheet!$C$41</f>
        <v>-1500</v>
      </c>
      <c r="S260" s="37">
        <f t="shared" ref="S260:S323" si="31" xml:space="preserve"> FV(0.00666,1,0,-S259,0)</f>
        <v>0</v>
      </c>
      <c r="T260" s="36">
        <f t="shared" ref="T260:T323" si="32">SUM(D260,E260,F260,G260,H260,I260,J260,K260,L260,M260,N260,O260,P260,Q260,R260,S260)</f>
        <v>8308.5278585918131</v>
      </c>
      <c r="U260" s="36">
        <f t="shared" ref="U260:U323" si="33" xml:space="preserve"> T260 + U259 * (1+($Y$7)/12)</f>
        <v>2021247.9469999815</v>
      </c>
    </row>
    <row r="261" spans="1:21">
      <c r="A261" s="25">
        <v>259</v>
      </c>
      <c r="B261" s="25">
        <v>46</v>
      </c>
      <c r="C261" s="25">
        <v>7</v>
      </c>
      <c r="D261" s="36">
        <f>(1+Mastersheet!$C$39)*D249</f>
        <v>22323.53486051397</v>
      </c>
      <c r="E261" s="36">
        <f t="shared" si="29"/>
        <v>-1339.4120916308382</v>
      </c>
      <c r="F261" s="36">
        <f t="shared" si="30"/>
        <v>0</v>
      </c>
      <c r="G261" s="36">
        <f t="shared" si="28"/>
        <v>-6473.8251095490505</v>
      </c>
      <c r="H261" s="37">
        <v>0</v>
      </c>
      <c r="I261" s="36">
        <f>(1+Mastersheet!$C$39)*I249</f>
        <v>-372.05891434189931</v>
      </c>
      <c r="J261" s="25">
        <v>0</v>
      </c>
      <c r="K261" s="25">
        <v>0</v>
      </c>
      <c r="L261" s="25">
        <v>0</v>
      </c>
      <c r="M261" s="37">
        <f>(1+Mastersheet!$C$29)*M249</f>
        <v>-3399.5636005456186</v>
      </c>
      <c r="N261" s="25">
        <v>0</v>
      </c>
      <c r="O261" s="25">
        <v>0</v>
      </c>
      <c r="P261" s="25">
        <v>0</v>
      </c>
      <c r="Q261" s="37">
        <f>(1+Mastersheet!$C$39)*Q249</f>
        <v>-930.14728585474859</v>
      </c>
      <c r="R261" s="38">
        <f>Mastersheet!$C$41</f>
        <v>-1500</v>
      </c>
      <c r="S261" s="37">
        <f t="shared" si="31"/>
        <v>0</v>
      </c>
      <c r="T261" s="36">
        <f t="shared" si="32"/>
        <v>8308.5278585918131</v>
      </c>
      <c r="U261" s="36">
        <f t="shared" si="33"/>
        <v>2032925.2214369068</v>
      </c>
    </row>
    <row r="262" spans="1:21">
      <c r="A262" s="25">
        <v>260</v>
      </c>
      <c r="B262" s="25">
        <v>46</v>
      </c>
      <c r="C262" s="25">
        <v>8</v>
      </c>
      <c r="D262" s="36">
        <f>(1+Mastersheet!$C$39)*D250</f>
        <v>22323.53486051397</v>
      </c>
      <c r="E262" s="36">
        <f t="shared" si="29"/>
        <v>-1339.4120916308382</v>
      </c>
      <c r="F262" s="36">
        <f t="shared" si="30"/>
        <v>0</v>
      </c>
      <c r="G262" s="36">
        <f t="shared" si="28"/>
        <v>-6473.8251095490505</v>
      </c>
      <c r="H262" s="37">
        <v>0</v>
      </c>
      <c r="I262" s="36">
        <f>(1+Mastersheet!$C$39)*I250</f>
        <v>-372.05891434189931</v>
      </c>
      <c r="J262" s="25">
        <v>0</v>
      </c>
      <c r="K262" s="25">
        <v>0</v>
      </c>
      <c r="L262" s="25">
        <v>0</v>
      </c>
      <c r="M262" s="37">
        <f>(1+Mastersheet!$C$29)*M250</f>
        <v>-3399.5636005456186</v>
      </c>
      <c r="N262" s="25">
        <v>0</v>
      </c>
      <c r="O262" s="25">
        <v>0</v>
      </c>
      <c r="P262" s="25">
        <v>0</v>
      </c>
      <c r="Q262" s="37">
        <f>(1+Mastersheet!$C$39)*Q250</f>
        <v>-930.14728585474859</v>
      </c>
      <c r="R262" s="38">
        <f>Mastersheet!$C$41</f>
        <v>-1500</v>
      </c>
      <c r="S262" s="37">
        <f t="shared" si="31"/>
        <v>0</v>
      </c>
      <c r="T262" s="36">
        <f t="shared" si="32"/>
        <v>8308.5278585918131</v>
      </c>
      <c r="U262" s="36">
        <f t="shared" si="33"/>
        <v>2044621.9579978937</v>
      </c>
    </row>
    <row r="263" spans="1:21">
      <c r="A263" s="25">
        <v>261</v>
      </c>
      <c r="B263" s="25">
        <v>46</v>
      </c>
      <c r="C263" s="25">
        <v>9</v>
      </c>
      <c r="D263" s="36">
        <f>(1+Mastersheet!$C$39)*D251</f>
        <v>22323.53486051397</v>
      </c>
      <c r="E263" s="36">
        <f t="shared" si="29"/>
        <v>-1339.4120916308382</v>
      </c>
      <c r="F263" s="36">
        <f t="shared" si="30"/>
        <v>0</v>
      </c>
      <c r="G263" s="36">
        <f t="shared" si="28"/>
        <v>-6473.8251095490505</v>
      </c>
      <c r="H263" s="37">
        <v>0</v>
      </c>
      <c r="I263" s="36">
        <f>(1+Mastersheet!$C$39)*I251</f>
        <v>-372.05891434189931</v>
      </c>
      <c r="J263" s="25">
        <v>0</v>
      </c>
      <c r="K263" s="25">
        <v>0</v>
      </c>
      <c r="L263" s="25">
        <v>0</v>
      </c>
      <c r="M263" s="37">
        <f>(1+Mastersheet!$C$29)*M251</f>
        <v>-3399.5636005456186</v>
      </c>
      <c r="N263" s="25">
        <v>0</v>
      </c>
      <c r="O263" s="25">
        <v>0</v>
      </c>
      <c r="P263" s="25">
        <v>0</v>
      </c>
      <c r="Q263" s="37">
        <f>(1+Mastersheet!$C$39)*Q251</f>
        <v>-930.14728585474859</v>
      </c>
      <c r="R263" s="38">
        <f>Mastersheet!$C$41</f>
        <v>-1500</v>
      </c>
      <c r="S263" s="37">
        <f t="shared" si="31"/>
        <v>0</v>
      </c>
      <c r="T263" s="36">
        <f t="shared" si="32"/>
        <v>8308.5278585918131</v>
      </c>
      <c r="U263" s="36">
        <f t="shared" si="33"/>
        <v>2056338.1891198154</v>
      </c>
    </row>
    <row r="264" spans="1:21">
      <c r="A264" s="25">
        <v>262</v>
      </c>
      <c r="B264" s="25">
        <v>46</v>
      </c>
      <c r="C264" s="25">
        <v>10</v>
      </c>
      <c r="D264" s="36">
        <f>(1+Mastersheet!$C$39)*D252</f>
        <v>22323.53486051397</v>
      </c>
      <c r="E264" s="36">
        <f t="shared" si="29"/>
        <v>-1339.4120916308382</v>
      </c>
      <c r="F264" s="36">
        <f t="shared" si="30"/>
        <v>0</v>
      </c>
      <c r="G264" s="36">
        <f t="shared" si="28"/>
        <v>-6473.8251095490505</v>
      </c>
      <c r="H264" s="37">
        <v>0</v>
      </c>
      <c r="I264" s="36">
        <f>(1+Mastersheet!$C$39)*I252</f>
        <v>-372.05891434189931</v>
      </c>
      <c r="J264" s="25">
        <v>0</v>
      </c>
      <c r="K264" s="25">
        <v>0</v>
      </c>
      <c r="L264" s="25">
        <v>0</v>
      </c>
      <c r="M264" s="37">
        <f>(1+Mastersheet!$C$29)*M252</f>
        <v>-3399.5636005456186</v>
      </c>
      <c r="N264" s="25">
        <v>0</v>
      </c>
      <c r="O264" s="25">
        <v>0</v>
      </c>
      <c r="P264" s="25">
        <v>0</v>
      </c>
      <c r="Q264" s="37">
        <f>(1+Mastersheet!$C$39)*Q252</f>
        <v>-930.14728585474859</v>
      </c>
      <c r="R264" s="38">
        <f>Mastersheet!$C$41</f>
        <v>-1500</v>
      </c>
      <c r="S264" s="37">
        <f t="shared" si="31"/>
        <v>0</v>
      </c>
      <c r="T264" s="36">
        <f t="shared" si="32"/>
        <v>8308.5278585918131</v>
      </c>
      <c r="U264" s="36">
        <f t="shared" si="33"/>
        <v>2068073.9472936071</v>
      </c>
    </row>
    <row r="265" spans="1:21">
      <c r="A265" s="25">
        <v>263</v>
      </c>
      <c r="B265" s="25">
        <v>46</v>
      </c>
      <c r="C265" s="25">
        <v>11</v>
      </c>
      <c r="D265" s="36">
        <f>(1+Mastersheet!$C$39)*D253</f>
        <v>22323.53486051397</v>
      </c>
      <c r="E265" s="36">
        <f t="shared" si="29"/>
        <v>-1339.4120916308382</v>
      </c>
      <c r="F265" s="36">
        <f t="shared" si="30"/>
        <v>0</v>
      </c>
      <c r="G265" s="36">
        <f t="shared" si="28"/>
        <v>-6473.8251095490505</v>
      </c>
      <c r="H265" s="37">
        <v>0</v>
      </c>
      <c r="I265" s="36">
        <f>(1+Mastersheet!$C$39)*I253</f>
        <v>-372.05891434189931</v>
      </c>
      <c r="J265" s="25">
        <v>0</v>
      </c>
      <c r="K265" s="25">
        <v>0</v>
      </c>
      <c r="L265" s="25">
        <v>0</v>
      </c>
      <c r="M265" s="37">
        <f>(1+Mastersheet!$C$29)*M253</f>
        <v>-3399.5636005456186</v>
      </c>
      <c r="N265" s="25">
        <v>0</v>
      </c>
      <c r="O265" s="25">
        <v>0</v>
      </c>
      <c r="P265" s="25">
        <v>0</v>
      </c>
      <c r="Q265" s="37">
        <f>(1+Mastersheet!$C$39)*Q253</f>
        <v>-930.14728585474859</v>
      </c>
      <c r="R265" s="38">
        <f>Mastersheet!$C$41</f>
        <v>-1500</v>
      </c>
      <c r="S265" s="37">
        <f t="shared" si="31"/>
        <v>0</v>
      </c>
      <c r="T265" s="36">
        <f t="shared" si="32"/>
        <v>8308.5278585918131</v>
      </c>
      <c r="U265" s="36">
        <f t="shared" si="33"/>
        <v>2079829.265064355</v>
      </c>
    </row>
    <row r="266" spans="1:21">
      <c r="A266" s="25">
        <v>264</v>
      </c>
      <c r="B266" s="25">
        <v>47</v>
      </c>
      <c r="C266" s="25">
        <v>0</v>
      </c>
      <c r="D266" s="36">
        <f>(1+Mastersheet!$C$39)*D254</f>
        <v>22323.53486051397</v>
      </c>
      <c r="E266" s="36">
        <f t="shared" si="29"/>
        <v>-1339.4120916308382</v>
      </c>
      <c r="F266" s="36">
        <f t="shared" si="30"/>
        <v>0</v>
      </c>
      <c r="G266" s="36">
        <f t="shared" si="28"/>
        <v>-6473.8251095490505</v>
      </c>
      <c r="H266" s="37">
        <v>0</v>
      </c>
      <c r="I266" s="36">
        <f>(1+Mastersheet!$C$39)*I254</f>
        <v>-372.05891434189931</v>
      </c>
      <c r="J266" s="25">
        <v>0</v>
      </c>
      <c r="K266" s="25">
        <v>0</v>
      </c>
      <c r="L266" s="25">
        <v>0</v>
      </c>
      <c r="M266" s="37">
        <f>(1+Mastersheet!$C$29)*M254</f>
        <v>-3399.5636005456186</v>
      </c>
      <c r="N266" s="25">
        <v>0</v>
      </c>
      <c r="O266" s="25">
        <v>0</v>
      </c>
      <c r="P266" s="25">
        <v>0</v>
      </c>
      <c r="Q266" s="37">
        <f>(1+Mastersheet!$C$39)*Q254</f>
        <v>-930.14728585474859</v>
      </c>
      <c r="R266" s="38">
        <f>Mastersheet!$C$41</f>
        <v>-1500</v>
      </c>
      <c r="S266" s="37">
        <f t="shared" si="31"/>
        <v>0</v>
      </c>
      <c r="T266" s="36">
        <f t="shared" si="32"/>
        <v>8308.5278585918131</v>
      </c>
      <c r="U266" s="36">
        <f t="shared" si="33"/>
        <v>2091604.1750313875</v>
      </c>
    </row>
    <row r="267" spans="1:21">
      <c r="A267" s="25">
        <v>265</v>
      </c>
      <c r="B267" s="25">
        <v>47</v>
      </c>
      <c r="C267" s="25">
        <v>1</v>
      </c>
      <c r="D267" s="36">
        <f>(1+Mastersheet!$C$39)*D255</f>
        <v>22993.240906329389</v>
      </c>
      <c r="E267" s="36">
        <f t="shared" si="29"/>
        <v>-1379.5944543797632</v>
      </c>
      <c r="F267" s="36">
        <f t="shared" si="30"/>
        <v>0</v>
      </c>
      <c r="G267" s="36">
        <f t="shared" si="28"/>
        <v>-6668.0398628355224</v>
      </c>
      <c r="H267" s="37">
        <v>0</v>
      </c>
      <c r="I267" s="36">
        <f>(1+Mastersheet!$C$39)*I255</f>
        <v>-383.2206817721563</v>
      </c>
      <c r="J267" s="25">
        <v>0</v>
      </c>
      <c r="K267" s="25">
        <v>0</v>
      </c>
      <c r="L267" s="25">
        <v>0</v>
      </c>
      <c r="M267" s="37">
        <f>(1+Mastersheet!$C$29)*M255</f>
        <v>-3603.537416578356</v>
      </c>
      <c r="N267" s="25">
        <v>0</v>
      </c>
      <c r="O267" s="25">
        <v>0</v>
      </c>
      <c r="P267" s="25">
        <v>0</v>
      </c>
      <c r="Q267" s="37">
        <f>(1+Mastersheet!$C$39)*Q255</f>
        <v>-958.05170443039106</v>
      </c>
      <c r="R267" s="38">
        <f>Mastersheet!$C$41</f>
        <v>-1500</v>
      </c>
      <c r="S267" s="37">
        <f t="shared" si="31"/>
        <v>0</v>
      </c>
      <c r="T267" s="36">
        <f t="shared" si="32"/>
        <v>8500.7967863332015</v>
      </c>
      <c r="U267" s="36">
        <f t="shared" si="33"/>
        <v>2103590.9787761066</v>
      </c>
    </row>
    <row r="268" spans="1:21">
      <c r="A268" s="25">
        <v>266</v>
      </c>
      <c r="B268" s="25">
        <v>47</v>
      </c>
      <c r="C268" s="25">
        <v>2</v>
      </c>
      <c r="D268" s="36">
        <f>(1+Mastersheet!$C$39)*D256</f>
        <v>22993.240906329389</v>
      </c>
      <c r="E268" s="36">
        <f t="shared" si="29"/>
        <v>-1379.5944543797632</v>
      </c>
      <c r="F268" s="36">
        <f t="shared" si="30"/>
        <v>0</v>
      </c>
      <c r="G268" s="36">
        <f t="shared" si="28"/>
        <v>-6668.0398628355224</v>
      </c>
      <c r="H268" s="37">
        <v>0</v>
      </c>
      <c r="I268" s="36">
        <f>(1+Mastersheet!$C$39)*I256</f>
        <v>-383.2206817721563</v>
      </c>
      <c r="J268" s="25">
        <v>0</v>
      </c>
      <c r="K268" s="25">
        <v>0</v>
      </c>
      <c r="L268" s="25">
        <v>0</v>
      </c>
      <c r="M268" s="37">
        <f>(1+Mastersheet!$C$29)*M256</f>
        <v>-3603.537416578356</v>
      </c>
      <c r="N268" s="25">
        <v>0</v>
      </c>
      <c r="O268" s="25">
        <v>0</v>
      </c>
      <c r="P268" s="25">
        <v>0</v>
      </c>
      <c r="Q268" s="37">
        <f>(1+Mastersheet!$C$39)*Q256</f>
        <v>-958.05170443039106</v>
      </c>
      <c r="R268" s="38">
        <f>Mastersheet!$C$41</f>
        <v>-1500</v>
      </c>
      <c r="S268" s="37">
        <f t="shared" si="31"/>
        <v>0</v>
      </c>
      <c r="T268" s="36">
        <f t="shared" si="32"/>
        <v>8500.7967863332015</v>
      </c>
      <c r="U268" s="36">
        <f t="shared" si="33"/>
        <v>2115597.7605270669</v>
      </c>
    </row>
    <row r="269" spans="1:21">
      <c r="A269" s="25">
        <v>267</v>
      </c>
      <c r="B269" s="25">
        <v>47</v>
      </c>
      <c r="C269" s="25">
        <v>3</v>
      </c>
      <c r="D269" s="36">
        <f>(1+Mastersheet!$C$39)*D257</f>
        <v>22993.240906329389</v>
      </c>
      <c r="E269" s="36">
        <f t="shared" si="29"/>
        <v>-1379.5944543797632</v>
      </c>
      <c r="F269" s="36">
        <f t="shared" si="30"/>
        <v>0</v>
      </c>
      <c r="G269" s="36">
        <f t="shared" si="28"/>
        <v>-6668.0398628355224</v>
      </c>
      <c r="H269" s="37">
        <v>0</v>
      </c>
      <c r="I269" s="36">
        <f>(1+Mastersheet!$C$39)*I257</f>
        <v>-383.2206817721563</v>
      </c>
      <c r="J269" s="25">
        <v>0</v>
      </c>
      <c r="K269" s="25">
        <v>0</v>
      </c>
      <c r="L269" s="25">
        <v>0</v>
      </c>
      <c r="M269" s="37">
        <f>(1+Mastersheet!$C$29)*M257</f>
        <v>-3603.537416578356</v>
      </c>
      <c r="N269" s="25">
        <v>0</v>
      </c>
      <c r="O269" s="25">
        <v>0</v>
      </c>
      <c r="P269" s="25">
        <v>0</v>
      </c>
      <c r="Q269" s="37">
        <f>(1+Mastersheet!$C$39)*Q257</f>
        <v>-958.05170443039106</v>
      </c>
      <c r="R269" s="38">
        <f>Mastersheet!$C$41</f>
        <v>-1500</v>
      </c>
      <c r="S269" s="37">
        <f t="shared" si="31"/>
        <v>0</v>
      </c>
      <c r="T269" s="36">
        <f t="shared" si="32"/>
        <v>8500.7967863332015</v>
      </c>
      <c r="U269" s="36">
        <f t="shared" si="33"/>
        <v>2127624.5535809454</v>
      </c>
    </row>
    <row r="270" spans="1:21">
      <c r="A270" s="25">
        <v>268</v>
      </c>
      <c r="B270" s="25">
        <v>47</v>
      </c>
      <c r="C270" s="25">
        <v>4</v>
      </c>
      <c r="D270" s="36">
        <f>(1+Mastersheet!$C$39)*D258</f>
        <v>22993.240906329389</v>
      </c>
      <c r="E270" s="36">
        <f t="shared" si="29"/>
        <v>-1379.5944543797632</v>
      </c>
      <c r="F270" s="36">
        <f t="shared" si="30"/>
        <v>0</v>
      </c>
      <c r="G270" s="36">
        <f t="shared" si="28"/>
        <v>-6668.0398628355224</v>
      </c>
      <c r="H270" s="37">
        <v>0</v>
      </c>
      <c r="I270" s="36">
        <f>(1+Mastersheet!$C$39)*I258</f>
        <v>-383.2206817721563</v>
      </c>
      <c r="J270" s="25">
        <v>0</v>
      </c>
      <c r="K270" s="25">
        <v>0</v>
      </c>
      <c r="L270" s="25">
        <v>0</v>
      </c>
      <c r="M270" s="37">
        <f>(1+Mastersheet!$C$29)*M258</f>
        <v>-3603.537416578356</v>
      </c>
      <c r="N270" s="25">
        <v>0</v>
      </c>
      <c r="O270" s="25">
        <v>0</v>
      </c>
      <c r="P270" s="25">
        <v>0</v>
      </c>
      <c r="Q270" s="37">
        <f>(1+Mastersheet!$C$39)*Q258</f>
        <v>-958.05170443039106</v>
      </c>
      <c r="R270" s="38">
        <f>Mastersheet!$C$41</f>
        <v>-1500</v>
      </c>
      <c r="S270" s="37">
        <f t="shared" si="31"/>
        <v>0</v>
      </c>
      <c r="T270" s="36">
        <f t="shared" si="32"/>
        <v>8500.7967863332015</v>
      </c>
      <c r="U270" s="36">
        <f t="shared" si="33"/>
        <v>2139671.3912899131</v>
      </c>
    </row>
    <row r="271" spans="1:21">
      <c r="A271" s="25">
        <v>269</v>
      </c>
      <c r="B271" s="25">
        <v>47</v>
      </c>
      <c r="C271" s="25">
        <v>5</v>
      </c>
      <c r="D271" s="36">
        <f>(1+Mastersheet!$C$39)*D259</f>
        <v>22993.240906329389</v>
      </c>
      <c r="E271" s="36">
        <f t="shared" si="29"/>
        <v>-1379.5944543797632</v>
      </c>
      <c r="F271" s="36">
        <f t="shared" si="30"/>
        <v>0</v>
      </c>
      <c r="G271" s="36">
        <f t="shared" si="28"/>
        <v>-6668.0398628355224</v>
      </c>
      <c r="H271" s="37">
        <v>0</v>
      </c>
      <c r="I271" s="36">
        <f>(1+Mastersheet!$C$39)*I259</f>
        <v>-383.2206817721563</v>
      </c>
      <c r="J271" s="25">
        <v>0</v>
      </c>
      <c r="K271" s="25">
        <v>0</v>
      </c>
      <c r="L271" s="25">
        <v>0</v>
      </c>
      <c r="M271" s="37">
        <f>(1+Mastersheet!$C$29)*M259</f>
        <v>-3603.537416578356</v>
      </c>
      <c r="N271" s="25">
        <v>0</v>
      </c>
      <c r="O271" s="25">
        <v>0</v>
      </c>
      <c r="P271" s="25">
        <v>0</v>
      </c>
      <c r="Q271" s="37">
        <f>(1+Mastersheet!$C$39)*Q259</f>
        <v>-958.05170443039106</v>
      </c>
      <c r="R271" s="38">
        <f>Mastersheet!$C$41</f>
        <v>-1500</v>
      </c>
      <c r="S271" s="37">
        <f t="shared" si="31"/>
        <v>0</v>
      </c>
      <c r="T271" s="36">
        <f t="shared" si="32"/>
        <v>8500.7967863332015</v>
      </c>
      <c r="U271" s="36">
        <f t="shared" si="33"/>
        <v>2151738.30706173</v>
      </c>
    </row>
    <row r="272" spans="1:21">
      <c r="A272" s="25">
        <v>270</v>
      </c>
      <c r="B272" s="25">
        <v>47</v>
      </c>
      <c r="C272" s="25">
        <v>6</v>
      </c>
      <c r="D272" s="36">
        <f>(1+Mastersheet!$C$39)*D260</f>
        <v>22993.240906329389</v>
      </c>
      <c r="E272" s="36">
        <f t="shared" si="29"/>
        <v>-1379.5944543797632</v>
      </c>
      <c r="F272" s="36">
        <f t="shared" si="30"/>
        <v>0</v>
      </c>
      <c r="G272" s="36">
        <f t="shared" si="28"/>
        <v>-6668.0398628355224</v>
      </c>
      <c r="H272" s="37">
        <v>0</v>
      </c>
      <c r="I272" s="36">
        <f>(1+Mastersheet!$C$39)*I260</f>
        <v>-383.2206817721563</v>
      </c>
      <c r="J272" s="25">
        <v>0</v>
      </c>
      <c r="K272" s="25">
        <v>0</v>
      </c>
      <c r="L272" s="25">
        <v>0</v>
      </c>
      <c r="M272" s="37">
        <f>(1+Mastersheet!$C$29)*M260</f>
        <v>-3603.537416578356</v>
      </c>
      <c r="N272" s="25">
        <v>0</v>
      </c>
      <c r="O272" s="25">
        <v>0</v>
      </c>
      <c r="P272" s="25">
        <v>0</v>
      </c>
      <c r="Q272" s="37">
        <f>(1+Mastersheet!$C$39)*Q260</f>
        <v>-958.05170443039106</v>
      </c>
      <c r="R272" s="38">
        <f>Mastersheet!$C$41</f>
        <v>-1500</v>
      </c>
      <c r="S272" s="37">
        <f t="shared" si="31"/>
        <v>0</v>
      </c>
      <c r="T272" s="36">
        <f t="shared" si="32"/>
        <v>8500.7967863332015</v>
      </c>
      <c r="U272" s="36">
        <f t="shared" si="33"/>
        <v>2163825.334359833</v>
      </c>
    </row>
    <row r="273" spans="1:21">
      <c r="A273" s="25">
        <v>271</v>
      </c>
      <c r="B273" s="25">
        <v>47</v>
      </c>
      <c r="C273" s="25">
        <v>7</v>
      </c>
      <c r="D273" s="36">
        <f>(1+Mastersheet!$C$39)*D261</f>
        <v>22993.240906329389</v>
      </c>
      <c r="E273" s="36">
        <f t="shared" si="29"/>
        <v>-1379.5944543797632</v>
      </c>
      <c r="F273" s="36">
        <f t="shared" si="30"/>
        <v>0</v>
      </c>
      <c r="G273" s="36">
        <f t="shared" si="28"/>
        <v>-6668.0398628355224</v>
      </c>
      <c r="H273" s="37">
        <v>0</v>
      </c>
      <c r="I273" s="36">
        <f>(1+Mastersheet!$C$39)*I261</f>
        <v>-383.2206817721563</v>
      </c>
      <c r="J273" s="25">
        <v>0</v>
      </c>
      <c r="K273" s="25">
        <v>0</v>
      </c>
      <c r="L273" s="25">
        <v>0</v>
      </c>
      <c r="M273" s="37">
        <f>(1+Mastersheet!$C$29)*M261</f>
        <v>-3603.537416578356</v>
      </c>
      <c r="N273" s="25">
        <v>0</v>
      </c>
      <c r="O273" s="25">
        <v>0</v>
      </c>
      <c r="P273" s="25">
        <v>0</v>
      </c>
      <c r="Q273" s="37">
        <f>(1+Mastersheet!$C$39)*Q261</f>
        <v>-958.05170443039106</v>
      </c>
      <c r="R273" s="38">
        <f>Mastersheet!$C$41</f>
        <v>-1500</v>
      </c>
      <c r="S273" s="37">
        <f t="shared" si="31"/>
        <v>0</v>
      </c>
      <c r="T273" s="36">
        <f t="shared" si="32"/>
        <v>8500.7967863332015</v>
      </c>
      <c r="U273" s="36">
        <f t="shared" si="33"/>
        <v>2175932.5067034326</v>
      </c>
    </row>
    <row r="274" spans="1:21">
      <c r="A274" s="25">
        <v>272</v>
      </c>
      <c r="B274" s="25">
        <v>47</v>
      </c>
      <c r="C274" s="25">
        <v>8</v>
      </c>
      <c r="D274" s="36">
        <f>(1+Mastersheet!$C$39)*D262</f>
        <v>22993.240906329389</v>
      </c>
      <c r="E274" s="36">
        <f t="shared" si="29"/>
        <v>-1379.5944543797632</v>
      </c>
      <c r="F274" s="36">
        <f t="shared" si="30"/>
        <v>0</v>
      </c>
      <c r="G274" s="36">
        <f t="shared" si="28"/>
        <v>-6668.0398628355224</v>
      </c>
      <c r="H274" s="37">
        <v>0</v>
      </c>
      <c r="I274" s="36">
        <f>(1+Mastersheet!$C$39)*I262</f>
        <v>-383.2206817721563</v>
      </c>
      <c r="J274" s="25">
        <v>0</v>
      </c>
      <c r="K274" s="25">
        <v>0</v>
      </c>
      <c r="L274" s="25">
        <v>0</v>
      </c>
      <c r="M274" s="37">
        <f>(1+Mastersheet!$C$29)*M262</f>
        <v>-3603.537416578356</v>
      </c>
      <c r="N274" s="25">
        <v>0</v>
      </c>
      <c r="O274" s="25">
        <v>0</v>
      </c>
      <c r="P274" s="25">
        <v>0</v>
      </c>
      <c r="Q274" s="37">
        <f>(1+Mastersheet!$C$39)*Q262</f>
        <v>-958.05170443039106</v>
      </c>
      <c r="R274" s="38">
        <f>Mastersheet!$C$41</f>
        <v>-1500</v>
      </c>
      <c r="S274" s="37">
        <f t="shared" si="31"/>
        <v>0</v>
      </c>
      <c r="T274" s="36">
        <f t="shared" si="32"/>
        <v>8500.7967863332015</v>
      </c>
      <c r="U274" s="36">
        <f t="shared" si="33"/>
        <v>2188059.8576676054</v>
      </c>
    </row>
    <row r="275" spans="1:21">
      <c r="A275" s="25">
        <v>273</v>
      </c>
      <c r="B275" s="25">
        <v>47</v>
      </c>
      <c r="C275" s="25">
        <v>9</v>
      </c>
      <c r="D275" s="36">
        <f>(1+Mastersheet!$C$39)*D263</f>
        <v>22993.240906329389</v>
      </c>
      <c r="E275" s="36">
        <f t="shared" si="29"/>
        <v>-1379.5944543797632</v>
      </c>
      <c r="F275" s="36">
        <f t="shared" si="30"/>
        <v>0</v>
      </c>
      <c r="G275" s="36">
        <f t="shared" si="28"/>
        <v>-6668.0398628355224</v>
      </c>
      <c r="H275" s="37">
        <v>0</v>
      </c>
      <c r="I275" s="36">
        <f>(1+Mastersheet!$C$39)*I263</f>
        <v>-383.2206817721563</v>
      </c>
      <c r="J275" s="25">
        <v>0</v>
      </c>
      <c r="K275" s="25">
        <v>0</v>
      </c>
      <c r="L275" s="25">
        <v>0</v>
      </c>
      <c r="M275" s="37">
        <f>(1+Mastersheet!$C$29)*M263</f>
        <v>-3603.537416578356</v>
      </c>
      <c r="N275" s="25">
        <v>0</v>
      </c>
      <c r="O275" s="25">
        <v>0</v>
      </c>
      <c r="P275" s="25">
        <v>0</v>
      </c>
      <c r="Q275" s="37">
        <f>(1+Mastersheet!$C$39)*Q263</f>
        <v>-958.05170443039106</v>
      </c>
      <c r="R275" s="38">
        <f>Mastersheet!$C$41</f>
        <v>-1500</v>
      </c>
      <c r="S275" s="37">
        <f t="shared" si="31"/>
        <v>0</v>
      </c>
      <c r="T275" s="36">
        <f t="shared" si="32"/>
        <v>8500.7967863332015</v>
      </c>
      <c r="U275" s="36">
        <f t="shared" si="33"/>
        <v>2200207.4208833845</v>
      </c>
    </row>
    <row r="276" spans="1:21">
      <c r="A276" s="25">
        <v>274</v>
      </c>
      <c r="B276" s="25">
        <v>47</v>
      </c>
      <c r="C276" s="25">
        <v>10</v>
      </c>
      <c r="D276" s="36">
        <f>(1+Mastersheet!$C$39)*D264</f>
        <v>22993.240906329389</v>
      </c>
      <c r="E276" s="36">
        <f t="shared" si="29"/>
        <v>-1379.5944543797632</v>
      </c>
      <c r="F276" s="36">
        <f t="shared" si="30"/>
        <v>0</v>
      </c>
      <c r="G276" s="36">
        <f t="shared" si="28"/>
        <v>-6668.0398628355224</v>
      </c>
      <c r="H276" s="37">
        <v>0</v>
      </c>
      <c r="I276" s="36">
        <f>(1+Mastersheet!$C$39)*I264</f>
        <v>-383.2206817721563</v>
      </c>
      <c r="J276" s="25">
        <v>0</v>
      </c>
      <c r="K276" s="25">
        <v>0</v>
      </c>
      <c r="L276" s="25">
        <v>0</v>
      </c>
      <c r="M276" s="37">
        <f>(1+Mastersheet!$C$29)*M264</f>
        <v>-3603.537416578356</v>
      </c>
      <c r="N276" s="25">
        <v>0</v>
      </c>
      <c r="O276" s="25">
        <v>0</v>
      </c>
      <c r="P276" s="25">
        <v>0</v>
      </c>
      <c r="Q276" s="37">
        <f>(1+Mastersheet!$C$39)*Q264</f>
        <v>-958.05170443039106</v>
      </c>
      <c r="R276" s="38">
        <f>Mastersheet!$C$41</f>
        <v>-1500</v>
      </c>
      <c r="S276" s="37">
        <f t="shared" si="31"/>
        <v>0</v>
      </c>
      <c r="T276" s="36">
        <f t="shared" si="32"/>
        <v>8500.7967863332015</v>
      </c>
      <c r="U276" s="36">
        <f t="shared" si="33"/>
        <v>2212375.2300378568</v>
      </c>
    </row>
    <row r="277" spans="1:21">
      <c r="A277" s="25">
        <v>275</v>
      </c>
      <c r="B277" s="25">
        <v>47</v>
      </c>
      <c r="C277" s="25">
        <v>11</v>
      </c>
      <c r="D277" s="36">
        <f>(1+Mastersheet!$C$39)*D265</f>
        <v>22993.240906329389</v>
      </c>
      <c r="E277" s="36">
        <f t="shared" si="29"/>
        <v>-1379.5944543797632</v>
      </c>
      <c r="F277" s="36">
        <f t="shared" si="30"/>
        <v>0</v>
      </c>
      <c r="G277" s="36">
        <f t="shared" si="28"/>
        <v>-6668.0398628355224</v>
      </c>
      <c r="H277" s="37">
        <v>0</v>
      </c>
      <c r="I277" s="36">
        <f>(1+Mastersheet!$C$39)*I265</f>
        <v>-383.2206817721563</v>
      </c>
      <c r="J277" s="25">
        <v>0</v>
      </c>
      <c r="K277" s="25">
        <v>0</v>
      </c>
      <c r="L277" s="25">
        <v>0</v>
      </c>
      <c r="M277" s="37">
        <f>(1+Mastersheet!$C$29)*M265</f>
        <v>-3603.537416578356</v>
      </c>
      <c r="N277" s="25">
        <v>0</v>
      </c>
      <c r="O277" s="25">
        <v>0</v>
      </c>
      <c r="P277" s="25">
        <v>0</v>
      </c>
      <c r="Q277" s="37">
        <f>(1+Mastersheet!$C$39)*Q265</f>
        <v>-958.05170443039106</v>
      </c>
      <c r="R277" s="38">
        <f>Mastersheet!$C$41</f>
        <v>-1500</v>
      </c>
      <c r="S277" s="37">
        <f t="shared" si="31"/>
        <v>0</v>
      </c>
      <c r="T277" s="36">
        <f t="shared" si="32"/>
        <v>8500.7967863332015</v>
      </c>
      <c r="U277" s="36">
        <f t="shared" si="33"/>
        <v>2224563.318874253</v>
      </c>
    </row>
    <row r="278" spans="1:21">
      <c r="A278" s="25">
        <v>276</v>
      </c>
      <c r="B278" s="25">
        <v>48</v>
      </c>
      <c r="C278" s="25">
        <v>0</v>
      </c>
      <c r="D278" s="36">
        <f>(1+Mastersheet!$C$39)*D266</f>
        <v>22993.240906329389</v>
      </c>
      <c r="E278" s="36">
        <f t="shared" si="29"/>
        <v>-1379.5944543797632</v>
      </c>
      <c r="F278" s="36">
        <f t="shared" si="30"/>
        <v>0</v>
      </c>
      <c r="G278" s="36">
        <f t="shared" si="28"/>
        <v>-6668.0398628355224</v>
      </c>
      <c r="H278" s="37">
        <v>0</v>
      </c>
      <c r="I278" s="36">
        <f>(1+Mastersheet!$C$39)*I266</f>
        <v>-383.2206817721563</v>
      </c>
      <c r="J278" s="25">
        <v>0</v>
      </c>
      <c r="K278" s="25">
        <v>0</v>
      </c>
      <c r="L278" s="25">
        <v>0</v>
      </c>
      <c r="M278" s="37">
        <f>(1+Mastersheet!$C$29)*M266</f>
        <v>-3603.537416578356</v>
      </c>
      <c r="N278" s="25">
        <v>0</v>
      </c>
      <c r="O278" s="25">
        <v>0</v>
      </c>
      <c r="P278" s="25">
        <v>0</v>
      </c>
      <c r="Q278" s="37">
        <f>(1+Mastersheet!$C$39)*Q266</f>
        <v>-958.05170443039106</v>
      </c>
      <c r="R278" s="38">
        <f>Mastersheet!$C$41</f>
        <v>-1500</v>
      </c>
      <c r="S278" s="37">
        <f t="shared" si="31"/>
        <v>0</v>
      </c>
      <c r="T278" s="36">
        <f t="shared" si="32"/>
        <v>8500.7967863332015</v>
      </c>
      <c r="U278" s="36">
        <f t="shared" si="33"/>
        <v>2236771.7211920433</v>
      </c>
    </row>
    <row r="279" spans="1:21">
      <c r="A279" s="25">
        <v>277</v>
      </c>
      <c r="B279" s="25">
        <v>48</v>
      </c>
      <c r="C279" s="25">
        <v>1</v>
      </c>
      <c r="D279" s="36">
        <f>(1+Mastersheet!$C$39)*D267</f>
        <v>23683.038133519272</v>
      </c>
      <c r="E279" s="36">
        <f t="shared" si="29"/>
        <v>-1420.9822880111562</v>
      </c>
      <c r="F279" s="36">
        <f t="shared" si="30"/>
        <v>0</v>
      </c>
      <c r="G279" s="36">
        <f t="shared" si="28"/>
        <v>-6868.0810587205888</v>
      </c>
      <c r="H279" s="37">
        <v>0</v>
      </c>
      <c r="I279" s="36">
        <f>(1+Mastersheet!$C$39)*I267</f>
        <v>-394.71730222532102</v>
      </c>
      <c r="J279" s="25">
        <v>0</v>
      </c>
      <c r="K279" s="25">
        <v>0</v>
      </c>
      <c r="L279" s="25">
        <v>0</v>
      </c>
      <c r="M279" s="37">
        <f>(1+Mastersheet!$C$29)*M267</f>
        <v>-3819.7496615730574</v>
      </c>
      <c r="N279" s="25">
        <v>0</v>
      </c>
      <c r="O279" s="25">
        <v>0</v>
      </c>
      <c r="P279" s="25">
        <v>0</v>
      </c>
      <c r="Q279" s="37">
        <f>(1+Mastersheet!$C$39)*Q267</f>
        <v>-986.79325556330286</v>
      </c>
      <c r="R279" s="38">
        <f>Mastersheet!$C$41</f>
        <v>-1500</v>
      </c>
      <c r="S279" s="37">
        <f t="shared" si="31"/>
        <v>0</v>
      </c>
      <c r="T279" s="36">
        <f t="shared" si="32"/>
        <v>8692.7145674258445</v>
      </c>
      <c r="U279" s="36">
        <f t="shared" si="33"/>
        <v>2249192.3886281224</v>
      </c>
    </row>
    <row r="280" spans="1:21">
      <c r="A280" s="25">
        <v>278</v>
      </c>
      <c r="B280" s="25">
        <v>48</v>
      </c>
      <c r="C280" s="25">
        <v>2</v>
      </c>
      <c r="D280" s="36">
        <f>(1+Mastersheet!$C$39)*D268</f>
        <v>23683.038133519272</v>
      </c>
      <c r="E280" s="36">
        <f t="shared" si="29"/>
        <v>-1420.9822880111562</v>
      </c>
      <c r="F280" s="36">
        <f t="shared" si="30"/>
        <v>0</v>
      </c>
      <c r="G280" s="36">
        <f t="shared" si="28"/>
        <v>-6868.0810587205888</v>
      </c>
      <c r="H280" s="37">
        <v>0</v>
      </c>
      <c r="I280" s="36">
        <f>(1+Mastersheet!$C$39)*I268</f>
        <v>-394.71730222532102</v>
      </c>
      <c r="J280" s="25">
        <v>0</v>
      </c>
      <c r="K280" s="25">
        <v>0</v>
      </c>
      <c r="L280" s="25">
        <v>0</v>
      </c>
      <c r="M280" s="37">
        <f>(1+Mastersheet!$C$29)*M268</f>
        <v>-3819.7496615730574</v>
      </c>
      <c r="N280" s="25">
        <v>0</v>
      </c>
      <c r="O280" s="25">
        <v>0</v>
      </c>
      <c r="P280" s="25">
        <v>0</v>
      </c>
      <c r="Q280" s="37">
        <f>(1+Mastersheet!$C$39)*Q268</f>
        <v>-986.79325556330286</v>
      </c>
      <c r="R280" s="38">
        <f>Mastersheet!$C$41</f>
        <v>-1500</v>
      </c>
      <c r="S280" s="37">
        <f t="shared" si="31"/>
        <v>0</v>
      </c>
      <c r="T280" s="36">
        <f t="shared" si="32"/>
        <v>8692.7145674258445</v>
      </c>
      <c r="U280" s="36">
        <f t="shared" si="33"/>
        <v>2261633.7571765948</v>
      </c>
    </row>
    <row r="281" spans="1:21">
      <c r="A281" s="25">
        <v>279</v>
      </c>
      <c r="B281" s="25">
        <v>48</v>
      </c>
      <c r="C281" s="25">
        <v>3</v>
      </c>
      <c r="D281" s="36">
        <f>(1+Mastersheet!$C$39)*D269</f>
        <v>23683.038133519272</v>
      </c>
      <c r="E281" s="36">
        <f t="shared" si="29"/>
        <v>-1420.9822880111562</v>
      </c>
      <c r="F281" s="36">
        <f t="shared" si="30"/>
        <v>0</v>
      </c>
      <c r="G281" s="36">
        <f t="shared" si="28"/>
        <v>-6868.0810587205888</v>
      </c>
      <c r="H281" s="37">
        <v>0</v>
      </c>
      <c r="I281" s="36">
        <f>(1+Mastersheet!$C$39)*I269</f>
        <v>-394.71730222532102</v>
      </c>
      <c r="J281" s="25">
        <v>0</v>
      </c>
      <c r="K281" s="25">
        <v>0</v>
      </c>
      <c r="L281" s="25">
        <v>0</v>
      </c>
      <c r="M281" s="37">
        <f>(1+Mastersheet!$C$29)*M269</f>
        <v>-3819.7496615730574</v>
      </c>
      <c r="N281" s="25">
        <v>0</v>
      </c>
      <c r="O281" s="25">
        <v>0</v>
      </c>
      <c r="P281" s="25">
        <v>0</v>
      </c>
      <c r="Q281" s="37">
        <f>(1+Mastersheet!$C$39)*Q269</f>
        <v>-986.79325556330286</v>
      </c>
      <c r="R281" s="38">
        <f>Mastersheet!$C$41</f>
        <v>-1500</v>
      </c>
      <c r="S281" s="37">
        <f t="shared" si="31"/>
        <v>0</v>
      </c>
      <c r="T281" s="36">
        <f t="shared" si="32"/>
        <v>8692.7145674258445</v>
      </c>
      <c r="U281" s="36">
        <f t="shared" si="33"/>
        <v>2274095.8613393148</v>
      </c>
    </row>
    <row r="282" spans="1:21">
      <c r="A282" s="25">
        <v>280</v>
      </c>
      <c r="B282" s="25">
        <v>48</v>
      </c>
      <c r="C282" s="25">
        <v>4</v>
      </c>
      <c r="D282" s="36">
        <f>(1+Mastersheet!$C$39)*D270</f>
        <v>23683.038133519272</v>
      </c>
      <c r="E282" s="36">
        <f t="shared" si="29"/>
        <v>-1420.9822880111562</v>
      </c>
      <c r="F282" s="36">
        <f t="shared" si="30"/>
        <v>0</v>
      </c>
      <c r="G282" s="36">
        <f t="shared" si="28"/>
        <v>-6868.0810587205888</v>
      </c>
      <c r="H282" s="37">
        <v>0</v>
      </c>
      <c r="I282" s="36">
        <f>(1+Mastersheet!$C$39)*I270</f>
        <v>-394.71730222532102</v>
      </c>
      <c r="J282" s="25">
        <v>0</v>
      </c>
      <c r="K282" s="25">
        <v>0</v>
      </c>
      <c r="L282" s="25">
        <v>0</v>
      </c>
      <c r="M282" s="37">
        <f>(1+Mastersheet!$C$29)*M270</f>
        <v>-3819.7496615730574</v>
      </c>
      <c r="N282" s="25">
        <v>0</v>
      </c>
      <c r="O282" s="25">
        <v>0</v>
      </c>
      <c r="P282" s="25">
        <v>0</v>
      </c>
      <c r="Q282" s="37">
        <f>(1+Mastersheet!$C$39)*Q270</f>
        <v>-986.79325556330286</v>
      </c>
      <c r="R282" s="38">
        <f>Mastersheet!$C$41</f>
        <v>-1500</v>
      </c>
      <c r="S282" s="37">
        <f t="shared" si="31"/>
        <v>0</v>
      </c>
      <c r="T282" s="36">
        <f t="shared" si="32"/>
        <v>8692.7145674258445</v>
      </c>
      <c r="U282" s="36">
        <f t="shared" si="33"/>
        <v>2286578.7356756395</v>
      </c>
    </row>
    <row r="283" spans="1:21">
      <c r="A283" s="25">
        <v>281</v>
      </c>
      <c r="B283" s="25">
        <v>48</v>
      </c>
      <c r="C283" s="25">
        <v>5</v>
      </c>
      <c r="D283" s="36">
        <f>(1+Mastersheet!$C$39)*D271</f>
        <v>23683.038133519272</v>
      </c>
      <c r="E283" s="36">
        <f t="shared" si="29"/>
        <v>-1420.9822880111562</v>
      </c>
      <c r="F283" s="36">
        <f t="shared" si="30"/>
        <v>0</v>
      </c>
      <c r="G283" s="36">
        <f t="shared" si="28"/>
        <v>-6868.0810587205888</v>
      </c>
      <c r="H283" s="37">
        <v>0</v>
      </c>
      <c r="I283" s="36">
        <f>(1+Mastersheet!$C$39)*I271</f>
        <v>-394.71730222532102</v>
      </c>
      <c r="J283" s="25">
        <v>0</v>
      </c>
      <c r="K283" s="25">
        <v>0</v>
      </c>
      <c r="L283" s="25">
        <v>0</v>
      </c>
      <c r="M283" s="37">
        <f>(1+Mastersheet!$C$29)*M271</f>
        <v>-3819.7496615730574</v>
      </c>
      <c r="N283" s="25">
        <v>0</v>
      </c>
      <c r="O283" s="25">
        <v>0</v>
      </c>
      <c r="P283" s="25">
        <v>0</v>
      </c>
      <c r="Q283" s="37">
        <f>(1+Mastersheet!$C$39)*Q271</f>
        <v>-986.79325556330286</v>
      </c>
      <c r="R283" s="38">
        <f>Mastersheet!$C$41</f>
        <v>-1500</v>
      </c>
      <c r="S283" s="37">
        <f t="shared" si="31"/>
        <v>0</v>
      </c>
      <c r="T283" s="36">
        <f t="shared" si="32"/>
        <v>8692.7145674258445</v>
      </c>
      <c r="U283" s="36">
        <f t="shared" si="33"/>
        <v>2299082.4148025247</v>
      </c>
    </row>
    <row r="284" spans="1:21">
      <c r="A284" s="25">
        <v>282</v>
      </c>
      <c r="B284" s="25">
        <v>48</v>
      </c>
      <c r="C284" s="25">
        <v>6</v>
      </c>
      <c r="D284" s="36">
        <f>(1+Mastersheet!$C$39)*D272</f>
        <v>23683.038133519272</v>
      </c>
      <c r="E284" s="36">
        <f t="shared" si="29"/>
        <v>-1420.9822880111562</v>
      </c>
      <c r="F284" s="36">
        <f t="shared" si="30"/>
        <v>0</v>
      </c>
      <c r="G284" s="36">
        <f t="shared" si="28"/>
        <v>-6868.0810587205888</v>
      </c>
      <c r="H284" s="37">
        <v>0</v>
      </c>
      <c r="I284" s="36">
        <f>(1+Mastersheet!$C$39)*I272</f>
        <v>-394.71730222532102</v>
      </c>
      <c r="J284" s="25">
        <v>0</v>
      </c>
      <c r="K284" s="25">
        <v>0</v>
      </c>
      <c r="L284" s="25">
        <v>0</v>
      </c>
      <c r="M284" s="37">
        <f>(1+Mastersheet!$C$29)*M272</f>
        <v>-3819.7496615730574</v>
      </c>
      <c r="N284" s="25">
        <v>0</v>
      </c>
      <c r="O284" s="25">
        <v>0</v>
      </c>
      <c r="P284" s="25">
        <v>0</v>
      </c>
      <c r="Q284" s="37">
        <f>(1+Mastersheet!$C$39)*Q272</f>
        <v>-986.79325556330286</v>
      </c>
      <c r="R284" s="38">
        <f>Mastersheet!$C$41</f>
        <v>-1500</v>
      </c>
      <c r="S284" s="37">
        <f t="shared" si="31"/>
        <v>0</v>
      </c>
      <c r="T284" s="36">
        <f t="shared" si="32"/>
        <v>8692.7145674258445</v>
      </c>
      <c r="U284" s="36">
        <f t="shared" si="33"/>
        <v>2311606.9333946211</v>
      </c>
    </row>
    <row r="285" spans="1:21">
      <c r="A285" s="25">
        <v>283</v>
      </c>
      <c r="B285" s="25">
        <v>48</v>
      </c>
      <c r="C285" s="25">
        <v>7</v>
      </c>
      <c r="D285" s="36">
        <f>(1+Mastersheet!$C$39)*D273</f>
        <v>23683.038133519272</v>
      </c>
      <c r="E285" s="36">
        <f t="shared" si="29"/>
        <v>-1420.9822880111562</v>
      </c>
      <c r="F285" s="36">
        <f t="shared" si="30"/>
        <v>0</v>
      </c>
      <c r="G285" s="36">
        <f t="shared" si="28"/>
        <v>-6868.0810587205888</v>
      </c>
      <c r="H285" s="37">
        <v>0</v>
      </c>
      <c r="I285" s="36">
        <f>(1+Mastersheet!$C$39)*I273</f>
        <v>-394.71730222532102</v>
      </c>
      <c r="J285" s="25">
        <v>0</v>
      </c>
      <c r="K285" s="25">
        <v>0</v>
      </c>
      <c r="L285" s="25">
        <v>0</v>
      </c>
      <c r="M285" s="37">
        <f>(1+Mastersheet!$C$29)*M273</f>
        <v>-3819.7496615730574</v>
      </c>
      <c r="N285" s="25">
        <v>0</v>
      </c>
      <c r="O285" s="25">
        <v>0</v>
      </c>
      <c r="P285" s="25">
        <v>0</v>
      </c>
      <c r="Q285" s="37">
        <f>(1+Mastersheet!$C$39)*Q273</f>
        <v>-986.79325556330286</v>
      </c>
      <c r="R285" s="38">
        <f>Mastersheet!$C$41</f>
        <v>-1500</v>
      </c>
      <c r="S285" s="37">
        <f t="shared" si="31"/>
        <v>0</v>
      </c>
      <c r="T285" s="36">
        <f t="shared" si="32"/>
        <v>8692.7145674258445</v>
      </c>
      <c r="U285" s="36">
        <f t="shared" si="33"/>
        <v>2324152.326184371</v>
      </c>
    </row>
    <row r="286" spans="1:21">
      <c r="A286" s="25">
        <v>284</v>
      </c>
      <c r="B286" s="25">
        <v>48</v>
      </c>
      <c r="C286" s="25">
        <v>8</v>
      </c>
      <c r="D286" s="36">
        <f>(1+Mastersheet!$C$39)*D274</f>
        <v>23683.038133519272</v>
      </c>
      <c r="E286" s="36">
        <f t="shared" si="29"/>
        <v>-1420.9822880111562</v>
      </c>
      <c r="F286" s="36">
        <f t="shared" si="30"/>
        <v>0</v>
      </c>
      <c r="G286" s="36">
        <f t="shared" si="28"/>
        <v>-6868.0810587205888</v>
      </c>
      <c r="H286" s="37">
        <v>0</v>
      </c>
      <c r="I286" s="36">
        <f>(1+Mastersheet!$C$39)*I274</f>
        <v>-394.71730222532102</v>
      </c>
      <c r="J286" s="25">
        <v>0</v>
      </c>
      <c r="K286" s="25">
        <v>0</v>
      </c>
      <c r="L286" s="25">
        <v>0</v>
      </c>
      <c r="M286" s="37">
        <f>(1+Mastersheet!$C$29)*M274</f>
        <v>-3819.7496615730574</v>
      </c>
      <c r="N286" s="25">
        <v>0</v>
      </c>
      <c r="O286" s="25">
        <v>0</v>
      </c>
      <c r="P286" s="25">
        <v>0</v>
      </c>
      <c r="Q286" s="37">
        <f>(1+Mastersheet!$C$39)*Q274</f>
        <v>-986.79325556330286</v>
      </c>
      <c r="R286" s="38">
        <f>Mastersheet!$C$41</f>
        <v>-1500</v>
      </c>
      <c r="S286" s="37">
        <f t="shared" si="31"/>
        <v>0</v>
      </c>
      <c r="T286" s="36">
        <f t="shared" si="32"/>
        <v>8692.7145674258445</v>
      </c>
      <c r="U286" s="36">
        <f t="shared" si="33"/>
        <v>2336718.627962104</v>
      </c>
    </row>
    <row r="287" spans="1:21">
      <c r="A287" s="25">
        <v>285</v>
      </c>
      <c r="B287" s="25">
        <v>48</v>
      </c>
      <c r="C287" s="25">
        <v>9</v>
      </c>
      <c r="D287" s="36">
        <f>(1+Mastersheet!$C$39)*D275</f>
        <v>23683.038133519272</v>
      </c>
      <c r="E287" s="36">
        <f t="shared" si="29"/>
        <v>-1420.9822880111562</v>
      </c>
      <c r="F287" s="36">
        <f t="shared" si="30"/>
        <v>0</v>
      </c>
      <c r="G287" s="36">
        <f t="shared" si="28"/>
        <v>-6868.0810587205888</v>
      </c>
      <c r="H287" s="37">
        <v>0</v>
      </c>
      <c r="I287" s="36">
        <f>(1+Mastersheet!$C$39)*I275</f>
        <v>-394.71730222532102</v>
      </c>
      <c r="J287" s="25">
        <v>0</v>
      </c>
      <c r="K287" s="25">
        <v>0</v>
      </c>
      <c r="L287" s="25">
        <v>0</v>
      </c>
      <c r="M287" s="37">
        <f>(1+Mastersheet!$C$29)*M275</f>
        <v>-3819.7496615730574</v>
      </c>
      <c r="N287" s="25">
        <v>0</v>
      </c>
      <c r="O287" s="25">
        <v>0</v>
      </c>
      <c r="P287" s="25">
        <v>0</v>
      </c>
      <c r="Q287" s="37">
        <f>(1+Mastersheet!$C$39)*Q275</f>
        <v>-986.79325556330286</v>
      </c>
      <c r="R287" s="38">
        <f>Mastersheet!$C$41</f>
        <v>-1500</v>
      </c>
      <c r="S287" s="37">
        <f t="shared" si="31"/>
        <v>0</v>
      </c>
      <c r="T287" s="36">
        <f t="shared" si="32"/>
        <v>8692.7145674258445</v>
      </c>
      <c r="U287" s="36">
        <f t="shared" si="33"/>
        <v>2349305.8735761335</v>
      </c>
    </row>
    <row r="288" spans="1:21">
      <c r="A288" s="25">
        <v>286</v>
      </c>
      <c r="B288" s="25">
        <v>48</v>
      </c>
      <c r="C288" s="25">
        <v>10</v>
      </c>
      <c r="D288" s="36">
        <f>(1+Mastersheet!$C$39)*D276</f>
        <v>23683.038133519272</v>
      </c>
      <c r="E288" s="36">
        <f t="shared" si="29"/>
        <v>-1420.9822880111562</v>
      </c>
      <c r="F288" s="36">
        <f t="shared" si="30"/>
        <v>0</v>
      </c>
      <c r="G288" s="36">
        <f t="shared" si="28"/>
        <v>-6868.0810587205888</v>
      </c>
      <c r="H288" s="37">
        <v>0</v>
      </c>
      <c r="I288" s="36">
        <f>(1+Mastersheet!$C$39)*I276</f>
        <v>-394.71730222532102</v>
      </c>
      <c r="J288" s="25">
        <v>0</v>
      </c>
      <c r="K288" s="25">
        <v>0</v>
      </c>
      <c r="L288" s="25">
        <v>0</v>
      </c>
      <c r="M288" s="37">
        <f>(1+Mastersheet!$C$29)*M276</f>
        <v>-3819.7496615730574</v>
      </c>
      <c r="N288" s="25">
        <v>0</v>
      </c>
      <c r="O288" s="25">
        <v>0</v>
      </c>
      <c r="P288" s="25">
        <v>0</v>
      </c>
      <c r="Q288" s="37">
        <f>(1+Mastersheet!$C$39)*Q276</f>
        <v>-986.79325556330286</v>
      </c>
      <c r="R288" s="38">
        <f>Mastersheet!$C$41</f>
        <v>-1500</v>
      </c>
      <c r="S288" s="37">
        <f t="shared" si="31"/>
        <v>0</v>
      </c>
      <c r="T288" s="36">
        <f t="shared" si="32"/>
        <v>8692.7145674258445</v>
      </c>
      <c r="U288" s="36">
        <f t="shared" si="33"/>
        <v>2361914.0979328528</v>
      </c>
    </row>
    <row r="289" spans="1:21">
      <c r="A289" s="25">
        <v>287</v>
      </c>
      <c r="B289" s="25">
        <v>48</v>
      </c>
      <c r="C289" s="25">
        <v>11</v>
      </c>
      <c r="D289" s="36">
        <f>(1+Mastersheet!$C$39)*D277</f>
        <v>23683.038133519272</v>
      </c>
      <c r="E289" s="36">
        <f t="shared" si="29"/>
        <v>-1420.9822880111562</v>
      </c>
      <c r="F289" s="36">
        <f t="shared" si="30"/>
        <v>0</v>
      </c>
      <c r="G289" s="36">
        <f t="shared" si="28"/>
        <v>-6868.0810587205888</v>
      </c>
      <c r="H289" s="37">
        <v>0</v>
      </c>
      <c r="I289" s="36">
        <f>(1+Mastersheet!$C$39)*I277</f>
        <v>-394.71730222532102</v>
      </c>
      <c r="J289" s="25">
        <v>0</v>
      </c>
      <c r="K289" s="25">
        <v>0</v>
      </c>
      <c r="L289" s="25">
        <v>0</v>
      </c>
      <c r="M289" s="37">
        <f>(1+Mastersheet!$C$29)*M277</f>
        <v>-3819.7496615730574</v>
      </c>
      <c r="N289" s="25">
        <v>0</v>
      </c>
      <c r="O289" s="25">
        <v>0</v>
      </c>
      <c r="P289" s="25">
        <v>0</v>
      </c>
      <c r="Q289" s="37">
        <f>(1+Mastersheet!$C$39)*Q277</f>
        <v>-986.79325556330286</v>
      </c>
      <c r="R289" s="38">
        <f>Mastersheet!$C$41</f>
        <v>-1500</v>
      </c>
      <c r="S289" s="37">
        <f t="shared" si="31"/>
        <v>0</v>
      </c>
      <c r="T289" s="36">
        <f t="shared" si="32"/>
        <v>8692.7145674258445</v>
      </c>
      <c r="U289" s="36">
        <f t="shared" si="33"/>
        <v>2374543.3359968332</v>
      </c>
    </row>
    <row r="290" spans="1:21">
      <c r="A290" s="25">
        <v>288</v>
      </c>
      <c r="B290" s="25">
        <v>49</v>
      </c>
      <c r="C290" s="25">
        <v>0</v>
      </c>
      <c r="D290" s="36">
        <f>(1+Mastersheet!$C$39)*D278</f>
        <v>23683.038133519272</v>
      </c>
      <c r="E290" s="36">
        <f t="shared" si="29"/>
        <v>-1420.9822880111562</v>
      </c>
      <c r="F290" s="36">
        <f t="shared" si="30"/>
        <v>0</v>
      </c>
      <c r="G290" s="36">
        <f t="shared" si="28"/>
        <v>-6868.0810587205888</v>
      </c>
      <c r="H290" s="37">
        <v>0</v>
      </c>
      <c r="I290" s="36">
        <f>(1+Mastersheet!$C$39)*I278</f>
        <v>-394.71730222532102</v>
      </c>
      <c r="J290" s="25">
        <v>0</v>
      </c>
      <c r="K290" s="25">
        <v>0</v>
      </c>
      <c r="L290" s="25">
        <v>0</v>
      </c>
      <c r="M290" s="37">
        <f>(1+Mastersheet!$C$29)*M278</f>
        <v>-3819.7496615730574</v>
      </c>
      <c r="N290" s="25">
        <v>0</v>
      </c>
      <c r="O290" s="25">
        <v>0</v>
      </c>
      <c r="P290" s="25">
        <v>0</v>
      </c>
      <c r="Q290" s="37">
        <f>(1+Mastersheet!$C$39)*Q278</f>
        <v>-986.79325556330286</v>
      </c>
      <c r="R290" s="38">
        <f>Mastersheet!$C$41</f>
        <v>-1500</v>
      </c>
      <c r="S290" s="37">
        <f t="shared" si="31"/>
        <v>0</v>
      </c>
      <c r="T290" s="36">
        <f t="shared" si="32"/>
        <v>8692.7145674258445</v>
      </c>
      <c r="U290" s="36">
        <f t="shared" si="33"/>
        <v>2387193.6227909201</v>
      </c>
    </row>
    <row r="291" spans="1:21">
      <c r="A291" s="25">
        <v>289</v>
      </c>
      <c r="B291" s="25">
        <v>49</v>
      </c>
      <c r="C291" s="25">
        <v>1</v>
      </c>
      <c r="D291" s="36">
        <f>(1+Mastersheet!$C$39)*D279</f>
        <v>24393.529277524853</v>
      </c>
      <c r="E291" s="36">
        <f t="shared" si="29"/>
        <v>-1463.6117566514911</v>
      </c>
      <c r="F291" s="36">
        <f t="shared" si="30"/>
        <v>0</v>
      </c>
      <c r="G291" s="36">
        <f t="shared" si="28"/>
        <v>-7074.1234904822068</v>
      </c>
      <c r="H291" s="37">
        <v>0</v>
      </c>
      <c r="I291" s="36">
        <f>(1+Mastersheet!$C$39)*I279</f>
        <v>-406.55882129208067</v>
      </c>
      <c r="J291" s="25">
        <v>0</v>
      </c>
      <c r="K291" s="25">
        <v>0</v>
      </c>
      <c r="L291" s="25">
        <v>0</v>
      </c>
      <c r="M291" s="37">
        <f>(1+Mastersheet!$C$29)*M279</f>
        <v>-4048.9346412674413</v>
      </c>
      <c r="N291" s="25">
        <v>0</v>
      </c>
      <c r="O291" s="25">
        <v>0</v>
      </c>
      <c r="P291" s="25">
        <v>0</v>
      </c>
      <c r="Q291" s="37">
        <f>(1+Mastersheet!$C$39)*Q279</f>
        <v>-1016.397053230202</v>
      </c>
      <c r="R291" s="38">
        <f>Mastersheet!$C$41</f>
        <v>-1500</v>
      </c>
      <c r="S291" s="37">
        <f t="shared" si="31"/>
        <v>0</v>
      </c>
      <c r="T291" s="36">
        <f t="shared" si="32"/>
        <v>8883.9035146014303</v>
      </c>
      <c r="U291" s="36">
        <f t="shared" si="33"/>
        <v>2400056.1823435063</v>
      </c>
    </row>
    <row r="292" spans="1:21">
      <c r="A292" s="25">
        <v>290</v>
      </c>
      <c r="B292" s="25">
        <v>49</v>
      </c>
      <c r="C292" s="25">
        <v>2</v>
      </c>
      <c r="D292" s="36">
        <f>(1+Mastersheet!$C$39)*D280</f>
        <v>24393.529277524853</v>
      </c>
      <c r="E292" s="36">
        <f t="shared" si="29"/>
        <v>-1463.6117566514911</v>
      </c>
      <c r="F292" s="36">
        <f t="shared" si="30"/>
        <v>0</v>
      </c>
      <c r="G292" s="36">
        <f t="shared" si="28"/>
        <v>-7074.1234904822068</v>
      </c>
      <c r="H292" s="37">
        <v>0</v>
      </c>
      <c r="I292" s="36">
        <f>(1+Mastersheet!$C$39)*I280</f>
        <v>-406.55882129208067</v>
      </c>
      <c r="J292" s="25">
        <v>0</v>
      </c>
      <c r="K292" s="25">
        <v>0</v>
      </c>
      <c r="L292" s="25">
        <v>0</v>
      </c>
      <c r="M292" s="37">
        <f>(1+Mastersheet!$C$29)*M280</f>
        <v>-4048.9346412674413</v>
      </c>
      <c r="N292" s="25">
        <v>0</v>
      </c>
      <c r="O292" s="25">
        <v>0</v>
      </c>
      <c r="P292" s="25">
        <v>0</v>
      </c>
      <c r="Q292" s="37">
        <f>(1+Mastersheet!$C$39)*Q280</f>
        <v>-1016.397053230202</v>
      </c>
      <c r="R292" s="38">
        <f>Mastersheet!$C$41</f>
        <v>-1500</v>
      </c>
      <c r="S292" s="37">
        <f t="shared" si="31"/>
        <v>0</v>
      </c>
      <c r="T292" s="36">
        <f t="shared" si="32"/>
        <v>8883.9035146014303</v>
      </c>
      <c r="U292" s="36">
        <f t="shared" si="33"/>
        <v>2412940.1794953467</v>
      </c>
    </row>
    <row r="293" spans="1:21">
      <c r="A293" s="25">
        <v>291</v>
      </c>
      <c r="B293" s="25">
        <v>49</v>
      </c>
      <c r="C293" s="25">
        <v>3</v>
      </c>
      <c r="D293" s="36">
        <f>(1+Mastersheet!$C$39)*D281</f>
        <v>24393.529277524853</v>
      </c>
      <c r="E293" s="36">
        <f t="shared" si="29"/>
        <v>-1463.6117566514911</v>
      </c>
      <c r="F293" s="36">
        <f t="shared" si="30"/>
        <v>0</v>
      </c>
      <c r="G293" s="36">
        <f t="shared" si="28"/>
        <v>-7074.1234904822068</v>
      </c>
      <c r="H293" s="37">
        <v>0</v>
      </c>
      <c r="I293" s="36">
        <f>(1+Mastersheet!$C$39)*I281</f>
        <v>-406.55882129208067</v>
      </c>
      <c r="J293" s="25">
        <v>0</v>
      </c>
      <c r="K293" s="25">
        <v>0</v>
      </c>
      <c r="L293" s="25">
        <v>0</v>
      </c>
      <c r="M293" s="37">
        <f>(1+Mastersheet!$C$29)*M281</f>
        <v>-4048.9346412674413</v>
      </c>
      <c r="N293" s="25">
        <v>0</v>
      </c>
      <c r="O293" s="25">
        <v>0</v>
      </c>
      <c r="P293" s="25">
        <v>0</v>
      </c>
      <c r="Q293" s="37">
        <f>(1+Mastersheet!$C$39)*Q281</f>
        <v>-1016.397053230202</v>
      </c>
      <c r="R293" s="38">
        <f>Mastersheet!$C$41</f>
        <v>-1500</v>
      </c>
      <c r="S293" s="37">
        <f t="shared" si="31"/>
        <v>0</v>
      </c>
      <c r="T293" s="36">
        <f t="shared" si="32"/>
        <v>8883.9035146014303</v>
      </c>
      <c r="U293" s="36">
        <f t="shared" si="33"/>
        <v>2425845.6499757739</v>
      </c>
    </row>
    <row r="294" spans="1:21">
      <c r="A294" s="25">
        <v>292</v>
      </c>
      <c r="B294" s="25">
        <v>49</v>
      </c>
      <c r="C294" s="25">
        <v>4</v>
      </c>
      <c r="D294" s="36">
        <f>(1+Mastersheet!$C$39)*D282</f>
        <v>24393.529277524853</v>
      </c>
      <c r="E294" s="36">
        <f t="shared" si="29"/>
        <v>-1463.6117566514911</v>
      </c>
      <c r="F294" s="36">
        <f t="shared" si="30"/>
        <v>0</v>
      </c>
      <c r="G294" s="36">
        <f t="shared" si="28"/>
        <v>-7074.1234904822068</v>
      </c>
      <c r="H294" s="37">
        <v>0</v>
      </c>
      <c r="I294" s="36">
        <f>(1+Mastersheet!$C$39)*I282</f>
        <v>-406.55882129208067</v>
      </c>
      <c r="J294" s="25">
        <v>0</v>
      </c>
      <c r="K294" s="25">
        <v>0</v>
      </c>
      <c r="L294" s="25">
        <v>0</v>
      </c>
      <c r="M294" s="37">
        <f>(1+Mastersheet!$C$29)*M282</f>
        <v>-4048.9346412674413</v>
      </c>
      <c r="N294" s="25">
        <v>0</v>
      </c>
      <c r="O294" s="25">
        <v>0</v>
      </c>
      <c r="P294" s="25">
        <v>0</v>
      </c>
      <c r="Q294" s="37">
        <f>(1+Mastersheet!$C$39)*Q282</f>
        <v>-1016.397053230202</v>
      </c>
      <c r="R294" s="38">
        <f>Mastersheet!$C$41</f>
        <v>-1500</v>
      </c>
      <c r="S294" s="37">
        <f t="shared" si="31"/>
        <v>0</v>
      </c>
      <c r="T294" s="36">
        <f t="shared" si="32"/>
        <v>8883.9035146014303</v>
      </c>
      <c r="U294" s="36">
        <f t="shared" si="33"/>
        <v>2438772.6295736684</v>
      </c>
    </row>
    <row r="295" spans="1:21">
      <c r="A295" s="25">
        <v>293</v>
      </c>
      <c r="B295" s="25">
        <v>49</v>
      </c>
      <c r="C295" s="25">
        <v>5</v>
      </c>
      <c r="D295" s="36">
        <f>(1+Mastersheet!$C$39)*D283</f>
        <v>24393.529277524853</v>
      </c>
      <c r="E295" s="36">
        <f t="shared" si="29"/>
        <v>-1463.6117566514911</v>
      </c>
      <c r="F295" s="36">
        <f t="shared" si="30"/>
        <v>0</v>
      </c>
      <c r="G295" s="36">
        <f t="shared" si="28"/>
        <v>-7074.1234904822068</v>
      </c>
      <c r="H295" s="37">
        <v>0</v>
      </c>
      <c r="I295" s="36">
        <f>(1+Mastersheet!$C$39)*I283</f>
        <v>-406.55882129208067</v>
      </c>
      <c r="J295" s="25">
        <v>0</v>
      </c>
      <c r="K295" s="25">
        <v>0</v>
      </c>
      <c r="L295" s="25">
        <v>0</v>
      </c>
      <c r="M295" s="37">
        <f>(1+Mastersheet!$C$29)*M283</f>
        <v>-4048.9346412674413</v>
      </c>
      <c r="N295" s="25">
        <v>0</v>
      </c>
      <c r="O295" s="25">
        <v>0</v>
      </c>
      <c r="P295" s="25">
        <v>0</v>
      </c>
      <c r="Q295" s="37">
        <f>(1+Mastersheet!$C$39)*Q283</f>
        <v>-1016.397053230202</v>
      </c>
      <c r="R295" s="38">
        <f>Mastersheet!$C$41</f>
        <v>-1500</v>
      </c>
      <c r="S295" s="37">
        <f t="shared" si="31"/>
        <v>0</v>
      </c>
      <c r="T295" s="36">
        <f t="shared" si="32"/>
        <v>8883.9035146014303</v>
      </c>
      <c r="U295" s="36">
        <f t="shared" si="33"/>
        <v>2451721.1541375592</v>
      </c>
    </row>
    <row r="296" spans="1:21">
      <c r="A296" s="25">
        <v>294</v>
      </c>
      <c r="B296" s="25">
        <v>49</v>
      </c>
      <c r="C296" s="25">
        <v>6</v>
      </c>
      <c r="D296" s="36">
        <f>(1+Mastersheet!$C$39)*D284</f>
        <v>24393.529277524853</v>
      </c>
      <c r="E296" s="36">
        <f t="shared" si="29"/>
        <v>-1463.6117566514911</v>
      </c>
      <c r="F296" s="36">
        <f t="shared" si="30"/>
        <v>0</v>
      </c>
      <c r="G296" s="36">
        <f t="shared" si="28"/>
        <v>-7074.1234904822068</v>
      </c>
      <c r="H296" s="37">
        <v>0</v>
      </c>
      <c r="I296" s="36">
        <f>(1+Mastersheet!$C$39)*I284</f>
        <v>-406.55882129208067</v>
      </c>
      <c r="J296" s="25">
        <v>0</v>
      </c>
      <c r="K296" s="25">
        <v>0</v>
      </c>
      <c r="L296" s="25">
        <v>0</v>
      </c>
      <c r="M296" s="37">
        <f>(1+Mastersheet!$C$29)*M284</f>
        <v>-4048.9346412674413</v>
      </c>
      <c r="N296" s="25">
        <v>0</v>
      </c>
      <c r="O296" s="25">
        <v>0</v>
      </c>
      <c r="P296" s="25">
        <v>0</v>
      </c>
      <c r="Q296" s="37">
        <f>(1+Mastersheet!$C$39)*Q284</f>
        <v>-1016.397053230202</v>
      </c>
      <c r="R296" s="38">
        <f>Mastersheet!$C$41</f>
        <v>-1500</v>
      </c>
      <c r="S296" s="37">
        <f t="shared" si="31"/>
        <v>0</v>
      </c>
      <c r="T296" s="36">
        <f t="shared" si="32"/>
        <v>8883.9035146014303</v>
      </c>
      <c r="U296" s="36">
        <f t="shared" si="33"/>
        <v>2464691.2595757232</v>
      </c>
    </row>
    <row r="297" spans="1:21">
      <c r="A297" s="25">
        <v>295</v>
      </c>
      <c r="B297" s="25">
        <v>49</v>
      </c>
      <c r="C297" s="25">
        <v>7</v>
      </c>
      <c r="D297" s="36">
        <f>(1+Mastersheet!$C$39)*D285</f>
        <v>24393.529277524853</v>
      </c>
      <c r="E297" s="36">
        <f t="shared" si="29"/>
        <v>-1463.6117566514911</v>
      </c>
      <c r="F297" s="36">
        <f t="shared" si="30"/>
        <v>0</v>
      </c>
      <c r="G297" s="36">
        <f t="shared" si="28"/>
        <v>-7074.1234904822068</v>
      </c>
      <c r="H297" s="37">
        <v>0</v>
      </c>
      <c r="I297" s="36">
        <f>(1+Mastersheet!$C$39)*I285</f>
        <v>-406.55882129208067</v>
      </c>
      <c r="J297" s="25">
        <v>0</v>
      </c>
      <c r="K297" s="25">
        <v>0</v>
      </c>
      <c r="L297" s="25">
        <v>0</v>
      </c>
      <c r="M297" s="37">
        <f>(1+Mastersheet!$C$29)*M285</f>
        <v>-4048.9346412674413</v>
      </c>
      <c r="N297" s="25">
        <v>0</v>
      </c>
      <c r="O297" s="25">
        <v>0</v>
      </c>
      <c r="P297" s="25">
        <v>0</v>
      </c>
      <c r="Q297" s="37">
        <f>(1+Mastersheet!$C$39)*Q285</f>
        <v>-1016.397053230202</v>
      </c>
      <c r="R297" s="38">
        <f>Mastersheet!$C$41</f>
        <v>-1500</v>
      </c>
      <c r="S297" s="37">
        <f t="shared" si="31"/>
        <v>0</v>
      </c>
      <c r="T297" s="36">
        <f t="shared" si="32"/>
        <v>8883.9035146014303</v>
      </c>
      <c r="U297" s="36">
        <f t="shared" si="33"/>
        <v>2477682.9818562842</v>
      </c>
    </row>
    <row r="298" spans="1:21">
      <c r="A298" s="25">
        <v>296</v>
      </c>
      <c r="B298" s="25">
        <v>49</v>
      </c>
      <c r="C298" s="25">
        <v>8</v>
      </c>
      <c r="D298" s="36">
        <f>(1+Mastersheet!$C$39)*D286</f>
        <v>24393.529277524853</v>
      </c>
      <c r="E298" s="36">
        <f t="shared" si="29"/>
        <v>-1463.6117566514911</v>
      </c>
      <c r="F298" s="36">
        <f t="shared" si="30"/>
        <v>0</v>
      </c>
      <c r="G298" s="36">
        <f t="shared" si="28"/>
        <v>-7074.1234904822068</v>
      </c>
      <c r="H298" s="37">
        <v>0</v>
      </c>
      <c r="I298" s="36">
        <f>(1+Mastersheet!$C$39)*I286</f>
        <v>-406.55882129208067</v>
      </c>
      <c r="J298" s="25">
        <v>0</v>
      </c>
      <c r="K298" s="25">
        <v>0</v>
      </c>
      <c r="L298" s="25">
        <v>0</v>
      </c>
      <c r="M298" s="37">
        <f>(1+Mastersheet!$C$29)*M286</f>
        <v>-4048.9346412674413</v>
      </c>
      <c r="N298" s="25">
        <v>0</v>
      </c>
      <c r="O298" s="25">
        <v>0</v>
      </c>
      <c r="P298" s="25">
        <v>0</v>
      </c>
      <c r="Q298" s="37">
        <f>(1+Mastersheet!$C$39)*Q286</f>
        <v>-1016.397053230202</v>
      </c>
      <c r="R298" s="38">
        <f>Mastersheet!$C$41</f>
        <v>-1500</v>
      </c>
      <c r="S298" s="37">
        <f t="shared" si="31"/>
        <v>0</v>
      </c>
      <c r="T298" s="36">
        <f t="shared" si="32"/>
        <v>8883.9035146014303</v>
      </c>
      <c r="U298" s="36">
        <f t="shared" si="33"/>
        <v>2490696.3570073126</v>
      </c>
    </row>
    <row r="299" spans="1:21">
      <c r="A299" s="25">
        <v>297</v>
      </c>
      <c r="B299" s="25">
        <v>49</v>
      </c>
      <c r="C299" s="25">
        <v>9</v>
      </c>
      <c r="D299" s="36">
        <f>(1+Mastersheet!$C$39)*D287</f>
        <v>24393.529277524853</v>
      </c>
      <c r="E299" s="36">
        <f t="shared" si="29"/>
        <v>-1463.6117566514911</v>
      </c>
      <c r="F299" s="36">
        <f t="shared" si="30"/>
        <v>0</v>
      </c>
      <c r="G299" s="36">
        <f t="shared" si="28"/>
        <v>-7074.1234904822068</v>
      </c>
      <c r="H299" s="37">
        <v>0</v>
      </c>
      <c r="I299" s="36">
        <f>(1+Mastersheet!$C$39)*I287</f>
        <v>-406.55882129208067</v>
      </c>
      <c r="J299" s="25">
        <v>0</v>
      </c>
      <c r="K299" s="25">
        <v>0</v>
      </c>
      <c r="L299" s="25">
        <v>0</v>
      </c>
      <c r="M299" s="37">
        <f>(1+Mastersheet!$C$29)*M287</f>
        <v>-4048.9346412674413</v>
      </c>
      <c r="N299" s="25">
        <v>0</v>
      </c>
      <c r="O299" s="25">
        <v>0</v>
      </c>
      <c r="P299" s="25">
        <v>0</v>
      </c>
      <c r="Q299" s="37">
        <f>(1+Mastersheet!$C$39)*Q287</f>
        <v>-1016.397053230202</v>
      </c>
      <c r="R299" s="38">
        <f>Mastersheet!$C$41</f>
        <v>-1500</v>
      </c>
      <c r="S299" s="37">
        <f t="shared" si="31"/>
        <v>0</v>
      </c>
      <c r="T299" s="36">
        <f t="shared" si="32"/>
        <v>8883.9035146014303</v>
      </c>
      <c r="U299" s="36">
        <f t="shared" si="33"/>
        <v>2503731.4211169262</v>
      </c>
    </row>
    <row r="300" spans="1:21">
      <c r="A300" s="25">
        <v>298</v>
      </c>
      <c r="B300" s="25">
        <v>49</v>
      </c>
      <c r="C300" s="25">
        <v>10</v>
      </c>
      <c r="D300" s="36">
        <f>(1+Mastersheet!$C$39)*D288</f>
        <v>24393.529277524853</v>
      </c>
      <c r="E300" s="36">
        <f t="shared" si="29"/>
        <v>-1463.6117566514911</v>
      </c>
      <c r="F300" s="36">
        <f t="shared" si="30"/>
        <v>0</v>
      </c>
      <c r="G300" s="36">
        <f t="shared" si="28"/>
        <v>-7074.1234904822068</v>
      </c>
      <c r="H300" s="37">
        <v>0</v>
      </c>
      <c r="I300" s="36">
        <f>(1+Mastersheet!$C$39)*I288</f>
        <v>-406.55882129208067</v>
      </c>
      <c r="J300" s="25">
        <v>0</v>
      </c>
      <c r="K300" s="25">
        <v>0</v>
      </c>
      <c r="L300" s="25">
        <v>0</v>
      </c>
      <c r="M300" s="37">
        <f>(1+Mastersheet!$C$29)*M288</f>
        <v>-4048.9346412674413</v>
      </c>
      <c r="N300" s="25">
        <v>0</v>
      </c>
      <c r="O300" s="25">
        <v>0</v>
      </c>
      <c r="P300" s="25">
        <v>0</v>
      </c>
      <c r="Q300" s="37">
        <f>(1+Mastersheet!$C$39)*Q288</f>
        <v>-1016.397053230202</v>
      </c>
      <c r="R300" s="38">
        <f>Mastersheet!$C$41</f>
        <v>-1500</v>
      </c>
      <c r="S300" s="37">
        <f t="shared" si="31"/>
        <v>0</v>
      </c>
      <c r="T300" s="36">
        <f t="shared" si="32"/>
        <v>8883.9035146014303</v>
      </c>
      <c r="U300" s="36">
        <f t="shared" si="33"/>
        <v>2516788.2103333892</v>
      </c>
    </row>
    <row r="301" spans="1:21">
      <c r="A301" s="25">
        <v>299</v>
      </c>
      <c r="B301" s="25">
        <v>49</v>
      </c>
      <c r="C301" s="25">
        <v>11</v>
      </c>
      <c r="D301" s="36">
        <f>(1+Mastersheet!$C$39)*D289</f>
        <v>24393.529277524853</v>
      </c>
      <c r="E301" s="36">
        <f t="shared" si="29"/>
        <v>-1463.6117566514911</v>
      </c>
      <c r="F301" s="36">
        <f t="shared" si="30"/>
        <v>0</v>
      </c>
      <c r="G301" s="36">
        <f t="shared" si="28"/>
        <v>-7074.1234904822068</v>
      </c>
      <c r="H301" s="37">
        <v>0</v>
      </c>
      <c r="I301" s="36">
        <f>(1+Mastersheet!$C$39)*I289</f>
        <v>-406.55882129208067</v>
      </c>
      <c r="J301" s="25">
        <v>0</v>
      </c>
      <c r="K301" s="25">
        <v>0</v>
      </c>
      <c r="L301" s="25">
        <v>0</v>
      </c>
      <c r="M301" s="37">
        <f>(1+Mastersheet!$C$29)*M289</f>
        <v>-4048.9346412674413</v>
      </c>
      <c r="N301" s="25">
        <v>0</v>
      </c>
      <c r="O301" s="25">
        <v>0</v>
      </c>
      <c r="P301" s="25">
        <v>0</v>
      </c>
      <c r="Q301" s="37">
        <f>(1+Mastersheet!$C$39)*Q289</f>
        <v>-1016.397053230202</v>
      </c>
      <c r="R301" s="38">
        <f>Mastersheet!$C$41</f>
        <v>-1500</v>
      </c>
      <c r="S301" s="37">
        <f t="shared" si="31"/>
        <v>0</v>
      </c>
      <c r="T301" s="36">
        <f t="shared" si="32"/>
        <v>8883.9035146014303</v>
      </c>
      <c r="U301" s="36">
        <f t="shared" si="33"/>
        <v>2529866.7608652129</v>
      </c>
    </row>
    <row r="302" spans="1:21">
      <c r="A302" s="25">
        <v>300</v>
      </c>
      <c r="B302" s="25">
        <v>50</v>
      </c>
      <c r="C302" s="25">
        <v>0</v>
      </c>
      <c r="D302" s="36">
        <f>(1+Mastersheet!$C$39)*D290</f>
        <v>24393.529277524853</v>
      </c>
      <c r="E302" s="36">
        <f t="shared" si="29"/>
        <v>-1463.6117566514911</v>
      </c>
      <c r="F302" s="36">
        <f t="shared" si="30"/>
        <v>0</v>
      </c>
      <c r="G302" s="36">
        <f t="shared" si="28"/>
        <v>-7074.1234904822068</v>
      </c>
      <c r="H302" s="37">
        <v>0</v>
      </c>
      <c r="I302" s="36">
        <f>(1+Mastersheet!$C$39)*I290</f>
        <v>-406.55882129208067</v>
      </c>
      <c r="J302" s="25">
        <v>0</v>
      </c>
      <c r="K302" s="25">
        <v>0</v>
      </c>
      <c r="L302" s="25">
        <v>0</v>
      </c>
      <c r="M302" s="37">
        <f>(1+Mastersheet!$C$29)*M290</f>
        <v>-4048.9346412674413</v>
      </c>
      <c r="N302" s="25">
        <v>0</v>
      </c>
      <c r="O302" s="25">
        <v>0</v>
      </c>
      <c r="P302" s="25">
        <v>0</v>
      </c>
      <c r="Q302" s="37">
        <f>(1+Mastersheet!$C$39)*Q290</f>
        <v>-1016.397053230202</v>
      </c>
      <c r="R302" s="38">
        <f>Mastersheet!$C$41</f>
        <v>-1500</v>
      </c>
      <c r="S302" s="37">
        <f t="shared" si="31"/>
        <v>0</v>
      </c>
      <c r="T302" s="36">
        <f t="shared" si="32"/>
        <v>8883.9035146014303</v>
      </c>
      <c r="U302" s="36">
        <f t="shared" si="33"/>
        <v>2542967.1089812564</v>
      </c>
    </row>
    <row r="303" spans="1:21">
      <c r="A303" s="25">
        <v>301</v>
      </c>
      <c r="B303" s="25">
        <v>50</v>
      </c>
      <c r="C303" s="25">
        <v>1</v>
      </c>
      <c r="D303" s="36">
        <f>(1+Mastersheet!$C$39)*D291</f>
        <v>25125.3351558506</v>
      </c>
      <c r="E303" s="36">
        <f t="shared" si="29"/>
        <v>-1507.5201093510359</v>
      </c>
      <c r="F303" s="36">
        <f t="shared" si="30"/>
        <v>0</v>
      </c>
      <c r="G303" s="36">
        <f t="shared" si="28"/>
        <v>-7286.347195196674</v>
      </c>
      <c r="H303" s="37">
        <v>0</v>
      </c>
      <c r="I303" s="36">
        <f>(1+Mastersheet!$C$39)*I291</f>
        <v>-418.7555859308431</v>
      </c>
      <c r="J303" s="25">
        <v>0</v>
      </c>
      <c r="K303" s="25">
        <v>0</v>
      </c>
      <c r="L303" s="25">
        <v>0</v>
      </c>
      <c r="M303" s="37">
        <f>(1+Mastersheet!$C$29)*M291</f>
        <v>-4291.8707197434878</v>
      </c>
      <c r="N303" s="25">
        <v>0</v>
      </c>
      <c r="O303" s="25">
        <v>0</v>
      </c>
      <c r="P303" s="25">
        <v>0</v>
      </c>
      <c r="Q303" s="37">
        <f>(1+Mastersheet!$C$39)*Q291</f>
        <v>-1046.8889648271081</v>
      </c>
      <c r="R303" s="38">
        <f>Mastersheet!$C$41</f>
        <v>-1500</v>
      </c>
      <c r="S303" s="37">
        <f t="shared" si="31"/>
        <v>0</v>
      </c>
      <c r="T303" s="36">
        <f t="shared" si="32"/>
        <v>9073.9525808014496</v>
      </c>
      <c r="U303" s="36">
        <f t="shared" si="33"/>
        <v>2556279.3400770267</v>
      </c>
    </row>
    <row r="304" spans="1:21">
      <c r="A304" s="25">
        <v>302</v>
      </c>
      <c r="B304" s="25">
        <v>50</v>
      </c>
      <c r="C304" s="25">
        <v>2</v>
      </c>
      <c r="D304" s="36">
        <f>(1+Mastersheet!$C$39)*D292</f>
        <v>25125.3351558506</v>
      </c>
      <c r="E304" s="36">
        <f t="shared" si="29"/>
        <v>-1507.5201093510359</v>
      </c>
      <c r="F304" s="36">
        <f t="shared" si="30"/>
        <v>0</v>
      </c>
      <c r="G304" s="36">
        <f t="shared" si="28"/>
        <v>-7286.347195196674</v>
      </c>
      <c r="H304" s="37">
        <v>0</v>
      </c>
      <c r="I304" s="36">
        <f>(1+Mastersheet!$C$39)*I292</f>
        <v>-418.7555859308431</v>
      </c>
      <c r="J304" s="25">
        <v>0</v>
      </c>
      <c r="K304" s="25">
        <v>0</v>
      </c>
      <c r="L304" s="25">
        <v>0</v>
      </c>
      <c r="M304" s="37">
        <f>(1+Mastersheet!$C$29)*M292</f>
        <v>-4291.8707197434878</v>
      </c>
      <c r="N304" s="25">
        <v>0</v>
      </c>
      <c r="O304" s="25">
        <v>0</v>
      </c>
      <c r="P304" s="25">
        <v>0</v>
      </c>
      <c r="Q304" s="37">
        <f>(1+Mastersheet!$C$39)*Q292</f>
        <v>-1046.8889648271081</v>
      </c>
      <c r="R304" s="38">
        <f>Mastersheet!$C$41</f>
        <v>-1500</v>
      </c>
      <c r="S304" s="37">
        <f t="shared" si="31"/>
        <v>0</v>
      </c>
      <c r="T304" s="36">
        <f t="shared" si="32"/>
        <v>9073.9525808014496</v>
      </c>
      <c r="U304" s="36">
        <f t="shared" si="33"/>
        <v>2569613.7582246237</v>
      </c>
    </row>
    <row r="305" spans="1:21">
      <c r="A305" s="25">
        <v>303</v>
      </c>
      <c r="B305" s="25">
        <v>50</v>
      </c>
      <c r="C305" s="25">
        <v>3</v>
      </c>
      <c r="D305" s="36">
        <f>(1+Mastersheet!$C$39)*D293</f>
        <v>25125.3351558506</v>
      </c>
      <c r="E305" s="36">
        <f t="shared" si="29"/>
        <v>-1507.5201093510359</v>
      </c>
      <c r="F305" s="36">
        <f t="shared" si="30"/>
        <v>0</v>
      </c>
      <c r="G305" s="36">
        <f t="shared" si="28"/>
        <v>-7286.347195196674</v>
      </c>
      <c r="H305" s="37">
        <v>0</v>
      </c>
      <c r="I305" s="36">
        <f>(1+Mastersheet!$C$39)*I293</f>
        <v>-418.7555859308431</v>
      </c>
      <c r="J305" s="25">
        <v>0</v>
      </c>
      <c r="K305" s="25">
        <v>0</v>
      </c>
      <c r="L305" s="25">
        <v>0</v>
      </c>
      <c r="M305" s="37">
        <f>(1+Mastersheet!$C$29)*M293</f>
        <v>-4291.8707197434878</v>
      </c>
      <c r="N305" s="25">
        <v>0</v>
      </c>
      <c r="O305" s="25">
        <v>0</v>
      </c>
      <c r="P305" s="25">
        <v>0</v>
      </c>
      <c r="Q305" s="37">
        <f>(1+Mastersheet!$C$39)*Q293</f>
        <v>-1046.8889648271081</v>
      </c>
      <c r="R305" s="38">
        <f>Mastersheet!$C$41</f>
        <v>-1500</v>
      </c>
      <c r="S305" s="37">
        <f t="shared" si="31"/>
        <v>0</v>
      </c>
      <c r="T305" s="36">
        <f t="shared" si="32"/>
        <v>9073.9525808014496</v>
      </c>
      <c r="U305" s="36">
        <f t="shared" si="33"/>
        <v>2582970.4004024668</v>
      </c>
    </row>
    <row r="306" spans="1:21">
      <c r="A306" s="25">
        <v>304</v>
      </c>
      <c r="B306" s="25">
        <v>50</v>
      </c>
      <c r="C306" s="25">
        <v>4</v>
      </c>
      <c r="D306" s="36">
        <f>(1+Mastersheet!$C$39)*D294</f>
        <v>25125.3351558506</v>
      </c>
      <c r="E306" s="36">
        <f t="shared" si="29"/>
        <v>-1507.5201093510359</v>
      </c>
      <c r="F306" s="36">
        <f t="shared" si="30"/>
        <v>0</v>
      </c>
      <c r="G306" s="36">
        <f t="shared" si="28"/>
        <v>-7286.347195196674</v>
      </c>
      <c r="H306" s="37">
        <v>0</v>
      </c>
      <c r="I306" s="36">
        <f>(1+Mastersheet!$C$39)*I294</f>
        <v>-418.7555859308431</v>
      </c>
      <c r="J306" s="25">
        <v>0</v>
      </c>
      <c r="K306" s="25">
        <v>0</v>
      </c>
      <c r="L306" s="25">
        <v>0</v>
      </c>
      <c r="M306" s="37">
        <f>(1+Mastersheet!$C$29)*M294</f>
        <v>-4291.8707197434878</v>
      </c>
      <c r="N306" s="25">
        <v>0</v>
      </c>
      <c r="O306" s="25">
        <v>0</v>
      </c>
      <c r="P306" s="25">
        <v>0</v>
      </c>
      <c r="Q306" s="37">
        <f>(1+Mastersheet!$C$39)*Q294</f>
        <v>-1046.8889648271081</v>
      </c>
      <c r="R306" s="38">
        <f>Mastersheet!$C$41</f>
        <v>-1500</v>
      </c>
      <c r="S306" s="37">
        <f t="shared" si="31"/>
        <v>0</v>
      </c>
      <c r="T306" s="36">
        <f t="shared" si="32"/>
        <v>9073.9525808014496</v>
      </c>
      <c r="U306" s="36">
        <f t="shared" si="33"/>
        <v>2596349.303650606</v>
      </c>
    </row>
    <row r="307" spans="1:21">
      <c r="A307" s="25">
        <v>305</v>
      </c>
      <c r="B307" s="25">
        <v>50</v>
      </c>
      <c r="C307" s="25">
        <v>5</v>
      </c>
      <c r="D307" s="36">
        <f>(1+Mastersheet!$C$39)*D295</f>
        <v>25125.3351558506</v>
      </c>
      <c r="E307" s="36">
        <f t="shared" si="29"/>
        <v>-1507.5201093510359</v>
      </c>
      <c r="F307" s="36">
        <f t="shared" si="30"/>
        <v>0</v>
      </c>
      <c r="G307" s="36">
        <f t="shared" si="28"/>
        <v>-7286.347195196674</v>
      </c>
      <c r="H307" s="37">
        <v>0</v>
      </c>
      <c r="I307" s="36">
        <f>(1+Mastersheet!$C$39)*I295</f>
        <v>-418.7555859308431</v>
      </c>
      <c r="J307" s="25">
        <v>0</v>
      </c>
      <c r="K307" s="25">
        <v>0</v>
      </c>
      <c r="L307" s="25">
        <v>0</v>
      </c>
      <c r="M307" s="37">
        <f>(1+Mastersheet!$C$29)*M295</f>
        <v>-4291.8707197434878</v>
      </c>
      <c r="N307" s="25">
        <v>0</v>
      </c>
      <c r="O307" s="25">
        <v>0</v>
      </c>
      <c r="P307" s="25">
        <v>0</v>
      </c>
      <c r="Q307" s="37">
        <f>(1+Mastersheet!$C$39)*Q295</f>
        <v>-1046.8889648271081</v>
      </c>
      <c r="R307" s="38">
        <f>Mastersheet!$C$41</f>
        <v>-1500</v>
      </c>
      <c r="S307" s="37">
        <f t="shared" si="31"/>
        <v>0</v>
      </c>
      <c r="T307" s="36">
        <f t="shared" si="32"/>
        <v>9073.9525808014496</v>
      </c>
      <c r="U307" s="36">
        <f t="shared" si="33"/>
        <v>2609750.5050708256</v>
      </c>
    </row>
    <row r="308" spans="1:21">
      <c r="A308" s="25">
        <v>306</v>
      </c>
      <c r="B308" s="25">
        <v>50</v>
      </c>
      <c r="C308" s="25">
        <v>6</v>
      </c>
      <c r="D308" s="36">
        <f>(1+Mastersheet!$C$39)*D296</f>
        <v>25125.3351558506</v>
      </c>
      <c r="E308" s="36">
        <f t="shared" si="29"/>
        <v>-1507.5201093510359</v>
      </c>
      <c r="F308" s="36">
        <f t="shared" si="30"/>
        <v>0</v>
      </c>
      <c r="G308" s="36">
        <f t="shared" si="28"/>
        <v>-7286.347195196674</v>
      </c>
      <c r="H308" s="37">
        <v>0</v>
      </c>
      <c r="I308" s="36">
        <f>(1+Mastersheet!$C$39)*I296</f>
        <v>-418.7555859308431</v>
      </c>
      <c r="J308" s="25">
        <v>0</v>
      </c>
      <c r="K308" s="25">
        <v>0</v>
      </c>
      <c r="L308" s="25">
        <v>0</v>
      </c>
      <c r="M308" s="37">
        <f>(1+Mastersheet!$C$29)*M296</f>
        <v>-4291.8707197434878</v>
      </c>
      <c r="N308" s="25">
        <v>0</v>
      </c>
      <c r="O308" s="25">
        <v>0</v>
      </c>
      <c r="P308" s="25">
        <v>0</v>
      </c>
      <c r="Q308" s="37">
        <f>(1+Mastersheet!$C$39)*Q296</f>
        <v>-1046.8889648271081</v>
      </c>
      <c r="R308" s="38">
        <f>Mastersheet!$C$41</f>
        <v>-1500</v>
      </c>
      <c r="S308" s="37">
        <f t="shared" si="31"/>
        <v>0</v>
      </c>
      <c r="T308" s="36">
        <f t="shared" si="32"/>
        <v>9073.9525808014496</v>
      </c>
      <c r="U308" s="36">
        <f t="shared" si="33"/>
        <v>2623174.0418267455</v>
      </c>
    </row>
    <row r="309" spans="1:21">
      <c r="A309" s="25">
        <v>307</v>
      </c>
      <c r="B309" s="25">
        <v>50</v>
      </c>
      <c r="C309" s="25">
        <v>7</v>
      </c>
      <c r="D309" s="36">
        <f>(1+Mastersheet!$C$39)*D297</f>
        <v>25125.3351558506</v>
      </c>
      <c r="E309" s="36">
        <f t="shared" si="29"/>
        <v>-1507.5201093510359</v>
      </c>
      <c r="F309" s="36">
        <f t="shared" si="30"/>
        <v>0</v>
      </c>
      <c r="G309" s="36">
        <f t="shared" si="28"/>
        <v>-7286.347195196674</v>
      </c>
      <c r="H309" s="37">
        <v>0</v>
      </c>
      <c r="I309" s="36">
        <f>(1+Mastersheet!$C$39)*I297</f>
        <v>-418.7555859308431</v>
      </c>
      <c r="J309" s="25">
        <v>0</v>
      </c>
      <c r="K309" s="25">
        <v>0</v>
      </c>
      <c r="L309" s="25">
        <v>0</v>
      </c>
      <c r="M309" s="37">
        <f>(1+Mastersheet!$C$29)*M297</f>
        <v>-4291.8707197434878</v>
      </c>
      <c r="N309" s="25">
        <v>0</v>
      </c>
      <c r="O309" s="25">
        <v>0</v>
      </c>
      <c r="P309" s="25">
        <v>0</v>
      </c>
      <c r="Q309" s="37">
        <f>(1+Mastersheet!$C$39)*Q297</f>
        <v>-1046.8889648271081</v>
      </c>
      <c r="R309" s="38">
        <f>Mastersheet!$C$41</f>
        <v>-1500</v>
      </c>
      <c r="S309" s="37">
        <f t="shared" si="31"/>
        <v>0</v>
      </c>
      <c r="T309" s="36">
        <f t="shared" si="32"/>
        <v>9073.9525808014496</v>
      </c>
      <c r="U309" s="36">
        <f t="shared" si="33"/>
        <v>2636619.9511439251</v>
      </c>
    </row>
    <row r="310" spans="1:21">
      <c r="A310" s="25">
        <v>308</v>
      </c>
      <c r="B310" s="25">
        <v>50</v>
      </c>
      <c r="C310" s="25">
        <v>8</v>
      </c>
      <c r="D310" s="36">
        <f>(1+Mastersheet!$C$39)*D298</f>
        <v>25125.3351558506</v>
      </c>
      <c r="E310" s="36">
        <f t="shared" si="29"/>
        <v>-1507.5201093510359</v>
      </c>
      <c r="F310" s="36">
        <f t="shared" si="30"/>
        <v>0</v>
      </c>
      <c r="G310" s="36">
        <f t="shared" si="28"/>
        <v>-7286.347195196674</v>
      </c>
      <c r="H310" s="37">
        <v>0</v>
      </c>
      <c r="I310" s="36">
        <f>(1+Mastersheet!$C$39)*I298</f>
        <v>-418.7555859308431</v>
      </c>
      <c r="J310" s="25">
        <v>0</v>
      </c>
      <c r="K310" s="25">
        <v>0</v>
      </c>
      <c r="L310" s="25">
        <v>0</v>
      </c>
      <c r="M310" s="37">
        <f>(1+Mastersheet!$C$29)*M298</f>
        <v>-4291.8707197434878</v>
      </c>
      <c r="N310" s="25">
        <v>0</v>
      </c>
      <c r="O310" s="25">
        <v>0</v>
      </c>
      <c r="P310" s="25">
        <v>0</v>
      </c>
      <c r="Q310" s="37">
        <f>(1+Mastersheet!$C$39)*Q298</f>
        <v>-1046.8889648271081</v>
      </c>
      <c r="R310" s="38">
        <f>Mastersheet!$C$41</f>
        <v>-1500</v>
      </c>
      <c r="S310" s="37">
        <f t="shared" si="31"/>
        <v>0</v>
      </c>
      <c r="T310" s="36">
        <f t="shared" si="32"/>
        <v>9073.9525808014496</v>
      </c>
      <c r="U310" s="36">
        <f t="shared" si="33"/>
        <v>2650088.2703099665</v>
      </c>
    </row>
    <row r="311" spans="1:21">
      <c r="A311" s="25">
        <v>309</v>
      </c>
      <c r="B311" s="25">
        <v>50</v>
      </c>
      <c r="C311" s="25">
        <v>9</v>
      </c>
      <c r="D311" s="36">
        <f>(1+Mastersheet!$C$39)*D299</f>
        <v>25125.3351558506</v>
      </c>
      <c r="E311" s="36">
        <f t="shared" si="29"/>
        <v>-1507.5201093510359</v>
      </c>
      <c r="F311" s="36">
        <f t="shared" si="30"/>
        <v>0</v>
      </c>
      <c r="G311" s="36">
        <f t="shared" si="28"/>
        <v>-7286.347195196674</v>
      </c>
      <c r="H311" s="37">
        <v>0</v>
      </c>
      <c r="I311" s="36">
        <f>(1+Mastersheet!$C$39)*I299</f>
        <v>-418.7555859308431</v>
      </c>
      <c r="J311" s="25">
        <v>0</v>
      </c>
      <c r="K311" s="25">
        <v>0</v>
      </c>
      <c r="L311" s="25">
        <v>0</v>
      </c>
      <c r="M311" s="37">
        <f>(1+Mastersheet!$C$29)*M299</f>
        <v>-4291.8707197434878</v>
      </c>
      <c r="N311" s="25">
        <v>0</v>
      </c>
      <c r="O311" s="25">
        <v>0</v>
      </c>
      <c r="P311" s="25">
        <v>0</v>
      </c>
      <c r="Q311" s="37">
        <f>(1+Mastersheet!$C$39)*Q299</f>
        <v>-1046.8889648271081</v>
      </c>
      <c r="R311" s="38">
        <f>Mastersheet!$C$41</f>
        <v>-1500</v>
      </c>
      <c r="S311" s="37">
        <f t="shared" si="31"/>
        <v>0</v>
      </c>
      <c r="T311" s="36">
        <f t="shared" si="32"/>
        <v>9073.9525808014496</v>
      </c>
      <c r="U311" s="36">
        <f t="shared" si="33"/>
        <v>2663579.0366746183</v>
      </c>
    </row>
    <row r="312" spans="1:21">
      <c r="A312" s="25">
        <v>310</v>
      </c>
      <c r="B312" s="25">
        <v>50</v>
      </c>
      <c r="C312" s="25">
        <v>10</v>
      </c>
      <c r="D312" s="36">
        <f>(1+Mastersheet!$C$39)*D300</f>
        <v>25125.3351558506</v>
      </c>
      <c r="E312" s="36">
        <f t="shared" si="29"/>
        <v>-1507.5201093510359</v>
      </c>
      <c r="F312" s="36">
        <f t="shared" si="30"/>
        <v>0</v>
      </c>
      <c r="G312" s="36">
        <f t="shared" si="28"/>
        <v>-7286.347195196674</v>
      </c>
      <c r="H312" s="37">
        <v>0</v>
      </c>
      <c r="I312" s="36">
        <f>(1+Mastersheet!$C$39)*I300</f>
        <v>-418.7555859308431</v>
      </c>
      <c r="J312" s="25">
        <v>0</v>
      </c>
      <c r="K312" s="25">
        <v>0</v>
      </c>
      <c r="L312" s="25">
        <v>0</v>
      </c>
      <c r="M312" s="37">
        <f>(1+Mastersheet!$C$29)*M300</f>
        <v>-4291.8707197434878</v>
      </c>
      <c r="N312" s="25">
        <v>0</v>
      </c>
      <c r="O312" s="25">
        <v>0</v>
      </c>
      <c r="P312" s="25">
        <v>0</v>
      </c>
      <c r="Q312" s="37">
        <f>(1+Mastersheet!$C$39)*Q300</f>
        <v>-1046.8889648271081</v>
      </c>
      <c r="R312" s="38">
        <f>Mastersheet!$C$41</f>
        <v>-1500</v>
      </c>
      <c r="S312" s="37">
        <f t="shared" si="31"/>
        <v>0</v>
      </c>
      <c r="T312" s="36">
        <f t="shared" si="32"/>
        <v>9073.9525808014496</v>
      </c>
      <c r="U312" s="36">
        <f t="shared" si="33"/>
        <v>2677092.2876498778</v>
      </c>
    </row>
    <row r="313" spans="1:21">
      <c r="A313" s="25">
        <v>311</v>
      </c>
      <c r="B313" s="25">
        <v>50</v>
      </c>
      <c r="C313" s="25">
        <v>11</v>
      </c>
      <c r="D313" s="36">
        <f>(1+Mastersheet!$C$39)*D301</f>
        <v>25125.3351558506</v>
      </c>
      <c r="E313" s="36">
        <f t="shared" si="29"/>
        <v>-1507.5201093510359</v>
      </c>
      <c r="F313" s="36">
        <f t="shared" si="30"/>
        <v>0</v>
      </c>
      <c r="G313" s="36">
        <f t="shared" si="28"/>
        <v>-7286.347195196674</v>
      </c>
      <c r="H313" s="37">
        <v>0</v>
      </c>
      <c r="I313" s="36">
        <f>(1+Mastersheet!$C$39)*I301</f>
        <v>-418.7555859308431</v>
      </c>
      <c r="J313" s="25">
        <v>0</v>
      </c>
      <c r="K313" s="25">
        <v>0</v>
      </c>
      <c r="L313" s="25">
        <v>0</v>
      </c>
      <c r="M313" s="37">
        <f>(1+Mastersheet!$C$29)*M301</f>
        <v>-4291.8707197434878</v>
      </c>
      <c r="N313" s="25">
        <v>0</v>
      </c>
      <c r="O313" s="25">
        <v>0</v>
      </c>
      <c r="P313" s="25">
        <v>0</v>
      </c>
      <c r="Q313" s="37">
        <f>(1+Mastersheet!$C$39)*Q301</f>
        <v>-1046.8889648271081</v>
      </c>
      <c r="R313" s="38">
        <f>Mastersheet!$C$41</f>
        <v>-1500</v>
      </c>
      <c r="S313" s="37">
        <f t="shared" si="31"/>
        <v>0</v>
      </c>
      <c r="T313" s="36">
        <f t="shared" si="32"/>
        <v>9073.9525808014496</v>
      </c>
      <c r="U313" s="36">
        <f t="shared" si="33"/>
        <v>2690628.0607100963</v>
      </c>
    </row>
    <row r="314" spans="1:21">
      <c r="A314" s="25">
        <v>312</v>
      </c>
      <c r="B314" s="25">
        <v>51</v>
      </c>
      <c r="C314" s="25">
        <v>0</v>
      </c>
      <c r="D314" s="36">
        <f>(1+Mastersheet!$C$39)*D302</f>
        <v>25125.3351558506</v>
      </c>
      <c r="E314" s="36">
        <f t="shared" si="29"/>
        <v>-1507.5201093510359</v>
      </c>
      <c r="F314" s="36">
        <f t="shared" si="30"/>
        <v>0</v>
      </c>
      <c r="G314" s="36">
        <f t="shared" si="28"/>
        <v>-7286.347195196674</v>
      </c>
      <c r="H314" s="37">
        <v>0</v>
      </c>
      <c r="I314" s="36">
        <f>(1+Mastersheet!$C$39)*I302</f>
        <v>-418.7555859308431</v>
      </c>
      <c r="J314" s="25">
        <v>0</v>
      </c>
      <c r="K314" s="25">
        <v>0</v>
      </c>
      <c r="L314" s="25">
        <v>0</v>
      </c>
      <c r="M314" s="37">
        <f>(1+Mastersheet!$C$29)*M302</f>
        <v>-4291.8707197434878</v>
      </c>
      <c r="N314" s="25">
        <v>0</v>
      </c>
      <c r="O314" s="25">
        <v>0</v>
      </c>
      <c r="P314" s="25">
        <v>0</v>
      </c>
      <c r="Q314" s="37">
        <f>(1+Mastersheet!$C$39)*Q302</f>
        <v>-1046.8889648271081</v>
      </c>
      <c r="R314" s="38">
        <f>Mastersheet!$C$41</f>
        <v>-1500</v>
      </c>
      <c r="S314" s="37">
        <f t="shared" si="31"/>
        <v>0</v>
      </c>
      <c r="T314" s="36">
        <f t="shared" si="32"/>
        <v>9073.9525808014496</v>
      </c>
      <c r="U314" s="36">
        <f t="shared" si="33"/>
        <v>2704186.3933920814</v>
      </c>
    </row>
    <row r="315" spans="1:21">
      <c r="A315" s="25">
        <v>313</v>
      </c>
      <c r="B315" s="25">
        <v>51</v>
      </c>
      <c r="C315" s="25">
        <v>1</v>
      </c>
      <c r="D315" s="36">
        <f>(1+Mastersheet!$C$39)*D303</f>
        <v>25879.09521052612</v>
      </c>
      <c r="E315" s="36">
        <f t="shared" si="29"/>
        <v>-1552.7457126315671</v>
      </c>
      <c r="F315" s="36">
        <f t="shared" si="30"/>
        <v>0</v>
      </c>
      <c r="G315" s="36">
        <f t="shared" si="28"/>
        <v>-7504.9376110525745</v>
      </c>
      <c r="H315" s="37">
        <v>0</v>
      </c>
      <c r="I315" s="36">
        <f>(1+Mastersheet!$C$39)*I303</f>
        <v>-431.31825350876841</v>
      </c>
      <c r="J315" s="25">
        <v>0</v>
      </c>
      <c r="K315" s="25">
        <v>0</v>
      </c>
      <c r="L315" s="25">
        <v>0</v>
      </c>
      <c r="M315" s="37">
        <f>(1+Mastersheet!$C$29)*M303</f>
        <v>-4549.3829629280972</v>
      </c>
      <c r="N315" s="25">
        <v>0</v>
      </c>
      <c r="O315" s="25">
        <v>0</v>
      </c>
      <c r="P315" s="25">
        <v>0</v>
      </c>
      <c r="Q315" s="37">
        <f>(1+Mastersheet!$C$39)*Q303</f>
        <v>-1078.2956337719213</v>
      </c>
      <c r="R315" s="38">
        <f>Mastersheet!$C$41</f>
        <v>-1500</v>
      </c>
      <c r="S315" s="37">
        <f t="shared" si="31"/>
        <v>0</v>
      </c>
      <c r="T315" s="36">
        <f t="shared" si="32"/>
        <v>9262.4150366331924</v>
      </c>
      <c r="U315" s="36">
        <f t="shared" si="33"/>
        <v>2717955.785751035</v>
      </c>
    </row>
    <row r="316" spans="1:21">
      <c r="A316" s="25">
        <v>314</v>
      </c>
      <c r="B316" s="25">
        <v>51</v>
      </c>
      <c r="C316" s="25">
        <v>2</v>
      </c>
      <c r="D316" s="36">
        <f>(1+Mastersheet!$C$39)*D304</f>
        <v>25879.09521052612</v>
      </c>
      <c r="E316" s="36">
        <f t="shared" si="29"/>
        <v>-1552.7457126315671</v>
      </c>
      <c r="F316" s="36">
        <f t="shared" si="30"/>
        <v>0</v>
      </c>
      <c r="G316" s="36">
        <f t="shared" si="28"/>
        <v>-7504.9376110525745</v>
      </c>
      <c r="H316" s="37">
        <v>0</v>
      </c>
      <c r="I316" s="36">
        <f>(1+Mastersheet!$C$39)*I304</f>
        <v>-431.31825350876841</v>
      </c>
      <c r="J316" s="25">
        <v>0</v>
      </c>
      <c r="K316" s="25">
        <v>0</v>
      </c>
      <c r="L316" s="25">
        <v>0</v>
      </c>
      <c r="M316" s="37">
        <f>(1+Mastersheet!$C$29)*M304</f>
        <v>-4549.3829629280972</v>
      </c>
      <c r="N316" s="25">
        <v>0</v>
      </c>
      <c r="O316" s="25">
        <v>0</v>
      </c>
      <c r="P316" s="25">
        <v>0</v>
      </c>
      <c r="Q316" s="37">
        <f>(1+Mastersheet!$C$39)*Q304</f>
        <v>-1078.2956337719213</v>
      </c>
      <c r="R316" s="38">
        <f>Mastersheet!$C$41</f>
        <v>-1500</v>
      </c>
      <c r="S316" s="37">
        <f t="shared" si="31"/>
        <v>0</v>
      </c>
      <c r="T316" s="36">
        <f t="shared" si="32"/>
        <v>9262.4150366331924</v>
      </c>
      <c r="U316" s="36">
        <f t="shared" si="33"/>
        <v>2731748.1270972532</v>
      </c>
    </row>
    <row r="317" spans="1:21">
      <c r="A317" s="25">
        <v>315</v>
      </c>
      <c r="B317" s="25">
        <v>51</v>
      </c>
      <c r="C317" s="25">
        <v>3</v>
      </c>
      <c r="D317" s="36">
        <f>(1+Mastersheet!$C$39)*D305</f>
        <v>25879.09521052612</v>
      </c>
      <c r="E317" s="36">
        <f t="shared" si="29"/>
        <v>-1552.7457126315671</v>
      </c>
      <c r="F317" s="36">
        <f t="shared" si="30"/>
        <v>0</v>
      </c>
      <c r="G317" s="36">
        <f t="shared" si="28"/>
        <v>-7504.9376110525745</v>
      </c>
      <c r="H317" s="37">
        <v>0</v>
      </c>
      <c r="I317" s="36">
        <f>(1+Mastersheet!$C$39)*I305</f>
        <v>-431.31825350876841</v>
      </c>
      <c r="J317" s="25">
        <v>0</v>
      </c>
      <c r="K317" s="25">
        <v>0</v>
      </c>
      <c r="L317" s="25">
        <v>0</v>
      </c>
      <c r="M317" s="37">
        <f>(1+Mastersheet!$C$29)*M305</f>
        <v>-4549.3829629280972</v>
      </c>
      <c r="N317" s="25">
        <v>0</v>
      </c>
      <c r="O317" s="25">
        <v>0</v>
      </c>
      <c r="P317" s="25">
        <v>0</v>
      </c>
      <c r="Q317" s="37">
        <f>(1+Mastersheet!$C$39)*Q305</f>
        <v>-1078.2956337719213</v>
      </c>
      <c r="R317" s="38">
        <f>Mastersheet!$C$41</f>
        <v>-1500</v>
      </c>
      <c r="S317" s="37">
        <f t="shared" si="31"/>
        <v>0</v>
      </c>
      <c r="T317" s="36">
        <f t="shared" si="32"/>
        <v>9262.4150366331924</v>
      </c>
      <c r="U317" s="36">
        <f t="shared" si="33"/>
        <v>2745563.4556790488</v>
      </c>
    </row>
    <row r="318" spans="1:21">
      <c r="A318" s="25">
        <v>316</v>
      </c>
      <c r="B318" s="25">
        <v>51</v>
      </c>
      <c r="C318" s="25">
        <v>4</v>
      </c>
      <c r="D318" s="36">
        <f>(1+Mastersheet!$C$39)*D306</f>
        <v>25879.09521052612</v>
      </c>
      <c r="E318" s="36">
        <f t="shared" si="29"/>
        <v>-1552.7457126315671</v>
      </c>
      <c r="F318" s="36">
        <f t="shared" si="30"/>
        <v>0</v>
      </c>
      <c r="G318" s="36">
        <f t="shared" si="28"/>
        <v>-7504.9376110525745</v>
      </c>
      <c r="H318" s="37">
        <v>0</v>
      </c>
      <c r="I318" s="36">
        <f>(1+Mastersheet!$C$39)*I306</f>
        <v>-431.31825350876841</v>
      </c>
      <c r="J318" s="25">
        <v>0</v>
      </c>
      <c r="K318" s="25">
        <v>0</v>
      </c>
      <c r="L318" s="25">
        <v>0</v>
      </c>
      <c r="M318" s="37">
        <f>(1+Mastersheet!$C$29)*M306</f>
        <v>-4549.3829629280972</v>
      </c>
      <c r="N318" s="25">
        <v>0</v>
      </c>
      <c r="O318" s="25">
        <v>0</v>
      </c>
      <c r="P318" s="25">
        <v>0</v>
      </c>
      <c r="Q318" s="37">
        <f>(1+Mastersheet!$C$39)*Q306</f>
        <v>-1078.2956337719213</v>
      </c>
      <c r="R318" s="38">
        <f>Mastersheet!$C$41</f>
        <v>-1500</v>
      </c>
      <c r="S318" s="37">
        <f t="shared" si="31"/>
        <v>0</v>
      </c>
      <c r="T318" s="36">
        <f t="shared" si="32"/>
        <v>9262.4150366331924</v>
      </c>
      <c r="U318" s="36">
        <f t="shared" si="33"/>
        <v>2759401.8098084806</v>
      </c>
    </row>
    <row r="319" spans="1:21">
      <c r="A319" s="25">
        <v>317</v>
      </c>
      <c r="B319" s="25">
        <v>51</v>
      </c>
      <c r="C319" s="25">
        <v>5</v>
      </c>
      <c r="D319" s="36">
        <f>(1+Mastersheet!$C$39)*D307</f>
        <v>25879.09521052612</v>
      </c>
      <c r="E319" s="36">
        <f t="shared" si="29"/>
        <v>-1552.7457126315671</v>
      </c>
      <c r="F319" s="36">
        <f t="shared" si="30"/>
        <v>0</v>
      </c>
      <c r="G319" s="36">
        <f t="shared" si="28"/>
        <v>-7504.9376110525745</v>
      </c>
      <c r="H319" s="37">
        <v>0</v>
      </c>
      <c r="I319" s="36">
        <f>(1+Mastersheet!$C$39)*I307</f>
        <v>-431.31825350876841</v>
      </c>
      <c r="J319" s="25">
        <v>0</v>
      </c>
      <c r="K319" s="25">
        <v>0</v>
      </c>
      <c r="L319" s="25">
        <v>0</v>
      </c>
      <c r="M319" s="37">
        <f>(1+Mastersheet!$C$29)*M307</f>
        <v>-4549.3829629280972</v>
      </c>
      <c r="N319" s="25">
        <v>0</v>
      </c>
      <c r="O319" s="25">
        <v>0</v>
      </c>
      <c r="P319" s="25">
        <v>0</v>
      </c>
      <c r="Q319" s="37">
        <f>(1+Mastersheet!$C$39)*Q307</f>
        <v>-1078.2956337719213</v>
      </c>
      <c r="R319" s="38">
        <f>Mastersheet!$C$41</f>
        <v>-1500</v>
      </c>
      <c r="S319" s="37">
        <f t="shared" si="31"/>
        <v>0</v>
      </c>
      <c r="T319" s="36">
        <f t="shared" si="32"/>
        <v>9262.4150366331924</v>
      </c>
      <c r="U319" s="36">
        <f t="shared" si="33"/>
        <v>2773263.2278614612</v>
      </c>
    </row>
    <row r="320" spans="1:21">
      <c r="A320" s="25">
        <v>318</v>
      </c>
      <c r="B320" s="25">
        <v>51</v>
      </c>
      <c r="C320" s="25">
        <v>6</v>
      </c>
      <c r="D320" s="36">
        <f>(1+Mastersheet!$C$39)*D308</f>
        <v>25879.09521052612</v>
      </c>
      <c r="E320" s="36">
        <f t="shared" si="29"/>
        <v>-1552.7457126315671</v>
      </c>
      <c r="F320" s="36">
        <f t="shared" si="30"/>
        <v>0</v>
      </c>
      <c r="G320" s="36">
        <f t="shared" si="28"/>
        <v>-7504.9376110525745</v>
      </c>
      <c r="H320" s="37">
        <v>0</v>
      </c>
      <c r="I320" s="36">
        <f>(1+Mastersheet!$C$39)*I308</f>
        <v>-431.31825350876841</v>
      </c>
      <c r="J320" s="25">
        <v>0</v>
      </c>
      <c r="K320" s="25">
        <v>0</v>
      </c>
      <c r="L320" s="25">
        <v>0</v>
      </c>
      <c r="M320" s="37">
        <f>(1+Mastersheet!$C$29)*M308</f>
        <v>-4549.3829629280972</v>
      </c>
      <c r="N320" s="25">
        <v>0</v>
      </c>
      <c r="O320" s="25">
        <v>0</v>
      </c>
      <c r="P320" s="25">
        <v>0</v>
      </c>
      <c r="Q320" s="37">
        <f>(1+Mastersheet!$C$39)*Q308</f>
        <v>-1078.2956337719213</v>
      </c>
      <c r="R320" s="38">
        <f>Mastersheet!$C$41</f>
        <v>-1500</v>
      </c>
      <c r="S320" s="37">
        <f t="shared" si="31"/>
        <v>0</v>
      </c>
      <c r="T320" s="36">
        <f t="shared" si="32"/>
        <v>9262.4150366331924</v>
      </c>
      <c r="U320" s="36">
        <f t="shared" si="33"/>
        <v>2787147.7482778635</v>
      </c>
    </row>
    <row r="321" spans="1:21">
      <c r="A321" s="25">
        <v>319</v>
      </c>
      <c r="B321" s="25">
        <v>51</v>
      </c>
      <c r="C321" s="25">
        <v>7</v>
      </c>
      <c r="D321" s="36">
        <f>(1+Mastersheet!$C$39)*D309</f>
        <v>25879.09521052612</v>
      </c>
      <c r="E321" s="36">
        <f t="shared" si="29"/>
        <v>-1552.7457126315671</v>
      </c>
      <c r="F321" s="36">
        <f t="shared" si="30"/>
        <v>0</v>
      </c>
      <c r="G321" s="36">
        <f t="shared" si="28"/>
        <v>-7504.9376110525745</v>
      </c>
      <c r="H321" s="37">
        <v>0</v>
      </c>
      <c r="I321" s="36">
        <f>(1+Mastersheet!$C$39)*I309</f>
        <v>-431.31825350876841</v>
      </c>
      <c r="J321" s="25">
        <v>0</v>
      </c>
      <c r="K321" s="25">
        <v>0</v>
      </c>
      <c r="L321" s="25">
        <v>0</v>
      </c>
      <c r="M321" s="37">
        <f>(1+Mastersheet!$C$29)*M309</f>
        <v>-4549.3829629280972</v>
      </c>
      <c r="N321" s="25">
        <v>0</v>
      </c>
      <c r="O321" s="25">
        <v>0</v>
      </c>
      <c r="P321" s="25">
        <v>0</v>
      </c>
      <c r="Q321" s="37">
        <f>(1+Mastersheet!$C$39)*Q309</f>
        <v>-1078.2956337719213</v>
      </c>
      <c r="R321" s="38">
        <f>Mastersheet!$C$41</f>
        <v>-1500</v>
      </c>
      <c r="S321" s="37">
        <f t="shared" si="31"/>
        <v>0</v>
      </c>
      <c r="T321" s="36">
        <f t="shared" si="32"/>
        <v>9262.4150366331924</v>
      </c>
      <c r="U321" s="36">
        <f t="shared" si="33"/>
        <v>2801055.4095616266</v>
      </c>
    </row>
    <row r="322" spans="1:21">
      <c r="A322" s="25">
        <v>320</v>
      </c>
      <c r="B322" s="25">
        <v>51</v>
      </c>
      <c r="C322" s="25">
        <v>8</v>
      </c>
      <c r="D322" s="36">
        <f>(1+Mastersheet!$C$39)*D310</f>
        <v>25879.09521052612</v>
      </c>
      <c r="E322" s="36">
        <f t="shared" si="29"/>
        <v>-1552.7457126315671</v>
      </c>
      <c r="F322" s="36">
        <f t="shared" si="30"/>
        <v>0</v>
      </c>
      <c r="G322" s="36">
        <f t="shared" ref="G322:G385" si="34">-29% *D322</f>
        <v>-7504.9376110525745</v>
      </c>
      <c r="H322" s="37">
        <v>0</v>
      </c>
      <c r="I322" s="36">
        <f>(1+Mastersheet!$C$39)*I310</f>
        <v>-431.31825350876841</v>
      </c>
      <c r="J322" s="25">
        <v>0</v>
      </c>
      <c r="K322" s="25">
        <v>0</v>
      </c>
      <c r="L322" s="25">
        <v>0</v>
      </c>
      <c r="M322" s="37">
        <f>(1+Mastersheet!$C$29)*M310</f>
        <v>-4549.3829629280972</v>
      </c>
      <c r="N322" s="25">
        <v>0</v>
      </c>
      <c r="O322" s="25">
        <v>0</v>
      </c>
      <c r="P322" s="25">
        <v>0</v>
      </c>
      <c r="Q322" s="37">
        <f>(1+Mastersheet!$C$39)*Q310</f>
        <v>-1078.2956337719213</v>
      </c>
      <c r="R322" s="38">
        <f>Mastersheet!$C$41</f>
        <v>-1500</v>
      </c>
      <c r="S322" s="37">
        <f t="shared" si="31"/>
        <v>0</v>
      </c>
      <c r="T322" s="36">
        <f t="shared" si="32"/>
        <v>9262.4150366331924</v>
      </c>
      <c r="U322" s="36">
        <f t="shared" si="33"/>
        <v>2814986.2502808627</v>
      </c>
    </row>
    <row r="323" spans="1:21">
      <c r="A323" s="25">
        <v>321</v>
      </c>
      <c r="B323" s="25">
        <v>51</v>
      </c>
      <c r="C323" s="25">
        <v>9</v>
      </c>
      <c r="D323" s="36">
        <f>(1+Mastersheet!$C$39)*D311</f>
        <v>25879.09521052612</v>
      </c>
      <c r="E323" s="36">
        <f t="shared" ref="E323:E386" si="35">-6% *D323</f>
        <v>-1552.7457126315671</v>
      </c>
      <c r="F323" s="36">
        <f t="shared" ref="F323:F386" si="36">FV(0.00416,1,0,-F322,0)</f>
        <v>0</v>
      </c>
      <c r="G323" s="36">
        <f t="shared" si="34"/>
        <v>-7504.9376110525745</v>
      </c>
      <c r="H323" s="37">
        <v>0</v>
      </c>
      <c r="I323" s="36">
        <f>(1+Mastersheet!$C$39)*I311</f>
        <v>-431.31825350876841</v>
      </c>
      <c r="J323" s="25">
        <v>0</v>
      </c>
      <c r="K323" s="25">
        <v>0</v>
      </c>
      <c r="L323" s="25">
        <v>0</v>
      </c>
      <c r="M323" s="37">
        <f>(1+Mastersheet!$C$29)*M311</f>
        <v>-4549.3829629280972</v>
      </c>
      <c r="N323" s="25">
        <v>0</v>
      </c>
      <c r="O323" s="25">
        <v>0</v>
      </c>
      <c r="P323" s="25">
        <v>0</v>
      </c>
      <c r="Q323" s="37">
        <f>(1+Mastersheet!$C$39)*Q311</f>
        <v>-1078.2956337719213</v>
      </c>
      <c r="R323" s="38">
        <f>Mastersheet!$C$41</f>
        <v>-1500</v>
      </c>
      <c r="S323" s="37">
        <f t="shared" si="31"/>
        <v>0</v>
      </c>
      <c r="T323" s="36">
        <f t="shared" si="32"/>
        <v>9262.4150366331924</v>
      </c>
      <c r="U323" s="36">
        <f t="shared" si="33"/>
        <v>2828940.3090679641</v>
      </c>
    </row>
    <row r="324" spans="1:21">
      <c r="A324" s="25">
        <v>322</v>
      </c>
      <c r="B324" s="25">
        <v>51</v>
      </c>
      <c r="C324" s="25">
        <v>10</v>
      </c>
      <c r="D324" s="36">
        <f>(1+Mastersheet!$C$39)*D312</f>
        <v>25879.09521052612</v>
      </c>
      <c r="E324" s="36">
        <f t="shared" si="35"/>
        <v>-1552.7457126315671</v>
      </c>
      <c r="F324" s="36">
        <f t="shared" si="36"/>
        <v>0</v>
      </c>
      <c r="G324" s="36">
        <f t="shared" si="34"/>
        <v>-7504.9376110525745</v>
      </c>
      <c r="H324" s="37">
        <v>0</v>
      </c>
      <c r="I324" s="36">
        <f>(1+Mastersheet!$C$39)*I312</f>
        <v>-431.31825350876841</v>
      </c>
      <c r="J324" s="25">
        <v>0</v>
      </c>
      <c r="K324" s="25">
        <v>0</v>
      </c>
      <c r="L324" s="25">
        <v>0</v>
      </c>
      <c r="M324" s="37">
        <f>(1+Mastersheet!$C$29)*M312</f>
        <v>-4549.3829629280972</v>
      </c>
      <c r="N324" s="25">
        <v>0</v>
      </c>
      <c r="O324" s="25">
        <v>0</v>
      </c>
      <c r="P324" s="25">
        <v>0</v>
      </c>
      <c r="Q324" s="37">
        <f>(1+Mastersheet!$C$39)*Q312</f>
        <v>-1078.2956337719213</v>
      </c>
      <c r="R324" s="38">
        <f>Mastersheet!$C$41</f>
        <v>-1500</v>
      </c>
      <c r="S324" s="37">
        <f t="shared" ref="S324:S387" si="37" xml:space="preserve"> FV(0.00666,1,0,-S323,0)</f>
        <v>0</v>
      </c>
      <c r="T324" s="36">
        <f t="shared" ref="T324:T387" si="38">SUM(D324,E324,F324,G324,H324,I324,J324,K324,L324,M324,N324,O324,P324,Q324,R324,S324)</f>
        <v>9262.4150366331924</v>
      </c>
      <c r="U324" s="36">
        <f t="shared" ref="U324:U387" si="39" xml:space="preserve"> T324 + U323 * (1+($Y$7)/12)</f>
        <v>2842917.6246197107</v>
      </c>
    </row>
    <row r="325" spans="1:21">
      <c r="A325" s="25">
        <v>323</v>
      </c>
      <c r="B325" s="25">
        <v>51</v>
      </c>
      <c r="C325" s="25">
        <v>11</v>
      </c>
      <c r="D325" s="36">
        <f>(1+Mastersheet!$C$39)*D313</f>
        <v>25879.09521052612</v>
      </c>
      <c r="E325" s="36">
        <f t="shared" si="35"/>
        <v>-1552.7457126315671</v>
      </c>
      <c r="F325" s="36">
        <f t="shared" si="36"/>
        <v>0</v>
      </c>
      <c r="G325" s="36">
        <f t="shared" si="34"/>
        <v>-7504.9376110525745</v>
      </c>
      <c r="H325" s="37">
        <v>0</v>
      </c>
      <c r="I325" s="36">
        <f>(1+Mastersheet!$C$39)*I313</f>
        <v>-431.31825350876841</v>
      </c>
      <c r="J325" s="25">
        <v>0</v>
      </c>
      <c r="K325" s="25">
        <v>0</v>
      </c>
      <c r="L325" s="25">
        <v>0</v>
      </c>
      <c r="M325" s="37">
        <f>(1+Mastersheet!$C$29)*M313</f>
        <v>-4549.3829629280972</v>
      </c>
      <c r="N325" s="25">
        <v>0</v>
      </c>
      <c r="O325" s="25">
        <v>0</v>
      </c>
      <c r="P325" s="25">
        <v>0</v>
      </c>
      <c r="Q325" s="37">
        <f>(1+Mastersheet!$C$39)*Q313</f>
        <v>-1078.2956337719213</v>
      </c>
      <c r="R325" s="38">
        <f>Mastersheet!$C$41</f>
        <v>-1500</v>
      </c>
      <c r="S325" s="37">
        <f t="shared" si="37"/>
        <v>0</v>
      </c>
      <c r="T325" s="36">
        <f t="shared" si="38"/>
        <v>9262.4150366331924</v>
      </c>
      <c r="U325" s="36">
        <f t="shared" si="39"/>
        <v>2856918.235697377</v>
      </c>
    </row>
    <row r="326" spans="1:21">
      <c r="A326" s="25">
        <v>324</v>
      </c>
      <c r="B326" s="25">
        <v>52</v>
      </c>
      <c r="C326" s="25">
        <v>0</v>
      </c>
      <c r="D326" s="36">
        <f>(1+Mastersheet!$C$39)*D314</f>
        <v>25879.09521052612</v>
      </c>
      <c r="E326" s="36">
        <f t="shared" si="35"/>
        <v>-1552.7457126315671</v>
      </c>
      <c r="F326" s="36">
        <f t="shared" si="36"/>
        <v>0</v>
      </c>
      <c r="G326" s="36">
        <f t="shared" si="34"/>
        <v>-7504.9376110525745</v>
      </c>
      <c r="H326" s="37">
        <v>0</v>
      </c>
      <c r="I326" s="36">
        <f>(1+Mastersheet!$C$39)*I314</f>
        <v>-431.31825350876841</v>
      </c>
      <c r="J326" s="25">
        <v>0</v>
      </c>
      <c r="K326" s="25">
        <v>0</v>
      </c>
      <c r="L326" s="25">
        <v>0</v>
      </c>
      <c r="M326" s="37">
        <f>(1+Mastersheet!$C$29)*M314</f>
        <v>-4549.3829629280972</v>
      </c>
      <c r="N326" s="25">
        <v>0</v>
      </c>
      <c r="O326" s="25">
        <v>0</v>
      </c>
      <c r="P326" s="25">
        <v>0</v>
      </c>
      <c r="Q326" s="37">
        <f>(1+Mastersheet!$C$39)*Q314</f>
        <v>-1078.2956337719213</v>
      </c>
      <c r="R326" s="38">
        <f>Mastersheet!$C$41</f>
        <v>-1500</v>
      </c>
      <c r="S326" s="37">
        <f t="shared" si="37"/>
        <v>0</v>
      </c>
      <c r="T326" s="36">
        <f t="shared" si="38"/>
        <v>9262.4150366331924</v>
      </c>
      <c r="U326" s="36">
        <f t="shared" si="39"/>
        <v>2870942.181126839</v>
      </c>
    </row>
    <row r="327" spans="1:21">
      <c r="A327" s="25">
        <v>325</v>
      </c>
      <c r="B327" s="25">
        <v>52</v>
      </c>
      <c r="C327" s="25">
        <v>1</v>
      </c>
      <c r="D327" s="36">
        <f>(1+Mastersheet!$C$39)*D315</f>
        <v>26655.468066841906</v>
      </c>
      <c r="E327" s="36">
        <f t="shared" si="35"/>
        <v>-1599.3280840105142</v>
      </c>
      <c r="F327" s="36">
        <f t="shared" si="36"/>
        <v>0</v>
      </c>
      <c r="G327" s="36">
        <f t="shared" si="34"/>
        <v>-7730.0857393841525</v>
      </c>
      <c r="H327" s="37">
        <v>0</v>
      </c>
      <c r="I327" s="36">
        <f>(1+Mastersheet!$C$39)*I315</f>
        <v>-444.25780111403145</v>
      </c>
      <c r="J327" s="25">
        <v>0</v>
      </c>
      <c r="K327" s="25">
        <v>0</v>
      </c>
      <c r="L327" s="25">
        <v>0</v>
      </c>
      <c r="M327" s="37">
        <f>(1+Mastersheet!$C$29)*M315</f>
        <v>-4822.3459407037835</v>
      </c>
      <c r="N327" s="25">
        <v>0</v>
      </c>
      <c r="O327" s="25">
        <v>0</v>
      </c>
      <c r="P327" s="25">
        <v>0</v>
      </c>
      <c r="Q327" s="37">
        <f>(1+Mastersheet!$C$39)*Q315</f>
        <v>-1110.6445027850789</v>
      </c>
      <c r="R327" s="38">
        <f>Mastersheet!$C$41</f>
        <v>-1500</v>
      </c>
      <c r="S327" s="37">
        <f t="shared" si="37"/>
        <v>0</v>
      </c>
      <c r="T327" s="36">
        <f t="shared" si="38"/>
        <v>9448.805998844342</v>
      </c>
      <c r="U327" s="36">
        <f t="shared" si="39"/>
        <v>2885175.8907608949</v>
      </c>
    </row>
    <row r="328" spans="1:21">
      <c r="A328" s="25">
        <v>326</v>
      </c>
      <c r="B328" s="25">
        <v>52</v>
      </c>
      <c r="C328" s="25">
        <v>2</v>
      </c>
      <c r="D328" s="36">
        <f>(1+Mastersheet!$C$39)*D316</f>
        <v>26655.468066841906</v>
      </c>
      <c r="E328" s="36">
        <f t="shared" si="35"/>
        <v>-1599.3280840105142</v>
      </c>
      <c r="F328" s="36">
        <f t="shared" si="36"/>
        <v>0</v>
      </c>
      <c r="G328" s="36">
        <f t="shared" si="34"/>
        <v>-7730.0857393841525</v>
      </c>
      <c r="H328" s="37">
        <v>0</v>
      </c>
      <c r="I328" s="36">
        <f>(1+Mastersheet!$C$39)*I316</f>
        <v>-444.25780111403145</v>
      </c>
      <c r="J328" s="25">
        <v>0</v>
      </c>
      <c r="K328" s="25">
        <v>0</v>
      </c>
      <c r="L328" s="25">
        <v>0</v>
      </c>
      <c r="M328" s="37">
        <f>(1+Mastersheet!$C$29)*M316</f>
        <v>-4822.3459407037835</v>
      </c>
      <c r="N328" s="25">
        <v>0</v>
      </c>
      <c r="O328" s="25">
        <v>0</v>
      </c>
      <c r="P328" s="25">
        <v>0</v>
      </c>
      <c r="Q328" s="37">
        <f>(1+Mastersheet!$C$39)*Q316</f>
        <v>-1110.6445027850789</v>
      </c>
      <c r="R328" s="38">
        <f>Mastersheet!$C$41</f>
        <v>-1500</v>
      </c>
      <c r="S328" s="37">
        <f t="shared" si="37"/>
        <v>0</v>
      </c>
      <c r="T328" s="36">
        <f t="shared" si="38"/>
        <v>9448.805998844342</v>
      </c>
      <c r="U328" s="36">
        <f t="shared" si="39"/>
        <v>2899433.3232443412</v>
      </c>
    </row>
    <row r="329" spans="1:21">
      <c r="A329" s="25">
        <v>327</v>
      </c>
      <c r="B329" s="25">
        <v>52</v>
      </c>
      <c r="C329" s="25">
        <v>3</v>
      </c>
      <c r="D329" s="36">
        <f>(1+Mastersheet!$C$39)*D317</f>
        <v>26655.468066841906</v>
      </c>
      <c r="E329" s="36">
        <f t="shared" si="35"/>
        <v>-1599.3280840105142</v>
      </c>
      <c r="F329" s="36">
        <f t="shared" si="36"/>
        <v>0</v>
      </c>
      <c r="G329" s="36">
        <f t="shared" si="34"/>
        <v>-7730.0857393841525</v>
      </c>
      <c r="H329" s="37">
        <v>0</v>
      </c>
      <c r="I329" s="36">
        <f>(1+Mastersheet!$C$39)*I317</f>
        <v>-444.25780111403145</v>
      </c>
      <c r="J329" s="25">
        <v>0</v>
      </c>
      <c r="K329" s="25">
        <v>0</v>
      </c>
      <c r="L329" s="25">
        <v>0</v>
      </c>
      <c r="M329" s="37">
        <f>(1+Mastersheet!$C$29)*M317</f>
        <v>-4822.3459407037835</v>
      </c>
      <c r="N329" s="25">
        <v>0</v>
      </c>
      <c r="O329" s="25">
        <v>0</v>
      </c>
      <c r="P329" s="25">
        <v>0</v>
      </c>
      <c r="Q329" s="37">
        <f>(1+Mastersheet!$C$39)*Q317</f>
        <v>-1110.6445027850789</v>
      </c>
      <c r="R329" s="38">
        <f>Mastersheet!$C$41</f>
        <v>-1500</v>
      </c>
      <c r="S329" s="37">
        <f t="shared" si="37"/>
        <v>0</v>
      </c>
      <c r="T329" s="36">
        <f t="shared" si="38"/>
        <v>9448.805998844342</v>
      </c>
      <c r="U329" s="36">
        <f t="shared" si="39"/>
        <v>2913714.5181152597</v>
      </c>
    </row>
    <row r="330" spans="1:21">
      <c r="A330" s="25">
        <v>328</v>
      </c>
      <c r="B330" s="25">
        <v>52</v>
      </c>
      <c r="C330" s="25">
        <v>4</v>
      </c>
      <c r="D330" s="36">
        <f>(1+Mastersheet!$C$39)*D318</f>
        <v>26655.468066841906</v>
      </c>
      <c r="E330" s="36">
        <f t="shared" si="35"/>
        <v>-1599.3280840105142</v>
      </c>
      <c r="F330" s="36">
        <f t="shared" si="36"/>
        <v>0</v>
      </c>
      <c r="G330" s="36">
        <f t="shared" si="34"/>
        <v>-7730.0857393841525</v>
      </c>
      <c r="H330" s="37">
        <v>0</v>
      </c>
      <c r="I330" s="36">
        <f>(1+Mastersheet!$C$39)*I318</f>
        <v>-444.25780111403145</v>
      </c>
      <c r="J330" s="25">
        <v>0</v>
      </c>
      <c r="K330" s="25">
        <v>0</v>
      </c>
      <c r="L330" s="25">
        <v>0</v>
      </c>
      <c r="M330" s="37">
        <f>(1+Mastersheet!$C$29)*M318</f>
        <v>-4822.3459407037835</v>
      </c>
      <c r="N330" s="25">
        <v>0</v>
      </c>
      <c r="O330" s="25">
        <v>0</v>
      </c>
      <c r="P330" s="25">
        <v>0</v>
      </c>
      <c r="Q330" s="37">
        <f>(1+Mastersheet!$C$39)*Q318</f>
        <v>-1110.6445027850789</v>
      </c>
      <c r="R330" s="38">
        <f>Mastersheet!$C$41</f>
        <v>-1500</v>
      </c>
      <c r="S330" s="37">
        <f t="shared" si="37"/>
        <v>0</v>
      </c>
      <c r="T330" s="36">
        <f t="shared" si="38"/>
        <v>9448.805998844342</v>
      </c>
      <c r="U330" s="36">
        <f t="shared" si="39"/>
        <v>2928019.5149776298</v>
      </c>
    </row>
    <row r="331" spans="1:21">
      <c r="A331" s="25">
        <v>329</v>
      </c>
      <c r="B331" s="25">
        <v>52</v>
      </c>
      <c r="C331" s="25">
        <v>5</v>
      </c>
      <c r="D331" s="36">
        <f>(1+Mastersheet!$C$39)*D319</f>
        <v>26655.468066841906</v>
      </c>
      <c r="E331" s="36">
        <f t="shared" si="35"/>
        <v>-1599.3280840105142</v>
      </c>
      <c r="F331" s="36">
        <f t="shared" si="36"/>
        <v>0</v>
      </c>
      <c r="G331" s="36">
        <f t="shared" si="34"/>
        <v>-7730.0857393841525</v>
      </c>
      <c r="H331" s="37">
        <v>0</v>
      </c>
      <c r="I331" s="36">
        <f>(1+Mastersheet!$C$39)*I319</f>
        <v>-444.25780111403145</v>
      </c>
      <c r="J331" s="25">
        <v>0</v>
      </c>
      <c r="K331" s="25">
        <v>0</v>
      </c>
      <c r="L331" s="25">
        <v>0</v>
      </c>
      <c r="M331" s="37">
        <f>(1+Mastersheet!$C$29)*M319</f>
        <v>-4822.3459407037835</v>
      </c>
      <c r="N331" s="25">
        <v>0</v>
      </c>
      <c r="O331" s="25">
        <v>0</v>
      </c>
      <c r="P331" s="25">
        <v>0</v>
      </c>
      <c r="Q331" s="37">
        <f>(1+Mastersheet!$C$39)*Q319</f>
        <v>-1110.6445027850789</v>
      </c>
      <c r="R331" s="38">
        <f>Mastersheet!$C$41</f>
        <v>-1500</v>
      </c>
      <c r="S331" s="37">
        <f t="shared" si="37"/>
        <v>0</v>
      </c>
      <c r="T331" s="36">
        <f t="shared" si="38"/>
        <v>9448.805998844342</v>
      </c>
      <c r="U331" s="36">
        <f t="shared" si="39"/>
        <v>2942348.3535014372</v>
      </c>
    </row>
    <row r="332" spans="1:21">
      <c r="A332" s="25">
        <v>330</v>
      </c>
      <c r="B332" s="25">
        <v>52</v>
      </c>
      <c r="C332" s="25">
        <v>6</v>
      </c>
      <c r="D332" s="36">
        <f>(1+Mastersheet!$C$39)*D320</f>
        <v>26655.468066841906</v>
      </c>
      <c r="E332" s="36">
        <f t="shared" si="35"/>
        <v>-1599.3280840105142</v>
      </c>
      <c r="F332" s="36">
        <f t="shared" si="36"/>
        <v>0</v>
      </c>
      <c r="G332" s="36">
        <f t="shared" si="34"/>
        <v>-7730.0857393841525</v>
      </c>
      <c r="H332" s="37">
        <v>0</v>
      </c>
      <c r="I332" s="36">
        <f>(1+Mastersheet!$C$39)*I320</f>
        <v>-444.25780111403145</v>
      </c>
      <c r="J332" s="25">
        <v>0</v>
      </c>
      <c r="K332" s="25">
        <v>0</v>
      </c>
      <c r="L332" s="25">
        <v>0</v>
      </c>
      <c r="M332" s="37">
        <f>(1+Mastersheet!$C$29)*M320</f>
        <v>-4822.3459407037835</v>
      </c>
      <c r="N332" s="25">
        <v>0</v>
      </c>
      <c r="O332" s="25">
        <v>0</v>
      </c>
      <c r="P332" s="25">
        <v>0</v>
      </c>
      <c r="Q332" s="37">
        <f>(1+Mastersheet!$C$39)*Q320</f>
        <v>-1110.6445027850789</v>
      </c>
      <c r="R332" s="38">
        <f>Mastersheet!$C$41</f>
        <v>-1500</v>
      </c>
      <c r="S332" s="37">
        <f t="shared" si="37"/>
        <v>0</v>
      </c>
      <c r="T332" s="36">
        <f t="shared" si="38"/>
        <v>9448.805998844342</v>
      </c>
      <c r="U332" s="36">
        <f t="shared" si="39"/>
        <v>2956701.0734227845</v>
      </c>
    </row>
    <row r="333" spans="1:21">
      <c r="A333" s="25">
        <v>331</v>
      </c>
      <c r="B333" s="25">
        <v>52</v>
      </c>
      <c r="C333" s="25">
        <v>7</v>
      </c>
      <c r="D333" s="36">
        <f>(1+Mastersheet!$C$39)*D321</f>
        <v>26655.468066841906</v>
      </c>
      <c r="E333" s="36">
        <f t="shared" si="35"/>
        <v>-1599.3280840105142</v>
      </c>
      <c r="F333" s="36">
        <f t="shared" si="36"/>
        <v>0</v>
      </c>
      <c r="G333" s="36">
        <f t="shared" si="34"/>
        <v>-7730.0857393841525</v>
      </c>
      <c r="H333" s="37">
        <v>0</v>
      </c>
      <c r="I333" s="36">
        <f>(1+Mastersheet!$C$39)*I321</f>
        <v>-444.25780111403145</v>
      </c>
      <c r="J333" s="25">
        <v>0</v>
      </c>
      <c r="K333" s="25">
        <v>0</v>
      </c>
      <c r="L333" s="25">
        <v>0</v>
      </c>
      <c r="M333" s="37">
        <f>(1+Mastersheet!$C$29)*M321</f>
        <v>-4822.3459407037835</v>
      </c>
      <c r="N333" s="25">
        <v>0</v>
      </c>
      <c r="O333" s="25">
        <v>0</v>
      </c>
      <c r="P333" s="25">
        <v>0</v>
      </c>
      <c r="Q333" s="37">
        <f>(1+Mastersheet!$C$39)*Q321</f>
        <v>-1110.6445027850789</v>
      </c>
      <c r="R333" s="38">
        <f>Mastersheet!$C$41</f>
        <v>-1500</v>
      </c>
      <c r="S333" s="37">
        <f t="shared" si="37"/>
        <v>0</v>
      </c>
      <c r="T333" s="36">
        <f t="shared" si="38"/>
        <v>9448.805998844342</v>
      </c>
      <c r="U333" s="36">
        <f t="shared" si="39"/>
        <v>2971077.7145440006</v>
      </c>
    </row>
    <row r="334" spans="1:21">
      <c r="A334" s="25">
        <v>332</v>
      </c>
      <c r="B334" s="25">
        <v>52</v>
      </c>
      <c r="C334" s="25">
        <v>8</v>
      </c>
      <c r="D334" s="36">
        <f>(1+Mastersheet!$C$39)*D322</f>
        <v>26655.468066841906</v>
      </c>
      <c r="E334" s="36">
        <f t="shared" si="35"/>
        <v>-1599.3280840105142</v>
      </c>
      <c r="F334" s="36">
        <f t="shared" si="36"/>
        <v>0</v>
      </c>
      <c r="G334" s="36">
        <f t="shared" si="34"/>
        <v>-7730.0857393841525</v>
      </c>
      <c r="H334" s="37">
        <v>0</v>
      </c>
      <c r="I334" s="36">
        <f>(1+Mastersheet!$C$39)*I322</f>
        <v>-444.25780111403145</v>
      </c>
      <c r="J334" s="25">
        <v>0</v>
      </c>
      <c r="K334" s="25">
        <v>0</v>
      </c>
      <c r="L334" s="25">
        <v>0</v>
      </c>
      <c r="M334" s="37">
        <f>(1+Mastersheet!$C$29)*M322</f>
        <v>-4822.3459407037835</v>
      </c>
      <c r="N334" s="25">
        <v>0</v>
      </c>
      <c r="O334" s="25">
        <v>0</v>
      </c>
      <c r="P334" s="25">
        <v>0</v>
      </c>
      <c r="Q334" s="37">
        <f>(1+Mastersheet!$C$39)*Q322</f>
        <v>-1110.6445027850789</v>
      </c>
      <c r="R334" s="38">
        <f>Mastersheet!$C$41</f>
        <v>-1500</v>
      </c>
      <c r="S334" s="37">
        <f t="shared" si="37"/>
        <v>0</v>
      </c>
      <c r="T334" s="36">
        <f t="shared" si="38"/>
        <v>9448.805998844342</v>
      </c>
      <c r="U334" s="36">
        <f t="shared" si="39"/>
        <v>2985478.3167337519</v>
      </c>
    </row>
    <row r="335" spans="1:21">
      <c r="A335" s="25">
        <v>333</v>
      </c>
      <c r="B335" s="25">
        <v>52</v>
      </c>
      <c r="C335" s="25">
        <v>9</v>
      </c>
      <c r="D335" s="36">
        <f>(1+Mastersheet!$C$39)*D323</f>
        <v>26655.468066841906</v>
      </c>
      <c r="E335" s="36">
        <f t="shared" si="35"/>
        <v>-1599.3280840105142</v>
      </c>
      <c r="F335" s="36">
        <f t="shared" si="36"/>
        <v>0</v>
      </c>
      <c r="G335" s="36">
        <f t="shared" si="34"/>
        <v>-7730.0857393841525</v>
      </c>
      <c r="H335" s="37">
        <v>0</v>
      </c>
      <c r="I335" s="36">
        <f>(1+Mastersheet!$C$39)*I323</f>
        <v>-444.25780111403145</v>
      </c>
      <c r="J335" s="25">
        <v>0</v>
      </c>
      <c r="K335" s="25">
        <v>0</v>
      </c>
      <c r="L335" s="25">
        <v>0</v>
      </c>
      <c r="M335" s="37">
        <f>(1+Mastersheet!$C$29)*M323</f>
        <v>-4822.3459407037835</v>
      </c>
      <c r="N335" s="25">
        <v>0</v>
      </c>
      <c r="O335" s="25">
        <v>0</v>
      </c>
      <c r="P335" s="25">
        <v>0</v>
      </c>
      <c r="Q335" s="37">
        <f>(1+Mastersheet!$C$39)*Q323</f>
        <v>-1110.6445027850789</v>
      </c>
      <c r="R335" s="38">
        <f>Mastersheet!$C$41</f>
        <v>-1500</v>
      </c>
      <c r="S335" s="37">
        <f t="shared" si="37"/>
        <v>0</v>
      </c>
      <c r="T335" s="36">
        <f t="shared" si="38"/>
        <v>9448.805998844342</v>
      </c>
      <c r="U335" s="36">
        <f t="shared" si="39"/>
        <v>2999902.9199271528</v>
      </c>
    </row>
    <row r="336" spans="1:21">
      <c r="A336" s="25">
        <v>334</v>
      </c>
      <c r="B336" s="25">
        <v>52</v>
      </c>
      <c r="C336" s="25">
        <v>10</v>
      </c>
      <c r="D336" s="36">
        <f>(1+Mastersheet!$C$39)*D324</f>
        <v>26655.468066841906</v>
      </c>
      <c r="E336" s="36">
        <f t="shared" si="35"/>
        <v>-1599.3280840105142</v>
      </c>
      <c r="F336" s="36">
        <f t="shared" si="36"/>
        <v>0</v>
      </c>
      <c r="G336" s="36">
        <f t="shared" si="34"/>
        <v>-7730.0857393841525</v>
      </c>
      <c r="H336" s="37">
        <v>0</v>
      </c>
      <c r="I336" s="36">
        <f>(1+Mastersheet!$C$39)*I324</f>
        <v>-444.25780111403145</v>
      </c>
      <c r="J336" s="25">
        <v>0</v>
      </c>
      <c r="K336" s="25">
        <v>0</v>
      </c>
      <c r="L336" s="25">
        <v>0</v>
      </c>
      <c r="M336" s="37">
        <f>(1+Mastersheet!$C$29)*M324</f>
        <v>-4822.3459407037835</v>
      </c>
      <c r="N336" s="25">
        <v>0</v>
      </c>
      <c r="O336" s="25">
        <v>0</v>
      </c>
      <c r="P336" s="25">
        <v>0</v>
      </c>
      <c r="Q336" s="37">
        <f>(1+Mastersheet!$C$39)*Q324</f>
        <v>-1110.6445027850789</v>
      </c>
      <c r="R336" s="38">
        <f>Mastersheet!$C$41</f>
        <v>-1500</v>
      </c>
      <c r="S336" s="37">
        <f t="shared" si="37"/>
        <v>0</v>
      </c>
      <c r="T336" s="36">
        <f t="shared" si="38"/>
        <v>9448.805998844342</v>
      </c>
      <c r="U336" s="36">
        <f t="shared" si="39"/>
        <v>3014351.5641258759</v>
      </c>
    </row>
    <row r="337" spans="1:21">
      <c r="A337" s="25">
        <v>335</v>
      </c>
      <c r="B337" s="25">
        <v>52</v>
      </c>
      <c r="C337" s="25">
        <v>11</v>
      </c>
      <c r="D337" s="36">
        <f>(1+Mastersheet!$C$39)*D325</f>
        <v>26655.468066841906</v>
      </c>
      <c r="E337" s="36">
        <f t="shared" si="35"/>
        <v>-1599.3280840105142</v>
      </c>
      <c r="F337" s="36">
        <f t="shared" si="36"/>
        <v>0</v>
      </c>
      <c r="G337" s="36">
        <f t="shared" si="34"/>
        <v>-7730.0857393841525</v>
      </c>
      <c r="H337" s="37">
        <v>0</v>
      </c>
      <c r="I337" s="36">
        <f>(1+Mastersheet!$C$39)*I325</f>
        <v>-444.25780111403145</v>
      </c>
      <c r="J337" s="25">
        <v>0</v>
      </c>
      <c r="K337" s="25">
        <v>0</v>
      </c>
      <c r="L337" s="25">
        <v>0</v>
      </c>
      <c r="M337" s="37">
        <f>(1+Mastersheet!$C$29)*M325</f>
        <v>-4822.3459407037835</v>
      </c>
      <c r="N337" s="25">
        <v>0</v>
      </c>
      <c r="O337" s="25">
        <v>0</v>
      </c>
      <c r="P337" s="25">
        <v>0</v>
      </c>
      <c r="Q337" s="37">
        <f>(1+Mastersheet!$C$39)*Q325</f>
        <v>-1110.6445027850789</v>
      </c>
      <c r="R337" s="38">
        <f>Mastersheet!$C$41</f>
        <v>-1500</v>
      </c>
      <c r="S337" s="37">
        <f t="shared" si="37"/>
        <v>0</v>
      </c>
      <c r="T337" s="36">
        <f t="shared" si="38"/>
        <v>9448.805998844342</v>
      </c>
      <c r="U337" s="36">
        <f t="shared" si="39"/>
        <v>3028824.2893982637</v>
      </c>
    </row>
    <row r="338" spans="1:21">
      <c r="A338" s="25">
        <v>336</v>
      </c>
      <c r="B338" s="25">
        <v>53</v>
      </c>
      <c r="C338" s="25">
        <v>0</v>
      </c>
      <c r="D338" s="36">
        <f>(1+Mastersheet!$C$39)*D326</f>
        <v>26655.468066841906</v>
      </c>
      <c r="E338" s="36">
        <f t="shared" si="35"/>
        <v>-1599.3280840105142</v>
      </c>
      <c r="F338" s="36">
        <f t="shared" si="36"/>
        <v>0</v>
      </c>
      <c r="G338" s="36">
        <f t="shared" si="34"/>
        <v>-7730.0857393841525</v>
      </c>
      <c r="H338" s="37">
        <v>0</v>
      </c>
      <c r="I338" s="36">
        <f>(1+Mastersheet!$C$39)*I326</f>
        <v>-444.25780111403145</v>
      </c>
      <c r="J338" s="25">
        <v>0</v>
      </c>
      <c r="K338" s="25">
        <v>0</v>
      </c>
      <c r="L338" s="25">
        <v>0</v>
      </c>
      <c r="M338" s="37">
        <f>(1+Mastersheet!$C$29)*M326</f>
        <v>-4822.3459407037835</v>
      </c>
      <c r="N338" s="25">
        <v>0</v>
      </c>
      <c r="O338" s="25">
        <v>0</v>
      </c>
      <c r="P338" s="25">
        <v>0</v>
      </c>
      <c r="Q338" s="37">
        <f>(1+Mastersheet!$C$39)*Q326</f>
        <v>-1110.6445027850789</v>
      </c>
      <c r="R338" s="38">
        <f>Mastersheet!$C$41</f>
        <v>-1500</v>
      </c>
      <c r="S338" s="37">
        <f t="shared" si="37"/>
        <v>0</v>
      </c>
      <c r="T338" s="36">
        <f t="shared" si="38"/>
        <v>9448.805998844342</v>
      </c>
      <c r="U338" s="36">
        <f t="shared" si="39"/>
        <v>3043321.1358794388</v>
      </c>
    </row>
    <row r="339" spans="1:21">
      <c r="A339" s="25">
        <v>337</v>
      </c>
      <c r="B339" s="25">
        <v>53</v>
      </c>
      <c r="C339" s="25">
        <v>1</v>
      </c>
      <c r="D339" s="36">
        <f>(1+Mastersheet!$C$39)*D327</f>
        <v>27455.132108847163</v>
      </c>
      <c r="E339" s="36">
        <f t="shared" si="35"/>
        <v>-1647.3079265308297</v>
      </c>
      <c r="F339" s="36">
        <f t="shared" si="36"/>
        <v>0</v>
      </c>
      <c r="G339" s="36">
        <f t="shared" si="34"/>
        <v>-7961.9883115656767</v>
      </c>
      <c r="H339" s="37">
        <v>0</v>
      </c>
      <c r="I339" s="36">
        <f>(1+Mastersheet!$C$39)*I327</f>
        <v>-457.58553514745239</v>
      </c>
      <c r="J339" s="25">
        <v>0</v>
      </c>
      <c r="K339" s="25">
        <v>0</v>
      </c>
      <c r="L339" s="25">
        <v>0</v>
      </c>
      <c r="M339" s="37">
        <f>(1+Mastersheet!$C$29)*M327</f>
        <v>-5111.6866971460104</v>
      </c>
      <c r="N339" s="25">
        <v>0</v>
      </c>
      <c r="O339" s="25">
        <v>0</v>
      </c>
      <c r="P339" s="25">
        <v>0</v>
      </c>
      <c r="Q339" s="37">
        <f>(1+Mastersheet!$C$39)*Q327</f>
        <v>-1143.9638378686313</v>
      </c>
      <c r="R339" s="38">
        <f>Mastersheet!$C$41</f>
        <v>-1500</v>
      </c>
      <c r="S339" s="37">
        <f t="shared" si="37"/>
        <v>0</v>
      </c>
      <c r="T339" s="36">
        <f t="shared" si="38"/>
        <v>9632.5998005885594</v>
      </c>
      <c r="U339" s="36">
        <f t="shared" si="39"/>
        <v>3058025.93757316</v>
      </c>
    </row>
    <row r="340" spans="1:21">
      <c r="A340" s="25">
        <v>338</v>
      </c>
      <c r="B340" s="25">
        <v>53</v>
      </c>
      <c r="C340" s="25">
        <v>2</v>
      </c>
      <c r="D340" s="36">
        <f>(1+Mastersheet!$C$39)*D328</f>
        <v>27455.132108847163</v>
      </c>
      <c r="E340" s="36">
        <f t="shared" si="35"/>
        <v>-1647.3079265308297</v>
      </c>
      <c r="F340" s="36">
        <f t="shared" si="36"/>
        <v>0</v>
      </c>
      <c r="G340" s="36">
        <f t="shared" si="34"/>
        <v>-7961.9883115656767</v>
      </c>
      <c r="H340" s="37">
        <v>0</v>
      </c>
      <c r="I340" s="36">
        <f>(1+Mastersheet!$C$39)*I328</f>
        <v>-457.58553514745239</v>
      </c>
      <c r="J340" s="25">
        <v>0</v>
      </c>
      <c r="K340" s="25">
        <v>0</v>
      </c>
      <c r="L340" s="25">
        <v>0</v>
      </c>
      <c r="M340" s="37">
        <f>(1+Mastersheet!$C$29)*M328</f>
        <v>-5111.6866971460104</v>
      </c>
      <c r="N340" s="25">
        <v>0</v>
      </c>
      <c r="O340" s="25">
        <v>0</v>
      </c>
      <c r="P340" s="25">
        <v>0</v>
      </c>
      <c r="Q340" s="37">
        <f>(1+Mastersheet!$C$39)*Q328</f>
        <v>-1143.9638378686313</v>
      </c>
      <c r="R340" s="38">
        <f>Mastersheet!$C$41</f>
        <v>-1500</v>
      </c>
      <c r="S340" s="37">
        <f t="shared" si="37"/>
        <v>0</v>
      </c>
      <c r="T340" s="36">
        <f t="shared" si="38"/>
        <v>9632.5998005885594</v>
      </c>
      <c r="U340" s="36">
        <f t="shared" si="39"/>
        <v>3072755.247269704</v>
      </c>
    </row>
    <row r="341" spans="1:21">
      <c r="A341" s="25">
        <v>339</v>
      </c>
      <c r="B341" s="25">
        <v>53</v>
      </c>
      <c r="C341" s="25">
        <v>3</v>
      </c>
      <c r="D341" s="36">
        <f>(1+Mastersheet!$C$39)*D329</f>
        <v>27455.132108847163</v>
      </c>
      <c r="E341" s="36">
        <f t="shared" si="35"/>
        <v>-1647.3079265308297</v>
      </c>
      <c r="F341" s="36">
        <f t="shared" si="36"/>
        <v>0</v>
      </c>
      <c r="G341" s="36">
        <f t="shared" si="34"/>
        <v>-7961.9883115656767</v>
      </c>
      <c r="H341" s="37">
        <v>0</v>
      </c>
      <c r="I341" s="36">
        <f>(1+Mastersheet!$C$39)*I329</f>
        <v>-457.58553514745239</v>
      </c>
      <c r="J341" s="25">
        <v>0</v>
      </c>
      <c r="K341" s="25">
        <v>0</v>
      </c>
      <c r="L341" s="25">
        <v>0</v>
      </c>
      <c r="M341" s="37">
        <f>(1+Mastersheet!$C$29)*M329</f>
        <v>-5111.6866971460104</v>
      </c>
      <c r="N341" s="25">
        <v>0</v>
      </c>
      <c r="O341" s="25">
        <v>0</v>
      </c>
      <c r="P341" s="25">
        <v>0</v>
      </c>
      <c r="Q341" s="37">
        <f>(1+Mastersheet!$C$39)*Q329</f>
        <v>-1143.9638378686313</v>
      </c>
      <c r="R341" s="38">
        <f>Mastersheet!$C$41</f>
        <v>-1500</v>
      </c>
      <c r="S341" s="37">
        <f t="shared" si="37"/>
        <v>0</v>
      </c>
      <c r="T341" s="36">
        <f t="shared" si="38"/>
        <v>9632.5998005885594</v>
      </c>
      <c r="U341" s="36">
        <f t="shared" si="39"/>
        <v>3087509.1058157422</v>
      </c>
    </row>
    <row r="342" spans="1:21">
      <c r="A342" s="25">
        <v>340</v>
      </c>
      <c r="B342" s="25">
        <v>53</v>
      </c>
      <c r="C342" s="25">
        <v>4</v>
      </c>
      <c r="D342" s="36">
        <f>(1+Mastersheet!$C$39)*D330</f>
        <v>27455.132108847163</v>
      </c>
      <c r="E342" s="36">
        <f t="shared" si="35"/>
        <v>-1647.3079265308297</v>
      </c>
      <c r="F342" s="36">
        <f t="shared" si="36"/>
        <v>0</v>
      </c>
      <c r="G342" s="36">
        <f t="shared" si="34"/>
        <v>-7961.9883115656767</v>
      </c>
      <c r="H342" s="37">
        <v>0</v>
      </c>
      <c r="I342" s="36">
        <f>(1+Mastersheet!$C$39)*I330</f>
        <v>-457.58553514745239</v>
      </c>
      <c r="J342" s="25">
        <v>0</v>
      </c>
      <c r="K342" s="25">
        <v>0</v>
      </c>
      <c r="L342" s="25">
        <v>0</v>
      </c>
      <c r="M342" s="37">
        <f>(1+Mastersheet!$C$29)*M330</f>
        <v>-5111.6866971460104</v>
      </c>
      <c r="N342" s="25">
        <v>0</v>
      </c>
      <c r="O342" s="25">
        <v>0</v>
      </c>
      <c r="P342" s="25">
        <v>0</v>
      </c>
      <c r="Q342" s="37">
        <f>(1+Mastersheet!$C$39)*Q330</f>
        <v>-1143.9638378686313</v>
      </c>
      <c r="R342" s="38">
        <f>Mastersheet!$C$41</f>
        <v>-1500</v>
      </c>
      <c r="S342" s="37">
        <f t="shared" si="37"/>
        <v>0</v>
      </c>
      <c r="T342" s="36">
        <f t="shared" si="38"/>
        <v>9632.5998005885594</v>
      </c>
      <c r="U342" s="36">
        <f t="shared" si="39"/>
        <v>3102287.5541260238</v>
      </c>
    </row>
    <row r="343" spans="1:21">
      <c r="A343" s="25">
        <v>341</v>
      </c>
      <c r="B343" s="25">
        <v>53</v>
      </c>
      <c r="C343" s="25">
        <v>5</v>
      </c>
      <c r="D343" s="36">
        <f>(1+Mastersheet!$C$39)*D331</f>
        <v>27455.132108847163</v>
      </c>
      <c r="E343" s="36">
        <f t="shared" si="35"/>
        <v>-1647.3079265308297</v>
      </c>
      <c r="F343" s="36">
        <f t="shared" si="36"/>
        <v>0</v>
      </c>
      <c r="G343" s="36">
        <f t="shared" si="34"/>
        <v>-7961.9883115656767</v>
      </c>
      <c r="H343" s="37">
        <v>0</v>
      </c>
      <c r="I343" s="36">
        <f>(1+Mastersheet!$C$39)*I331</f>
        <v>-457.58553514745239</v>
      </c>
      <c r="J343" s="25">
        <v>0</v>
      </c>
      <c r="K343" s="25">
        <v>0</v>
      </c>
      <c r="L343" s="25">
        <v>0</v>
      </c>
      <c r="M343" s="37">
        <f>(1+Mastersheet!$C$29)*M331</f>
        <v>-5111.6866971460104</v>
      </c>
      <c r="N343" s="25">
        <v>0</v>
      </c>
      <c r="O343" s="25">
        <v>0</v>
      </c>
      <c r="P343" s="25">
        <v>0</v>
      </c>
      <c r="Q343" s="37">
        <f>(1+Mastersheet!$C$39)*Q331</f>
        <v>-1143.9638378686313</v>
      </c>
      <c r="R343" s="38">
        <f>Mastersheet!$C$41</f>
        <v>-1500</v>
      </c>
      <c r="S343" s="37">
        <f t="shared" si="37"/>
        <v>0</v>
      </c>
      <c r="T343" s="36">
        <f t="shared" si="38"/>
        <v>9632.5998005885594</v>
      </c>
      <c r="U343" s="36">
        <f t="shared" si="39"/>
        <v>3117090.6331834891</v>
      </c>
    </row>
    <row r="344" spans="1:21">
      <c r="A344" s="25">
        <v>342</v>
      </c>
      <c r="B344" s="25">
        <v>53</v>
      </c>
      <c r="C344" s="25">
        <v>6</v>
      </c>
      <c r="D344" s="36">
        <f>(1+Mastersheet!$C$39)*D332</f>
        <v>27455.132108847163</v>
      </c>
      <c r="E344" s="36">
        <f t="shared" si="35"/>
        <v>-1647.3079265308297</v>
      </c>
      <c r="F344" s="36">
        <f t="shared" si="36"/>
        <v>0</v>
      </c>
      <c r="G344" s="36">
        <f t="shared" si="34"/>
        <v>-7961.9883115656767</v>
      </c>
      <c r="H344" s="37">
        <v>0</v>
      </c>
      <c r="I344" s="36">
        <f>(1+Mastersheet!$C$39)*I332</f>
        <v>-457.58553514745239</v>
      </c>
      <c r="J344" s="25">
        <v>0</v>
      </c>
      <c r="K344" s="25">
        <v>0</v>
      </c>
      <c r="L344" s="25">
        <v>0</v>
      </c>
      <c r="M344" s="37">
        <f>(1+Mastersheet!$C$29)*M332</f>
        <v>-5111.6866971460104</v>
      </c>
      <c r="N344" s="25">
        <v>0</v>
      </c>
      <c r="O344" s="25">
        <v>0</v>
      </c>
      <c r="P344" s="25">
        <v>0</v>
      </c>
      <c r="Q344" s="37">
        <f>(1+Mastersheet!$C$39)*Q332</f>
        <v>-1143.9638378686313</v>
      </c>
      <c r="R344" s="38">
        <f>Mastersheet!$C$41</f>
        <v>-1500</v>
      </c>
      <c r="S344" s="37">
        <f t="shared" si="37"/>
        <v>0</v>
      </c>
      <c r="T344" s="36">
        <f t="shared" si="38"/>
        <v>9632.5998005885594</v>
      </c>
      <c r="U344" s="36">
        <f t="shared" si="39"/>
        <v>3131918.3840393834</v>
      </c>
    </row>
    <row r="345" spans="1:21">
      <c r="A345" s="25">
        <v>343</v>
      </c>
      <c r="B345" s="25">
        <v>53</v>
      </c>
      <c r="C345" s="25">
        <v>7</v>
      </c>
      <c r="D345" s="36">
        <f>(1+Mastersheet!$C$39)*D333</f>
        <v>27455.132108847163</v>
      </c>
      <c r="E345" s="36">
        <f t="shared" si="35"/>
        <v>-1647.3079265308297</v>
      </c>
      <c r="F345" s="36">
        <f t="shared" si="36"/>
        <v>0</v>
      </c>
      <c r="G345" s="36">
        <f t="shared" si="34"/>
        <v>-7961.9883115656767</v>
      </c>
      <c r="H345" s="37">
        <v>0</v>
      </c>
      <c r="I345" s="36">
        <f>(1+Mastersheet!$C$39)*I333</f>
        <v>-457.58553514745239</v>
      </c>
      <c r="J345" s="25">
        <v>0</v>
      </c>
      <c r="K345" s="25">
        <v>0</v>
      </c>
      <c r="L345" s="25">
        <v>0</v>
      </c>
      <c r="M345" s="37">
        <f>(1+Mastersheet!$C$29)*M333</f>
        <v>-5111.6866971460104</v>
      </c>
      <c r="N345" s="25">
        <v>0</v>
      </c>
      <c r="O345" s="25">
        <v>0</v>
      </c>
      <c r="P345" s="25">
        <v>0</v>
      </c>
      <c r="Q345" s="37">
        <f>(1+Mastersheet!$C$39)*Q333</f>
        <v>-1143.9638378686313</v>
      </c>
      <c r="R345" s="38">
        <f>Mastersheet!$C$41</f>
        <v>-1500</v>
      </c>
      <c r="S345" s="37">
        <f t="shared" si="37"/>
        <v>0</v>
      </c>
      <c r="T345" s="36">
        <f t="shared" si="38"/>
        <v>9632.5998005885594</v>
      </c>
      <c r="U345" s="36">
        <f t="shared" si="39"/>
        <v>3146770.8478133711</v>
      </c>
    </row>
    <row r="346" spans="1:21">
      <c r="A346" s="25">
        <v>344</v>
      </c>
      <c r="B346" s="25">
        <v>53</v>
      </c>
      <c r="C346" s="25">
        <v>8</v>
      </c>
      <c r="D346" s="36">
        <f>(1+Mastersheet!$C$39)*D334</f>
        <v>27455.132108847163</v>
      </c>
      <c r="E346" s="36">
        <f t="shared" si="35"/>
        <v>-1647.3079265308297</v>
      </c>
      <c r="F346" s="36">
        <f t="shared" si="36"/>
        <v>0</v>
      </c>
      <c r="G346" s="36">
        <f t="shared" si="34"/>
        <v>-7961.9883115656767</v>
      </c>
      <c r="H346" s="37">
        <v>0</v>
      </c>
      <c r="I346" s="36">
        <f>(1+Mastersheet!$C$39)*I334</f>
        <v>-457.58553514745239</v>
      </c>
      <c r="J346" s="25">
        <v>0</v>
      </c>
      <c r="K346" s="25">
        <v>0</v>
      </c>
      <c r="L346" s="25">
        <v>0</v>
      </c>
      <c r="M346" s="37">
        <f>(1+Mastersheet!$C$29)*M334</f>
        <v>-5111.6866971460104</v>
      </c>
      <c r="N346" s="25">
        <v>0</v>
      </c>
      <c r="O346" s="25">
        <v>0</v>
      </c>
      <c r="P346" s="25">
        <v>0</v>
      </c>
      <c r="Q346" s="37">
        <f>(1+Mastersheet!$C$39)*Q334</f>
        <v>-1143.9638378686313</v>
      </c>
      <c r="R346" s="38">
        <f>Mastersheet!$C$41</f>
        <v>-1500</v>
      </c>
      <c r="S346" s="37">
        <f t="shared" si="37"/>
        <v>0</v>
      </c>
      <c r="T346" s="36">
        <f t="shared" si="38"/>
        <v>9632.5998005885594</v>
      </c>
      <c r="U346" s="36">
        <f t="shared" si="39"/>
        <v>3161648.0656936485</v>
      </c>
    </row>
    <row r="347" spans="1:21">
      <c r="A347" s="25">
        <v>345</v>
      </c>
      <c r="B347" s="25">
        <v>53</v>
      </c>
      <c r="C347" s="25">
        <v>9</v>
      </c>
      <c r="D347" s="36">
        <f>(1+Mastersheet!$C$39)*D335</f>
        <v>27455.132108847163</v>
      </c>
      <c r="E347" s="36">
        <f t="shared" si="35"/>
        <v>-1647.3079265308297</v>
      </c>
      <c r="F347" s="36">
        <f t="shared" si="36"/>
        <v>0</v>
      </c>
      <c r="G347" s="36">
        <f t="shared" si="34"/>
        <v>-7961.9883115656767</v>
      </c>
      <c r="H347" s="37">
        <v>0</v>
      </c>
      <c r="I347" s="36">
        <f>(1+Mastersheet!$C$39)*I335</f>
        <v>-457.58553514745239</v>
      </c>
      <c r="J347" s="25">
        <v>0</v>
      </c>
      <c r="K347" s="25">
        <v>0</v>
      </c>
      <c r="L347" s="25">
        <v>0</v>
      </c>
      <c r="M347" s="37">
        <f>(1+Mastersheet!$C$29)*M335</f>
        <v>-5111.6866971460104</v>
      </c>
      <c r="N347" s="25">
        <v>0</v>
      </c>
      <c r="O347" s="25">
        <v>0</v>
      </c>
      <c r="P347" s="25">
        <v>0</v>
      </c>
      <c r="Q347" s="37">
        <f>(1+Mastersheet!$C$39)*Q335</f>
        <v>-1143.9638378686313</v>
      </c>
      <c r="R347" s="38">
        <f>Mastersheet!$C$41</f>
        <v>-1500</v>
      </c>
      <c r="S347" s="37">
        <f t="shared" si="37"/>
        <v>0</v>
      </c>
      <c r="T347" s="36">
        <f t="shared" si="38"/>
        <v>9632.5998005885594</v>
      </c>
      <c r="U347" s="36">
        <f t="shared" si="39"/>
        <v>3176550.0789370597</v>
      </c>
    </row>
    <row r="348" spans="1:21">
      <c r="A348" s="25">
        <v>346</v>
      </c>
      <c r="B348" s="25">
        <v>53</v>
      </c>
      <c r="C348" s="25">
        <v>10</v>
      </c>
      <c r="D348" s="36">
        <f>(1+Mastersheet!$C$39)*D336</f>
        <v>27455.132108847163</v>
      </c>
      <c r="E348" s="36">
        <f t="shared" si="35"/>
        <v>-1647.3079265308297</v>
      </c>
      <c r="F348" s="36">
        <f t="shared" si="36"/>
        <v>0</v>
      </c>
      <c r="G348" s="36">
        <f t="shared" si="34"/>
        <v>-7961.9883115656767</v>
      </c>
      <c r="H348" s="37">
        <v>0</v>
      </c>
      <c r="I348" s="36">
        <f>(1+Mastersheet!$C$39)*I336</f>
        <v>-457.58553514745239</v>
      </c>
      <c r="J348" s="25">
        <v>0</v>
      </c>
      <c r="K348" s="25">
        <v>0</v>
      </c>
      <c r="L348" s="25">
        <v>0</v>
      </c>
      <c r="M348" s="37">
        <f>(1+Mastersheet!$C$29)*M336</f>
        <v>-5111.6866971460104</v>
      </c>
      <c r="N348" s="25">
        <v>0</v>
      </c>
      <c r="O348" s="25">
        <v>0</v>
      </c>
      <c r="P348" s="25">
        <v>0</v>
      </c>
      <c r="Q348" s="37">
        <f>(1+Mastersheet!$C$39)*Q336</f>
        <v>-1143.9638378686313</v>
      </c>
      <c r="R348" s="38">
        <f>Mastersheet!$C$41</f>
        <v>-1500</v>
      </c>
      <c r="S348" s="37">
        <f t="shared" si="37"/>
        <v>0</v>
      </c>
      <c r="T348" s="36">
        <f t="shared" si="38"/>
        <v>9632.5998005885594</v>
      </c>
      <c r="U348" s="36">
        <f t="shared" si="39"/>
        <v>3191476.9288692102</v>
      </c>
    </row>
    <row r="349" spans="1:21">
      <c r="A349" s="25">
        <v>347</v>
      </c>
      <c r="B349" s="25">
        <v>53</v>
      </c>
      <c r="C349" s="25">
        <v>11</v>
      </c>
      <c r="D349" s="36">
        <f>(1+Mastersheet!$C$39)*D337</f>
        <v>27455.132108847163</v>
      </c>
      <c r="E349" s="36">
        <f t="shared" si="35"/>
        <v>-1647.3079265308297</v>
      </c>
      <c r="F349" s="36">
        <f t="shared" si="36"/>
        <v>0</v>
      </c>
      <c r="G349" s="36">
        <f t="shared" si="34"/>
        <v>-7961.9883115656767</v>
      </c>
      <c r="H349" s="37">
        <v>0</v>
      </c>
      <c r="I349" s="36">
        <f>(1+Mastersheet!$C$39)*I337</f>
        <v>-457.58553514745239</v>
      </c>
      <c r="J349" s="25">
        <v>0</v>
      </c>
      <c r="K349" s="25">
        <v>0</v>
      </c>
      <c r="L349" s="25">
        <v>0</v>
      </c>
      <c r="M349" s="37">
        <f>(1+Mastersheet!$C$29)*M337</f>
        <v>-5111.6866971460104</v>
      </c>
      <c r="N349" s="25">
        <v>0</v>
      </c>
      <c r="O349" s="25">
        <v>0</v>
      </c>
      <c r="P349" s="25">
        <v>0</v>
      </c>
      <c r="Q349" s="37">
        <f>(1+Mastersheet!$C$39)*Q337</f>
        <v>-1143.9638378686313</v>
      </c>
      <c r="R349" s="38">
        <f>Mastersheet!$C$41</f>
        <v>-1500</v>
      </c>
      <c r="S349" s="37">
        <f t="shared" si="37"/>
        <v>0</v>
      </c>
      <c r="T349" s="36">
        <f t="shared" si="38"/>
        <v>9632.5998005885594</v>
      </c>
      <c r="U349" s="36">
        <f t="shared" si="39"/>
        <v>3206428.6568845809</v>
      </c>
    </row>
    <row r="350" spans="1:21">
      <c r="A350" s="25">
        <v>348</v>
      </c>
      <c r="B350" s="25">
        <v>54</v>
      </c>
      <c r="C350" s="25">
        <v>0</v>
      </c>
      <c r="D350" s="36">
        <f>(1+Mastersheet!$C$39)*D338</f>
        <v>27455.132108847163</v>
      </c>
      <c r="E350" s="36">
        <f t="shared" si="35"/>
        <v>-1647.3079265308297</v>
      </c>
      <c r="F350" s="36">
        <f t="shared" si="36"/>
        <v>0</v>
      </c>
      <c r="G350" s="36">
        <f t="shared" si="34"/>
        <v>-7961.9883115656767</v>
      </c>
      <c r="H350" s="37">
        <v>0</v>
      </c>
      <c r="I350" s="36">
        <f>(1+Mastersheet!$C$39)*I338</f>
        <v>-457.58553514745239</v>
      </c>
      <c r="J350" s="25">
        <v>0</v>
      </c>
      <c r="K350" s="25">
        <v>0</v>
      </c>
      <c r="L350" s="25">
        <v>0</v>
      </c>
      <c r="M350" s="37">
        <f>(1+Mastersheet!$C$29)*M338</f>
        <v>-5111.6866971460104</v>
      </c>
      <c r="N350" s="25">
        <v>0</v>
      </c>
      <c r="O350" s="25">
        <v>0</v>
      </c>
      <c r="P350" s="25">
        <v>0</v>
      </c>
      <c r="Q350" s="37">
        <f>(1+Mastersheet!$C$39)*Q338</f>
        <v>-1143.9638378686313</v>
      </c>
      <c r="R350" s="38">
        <f>Mastersheet!$C$41</f>
        <v>-1500</v>
      </c>
      <c r="S350" s="37">
        <f t="shared" si="37"/>
        <v>0</v>
      </c>
      <c r="T350" s="36">
        <f t="shared" si="38"/>
        <v>9632.5998005885594</v>
      </c>
      <c r="U350" s="36">
        <f t="shared" si="39"/>
        <v>3221405.3044466437</v>
      </c>
    </row>
    <row r="351" spans="1:21">
      <c r="A351" s="25">
        <v>349</v>
      </c>
      <c r="B351" s="25">
        <v>54</v>
      </c>
      <c r="C351" s="25">
        <v>1</v>
      </c>
      <c r="D351" s="36">
        <f>(1+Mastersheet!$C$39)*D339</f>
        <v>28278.78607211258</v>
      </c>
      <c r="E351" s="36">
        <f t="shared" si="35"/>
        <v>-1696.7271643267547</v>
      </c>
      <c r="F351" s="36">
        <f t="shared" si="36"/>
        <v>0</v>
      </c>
      <c r="G351" s="36">
        <f t="shared" si="34"/>
        <v>-8200.847960912648</v>
      </c>
      <c r="H351" s="37">
        <v>0</v>
      </c>
      <c r="I351" s="36">
        <f>(1+Mastersheet!$C$39)*I339</f>
        <v>-471.31310120187595</v>
      </c>
      <c r="J351" s="25">
        <v>0</v>
      </c>
      <c r="K351" s="25">
        <v>0</v>
      </c>
      <c r="L351" s="25">
        <v>0</v>
      </c>
      <c r="M351" s="37">
        <f>(1+Mastersheet!$C$29)*M339</f>
        <v>-5418.3878989747709</v>
      </c>
      <c r="N351" s="25">
        <v>0</v>
      </c>
      <c r="O351" s="25">
        <v>0</v>
      </c>
      <c r="P351" s="25">
        <v>0</v>
      </c>
      <c r="Q351" s="37">
        <f>(1+Mastersheet!$C$39)*Q339</f>
        <v>-1178.2827530046902</v>
      </c>
      <c r="R351" s="38">
        <f>Mastersheet!$C$41</f>
        <v>-1500</v>
      </c>
      <c r="S351" s="37">
        <f t="shared" si="37"/>
        <v>0</v>
      </c>
      <c r="T351" s="36">
        <f t="shared" si="38"/>
        <v>9813.2271936918387</v>
      </c>
      <c r="U351" s="36">
        <f t="shared" si="39"/>
        <v>3236587.5404810798</v>
      </c>
    </row>
    <row r="352" spans="1:21">
      <c r="A352" s="25">
        <v>350</v>
      </c>
      <c r="B352" s="25">
        <v>54</v>
      </c>
      <c r="C352" s="25">
        <v>2</v>
      </c>
      <c r="D352" s="36">
        <f>(1+Mastersheet!$C$39)*D340</f>
        <v>28278.78607211258</v>
      </c>
      <c r="E352" s="36">
        <f t="shared" si="35"/>
        <v>-1696.7271643267547</v>
      </c>
      <c r="F352" s="36">
        <f t="shared" si="36"/>
        <v>0</v>
      </c>
      <c r="G352" s="36">
        <f t="shared" si="34"/>
        <v>-8200.847960912648</v>
      </c>
      <c r="H352" s="37">
        <v>0</v>
      </c>
      <c r="I352" s="36">
        <f>(1+Mastersheet!$C$39)*I340</f>
        <v>-471.31310120187595</v>
      </c>
      <c r="J352" s="25">
        <v>0</v>
      </c>
      <c r="K352" s="25">
        <v>0</v>
      </c>
      <c r="L352" s="25">
        <v>0</v>
      </c>
      <c r="M352" s="37">
        <f>(1+Mastersheet!$C$29)*M340</f>
        <v>-5418.3878989747709</v>
      </c>
      <c r="N352" s="25">
        <v>0</v>
      </c>
      <c r="O352" s="25">
        <v>0</v>
      </c>
      <c r="P352" s="25">
        <v>0</v>
      </c>
      <c r="Q352" s="37">
        <f>(1+Mastersheet!$C$39)*Q340</f>
        <v>-1178.2827530046902</v>
      </c>
      <c r="R352" s="38">
        <f>Mastersheet!$C$41</f>
        <v>-1500</v>
      </c>
      <c r="S352" s="37">
        <f t="shared" si="37"/>
        <v>0</v>
      </c>
      <c r="T352" s="36">
        <f t="shared" si="38"/>
        <v>9813.2271936918387</v>
      </c>
      <c r="U352" s="36">
        <f t="shared" si="39"/>
        <v>3251795.0802422403</v>
      </c>
    </row>
    <row r="353" spans="1:21">
      <c r="A353" s="25">
        <v>351</v>
      </c>
      <c r="B353" s="25">
        <v>54</v>
      </c>
      <c r="C353" s="25">
        <v>3</v>
      </c>
      <c r="D353" s="36">
        <f>(1+Mastersheet!$C$39)*D341</f>
        <v>28278.78607211258</v>
      </c>
      <c r="E353" s="36">
        <f t="shared" si="35"/>
        <v>-1696.7271643267547</v>
      </c>
      <c r="F353" s="36">
        <f t="shared" si="36"/>
        <v>0</v>
      </c>
      <c r="G353" s="36">
        <f t="shared" si="34"/>
        <v>-8200.847960912648</v>
      </c>
      <c r="H353" s="37">
        <v>0</v>
      </c>
      <c r="I353" s="36">
        <f>(1+Mastersheet!$C$39)*I341</f>
        <v>-471.31310120187595</v>
      </c>
      <c r="J353" s="25">
        <v>0</v>
      </c>
      <c r="K353" s="25">
        <v>0</v>
      </c>
      <c r="L353" s="25">
        <v>0</v>
      </c>
      <c r="M353" s="37">
        <f>(1+Mastersheet!$C$29)*M341</f>
        <v>-5418.3878989747709</v>
      </c>
      <c r="N353" s="25">
        <v>0</v>
      </c>
      <c r="O353" s="25">
        <v>0</v>
      </c>
      <c r="P353" s="25">
        <v>0</v>
      </c>
      <c r="Q353" s="37">
        <f>(1+Mastersheet!$C$39)*Q341</f>
        <v>-1178.2827530046902</v>
      </c>
      <c r="R353" s="38">
        <f>Mastersheet!$C$41</f>
        <v>-1500</v>
      </c>
      <c r="S353" s="37">
        <f t="shared" si="37"/>
        <v>0</v>
      </c>
      <c r="T353" s="36">
        <f t="shared" si="38"/>
        <v>9813.2271936918387</v>
      </c>
      <c r="U353" s="36">
        <f t="shared" si="39"/>
        <v>3267027.9659030028</v>
      </c>
    </row>
    <row r="354" spans="1:21">
      <c r="A354" s="25">
        <v>352</v>
      </c>
      <c r="B354" s="25">
        <v>54</v>
      </c>
      <c r="C354" s="25">
        <v>4</v>
      </c>
      <c r="D354" s="36">
        <f>(1+Mastersheet!$C$39)*D342</f>
        <v>28278.78607211258</v>
      </c>
      <c r="E354" s="36">
        <f t="shared" si="35"/>
        <v>-1696.7271643267547</v>
      </c>
      <c r="F354" s="36">
        <f t="shared" si="36"/>
        <v>0</v>
      </c>
      <c r="G354" s="36">
        <f t="shared" si="34"/>
        <v>-8200.847960912648</v>
      </c>
      <c r="H354" s="37">
        <v>0</v>
      </c>
      <c r="I354" s="36">
        <f>(1+Mastersheet!$C$39)*I342</f>
        <v>-471.31310120187595</v>
      </c>
      <c r="J354" s="25">
        <v>0</v>
      </c>
      <c r="K354" s="25">
        <v>0</v>
      </c>
      <c r="L354" s="25">
        <v>0</v>
      </c>
      <c r="M354" s="37">
        <f>(1+Mastersheet!$C$29)*M342</f>
        <v>-5418.3878989747709</v>
      </c>
      <c r="N354" s="25">
        <v>0</v>
      </c>
      <c r="O354" s="25">
        <v>0</v>
      </c>
      <c r="P354" s="25">
        <v>0</v>
      </c>
      <c r="Q354" s="37">
        <f>(1+Mastersheet!$C$39)*Q342</f>
        <v>-1178.2827530046902</v>
      </c>
      <c r="R354" s="38">
        <f>Mastersheet!$C$41</f>
        <v>-1500</v>
      </c>
      <c r="S354" s="37">
        <f t="shared" si="37"/>
        <v>0</v>
      </c>
      <c r="T354" s="36">
        <f t="shared" si="38"/>
        <v>9813.2271936918387</v>
      </c>
      <c r="U354" s="36">
        <f t="shared" si="39"/>
        <v>3282286.239706533</v>
      </c>
    </row>
    <row r="355" spans="1:21">
      <c r="A355" s="25">
        <v>353</v>
      </c>
      <c r="B355" s="25">
        <v>54</v>
      </c>
      <c r="C355" s="25">
        <v>5</v>
      </c>
      <c r="D355" s="36">
        <f>(1+Mastersheet!$C$39)*D343</f>
        <v>28278.78607211258</v>
      </c>
      <c r="E355" s="36">
        <f t="shared" si="35"/>
        <v>-1696.7271643267547</v>
      </c>
      <c r="F355" s="36">
        <f t="shared" si="36"/>
        <v>0</v>
      </c>
      <c r="G355" s="36">
        <f t="shared" si="34"/>
        <v>-8200.847960912648</v>
      </c>
      <c r="H355" s="37">
        <v>0</v>
      </c>
      <c r="I355" s="36">
        <f>(1+Mastersheet!$C$39)*I343</f>
        <v>-471.31310120187595</v>
      </c>
      <c r="J355" s="25">
        <v>0</v>
      </c>
      <c r="K355" s="25">
        <v>0</v>
      </c>
      <c r="L355" s="25">
        <v>0</v>
      </c>
      <c r="M355" s="37">
        <f>(1+Mastersheet!$C$29)*M343</f>
        <v>-5418.3878989747709</v>
      </c>
      <c r="N355" s="25">
        <v>0</v>
      </c>
      <c r="O355" s="25">
        <v>0</v>
      </c>
      <c r="P355" s="25">
        <v>0</v>
      </c>
      <c r="Q355" s="37">
        <f>(1+Mastersheet!$C$39)*Q343</f>
        <v>-1178.2827530046902</v>
      </c>
      <c r="R355" s="38">
        <f>Mastersheet!$C$41</f>
        <v>-1500</v>
      </c>
      <c r="S355" s="37">
        <f t="shared" si="37"/>
        <v>0</v>
      </c>
      <c r="T355" s="36">
        <f t="shared" si="38"/>
        <v>9813.2271936918387</v>
      </c>
      <c r="U355" s="36">
        <f t="shared" si="39"/>
        <v>3297569.9439664027</v>
      </c>
    </row>
    <row r="356" spans="1:21">
      <c r="A356" s="25">
        <v>354</v>
      </c>
      <c r="B356" s="25">
        <v>54</v>
      </c>
      <c r="C356" s="25">
        <v>6</v>
      </c>
      <c r="D356" s="36">
        <f>(1+Mastersheet!$C$39)*D344</f>
        <v>28278.78607211258</v>
      </c>
      <c r="E356" s="36">
        <f t="shared" si="35"/>
        <v>-1696.7271643267547</v>
      </c>
      <c r="F356" s="36">
        <f t="shared" si="36"/>
        <v>0</v>
      </c>
      <c r="G356" s="36">
        <f t="shared" si="34"/>
        <v>-8200.847960912648</v>
      </c>
      <c r="H356" s="37">
        <v>0</v>
      </c>
      <c r="I356" s="36">
        <f>(1+Mastersheet!$C$39)*I344</f>
        <v>-471.31310120187595</v>
      </c>
      <c r="J356" s="25">
        <v>0</v>
      </c>
      <c r="K356" s="25">
        <v>0</v>
      </c>
      <c r="L356" s="25">
        <v>0</v>
      </c>
      <c r="M356" s="37">
        <f>(1+Mastersheet!$C$29)*M344</f>
        <v>-5418.3878989747709</v>
      </c>
      <c r="N356" s="25">
        <v>0</v>
      </c>
      <c r="O356" s="25">
        <v>0</v>
      </c>
      <c r="P356" s="25">
        <v>0</v>
      </c>
      <c r="Q356" s="37">
        <f>(1+Mastersheet!$C$39)*Q344</f>
        <v>-1178.2827530046902</v>
      </c>
      <c r="R356" s="38">
        <f>Mastersheet!$C$41</f>
        <v>-1500</v>
      </c>
      <c r="S356" s="37">
        <f t="shared" si="37"/>
        <v>0</v>
      </c>
      <c r="T356" s="36">
        <f t="shared" si="38"/>
        <v>9813.2271936918387</v>
      </c>
      <c r="U356" s="36">
        <f t="shared" si="39"/>
        <v>3312879.1210667053</v>
      </c>
    </row>
    <row r="357" spans="1:21">
      <c r="A357" s="25">
        <v>355</v>
      </c>
      <c r="B357" s="25">
        <v>54</v>
      </c>
      <c r="C357" s="25">
        <v>7</v>
      </c>
      <c r="D357" s="36">
        <f>(1+Mastersheet!$C$39)*D345</f>
        <v>28278.78607211258</v>
      </c>
      <c r="E357" s="36">
        <f t="shared" si="35"/>
        <v>-1696.7271643267547</v>
      </c>
      <c r="F357" s="36">
        <f t="shared" si="36"/>
        <v>0</v>
      </c>
      <c r="G357" s="36">
        <f t="shared" si="34"/>
        <v>-8200.847960912648</v>
      </c>
      <c r="H357" s="37">
        <v>0</v>
      </c>
      <c r="I357" s="36">
        <f>(1+Mastersheet!$C$39)*I345</f>
        <v>-471.31310120187595</v>
      </c>
      <c r="J357" s="25">
        <v>0</v>
      </c>
      <c r="K357" s="25">
        <v>0</v>
      </c>
      <c r="L357" s="25">
        <v>0</v>
      </c>
      <c r="M357" s="37">
        <f>(1+Mastersheet!$C$29)*M345</f>
        <v>-5418.3878989747709</v>
      </c>
      <c r="N357" s="25">
        <v>0</v>
      </c>
      <c r="O357" s="25">
        <v>0</v>
      </c>
      <c r="P357" s="25">
        <v>0</v>
      </c>
      <c r="Q357" s="37">
        <f>(1+Mastersheet!$C$39)*Q345</f>
        <v>-1178.2827530046902</v>
      </c>
      <c r="R357" s="38">
        <f>Mastersheet!$C$41</f>
        <v>-1500</v>
      </c>
      <c r="S357" s="37">
        <f t="shared" si="37"/>
        <v>0</v>
      </c>
      <c r="T357" s="36">
        <f t="shared" si="38"/>
        <v>9813.2271936918387</v>
      </c>
      <c r="U357" s="36">
        <f t="shared" si="39"/>
        <v>3328213.813462175</v>
      </c>
    </row>
    <row r="358" spans="1:21">
      <c r="A358" s="25">
        <v>356</v>
      </c>
      <c r="B358" s="25">
        <v>54</v>
      </c>
      <c r="C358" s="25">
        <v>8</v>
      </c>
      <c r="D358" s="36">
        <f>(1+Mastersheet!$C$39)*D346</f>
        <v>28278.78607211258</v>
      </c>
      <c r="E358" s="36">
        <f t="shared" si="35"/>
        <v>-1696.7271643267547</v>
      </c>
      <c r="F358" s="36">
        <f t="shared" si="36"/>
        <v>0</v>
      </c>
      <c r="G358" s="36">
        <f t="shared" si="34"/>
        <v>-8200.847960912648</v>
      </c>
      <c r="H358" s="37">
        <v>0</v>
      </c>
      <c r="I358" s="36">
        <f>(1+Mastersheet!$C$39)*I346</f>
        <v>-471.31310120187595</v>
      </c>
      <c r="J358" s="25">
        <v>0</v>
      </c>
      <c r="K358" s="25">
        <v>0</v>
      </c>
      <c r="L358" s="25">
        <v>0</v>
      </c>
      <c r="M358" s="37">
        <f>(1+Mastersheet!$C$29)*M346</f>
        <v>-5418.3878989747709</v>
      </c>
      <c r="N358" s="25">
        <v>0</v>
      </c>
      <c r="O358" s="25">
        <v>0</v>
      </c>
      <c r="P358" s="25">
        <v>0</v>
      </c>
      <c r="Q358" s="37">
        <f>(1+Mastersheet!$C$39)*Q346</f>
        <v>-1178.2827530046902</v>
      </c>
      <c r="R358" s="38">
        <f>Mastersheet!$C$41</f>
        <v>-1500</v>
      </c>
      <c r="S358" s="37">
        <f t="shared" si="37"/>
        <v>0</v>
      </c>
      <c r="T358" s="36">
        <f t="shared" si="38"/>
        <v>9813.2271936918387</v>
      </c>
      <c r="U358" s="36">
        <f t="shared" si="39"/>
        <v>3343574.0636783037</v>
      </c>
    </row>
    <row r="359" spans="1:21">
      <c r="A359" s="25">
        <v>357</v>
      </c>
      <c r="B359" s="25">
        <v>54</v>
      </c>
      <c r="C359" s="25">
        <v>9</v>
      </c>
      <c r="D359" s="36">
        <f>(1+Mastersheet!$C$39)*D347</f>
        <v>28278.78607211258</v>
      </c>
      <c r="E359" s="36">
        <f t="shared" si="35"/>
        <v>-1696.7271643267547</v>
      </c>
      <c r="F359" s="36">
        <f t="shared" si="36"/>
        <v>0</v>
      </c>
      <c r="G359" s="36">
        <f t="shared" si="34"/>
        <v>-8200.847960912648</v>
      </c>
      <c r="H359" s="37">
        <v>0</v>
      </c>
      <c r="I359" s="36">
        <f>(1+Mastersheet!$C$39)*I347</f>
        <v>-471.31310120187595</v>
      </c>
      <c r="J359" s="25">
        <v>0</v>
      </c>
      <c r="K359" s="25">
        <v>0</v>
      </c>
      <c r="L359" s="25">
        <v>0</v>
      </c>
      <c r="M359" s="37">
        <f>(1+Mastersheet!$C$29)*M347</f>
        <v>-5418.3878989747709</v>
      </c>
      <c r="N359" s="25">
        <v>0</v>
      </c>
      <c r="O359" s="25">
        <v>0</v>
      </c>
      <c r="P359" s="25">
        <v>0</v>
      </c>
      <c r="Q359" s="37">
        <f>(1+Mastersheet!$C$39)*Q347</f>
        <v>-1178.2827530046902</v>
      </c>
      <c r="R359" s="38">
        <f>Mastersheet!$C$41</f>
        <v>-1500</v>
      </c>
      <c r="S359" s="37">
        <f t="shared" si="37"/>
        <v>0</v>
      </c>
      <c r="T359" s="36">
        <f t="shared" si="38"/>
        <v>9813.2271936918387</v>
      </c>
      <c r="U359" s="36">
        <f t="shared" si="39"/>
        <v>3358959.9143114593</v>
      </c>
    </row>
    <row r="360" spans="1:21">
      <c r="A360" s="25">
        <v>358</v>
      </c>
      <c r="B360" s="25">
        <v>54</v>
      </c>
      <c r="C360" s="25">
        <v>10</v>
      </c>
      <c r="D360" s="36">
        <f>(1+Mastersheet!$C$39)*D348</f>
        <v>28278.78607211258</v>
      </c>
      <c r="E360" s="36">
        <f t="shared" si="35"/>
        <v>-1696.7271643267547</v>
      </c>
      <c r="F360" s="36">
        <f t="shared" si="36"/>
        <v>0</v>
      </c>
      <c r="G360" s="36">
        <f t="shared" si="34"/>
        <v>-8200.847960912648</v>
      </c>
      <c r="H360" s="37">
        <v>0</v>
      </c>
      <c r="I360" s="36">
        <f>(1+Mastersheet!$C$39)*I348</f>
        <v>-471.31310120187595</v>
      </c>
      <c r="J360" s="25">
        <v>0</v>
      </c>
      <c r="K360" s="25">
        <v>0</v>
      </c>
      <c r="L360" s="25">
        <v>0</v>
      </c>
      <c r="M360" s="37">
        <f>(1+Mastersheet!$C$29)*M348</f>
        <v>-5418.3878989747709</v>
      </c>
      <c r="N360" s="25">
        <v>0</v>
      </c>
      <c r="O360" s="25">
        <v>0</v>
      </c>
      <c r="P360" s="25">
        <v>0</v>
      </c>
      <c r="Q360" s="37">
        <f>(1+Mastersheet!$C$39)*Q348</f>
        <v>-1178.2827530046902</v>
      </c>
      <c r="R360" s="38">
        <f>Mastersheet!$C$41</f>
        <v>-1500</v>
      </c>
      <c r="S360" s="37">
        <f t="shared" si="37"/>
        <v>0</v>
      </c>
      <c r="T360" s="36">
        <f t="shared" si="38"/>
        <v>9813.2271936918387</v>
      </c>
      <c r="U360" s="36">
        <f t="shared" si="39"/>
        <v>3374371.4080290035</v>
      </c>
    </row>
    <row r="361" spans="1:21">
      <c r="A361" s="25">
        <v>359</v>
      </c>
      <c r="B361" s="25">
        <v>54</v>
      </c>
      <c r="C361" s="25">
        <v>11</v>
      </c>
      <c r="D361" s="36">
        <f>(1+Mastersheet!$C$39)*D349</f>
        <v>28278.78607211258</v>
      </c>
      <c r="E361" s="36">
        <f t="shared" si="35"/>
        <v>-1696.7271643267547</v>
      </c>
      <c r="F361" s="36">
        <f t="shared" si="36"/>
        <v>0</v>
      </c>
      <c r="G361" s="36">
        <f t="shared" si="34"/>
        <v>-8200.847960912648</v>
      </c>
      <c r="H361" s="37">
        <v>0</v>
      </c>
      <c r="I361" s="36">
        <f>(1+Mastersheet!$C$39)*I349</f>
        <v>-471.31310120187595</v>
      </c>
      <c r="J361" s="25">
        <v>0</v>
      </c>
      <c r="K361" s="25">
        <v>0</v>
      </c>
      <c r="L361" s="25">
        <v>0</v>
      </c>
      <c r="M361" s="37">
        <f>(1+Mastersheet!$C$29)*M349</f>
        <v>-5418.3878989747709</v>
      </c>
      <c r="N361" s="25">
        <v>0</v>
      </c>
      <c r="O361" s="25">
        <v>0</v>
      </c>
      <c r="P361" s="25">
        <v>0</v>
      </c>
      <c r="Q361" s="37">
        <f>(1+Mastersheet!$C$39)*Q349</f>
        <v>-1178.2827530046902</v>
      </c>
      <c r="R361" s="38">
        <f>Mastersheet!$C$41</f>
        <v>-1500</v>
      </c>
      <c r="S361" s="37">
        <f t="shared" si="37"/>
        <v>0</v>
      </c>
      <c r="T361" s="36">
        <f t="shared" si="38"/>
        <v>9813.2271936918387</v>
      </c>
      <c r="U361" s="36">
        <f t="shared" si="39"/>
        <v>3389808.5875694104</v>
      </c>
    </row>
    <row r="362" spans="1:21">
      <c r="A362" s="25">
        <v>360</v>
      </c>
      <c r="B362" s="25">
        <v>55</v>
      </c>
      <c r="C362" s="25">
        <v>0</v>
      </c>
      <c r="D362" s="36">
        <f>(1+Mastersheet!$C$39)*D350</f>
        <v>28278.78607211258</v>
      </c>
      <c r="E362" s="36">
        <f t="shared" si="35"/>
        <v>-1696.7271643267547</v>
      </c>
      <c r="F362" s="36">
        <f t="shared" si="36"/>
        <v>0</v>
      </c>
      <c r="G362" s="36">
        <f t="shared" si="34"/>
        <v>-8200.847960912648</v>
      </c>
      <c r="H362" s="37">
        <v>0</v>
      </c>
      <c r="I362" s="36">
        <f>(1+Mastersheet!$C$39)*I350</f>
        <v>-471.31310120187595</v>
      </c>
      <c r="J362" s="25">
        <v>0</v>
      </c>
      <c r="K362" s="25">
        <v>0</v>
      </c>
      <c r="L362" s="25">
        <v>0</v>
      </c>
      <c r="M362" s="37">
        <f>(1+Mastersheet!$C$29)*M350</f>
        <v>-5418.3878989747709</v>
      </c>
      <c r="N362" s="25">
        <v>0</v>
      </c>
      <c r="O362" s="25">
        <v>0</v>
      </c>
      <c r="P362" s="25">
        <v>0</v>
      </c>
      <c r="Q362" s="37">
        <f>(1+Mastersheet!$C$39)*Q350</f>
        <v>-1178.2827530046902</v>
      </c>
      <c r="R362" s="38">
        <f>Mastersheet!$C$41</f>
        <v>-1500</v>
      </c>
      <c r="S362" s="37">
        <f t="shared" si="37"/>
        <v>0</v>
      </c>
      <c r="T362" s="36">
        <f t="shared" si="38"/>
        <v>9813.2271936918387</v>
      </c>
      <c r="U362" s="36">
        <f t="shared" si="39"/>
        <v>3405271.4957423848</v>
      </c>
    </row>
    <row r="363" spans="1:21">
      <c r="A363" s="25">
        <v>361</v>
      </c>
      <c r="B363" s="25">
        <v>55</v>
      </c>
      <c r="C363" s="25">
        <v>1</v>
      </c>
      <c r="D363" s="36">
        <f>(1+Mastersheet!$C$39)*D351</f>
        <v>29127.14965427596</v>
      </c>
      <c r="E363" s="36">
        <f t="shared" si="35"/>
        <v>-1747.6289792565576</v>
      </c>
      <c r="F363" s="36">
        <f t="shared" si="36"/>
        <v>0</v>
      </c>
      <c r="G363" s="36">
        <f t="shared" si="34"/>
        <v>-8446.8733997400268</v>
      </c>
      <c r="H363" s="37">
        <v>0</v>
      </c>
      <c r="I363" s="36">
        <f>(1+Mastersheet!$C$39)*I351</f>
        <v>-485.45249423793223</v>
      </c>
      <c r="J363" s="25">
        <v>0</v>
      </c>
      <c r="K363" s="25">
        <v>0</v>
      </c>
      <c r="L363" s="25">
        <v>0</v>
      </c>
      <c r="M363" s="37">
        <f>(1+Mastersheet!$C$29)*M351</f>
        <v>-5743.4911729132573</v>
      </c>
      <c r="N363" s="25">
        <v>0</v>
      </c>
      <c r="O363" s="25">
        <v>0</v>
      </c>
      <c r="P363" s="25">
        <v>0</v>
      </c>
      <c r="Q363" s="37">
        <f>(1+Mastersheet!$C$39)*Q351</f>
        <v>-1213.631235594831</v>
      </c>
      <c r="R363" s="38">
        <f>Mastersheet!$C$41</f>
        <v>-1500</v>
      </c>
      <c r="S363" s="37">
        <f t="shared" si="37"/>
        <v>0</v>
      </c>
      <c r="T363" s="36">
        <f t="shared" si="38"/>
        <v>9990.0723725333537</v>
      </c>
      <c r="U363" s="36">
        <f t="shared" si="39"/>
        <v>3420937.0206078221</v>
      </c>
    </row>
    <row r="364" spans="1:21">
      <c r="A364" s="25">
        <v>362</v>
      </c>
      <c r="B364" s="25">
        <v>55</v>
      </c>
      <c r="C364" s="25">
        <v>2</v>
      </c>
      <c r="D364" s="36">
        <f>(1+Mastersheet!$C$39)*D352</f>
        <v>29127.14965427596</v>
      </c>
      <c r="E364" s="36">
        <f t="shared" si="35"/>
        <v>-1747.6289792565576</v>
      </c>
      <c r="F364" s="36">
        <f t="shared" si="36"/>
        <v>0</v>
      </c>
      <c r="G364" s="36">
        <f t="shared" si="34"/>
        <v>-8446.8733997400268</v>
      </c>
      <c r="H364" s="37">
        <v>0</v>
      </c>
      <c r="I364" s="36">
        <f>(1+Mastersheet!$C$39)*I352</f>
        <v>-485.45249423793223</v>
      </c>
      <c r="J364" s="25">
        <v>0</v>
      </c>
      <c r="K364" s="25">
        <v>0</v>
      </c>
      <c r="L364" s="25">
        <v>0</v>
      </c>
      <c r="M364" s="37">
        <f>(1+Mastersheet!$C$29)*M352</f>
        <v>-5743.4911729132573</v>
      </c>
      <c r="N364" s="25">
        <v>0</v>
      </c>
      <c r="O364" s="25">
        <v>0</v>
      </c>
      <c r="P364" s="25">
        <v>0</v>
      </c>
      <c r="Q364" s="37">
        <f>(1+Mastersheet!$C$39)*Q352</f>
        <v>-1213.631235594831</v>
      </c>
      <c r="R364" s="38">
        <f>Mastersheet!$C$41</f>
        <v>-1500</v>
      </c>
      <c r="S364" s="37">
        <f t="shared" si="37"/>
        <v>0</v>
      </c>
      <c r="T364" s="36">
        <f t="shared" si="38"/>
        <v>9990.0723725333537</v>
      </c>
      <c r="U364" s="36">
        <f t="shared" si="39"/>
        <v>3436628.6546813687</v>
      </c>
    </row>
    <row r="365" spans="1:21">
      <c r="A365" s="25">
        <v>363</v>
      </c>
      <c r="B365" s="25">
        <v>55</v>
      </c>
      <c r="C365" s="25">
        <v>3</v>
      </c>
      <c r="D365" s="36">
        <f>(1+Mastersheet!$C$39)*D353</f>
        <v>29127.14965427596</v>
      </c>
      <c r="E365" s="36">
        <f t="shared" si="35"/>
        <v>-1747.6289792565576</v>
      </c>
      <c r="F365" s="36">
        <f t="shared" si="36"/>
        <v>0</v>
      </c>
      <c r="G365" s="36">
        <f t="shared" si="34"/>
        <v>-8446.8733997400268</v>
      </c>
      <c r="H365" s="37">
        <v>0</v>
      </c>
      <c r="I365" s="36">
        <f>(1+Mastersheet!$C$39)*I353</f>
        <v>-485.45249423793223</v>
      </c>
      <c r="J365" s="25">
        <v>0</v>
      </c>
      <c r="K365" s="25">
        <v>0</v>
      </c>
      <c r="L365" s="25">
        <v>0</v>
      </c>
      <c r="M365" s="37">
        <f>(1+Mastersheet!$C$29)*M353</f>
        <v>-5743.4911729132573</v>
      </c>
      <c r="N365" s="25">
        <v>0</v>
      </c>
      <c r="O365" s="25">
        <v>0</v>
      </c>
      <c r="P365" s="25">
        <v>0</v>
      </c>
      <c r="Q365" s="37">
        <f>(1+Mastersheet!$C$39)*Q353</f>
        <v>-1213.631235594831</v>
      </c>
      <c r="R365" s="38">
        <f>Mastersheet!$C$41</f>
        <v>-1500</v>
      </c>
      <c r="S365" s="37">
        <f t="shared" si="37"/>
        <v>0</v>
      </c>
      <c r="T365" s="36">
        <f t="shared" si="38"/>
        <v>9990.0723725333537</v>
      </c>
      <c r="U365" s="36">
        <f t="shared" si="39"/>
        <v>3452346.4414783712</v>
      </c>
    </row>
    <row r="366" spans="1:21">
      <c r="A366" s="25">
        <v>364</v>
      </c>
      <c r="B366" s="25">
        <v>55</v>
      </c>
      <c r="C366" s="25">
        <v>4</v>
      </c>
      <c r="D366" s="36">
        <f>(1+Mastersheet!$C$39)*D354</f>
        <v>29127.14965427596</v>
      </c>
      <c r="E366" s="36">
        <f t="shared" si="35"/>
        <v>-1747.6289792565576</v>
      </c>
      <c r="F366" s="36">
        <f t="shared" si="36"/>
        <v>0</v>
      </c>
      <c r="G366" s="36">
        <f t="shared" si="34"/>
        <v>-8446.8733997400268</v>
      </c>
      <c r="H366" s="37">
        <v>0</v>
      </c>
      <c r="I366" s="36">
        <f>(1+Mastersheet!$C$39)*I354</f>
        <v>-485.45249423793223</v>
      </c>
      <c r="J366" s="25">
        <v>0</v>
      </c>
      <c r="K366" s="25">
        <v>0</v>
      </c>
      <c r="L366" s="25">
        <v>0</v>
      </c>
      <c r="M366" s="37">
        <f>(1+Mastersheet!$C$29)*M354</f>
        <v>-5743.4911729132573</v>
      </c>
      <c r="N366" s="25">
        <v>0</v>
      </c>
      <c r="O366" s="25">
        <v>0</v>
      </c>
      <c r="P366" s="25">
        <v>0</v>
      </c>
      <c r="Q366" s="37">
        <f>(1+Mastersheet!$C$39)*Q354</f>
        <v>-1213.631235594831</v>
      </c>
      <c r="R366" s="38">
        <f>Mastersheet!$C$41</f>
        <v>-1500</v>
      </c>
      <c r="S366" s="37">
        <f t="shared" si="37"/>
        <v>0</v>
      </c>
      <c r="T366" s="36">
        <f t="shared" si="38"/>
        <v>9990.0723725333537</v>
      </c>
      <c r="U366" s="36">
        <f t="shared" si="39"/>
        <v>3468090.4245867021</v>
      </c>
    </row>
    <row r="367" spans="1:21">
      <c r="A367" s="25">
        <v>365</v>
      </c>
      <c r="B367" s="25">
        <v>55</v>
      </c>
      <c r="C367" s="25">
        <v>5</v>
      </c>
      <c r="D367" s="36">
        <f>(1+Mastersheet!$C$39)*D355</f>
        <v>29127.14965427596</v>
      </c>
      <c r="E367" s="36">
        <f t="shared" si="35"/>
        <v>-1747.6289792565576</v>
      </c>
      <c r="F367" s="36">
        <f t="shared" si="36"/>
        <v>0</v>
      </c>
      <c r="G367" s="36">
        <f t="shared" si="34"/>
        <v>-8446.8733997400268</v>
      </c>
      <c r="H367" s="37">
        <v>0</v>
      </c>
      <c r="I367" s="36">
        <f>(1+Mastersheet!$C$39)*I355</f>
        <v>-485.45249423793223</v>
      </c>
      <c r="J367" s="25">
        <v>0</v>
      </c>
      <c r="K367" s="25">
        <v>0</v>
      </c>
      <c r="L367" s="25">
        <v>0</v>
      </c>
      <c r="M367" s="37">
        <f>(1+Mastersheet!$C$29)*M355</f>
        <v>-5743.4911729132573</v>
      </c>
      <c r="N367" s="25">
        <v>0</v>
      </c>
      <c r="O367" s="25">
        <v>0</v>
      </c>
      <c r="P367" s="25">
        <v>0</v>
      </c>
      <c r="Q367" s="37">
        <f>(1+Mastersheet!$C$39)*Q355</f>
        <v>-1213.631235594831</v>
      </c>
      <c r="R367" s="38">
        <f>Mastersheet!$C$41</f>
        <v>-1500</v>
      </c>
      <c r="S367" s="37">
        <f t="shared" si="37"/>
        <v>0</v>
      </c>
      <c r="T367" s="36">
        <f t="shared" si="38"/>
        <v>9990.0723725333537</v>
      </c>
      <c r="U367" s="36">
        <f t="shared" si="39"/>
        <v>3483860.6476668799</v>
      </c>
    </row>
    <row r="368" spans="1:21">
      <c r="A368" s="25">
        <v>366</v>
      </c>
      <c r="B368" s="25">
        <v>55</v>
      </c>
      <c r="C368" s="25">
        <v>6</v>
      </c>
      <c r="D368" s="36">
        <f>(1+Mastersheet!$C$39)*D356</f>
        <v>29127.14965427596</v>
      </c>
      <c r="E368" s="36">
        <f t="shared" si="35"/>
        <v>-1747.6289792565576</v>
      </c>
      <c r="F368" s="36">
        <f t="shared" si="36"/>
        <v>0</v>
      </c>
      <c r="G368" s="36">
        <f t="shared" si="34"/>
        <v>-8446.8733997400268</v>
      </c>
      <c r="H368" s="37">
        <v>0</v>
      </c>
      <c r="I368" s="36">
        <f>(1+Mastersheet!$C$39)*I356</f>
        <v>-485.45249423793223</v>
      </c>
      <c r="J368" s="25">
        <v>0</v>
      </c>
      <c r="K368" s="25">
        <v>0</v>
      </c>
      <c r="L368" s="25">
        <v>0</v>
      </c>
      <c r="M368" s="37">
        <f>(1+Mastersheet!$C$29)*M356</f>
        <v>-5743.4911729132573</v>
      </c>
      <c r="N368" s="25">
        <v>0</v>
      </c>
      <c r="O368" s="25">
        <v>0</v>
      </c>
      <c r="P368" s="25">
        <v>0</v>
      </c>
      <c r="Q368" s="37">
        <f>(1+Mastersheet!$C$39)*Q356</f>
        <v>-1213.631235594831</v>
      </c>
      <c r="R368" s="38">
        <f>Mastersheet!$C$41</f>
        <v>-1500</v>
      </c>
      <c r="S368" s="37">
        <f t="shared" si="37"/>
        <v>0</v>
      </c>
      <c r="T368" s="36">
        <f t="shared" si="38"/>
        <v>9990.0723725333537</v>
      </c>
      <c r="U368" s="36">
        <f t="shared" si="39"/>
        <v>3499657.1544521917</v>
      </c>
    </row>
    <row r="369" spans="1:21">
      <c r="A369" s="25">
        <v>367</v>
      </c>
      <c r="B369" s="25">
        <v>55</v>
      </c>
      <c r="C369" s="25">
        <v>7</v>
      </c>
      <c r="D369" s="36">
        <f>(1+Mastersheet!$C$39)*D357</f>
        <v>29127.14965427596</v>
      </c>
      <c r="E369" s="36">
        <f t="shared" si="35"/>
        <v>-1747.6289792565576</v>
      </c>
      <c r="F369" s="36">
        <f t="shared" si="36"/>
        <v>0</v>
      </c>
      <c r="G369" s="36">
        <f t="shared" si="34"/>
        <v>-8446.8733997400268</v>
      </c>
      <c r="H369" s="37">
        <v>0</v>
      </c>
      <c r="I369" s="36">
        <f>(1+Mastersheet!$C$39)*I357</f>
        <v>-485.45249423793223</v>
      </c>
      <c r="J369" s="25">
        <v>0</v>
      </c>
      <c r="K369" s="25">
        <v>0</v>
      </c>
      <c r="L369" s="25">
        <v>0</v>
      </c>
      <c r="M369" s="37">
        <f>(1+Mastersheet!$C$29)*M357</f>
        <v>-5743.4911729132573</v>
      </c>
      <c r="N369" s="25">
        <v>0</v>
      </c>
      <c r="O369" s="25">
        <v>0</v>
      </c>
      <c r="P369" s="25">
        <v>0</v>
      </c>
      <c r="Q369" s="37">
        <f>(1+Mastersheet!$C$39)*Q357</f>
        <v>-1213.631235594831</v>
      </c>
      <c r="R369" s="38">
        <f>Mastersheet!$C$41</f>
        <v>-1500</v>
      </c>
      <c r="S369" s="37">
        <f t="shared" si="37"/>
        <v>0</v>
      </c>
      <c r="T369" s="36">
        <f t="shared" si="38"/>
        <v>9990.0723725333537</v>
      </c>
      <c r="U369" s="36">
        <f t="shared" si="39"/>
        <v>3515479.9887488121</v>
      </c>
    </row>
    <row r="370" spans="1:21">
      <c r="A370" s="25">
        <v>368</v>
      </c>
      <c r="B370" s="25">
        <v>55</v>
      </c>
      <c r="C370" s="25">
        <v>8</v>
      </c>
      <c r="D370" s="36">
        <f>(1+Mastersheet!$C$39)*D358</f>
        <v>29127.14965427596</v>
      </c>
      <c r="E370" s="36">
        <f t="shared" si="35"/>
        <v>-1747.6289792565576</v>
      </c>
      <c r="F370" s="36">
        <f t="shared" si="36"/>
        <v>0</v>
      </c>
      <c r="G370" s="36">
        <f t="shared" si="34"/>
        <v>-8446.8733997400268</v>
      </c>
      <c r="H370" s="37">
        <v>0</v>
      </c>
      <c r="I370" s="36">
        <f>(1+Mastersheet!$C$39)*I358</f>
        <v>-485.45249423793223</v>
      </c>
      <c r="J370" s="25">
        <v>0</v>
      </c>
      <c r="K370" s="25">
        <v>0</v>
      </c>
      <c r="L370" s="25">
        <v>0</v>
      </c>
      <c r="M370" s="37">
        <f>(1+Mastersheet!$C$29)*M358</f>
        <v>-5743.4911729132573</v>
      </c>
      <c r="N370" s="25">
        <v>0</v>
      </c>
      <c r="O370" s="25">
        <v>0</v>
      </c>
      <c r="P370" s="25">
        <v>0</v>
      </c>
      <c r="Q370" s="37">
        <f>(1+Mastersheet!$C$39)*Q358</f>
        <v>-1213.631235594831</v>
      </c>
      <c r="R370" s="38">
        <f>Mastersheet!$C$41</f>
        <v>-1500</v>
      </c>
      <c r="S370" s="37">
        <f t="shared" si="37"/>
        <v>0</v>
      </c>
      <c r="T370" s="36">
        <f t="shared" si="38"/>
        <v>9990.0723725333537</v>
      </c>
      <c r="U370" s="36">
        <f t="shared" si="39"/>
        <v>3531329.1944359271</v>
      </c>
    </row>
    <row r="371" spans="1:21">
      <c r="A371" s="25">
        <v>369</v>
      </c>
      <c r="B371" s="25">
        <v>55</v>
      </c>
      <c r="C371" s="25">
        <v>9</v>
      </c>
      <c r="D371" s="36">
        <f>(1+Mastersheet!$C$39)*D359</f>
        <v>29127.14965427596</v>
      </c>
      <c r="E371" s="36">
        <f t="shared" si="35"/>
        <v>-1747.6289792565576</v>
      </c>
      <c r="F371" s="36">
        <f t="shared" si="36"/>
        <v>0</v>
      </c>
      <c r="G371" s="36">
        <f t="shared" si="34"/>
        <v>-8446.8733997400268</v>
      </c>
      <c r="H371" s="37">
        <v>0</v>
      </c>
      <c r="I371" s="36">
        <f>(1+Mastersheet!$C$39)*I359</f>
        <v>-485.45249423793223</v>
      </c>
      <c r="J371" s="25">
        <v>0</v>
      </c>
      <c r="K371" s="25">
        <v>0</v>
      </c>
      <c r="L371" s="25">
        <v>0</v>
      </c>
      <c r="M371" s="37">
        <f>(1+Mastersheet!$C$29)*M359</f>
        <v>-5743.4911729132573</v>
      </c>
      <c r="N371" s="25">
        <v>0</v>
      </c>
      <c r="O371" s="25">
        <v>0</v>
      </c>
      <c r="P371" s="25">
        <v>0</v>
      </c>
      <c r="Q371" s="37">
        <f>(1+Mastersheet!$C$39)*Q359</f>
        <v>-1213.631235594831</v>
      </c>
      <c r="R371" s="38">
        <f>Mastersheet!$C$41</f>
        <v>-1500</v>
      </c>
      <c r="S371" s="37">
        <f t="shared" si="37"/>
        <v>0</v>
      </c>
      <c r="T371" s="36">
        <f t="shared" si="38"/>
        <v>9990.0723725333537</v>
      </c>
      <c r="U371" s="36">
        <f t="shared" si="39"/>
        <v>3547204.815465854</v>
      </c>
    </row>
    <row r="372" spans="1:21">
      <c r="A372" s="25">
        <v>370</v>
      </c>
      <c r="B372" s="25">
        <v>55</v>
      </c>
      <c r="C372" s="25">
        <v>10</v>
      </c>
      <c r="D372" s="36">
        <f>(1+Mastersheet!$C$39)*D360</f>
        <v>29127.14965427596</v>
      </c>
      <c r="E372" s="36">
        <f t="shared" si="35"/>
        <v>-1747.6289792565576</v>
      </c>
      <c r="F372" s="36">
        <f t="shared" si="36"/>
        <v>0</v>
      </c>
      <c r="G372" s="36">
        <f t="shared" si="34"/>
        <v>-8446.8733997400268</v>
      </c>
      <c r="H372" s="37">
        <v>0</v>
      </c>
      <c r="I372" s="36">
        <f>(1+Mastersheet!$C$39)*I360</f>
        <v>-485.45249423793223</v>
      </c>
      <c r="J372" s="25">
        <v>0</v>
      </c>
      <c r="K372" s="25">
        <v>0</v>
      </c>
      <c r="L372" s="25">
        <v>0</v>
      </c>
      <c r="M372" s="37">
        <f>(1+Mastersheet!$C$29)*M360</f>
        <v>-5743.4911729132573</v>
      </c>
      <c r="N372" s="25">
        <v>0</v>
      </c>
      <c r="O372" s="25">
        <v>0</v>
      </c>
      <c r="P372" s="25">
        <v>0</v>
      </c>
      <c r="Q372" s="37">
        <f>(1+Mastersheet!$C$39)*Q360</f>
        <v>-1213.631235594831</v>
      </c>
      <c r="R372" s="38">
        <f>Mastersheet!$C$41</f>
        <v>-1500</v>
      </c>
      <c r="S372" s="37">
        <f t="shared" si="37"/>
        <v>0</v>
      </c>
      <c r="T372" s="36">
        <f t="shared" si="38"/>
        <v>9990.0723725333537</v>
      </c>
      <c r="U372" s="36">
        <f t="shared" si="39"/>
        <v>3563106.895864164</v>
      </c>
    </row>
    <row r="373" spans="1:21">
      <c r="A373" s="25">
        <v>371</v>
      </c>
      <c r="B373" s="25">
        <v>55</v>
      </c>
      <c r="C373" s="25">
        <v>11</v>
      </c>
      <c r="D373" s="36">
        <f>(1+Mastersheet!$C$39)*D361</f>
        <v>29127.14965427596</v>
      </c>
      <c r="E373" s="36">
        <f t="shared" si="35"/>
        <v>-1747.6289792565576</v>
      </c>
      <c r="F373" s="36">
        <f t="shared" si="36"/>
        <v>0</v>
      </c>
      <c r="G373" s="36">
        <f t="shared" si="34"/>
        <v>-8446.8733997400268</v>
      </c>
      <c r="H373" s="37">
        <v>0</v>
      </c>
      <c r="I373" s="36">
        <f>(1+Mastersheet!$C$39)*I361</f>
        <v>-485.45249423793223</v>
      </c>
      <c r="J373" s="25">
        <v>0</v>
      </c>
      <c r="K373" s="25">
        <v>0</v>
      </c>
      <c r="L373" s="25">
        <v>0</v>
      </c>
      <c r="M373" s="37">
        <f>(1+Mastersheet!$C$29)*M361</f>
        <v>-5743.4911729132573</v>
      </c>
      <c r="N373" s="25">
        <v>0</v>
      </c>
      <c r="O373" s="25">
        <v>0</v>
      </c>
      <c r="P373" s="25">
        <v>0</v>
      </c>
      <c r="Q373" s="37">
        <f>(1+Mastersheet!$C$39)*Q361</f>
        <v>-1213.631235594831</v>
      </c>
      <c r="R373" s="38">
        <f>Mastersheet!$C$41</f>
        <v>-1500</v>
      </c>
      <c r="S373" s="37">
        <f t="shared" si="37"/>
        <v>0</v>
      </c>
      <c r="T373" s="36">
        <f t="shared" si="38"/>
        <v>9990.0723725333537</v>
      </c>
      <c r="U373" s="36">
        <f t="shared" si="39"/>
        <v>3579035.4797298047</v>
      </c>
    </row>
    <row r="374" spans="1:21">
      <c r="A374" s="25">
        <v>372</v>
      </c>
      <c r="B374" s="25">
        <v>56</v>
      </c>
      <c r="C374" s="25">
        <v>0</v>
      </c>
      <c r="D374" s="36">
        <f>(1+Mastersheet!$C$39)*D362</f>
        <v>29127.14965427596</v>
      </c>
      <c r="E374" s="36">
        <f t="shared" si="35"/>
        <v>-1747.6289792565576</v>
      </c>
      <c r="F374" s="36">
        <f t="shared" si="36"/>
        <v>0</v>
      </c>
      <c r="G374" s="36">
        <f t="shared" si="34"/>
        <v>-8446.8733997400268</v>
      </c>
      <c r="H374" s="37">
        <v>0</v>
      </c>
      <c r="I374" s="36">
        <f>(1+Mastersheet!$C$39)*I362</f>
        <v>-485.45249423793223</v>
      </c>
      <c r="J374" s="25">
        <v>0</v>
      </c>
      <c r="K374" s="25">
        <v>0</v>
      </c>
      <c r="L374" s="25">
        <v>0</v>
      </c>
      <c r="M374" s="37">
        <f>(1+Mastersheet!$C$29)*M362</f>
        <v>-5743.4911729132573</v>
      </c>
      <c r="N374" s="25">
        <v>0</v>
      </c>
      <c r="O374" s="25">
        <v>0</v>
      </c>
      <c r="P374" s="25">
        <v>0</v>
      </c>
      <c r="Q374" s="37">
        <f>(1+Mastersheet!$C$39)*Q362</f>
        <v>-1213.631235594831</v>
      </c>
      <c r="R374" s="38">
        <f>Mastersheet!$C$41</f>
        <v>-1500</v>
      </c>
      <c r="S374" s="37">
        <f t="shared" si="37"/>
        <v>0</v>
      </c>
      <c r="T374" s="36">
        <f t="shared" si="38"/>
        <v>9990.0723725333537</v>
      </c>
      <c r="U374" s="36">
        <f t="shared" si="39"/>
        <v>3594990.6112352214</v>
      </c>
    </row>
    <row r="375" spans="1:21">
      <c r="A375" s="25">
        <v>373</v>
      </c>
      <c r="B375" s="25">
        <v>56</v>
      </c>
      <c r="C375" s="25">
        <v>1</v>
      </c>
      <c r="D375" s="36">
        <f>(1+Mastersheet!$C$39)*D363</f>
        <v>30000.964143904239</v>
      </c>
      <c r="E375" s="36">
        <f t="shared" si="35"/>
        <v>-1800.0578486342542</v>
      </c>
      <c r="F375" s="36">
        <f t="shared" si="36"/>
        <v>0</v>
      </c>
      <c r="G375" s="36">
        <f t="shared" si="34"/>
        <v>-8700.2796017322289</v>
      </c>
      <c r="H375" s="37">
        <v>0</v>
      </c>
      <c r="I375" s="36">
        <f>(1+Mastersheet!$C$39)*I363</f>
        <v>-500.01606906507021</v>
      </c>
      <c r="J375" s="25">
        <v>0</v>
      </c>
      <c r="K375" s="25">
        <v>0</v>
      </c>
      <c r="L375" s="25">
        <v>0</v>
      </c>
      <c r="M375" s="37">
        <f>(1+Mastersheet!$C$29)*M363</f>
        <v>-6088.1006432880531</v>
      </c>
      <c r="N375" s="25">
        <v>0</v>
      </c>
      <c r="O375" s="25">
        <v>0</v>
      </c>
      <c r="P375" s="25">
        <v>0</v>
      </c>
      <c r="Q375" s="37">
        <f>(1+Mastersheet!$C$39)*Q363</f>
        <v>-1250.040172662676</v>
      </c>
      <c r="R375" s="38">
        <f>Mastersheet!$C$41</f>
        <v>-1500</v>
      </c>
      <c r="S375" s="37">
        <f t="shared" si="37"/>
        <v>0</v>
      </c>
      <c r="T375" s="36">
        <f t="shared" si="38"/>
        <v>10162.469808521957</v>
      </c>
      <c r="U375" s="36">
        <f t="shared" si="39"/>
        <v>3611144.7320624692</v>
      </c>
    </row>
    <row r="376" spans="1:21">
      <c r="A376" s="25">
        <v>374</v>
      </c>
      <c r="B376" s="25">
        <v>56</v>
      </c>
      <c r="C376" s="25">
        <v>2</v>
      </c>
      <c r="D376" s="36">
        <f>(1+Mastersheet!$C$39)*D364</f>
        <v>30000.964143904239</v>
      </c>
      <c r="E376" s="36">
        <f t="shared" si="35"/>
        <v>-1800.0578486342542</v>
      </c>
      <c r="F376" s="36">
        <f t="shared" si="36"/>
        <v>0</v>
      </c>
      <c r="G376" s="36">
        <f t="shared" si="34"/>
        <v>-8700.2796017322289</v>
      </c>
      <c r="H376" s="37">
        <v>0</v>
      </c>
      <c r="I376" s="36">
        <f>(1+Mastersheet!$C$39)*I364</f>
        <v>-500.01606906507021</v>
      </c>
      <c r="J376" s="25">
        <v>0</v>
      </c>
      <c r="K376" s="25">
        <v>0</v>
      </c>
      <c r="L376" s="25">
        <v>0</v>
      </c>
      <c r="M376" s="37">
        <f>(1+Mastersheet!$C$29)*M364</f>
        <v>-6088.1006432880531</v>
      </c>
      <c r="N376" s="25">
        <v>0</v>
      </c>
      <c r="O376" s="25">
        <v>0</v>
      </c>
      <c r="P376" s="25">
        <v>0</v>
      </c>
      <c r="Q376" s="37">
        <f>(1+Mastersheet!$C$39)*Q364</f>
        <v>-1250.040172662676</v>
      </c>
      <c r="R376" s="38">
        <f>Mastersheet!$C$41</f>
        <v>-1500</v>
      </c>
      <c r="S376" s="37">
        <f t="shared" si="37"/>
        <v>0</v>
      </c>
      <c r="T376" s="36">
        <f t="shared" si="38"/>
        <v>10162.469808521957</v>
      </c>
      <c r="U376" s="36">
        <f t="shared" si="39"/>
        <v>3627325.7764244289</v>
      </c>
    </row>
    <row r="377" spans="1:21">
      <c r="A377" s="25">
        <v>375</v>
      </c>
      <c r="B377" s="25">
        <v>56</v>
      </c>
      <c r="C377" s="25">
        <v>3</v>
      </c>
      <c r="D377" s="36">
        <f>(1+Mastersheet!$C$39)*D365</f>
        <v>30000.964143904239</v>
      </c>
      <c r="E377" s="36">
        <f t="shared" si="35"/>
        <v>-1800.0578486342542</v>
      </c>
      <c r="F377" s="36">
        <f t="shared" si="36"/>
        <v>0</v>
      </c>
      <c r="G377" s="36">
        <f t="shared" si="34"/>
        <v>-8700.2796017322289</v>
      </c>
      <c r="H377" s="37">
        <v>0</v>
      </c>
      <c r="I377" s="36">
        <f>(1+Mastersheet!$C$39)*I365</f>
        <v>-500.01606906507021</v>
      </c>
      <c r="J377" s="25">
        <v>0</v>
      </c>
      <c r="K377" s="25">
        <v>0</v>
      </c>
      <c r="L377" s="25">
        <v>0</v>
      </c>
      <c r="M377" s="37">
        <f>(1+Mastersheet!$C$29)*M365</f>
        <v>-6088.1006432880531</v>
      </c>
      <c r="N377" s="25">
        <v>0</v>
      </c>
      <c r="O377" s="25">
        <v>0</v>
      </c>
      <c r="P377" s="25">
        <v>0</v>
      </c>
      <c r="Q377" s="37">
        <f>(1+Mastersheet!$C$39)*Q365</f>
        <v>-1250.040172662676</v>
      </c>
      <c r="R377" s="38">
        <f>Mastersheet!$C$41</f>
        <v>-1500</v>
      </c>
      <c r="S377" s="37">
        <f t="shared" si="37"/>
        <v>0</v>
      </c>
      <c r="T377" s="36">
        <f t="shared" si="38"/>
        <v>10162.469808521957</v>
      </c>
      <c r="U377" s="36">
        <f t="shared" si="39"/>
        <v>3643533.7891936586</v>
      </c>
    </row>
    <row r="378" spans="1:21">
      <c r="A378" s="25">
        <v>376</v>
      </c>
      <c r="B378" s="25">
        <v>56</v>
      </c>
      <c r="C378" s="25">
        <v>4</v>
      </c>
      <c r="D378" s="36">
        <f>(1+Mastersheet!$C$39)*D366</f>
        <v>30000.964143904239</v>
      </c>
      <c r="E378" s="36">
        <f t="shared" si="35"/>
        <v>-1800.0578486342542</v>
      </c>
      <c r="F378" s="36">
        <f t="shared" si="36"/>
        <v>0</v>
      </c>
      <c r="G378" s="36">
        <f t="shared" si="34"/>
        <v>-8700.2796017322289</v>
      </c>
      <c r="H378" s="37">
        <v>0</v>
      </c>
      <c r="I378" s="36">
        <f>(1+Mastersheet!$C$39)*I366</f>
        <v>-500.01606906507021</v>
      </c>
      <c r="J378" s="25">
        <v>0</v>
      </c>
      <c r="K378" s="25">
        <v>0</v>
      </c>
      <c r="L378" s="25">
        <v>0</v>
      </c>
      <c r="M378" s="37">
        <f>(1+Mastersheet!$C$29)*M366</f>
        <v>-6088.1006432880531</v>
      </c>
      <c r="N378" s="25">
        <v>0</v>
      </c>
      <c r="O378" s="25">
        <v>0</v>
      </c>
      <c r="P378" s="25">
        <v>0</v>
      </c>
      <c r="Q378" s="37">
        <f>(1+Mastersheet!$C$39)*Q366</f>
        <v>-1250.040172662676</v>
      </c>
      <c r="R378" s="38">
        <f>Mastersheet!$C$41</f>
        <v>-1500</v>
      </c>
      <c r="S378" s="37">
        <f t="shared" si="37"/>
        <v>0</v>
      </c>
      <c r="T378" s="36">
        <f t="shared" si="38"/>
        <v>10162.469808521957</v>
      </c>
      <c r="U378" s="36">
        <f t="shared" si="39"/>
        <v>3659768.8153175036</v>
      </c>
    </row>
    <row r="379" spans="1:21">
      <c r="A379" s="25">
        <v>377</v>
      </c>
      <c r="B379" s="25">
        <v>56</v>
      </c>
      <c r="C379" s="25">
        <v>5</v>
      </c>
      <c r="D379" s="36">
        <f>(1+Mastersheet!$C$39)*D367</f>
        <v>30000.964143904239</v>
      </c>
      <c r="E379" s="36">
        <f t="shared" si="35"/>
        <v>-1800.0578486342542</v>
      </c>
      <c r="F379" s="36">
        <f t="shared" si="36"/>
        <v>0</v>
      </c>
      <c r="G379" s="36">
        <f t="shared" si="34"/>
        <v>-8700.2796017322289</v>
      </c>
      <c r="H379" s="37">
        <v>0</v>
      </c>
      <c r="I379" s="36">
        <f>(1+Mastersheet!$C$39)*I367</f>
        <v>-500.01606906507021</v>
      </c>
      <c r="J379" s="25">
        <v>0</v>
      </c>
      <c r="K379" s="25">
        <v>0</v>
      </c>
      <c r="L379" s="25">
        <v>0</v>
      </c>
      <c r="M379" s="37">
        <f>(1+Mastersheet!$C$29)*M367</f>
        <v>-6088.1006432880531</v>
      </c>
      <c r="N379" s="25">
        <v>0</v>
      </c>
      <c r="O379" s="25">
        <v>0</v>
      </c>
      <c r="P379" s="25">
        <v>0</v>
      </c>
      <c r="Q379" s="37">
        <f>(1+Mastersheet!$C$39)*Q367</f>
        <v>-1250.040172662676</v>
      </c>
      <c r="R379" s="38">
        <f>Mastersheet!$C$41</f>
        <v>-1500</v>
      </c>
      <c r="S379" s="37">
        <f t="shared" si="37"/>
        <v>0</v>
      </c>
      <c r="T379" s="36">
        <f t="shared" si="38"/>
        <v>10162.469808521957</v>
      </c>
      <c r="U379" s="36">
        <f t="shared" si="39"/>
        <v>3676030.8998182216</v>
      </c>
    </row>
    <row r="380" spans="1:21">
      <c r="A380" s="25">
        <v>378</v>
      </c>
      <c r="B380" s="25">
        <v>56</v>
      </c>
      <c r="C380" s="25">
        <v>6</v>
      </c>
      <c r="D380" s="36">
        <f>(1+Mastersheet!$C$39)*D368</f>
        <v>30000.964143904239</v>
      </c>
      <c r="E380" s="36">
        <f t="shared" si="35"/>
        <v>-1800.0578486342542</v>
      </c>
      <c r="F380" s="36">
        <f t="shared" si="36"/>
        <v>0</v>
      </c>
      <c r="G380" s="36">
        <f t="shared" si="34"/>
        <v>-8700.2796017322289</v>
      </c>
      <c r="H380" s="37">
        <v>0</v>
      </c>
      <c r="I380" s="36">
        <f>(1+Mastersheet!$C$39)*I368</f>
        <v>-500.01606906507021</v>
      </c>
      <c r="J380" s="25">
        <v>0</v>
      </c>
      <c r="K380" s="25">
        <v>0</v>
      </c>
      <c r="L380" s="25">
        <v>0</v>
      </c>
      <c r="M380" s="37">
        <f>(1+Mastersheet!$C$29)*M368</f>
        <v>-6088.1006432880531</v>
      </c>
      <c r="N380" s="25">
        <v>0</v>
      </c>
      <c r="O380" s="25">
        <v>0</v>
      </c>
      <c r="P380" s="25">
        <v>0</v>
      </c>
      <c r="Q380" s="37">
        <f>(1+Mastersheet!$C$39)*Q368</f>
        <v>-1250.040172662676</v>
      </c>
      <c r="R380" s="38">
        <f>Mastersheet!$C$41</f>
        <v>-1500</v>
      </c>
      <c r="S380" s="37">
        <f t="shared" si="37"/>
        <v>0</v>
      </c>
      <c r="T380" s="36">
        <f t="shared" si="38"/>
        <v>10162.469808521957</v>
      </c>
      <c r="U380" s="36">
        <f t="shared" si="39"/>
        <v>3692320.0877931076</v>
      </c>
    </row>
    <row r="381" spans="1:21">
      <c r="A381" s="25">
        <v>379</v>
      </c>
      <c r="B381" s="25">
        <v>56</v>
      </c>
      <c r="C381" s="25">
        <v>7</v>
      </c>
      <c r="D381" s="36">
        <f>(1+Mastersheet!$C$39)*D369</f>
        <v>30000.964143904239</v>
      </c>
      <c r="E381" s="36">
        <f t="shared" si="35"/>
        <v>-1800.0578486342542</v>
      </c>
      <c r="F381" s="36">
        <f t="shared" si="36"/>
        <v>0</v>
      </c>
      <c r="G381" s="36">
        <f t="shared" si="34"/>
        <v>-8700.2796017322289</v>
      </c>
      <c r="H381" s="37">
        <v>0</v>
      </c>
      <c r="I381" s="36">
        <f>(1+Mastersheet!$C$39)*I369</f>
        <v>-500.01606906507021</v>
      </c>
      <c r="J381" s="25">
        <v>0</v>
      </c>
      <c r="K381" s="25">
        <v>0</v>
      </c>
      <c r="L381" s="25">
        <v>0</v>
      </c>
      <c r="M381" s="37">
        <f>(1+Mastersheet!$C$29)*M369</f>
        <v>-6088.1006432880531</v>
      </c>
      <c r="N381" s="25">
        <v>0</v>
      </c>
      <c r="O381" s="25">
        <v>0</v>
      </c>
      <c r="P381" s="25">
        <v>0</v>
      </c>
      <c r="Q381" s="37">
        <f>(1+Mastersheet!$C$39)*Q369</f>
        <v>-1250.040172662676</v>
      </c>
      <c r="R381" s="38">
        <f>Mastersheet!$C$41</f>
        <v>-1500</v>
      </c>
      <c r="S381" s="37">
        <f t="shared" si="37"/>
        <v>0</v>
      </c>
      <c r="T381" s="36">
        <f t="shared" si="38"/>
        <v>10162.469808521957</v>
      </c>
      <c r="U381" s="36">
        <f t="shared" si="39"/>
        <v>3708636.4244146184</v>
      </c>
    </row>
    <row r="382" spans="1:21">
      <c r="A382" s="25">
        <v>380</v>
      </c>
      <c r="B382" s="25">
        <v>56</v>
      </c>
      <c r="C382" s="25">
        <v>8</v>
      </c>
      <c r="D382" s="36">
        <f>(1+Mastersheet!$C$39)*D370</f>
        <v>30000.964143904239</v>
      </c>
      <c r="E382" s="36">
        <f t="shared" si="35"/>
        <v>-1800.0578486342542</v>
      </c>
      <c r="F382" s="36">
        <f t="shared" si="36"/>
        <v>0</v>
      </c>
      <c r="G382" s="36">
        <f t="shared" si="34"/>
        <v>-8700.2796017322289</v>
      </c>
      <c r="H382" s="37">
        <v>0</v>
      </c>
      <c r="I382" s="36">
        <f>(1+Mastersheet!$C$39)*I370</f>
        <v>-500.01606906507021</v>
      </c>
      <c r="J382" s="25">
        <v>0</v>
      </c>
      <c r="K382" s="25">
        <v>0</v>
      </c>
      <c r="L382" s="25">
        <v>0</v>
      </c>
      <c r="M382" s="37">
        <f>(1+Mastersheet!$C$29)*M370</f>
        <v>-6088.1006432880531</v>
      </c>
      <c r="N382" s="25">
        <v>0</v>
      </c>
      <c r="O382" s="25">
        <v>0</v>
      </c>
      <c r="P382" s="25">
        <v>0</v>
      </c>
      <c r="Q382" s="37">
        <f>(1+Mastersheet!$C$39)*Q370</f>
        <v>-1250.040172662676</v>
      </c>
      <c r="R382" s="38">
        <f>Mastersheet!$C$41</f>
        <v>-1500</v>
      </c>
      <c r="S382" s="37">
        <f t="shared" si="37"/>
        <v>0</v>
      </c>
      <c r="T382" s="36">
        <f t="shared" si="38"/>
        <v>10162.469808521957</v>
      </c>
      <c r="U382" s="36">
        <f t="shared" si="39"/>
        <v>3724979.9549304983</v>
      </c>
    </row>
    <row r="383" spans="1:21">
      <c r="A383" s="25">
        <v>381</v>
      </c>
      <c r="B383" s="25">
        <v>56</v>
      </c>
      <c r="C383" s="25">
        <v>9</v>
      </c>
      <c r="D383" s="36">
        <f>(1+Mastersheet!$C$39)*D371</f>
        <v>30000.964143904239</v>
      </c>
      <c r="E383" s="36">
        <f t="shared" si="35"/>
        <v>-1800.0578486342542</v>
      </c>
      <c r="F383" s="36">
        <f t="shared" si="36"/>
        <v>0</v>
      </c>
      <c r="G383" s="36">
        <f t="shared" si="34"/>
        <v>-8700.2796017322289</v>
      </c>
      <c r="H383" s="37">
        <v>0</v>
      </c>
      <c r="I383" s="36">
        <f>(1+Mastersheet!$C$39)*I371</f>
        <v>-500.01606906507021</v>
      </c>
      <c r="J383" s="25">
        <v>0</v>
      </c>
      <c r="K383" s="25">
        <v>0</v>
      </c>
      <c r="L383" s="25">
        <v>0</v>
      </c>
      <c r="M383" s="37">
        <f>(1+Mastersheet!$C$29)*M371</f>
        <v>-6088.1006432880531</v>
      </c>
      <c r="N383" s="25">
        <v>0</v>
      </c>
      <c r="O383" s="25">
        <v>0</v>
      </c>
      <c r="P383" s="25">
        <v>0</v>
      </c>
      <c r="Q383" s="37">
        <f>(1+Mastersheet!$C$39)*Q371</f>
        <v>-1250.040172662676</v>
      </c>
      <c r="R383" s="38">
        <f>Mastersheet!$C$41</f>
        <v>-1500</v>
      </c>
      <c r="S383" s="37">
        <f t="shared" si="37"/>
        <v>0</v>
      </c>
      <c r="T383" s="36">
        <f t="shared" si="38"/>
        <v>10162.469808521957</v>
      </c>
      <c r="U383" s="36">
        <f t="shared" si="39"/>
        <v>3741350.7246639049</v>
      </c>
    </row>
    <row r="384" spans="1:21">
      <c r="A384" s="25">
        <v>382</v>
      </c>
      <c r="B384" s="25">
        <v>56</v>
      </c>
      <c r="C384" s="25">
        <v>10</v>
      </c>
      <c r="D384" s="36">
        <f>(1+Mastersheet!$C$39)*D372</f>
        <v>30000.964143904239</v>
      </c>
      <c r="E384" s="36">
        <f t="shared" si="35"/>
        <v>-1800.0578486342542</v>
      </c>
      <c r="F384" s="36">
        <f t="shared" si="36"/>
        <v>0</v>
      </c>
      <c r="G384" s="36">
        <f t="shared" si="34"/>
        <v>-8700.2796017322289</v>
      </c>
      <c r="H384" s="37">
        <v>0</v>
      </c>
      <c r="I384" s="36">
        <f>(1+Mastersheet!$C$39)*I372</f>
        <v>-500.01606906507021</v>
      </c>
      <c r="J384" s="25">
        <v>0</v>
      </c>
      <c r="K384" s="25">
        <v>0</v>
      </c>
      <c r="L384" s="25">
        <v>0</v>
      </c>
      <c r="M384" s="37">
        <f>(1+Mastersheet!$C$29)*M372</f>
        <v>-6088.1006432880531</v>
      </c>
      <c r="N384" s="25">
        <v>0</v>
      </c>
      <c r="O384" s="25">
        <v>0</v>
      </c>
      <c r="P384" s="25">
        <v>0</v>
      </c>
      <c r="Q384" s="37">
        <f>(1+Mastersheet!$C$39)*Q372</f>
        <v>-1250.040172662676</v>
      </c>
      <c r="R384" s="38">
        <f>Mastersheet!$C$41</f>
        <v>-1500</v>
      </c>
      <c r="S384" s="37">
        <f t="shared" si="37"/>
        <v>0</v>
      </c>
      <c r="T384" s="36">
        <f t="shared" si="38"/>
        <v>10162.469808521957</v>
      </c>
      <c r="U384" s="36">
        <f t="shared" si="39"/>
        <v>3757748.7790135336</v>
      </c>
    </row>
    <row r="385" spans="1:21">
      <c r="A385" s="25">
        <v>383</v>
      </c>
      <c r="B385" s="25">
        <v>56</v>
      </c>
      <c r="C385" s="25">
        <v>11</v>
      </c>
      <c r="D385" s="36">
        <f>(1+Mastersheet!$C$39)*D373</f>
        <v>30000.964143904239</v>
      </c>
      <c r="E385" s="36">
        <f t="shared" si="35"/>
        <v>-1800.0578486342542</v>
      </c>
      <c r="F385" s="36">
        <f t="shared" si="36"/>
        <v>0</v>
      </c>
      <c r="G385" s="36">
        <f t="shared" si="34"/>
        <v>-8700.2796017322289</v>
      </c>
      <c r="H385" s="37">
        <v>0</v>
      </c>
      <c r="I385" s="36">
        <f>(1+Mastersheet!$C$39)*I373</f>
        <v>-500.01606906507021</v>
      </c>
      <c r="J385" s="25">
        <v>0</v>
      </c>
      <c r="K385" s="25">
        <v>0</v>
      </c>
      <c r="L385" s="25">
        <v>0</v>
      </c>
      <c r="M385" s="37">
        <f>(1+Mastersheet!$C$29)*M373</f>
        <v>-6088.1006432880531</v>
      </c>
      <c r="N385" s="25">
        <v>0</v>
      </c>
      <c r="O385" s="25">
        <v>0</v>
      </c>
      <c r="P385" s="25">
        <v>0</v>
      </c>
      <c r="Q385" s="37">
        <f>(1+Mastersheet!$C$39)*Q373</f>
        <v>-1250.040172662676</v>
      </c>
      <c r="R385" s="38">
        <f>Mastersheet!$C$41</f>
        <v>-1500</v>
      </c>
      <c r="S385" s="37">
        <f t="shared" si="37"/>
        <v>0</v>
      </c>
      <c r="T385" s="36">
        <f t="shared" si="38"/>
        <v>10162.469808521957</v>
      </c>
      <c r="U385" s="36">
        <f t="shared" si="39"/>
        <v>3774174.1634537452</v>
      </c>
    </row>
    <row r="386" spans="1:21">
      <c r="A386" s="25">
        <v>384</v>
      </c>
      <c r="B386" s="25">
        <v>57</v>
      </c>
      <c r="C386" s="25">
        <v>0</v>
      </c>
      <c r="D386" s="36">
        <f>(1+Mastersheet!$C$39)*D374</f>
        <v>30000.964143904239</v>
      </c>
      <c r="E386" s="36">
        <f t="shared" si="35"/>
        <v>-1800.0578486342542</v>
      </c>
      <c r="F386" s="36">
        <f t="shared" si="36"/>
        <v>0</v>
      </c>
      <c r="G386" s="36">
        <f t="shared" ref="G386:G422" si="40">-29% *D386</f>
        <v>-8700.2796017322289</v>
      </c>
      <c r="H386" s="37">
        <v>0</v>
      </c>
      <c r="I386" s="36">
        <f>(1+Mastersheet!$C$39)*I374</f>
        <v>-500.01606906507021</v>
      </c>
      <c r="J386" s="25">
        <v>0</v>
      </c>
      <c r="K386" s="25">
        <v>0</v>
      </c>
      <c r="L386" s="25">
        <v>0</v>
      </c>
      <c r="M386" s="37">
        <f>(1+Mastersheet!$C$29)*M374</f>
        <v>-6088.1006432880531</v>
      </c>
      <c r="N386" s="25">
        <v>0</v>
      </c>
      <c r="O386" s="25">
        <v>0</v>
      </c>
      <c r="P386" s="25">
        <v>0</v>
      </c>
      <c r="Q386" s="37">
        <f>(1+Mastersheet!$C$39)*Q374</f>
        <v>-1250.040172662676</v>
      </c>
      <c r="R386" s="38">
        <f>Mastersheet!$C$41</f>
        <v>-1500</v>
      </c>
      <c r="S386" s="37">
        <f t="shared" si="37"/>
        <v>0</v>
      </c>
      <c r="T386" s="36">
        <f t="shared" si="38"/>
        <v>10162.469808521957</v>
      </c>
      <c r="U386" s="36">
        <f t="shared" si="39"/>
        <v>3790626.9235346904</v>
      </c>
    </row>
    <row r="387" spans="1:21">
      <c r="A387" s="25">
        <v>385</v>
      </c>
      <c r="B387" s="25">
        <v>57</v>
      </c>
      <c r="C387" s="25">
        <v>1</v>
      </c>
      <c r="D387" s="36">
        <f>(1+Mastersheet!$C$39)*D375</f>
        <v>30900.993068221367</v>
      </c>
      <c r="E387" s="36">
        <f t="shared" ref="E387:E422" si="41">-6% *D387</f>
        <v>-1854.059584093282</v>
      </c>
      <c r="F387" s="36">
        <f t="shared" ref="F387:F420" si="42">FV(0.00416,1,0,-F386,0)</f>
        <v>0</v>
      </c>
      <c r="G387" s="36">
        <f t="shared" si="40"/>
        <v>-8961.2879897841958</v>
      </c>
      <c r="H387" s="37">
        <v>0</v>
      </c>
      <c r="I387" s="36">
        <f>(1+Mastersheet!$C$39)*I375</f>
        <v>-515.01655113702236</v>
      </c>
      <c r="J387" s="25">
        <v>0</v>
      </c>
      <c r="K387" s="25">
        <v>0</v>
      </c>
      <c r="L387" s="25">
        <v>0</v>
      </c>
      <c r="M387" s="37">
        <f>(1+Mastersheet!$C$29)*M375</f>
        <v>-6453.3866818853367</v>
      </c>
      <c r="N387" s="25">
        <v>0</v>
      </c>
      <c r="O387" s="25">
        <v>0</v>
      </c>
      <c r="P387" s="25">
        <v>0</v>
      </c>
      <c r="Q387" s="37">
        <f>(1+Mastersheet!$C$39)*Q375</f>
        <v>-1287.5413778425564</v>
      </c>
      <c r="R387" s="38">
        <f>Mastersheet!$C$41</f>
        <v>-1500</v>
      </c>
      <c r="S387" s="37">
        <f t="shared" si="37"/>
        <v>0</v>
      </c>
      <c r="T387" s="36">
        <f t="shared" si="38"/>
        <v>10329.700883478978</v>
      </c>
      <c r="U387" s="36">
        <f t="shared" si="39"/>
        <v>3807274.335957394</v>
      </c>
    </row>
    <row r="388" spans="1:21">
      <c r="A388" s="25">
        <v>386</v>
      </c>
      <c r="B388" s="25">
        <v>57</v>
      </c>
      <c r="C388" s="25">
        <v>2</v>
      </c>
      <c r="D388" s="36">
        <f>(1+Mastersheet!$C$39)*D376</f>
        <v>30900.993068221367</v>
      </c>
      <c r="E388" s="36">
        <f t="shared" si="41"/>
        <v>-1854.059584093282</v>
      </c>
      <c r="F388" s="36">
        <f t="shared" si="42"/>
        <v>0</v>
      </c>
      <c r="G388" s="36">
        <f t="shared" si="40"/>
        <v>-8961.2879897841958</v>
      </c>
      <c r="H388" s="37">
        <v>0</v>
      </c>
      <c r="I388" s="36">
        <f>(1+Mastersheet!$C$39)*I376</f>
        <v>-515.01655113702236</v>
      </c>
      <c r="J388" s="25">
        <v>0</v>
      </c>
      <c r="K388" s="25">
        <v>0</v>
      </c>
      <c r="L388" s="25">
        <v>0</v>
      </c>
      <c r="M388" s="37">
        <f>(1+Mastersheet!$C$29)*M376</f>
        <v>-6453.3866818853367</v>
      </c>
      <c r="N388" s="25">
        <v>0</v>
      </c>
      <c r="O388" s="25">
        <v>0</v>
      </c>
      <c r="P388" s="25">
        <v>0</v>
      </c>
      <c r="Q388" s="37">
        <f>(1+Mastersheet!$C$39)*Q376</f>
        <v>-1287.5413778425564</v>
      </c>
      <c r="R388" s="38">
        <f>Mastersheet!$C$41</f>
        <v>-1500</v>
      </c>
      <c r="S388" s="37">
        <f t="shared" ref="S388:S420" si="43" xml:space="preserve"> FV(0.00666,1,0,-S387,0)</f>
        <v>0</v>
      </c>
      <c r="T388" s="36">
        <f t="shared" ref="T388:T422" si="44">SUM(D388,E388,F388,G388,H388,I388,J388,K388,L388,M388,N388,O388,P388,Q388,R388,S388)</f>
        <v>10329.700883478978</v>
      </c>
      <c r="U388" s="36">
        <f t="shared" ref="U388:U421" si="45" xml:space="preserve"> T388 + U387 * (1+($Y$7)/12)</f>
        <v>3823949.4940674687</v>
      </c>
    </row>
    <row r="389" spans="1:21">
      <c r="A389" s="25">
        <v>387</v>
      </c>
      <c r="B389" s="25">
        <v>57</v>
      </c>
      <c r="C389" s="25">
        <v>3</v>
      </c>
      <c r="D389" s="36">
        <f>(1+Mastersheet!$C$39)*D377</f>
        <v>30900.993068221367</v>
      </c>
      <c r="E389" s="36">
        <f t="shared" si="41"/>
        <v>-1854.059584093282</v>
      </c>
      <c r="F389" s="36">
        <f t="shared" si="42"/>
        <v>0</v>
      </c>
      <c r="G389" s="36">
        <f t="shared" si="40"/>
        <v>-8961.2879897841958</v>
      </c>
      <c r="H389" s="37">
        <v>0</v>
      </c>
      <c r="I389" s="36">
        <f>(1+Mastersheet!$C$39)*I377</f>
        <v>-515.01655113702236</v>
      </c>
      <c r="J389" s="25">
        <v>0</v>
      </c>
      <c r="K389" s="25">
        <v>0</v>
      </c>
      <c r="L389" s="25">
        <v>0</v>
      </c>
      <c r="M389" s="37">
        <f>(1+Mastersheet!$C$29)*M377</f>
        <v>-6453.3866818853367</v>
      </c>
      <c r="N389" s="25">
        <v>0</v>
      </c>
      <c r="O389" s="25">
        <v>0</v>
      </c>
      <c r="P389" s="25">
        <v>0</v>
      </c>
      <c r="Q389" s="37">
        <f>(1+Mastersheet!$C$39)*Q377</f>
        <v>-1287.5413778425564</v>
      </c>
      <c r="R389" s="38">
        <f>Mastersheet!$C$41</f>
        <v>-1500</v>
      </c>
      <c r="S389" s="37">
        <f t="shared" si="43"/>
        <v>0</v>
      </c>
      <c r="T389" s="36">
        <f t="shared" si="44"/>
        <v>10329.700883478978</v>
      </c>
      <c r="U389" s="36">
        <f t="shared" si="45"/>
        <v>3840652.4441077267</v>
      </c>
    </row>
    <row r="390" spans="1:21">
      <c r="A390" s="25">
        <v>388</v>
      </c>
      <c r="B390" s="25">
        <v>57</v>
      </c>
      <c r="C390" s="25">
        <v>4</v>
      </c>
      <c r="D390" s="36">
        <f>(1+Mastersheet!$C$39)*D378</f>
        <v>30900.993068221367</v>
      </c>
      <c r="E390" s="36">
        <f t="shared" si="41"/>
        <v>-1854.059584093282</v>
      </c>
      <c r="F390" s="36">
        <f t="shared" si="42"/>
        <v>0</v>
      </c>
      <c r="G390" s="36">
        <f t="shared" si="40"/>
        <v>-8961.2879897841958</v>
      </c>
      <c r="H390" s="37">
        <v>0</v>
      </c>
      <c r="I390" s="36">
        <f>(1+Mastersheet!$C$39)*I378</f>
        <v>-515.01655113702236</v>
      </c>
      <c r="J390" s="25">
        <v>0</v>
      </c>
      <c r="K390" s="25">
        <v>0</v>
      </c>
      <c r="L390" s="25">
        <v>0</v>
      </c>
      <c r="M390" s="37">
        <f>(1+Mastersheet!$C$29)*M378</f>
        <v>-6453.3866818853367</v>
      </c>
      <c r="N390" s="25">
        <v>0</v>
      </c>
      <c r="O390" s="25">
        <v>0</v>
      </c>
      <c r="P390" s="25">
        <v>0</v>
      </c>
      <c r="Q390" s="37">
        <f>(1+Mastersheet!$C$39)*Q378</f>
        <v>-1287.5413778425564</v>
      </c>
      <c r="R390" s="38">
        <f>Mastersheet!$C$41</f>
        <v>-1500</v>
      </c>
      <c r="S390" s="37">
        <f t="shared" si="43"/>
        <v>0</v>
      </c>
      <c r="T390" s="36">
        <f t="shared" si="44"/>
        <v>10329.700883478978</v>
      </c>
      <c r="U390" s="36">
        <f t="shared" si="45"/>
        <v>3857383.2323980518</v>
      </c>
    </row>
    <row r="391" spans="1:21">
      <c r="A391" s="25">
        <v>389</v>
      </c>
      <c r="B391" s="25">
        <v>57</v>
      </c>
      <c r="C391" s="25">
        <v>5</v>
      </c>
      <c r="D391" s="36">
        <f>(1+Mastersheet!$C$39)*D379</f>
        <v>30900.993068221367</v>
      </c>
      <c r="E391" s="36">
        <f t="shared" si="41"/>
        <v>-1854.059584093282</v>
      </c>
      <c r="F391" s="36">
        <f t="shared" si="42"/>
        <v>0</v>
      </c>
      <c r="G391" s="36">
        <f t="shared" si="40"/>
        <v>-8961.2879897841958</v>
      </c>
      <c r="H391" s="37">
        <v>0</v>
      </c>
      <c r="I391" s="36">
        <f>(1+Mastersheet!$C$39)*I379</f>
        <v>-515.01655113702236</v>
      </c>
      <c r="J391" s="25">
        <v>0</v>
      </c>
      <c r="K391" s="25">
        <v>0</v>
      </c>
      <c r="L391" s="25">
        <v>0</v>
      </c>
      <c r="M391" s="37">
        <f>(1+Mastersheet!$C$29)*M379</f>
        <v>-6453.3866818853367</v>
      </c>
      <c r="N391" s="25">
        <v>0</v>
      </c>
      <c r="O391" s="25">
        <v>0</v>
      </c>
      <c r="P391" s="25">
        <v>0</v>
      </c>
      <c r="Q391" s="37">
        <f>(1+Mastersheet!$C$39)*Q379</f>
        <v>-1287.5413778425564</v>
      </c>
      <c r="R391" s="38">
        <f>Mastersheet!$C$41</f>
        <v>-1500</v>
      </c>
      <c r="S391" s="37">
        <f t="shared" si="43"/>
        <v>0</v>
      </c>
      <c r="T391" s="36">
        <f t="shared" si="44"/>
        <v>10329.700883478978</v>
      </c>
      <c r="U391" s="36">
        <f t="shared" si="45"/>
        <v>3874141.9053355274</v>
      </c>
    </row>
    <row r="392" spans="1:21">
      <c r="A392" s="25">
        <v>390</v>
      </c>
      <c r="B392" s="25">
        <v>57</v>
      </c>
      <c r="C392" s="25">
        <v>6</v>
      </c>
      <c r="D392" s="36">
        <f>(1+Mastersheet!$C$39)*D380</f>
        <v>30900.993068221367</v>
      </c>
      <c r="E392" s="36">
        <f t="shared" si="41"/>
        <v>-1854.059584093282</v>
      </c>
      <c r="F392" s="36">
        <f t="shared" si="42"/>
        <v>0</v>
      </c>
      <c r="G392" s="36">
        <f t="shared" si="40"/>
        <v>-8961.2879897841958</v>
      </c>
      <c r="H392" s="37">
        <v>0</v>
      </c>
      <c r="I392" s="36">
        <f>(1+Mastersheet!$C$39)*I380</f>
        <v>-515.01655113702236</v>
      </c>
      <c r="J392" s="25">
        <v>0</v>
      </c>
      <c r="K392" s="25">
        <v>0</v>
      </c>
      <c r="L392" s="25">
        <v>0</v>
      </c>
      <c r="M392" s="37">
        <f>(1+Mastersheet!$C$29)*M380</f>
        <v>-6453.3866818853367</v>
      </c>
      <c r="N392" s="25">
        <v>0</v>
      </c>
      <c r="O392" s="25">
        <v>0</v>
      </c>
      <c r="P392" s="25">
        <v>0</v>
      </c>
      <c r="Q392" s="37">
        <f>(1+Mastersheet!$C$39)*Q380</f>
        <v>-1287.5413778425564</v>
      </c>
      <c r="R392" s="38">
        <f>Mastersheet!$C$41</f>
        <v>-1500</v>
      </c>
      <c r="S392" s="37">
        <f t="shared" si="43"/>
        <v>0</v>
      </c>
      <c r="T392" s="36">
        <f t="shared" si="44"/>
        <v>10329.700883478978</v>
      </c>
      <c r="U392" s="36">
        <f t="shared" si="45"/>
        <v>3890928.5093945656</v>
      </c>
    </row>
    <row r="393" spans="1:21">
      <c r="A393" s="25">
        <v>391</v>
      </c>
      <c r="B393" s="25">
        <v>57</v>
      </c>
      <c r="C393" s="25">
        <v>7</v>
      </c>
      <c r="D393" s="36">
        <f>(1+Mastersheet!$C$39)*D381</f>
        <v>30900.993068221367</v>
      </c>
      <c r="E393" s="36">
        <f t="shared" si="41"/>
        <v>-1854.059584093282</v>
      </c>
      <c r="F393" s="36">
        <f t="shared" si="42"/>
        <v>0</v>
      </c>
      <c r="G393" s="36">
        <f t="shared" si="40"/>
        <v>-8961.2879897841958</v>
      </c>
      <c r="H393" s="37">
        <v>0</v>
      </c>
      <c r="I393" s="36">
        <f>(1+Mastersheet!$C$39)*I381</f>
        <v>-515.01655113702236</v>
      </c>
      <c r="J393" s="25">
        <v>0</v>
      </c>
      <c r="K393" s="25">
        <v>0</v>
      </c>
      <c r="L393" s="25">
        <v>0</v>
      </c>
      <c r="M393" s="37">
        <f>(1+Mastersheet!$C$29)*M381</f>
        <v>-6453.3866818853367</v>
      </c>
      <c r="N393" s="25">
        <v>0</v>
      </c>
      <c r="O393" s="25">
        <v>0</v>
      </c>
      <c r="P393" s="25">
        <v>0</v>
      </c>
      <c r="Q393" s="37">
        <f>(1+Mastersheet!$C$39)*Q381</f>
        <v>-1287.5413778425564</v>
      </c>
      <c r="R393" s="38">
        <f>Mastersheet!$C$41</f>
        <v>-1500</v>
      </c>
      <c r="S393" s="37">
        <f t="shared" si="43"/>
        <v>0</v>
      </c>
      <c r="T393" s="36">
        <f t="shared" si="44"/>
        <v>10329.700883478978</v>
      </c>
      <c r="U393" s="36">
        <f t="shared" si="45"/>
        <v>3907743.0911270357</v>
      </c>
    </row>
    <row r="394" spans="1:21">
      <c r="A394" s="25">
        <v>392</v>
      </c>
      <c r="B394" s="25">
        <v>57</v>
      </c>
      <c r="C394" s="25">
        <v>8</v>
      </c>
      <c r="D394" s="36">
        <f>(1+Mastersheet!$C$39)*D382</f>
        <v>30900.993068221367</v>
      </c>
      <c r="E394" s="36">
        <f t="shared" si="41"/>
        <v>-1854.059584093282</v>
      </c>
      <c r="F394" s="36">
        <f t="shared" si="42"/>
        <v>0</v>
      </c>
      <c r="G394" s="36">
        <f t="shared" si="40"/>
        <v>-8961.2879897841958</v>
      </c>
      <c r="H394" s="37">
        <v>0</v>
      </c>
      <c r="I394" s="36">
        <f>(1+Mastersheet!$C$39)*I382</f>
        <v>-515.01655113702236</v>
      </c>
      <c r="J394" s="25">
        <v>0</v>
      </c>
      <c r="K394" s="25">
        <v>0</v>
      </c>
      <c r="L394" s="25">
        <v>0</v>
      </c>
      <c r="M394" s="37">
        <f>(1+Mastersheet!$C$29)*M382</f>
        <v>-6453.3866818853367</v>
      </c>
      <c r="N394" s="25">
        <v>0</v>
      </c>
      <c r="O394" s="25">
        <v>0</v>
      </c>
      <c r="P394" s="25">
        <v>0</v>
      </c>
      <c r="Q394" s="37">
        <f>(1+Mastersheet!$C$39)*Q382</f>
        <v>-1287.5413778425564</v>
      </c>
      <c r="R394" s="38">
        <f>Mastersheet!$C$41</f>
        <v>-1500</v>
      </c>
      <c r="S394" s="37">
        <f t="shared" si="43"/>
        <v>0</v>
      </c>
      <c r="T394" s="36">
        <f t="shared" si="44"/>
        <v>10329.700883478978</v>
      </c>
      <c r="U394" s="36">
        <f t="shared" si="45"/>
        <v>3924585.697162393</v>
      </c>
    </row>
    <row r="395" spans="1:21">
      <c r="A395" s="25">
        <v>393</v>
      </c>
      <c r="B395" s="25">
        <v>57</v>
      </c>
      <c r="C395" s="25">
        <v>9</v>
      </c>
      <c r="D395" s="36">
        <f>(1+Mastersheet!$C$39)*D383</f>
        <v>30900.993068221367</v>
      </c>
      <c r="E395" s="36">
        <f t="shared" si="41"/>
        <v>-1854.059584093282</v>
      </c>
      <c r="F395" s="36">
        <f t="shared" si="42"/>
        <v>0</v>
      </c>
      <c r="G395" s="36">
        <f t="shared" si="40"/>
        <v>-8961.2879897841958</v>
      </c>
      <c r="H395" s="37">
        <v>0</v>
      </c>
      <c r="I395" s="36">
        <f>(1+Mastersheet!$C$39)*I383</f>
        <v>-515.01655113702236</v>
      </c>
      <c r="J395" s="25">
        <v>0</v>
      </c>
      <c r="K395" s="25">
        <v>0</v>
      </c>
      <c r="L395" s="25">
        <v>0</v>
      </c>
      <c r="M395" s="37">
        <f>(1+Mastersheet!$C$29)*M383</f>
        <v>-6453.3866818853367</v>
      </c>
      <c r="N395" s="25">
        <v>0</v>
      </c>
      <c r="O395" s="25">
        <v>0</v>
      </c>
      <c r="P395" s="25">
        <v>0</v>
      </c>
      <c r="Q395" s="37">
        <f>(1+Mastersheet!$C$39)*Q383</f>
        <v>-1287.5413778425564</v>
      </c>
      <c r="R395" s="38">
        <f>Mastersheet!$C$41</f>
        <v>-1500</v>
      </c>
      <c r="S395" s="37">
        <f t="shared" si="43"/>
        <v>0</v>
      </c>
      <c r="T395" s="36">
        <f t="shared" si="44"/>
        <v>10329.700883478978</v>
      </c>
      <c r="U395" s="36">
        <f t="shared" si="45"/>
        <v>3941456.3742078096</v>
      </c>
    </row>
    <row r="396" spans="1:21">
      <c r="A396" s="25">
        <v>394</v>
      </c>
      <c r="B396" s="25">
        <v>57</v>
      </c>
      <c r="C396" s="25">
        <v>10</v>
      </c>
      <c r="D396" s="36">
        <f>(1+Mastersheet!$C$39)*D384</f>
        <v>30900.993068221367</v>
      </c>
      <c r="E396" s="36">
        <f t="shared" si="41"/>
        <v>-1854.059584093282</v>
      </c>
      <c r="F396" s="36">
        <f t="shared" si="42"/>
        <v>0</v>
      </c>
      <c r="G396" s="36">
        <f t="shared" si="40"/>
        <v>-8961.2879897841958</v>
      </c>
      <c r="H396" s="37">
        <v>0</v>
      </c>
      <c r="I396" s="36">
        <f>(1+Mastersheet!$C$39)*I384</f>
        <v>-515.01655113702236</v>
      </c>
      <c r="J396" s="25">
        <v>0</v>
      </c>
      <c r="K396" s="25">
        <v>0</v>
      </c>
      <c r="L396" s="25">
        <v>0</v>
      </c>
      <c r="M396" s="37">
        <f>(1+Mastersheet!$C$29)*M384</f>
        <v>-6453.3866818853367</v>
      </c>
      <c r="N396" s="25">
        <v>0</v>
      </c>
      <c r="O396" s="25">
        <v>0</v>
      </c>
      <c r="P396" s="25">
        <v>0</v>
      </c>
      <c r="Q396" s="37">
        <f>(1+Mastersheet!$C$39)*Q384</f>
        <v>-1287.5413778425564</v>
      </c>
      <c r="R396" s="38">
        <f>Mastersheet!$C$41</f>
        <v>-1500</v>
      </c>
      <c r="S396" s="37">
        <f t="shared" si="43"/>
        <v>0</v>
      </c>
      <c r="T396" s="36">
        <f t="shared" si="44"/>
        <v>10329.700883478978</v>
      </c>
      <c r="U396" s="36">
        <f t="shared" si="45"/>
        <v>3958355.1690483014</v>
      </c>
    </row>
    <row r="397" spans="1:21">
      <c r="A397" s="25">
        <v>395</v>
      </c>
      <c r="B397" s="25">
        <v>57</v>
      </c>
      <c r="C397" s="25">
        <v>11</v>
      </c>
      <c r="D397" s="36">
        <f>(1+Mastersheet!$C$39)*D385</f>
        <v>30900.993068221367</v>
      </c>
      <c r="E397" s="36">
        <f t="shared" si="41"/>
        <v>-1854.059584093282</v>
      </c>
      <c r="F397" s="36">
        <f t="shared" si="42"/>
        <v>0</v>
      </c>
      <c r="G397" s="36">
        <f t="shared" si="40"/>
        <v>-8961.2879897841958</v>
      </c>
      <c r="H397" s="37">
        <v>0</v>
      </c>
      <c r="I397" s="36">
        <f>(1+Mastersheet!$C$39)*I385</f>
        <v>-515.01655113702236</v>
      </c>
      <c r="J397" s="25">
        <v>0</v>
      </c>
      <c r="K397" s="25">
        <v>0</v>
      </c>
      <c r="L397" s="25">
        <v>0</v>
      </c>
      <c r="M397" s="37">
        <f>(1+Mastersheet!$C$29)*M385</f>
        <v>-6453.3866818853367</v>
      </c>
      <c r="N397" s="25">
        <v>0</v>
      </c>
      <c r="O397" s="25">
        <v>0</v>
      </c>
      <c r="P397" s="25">
        <v>0</v>
      </c>
      <c r="Q397" s="37">
        <f>(1+Mastersheet!$C$39)*Q385</f>
        <v>-1287.5413778425564</v>
      </c>
      <c r="R397" s="38">
        <f>Mastersheet!$C$41</f>
        <v>-1500</v>
      </c>
      <c r="S397" s="37">
        <f t="shared" si="43"/>
        <v>0</v>
      </c>
      <c r="T397" s="36">
        <f t="shared" si="44"/>
        <v>10329.700883478978</v>
      </c>
      <c r="U397" s="36">
        <f t="shared" si="45"/>
        <v>3975282.128546861</v>
      </c>
    </row>
    <row r="398" spans="1:21">
      <c r="A398" s="25">
        <v>396</v>
      </c>
      <c r="B398" s="25">
        <v>58</v>
      </c>
      <c r="C398" s="25">
        <v>0</v>
      </c>
      <c r="D398" s="36">
        <f>(1+Mastersheet!$C$39)*D386</f>
        <v>30900.993068221367</v>
      </c>
      <c r="E398" s="36">
        <f t="shared" si="41"/>
        <v>-1854.059584093282</v>
      </c>
      <c r="F398" s="36">
        <f t="shared" si="42"/>
        <v>0</v>
      </c>
      <c r="G398" s="36">
        <f t="shared" si="40"/>
        <v>-8961.2879897841958</v>
      </c>
      <c r="H398" s="37">
        <v>0</v>
      </c>
      <c r="I398" s="36">
        <f>(1+Mastersheet!$C$39)*I386</f>
        <v>-515.01655113702236</v>
      </c>
      <c r="J398" s="25">
        <v>0</v>
      </c>
      <c r="K398" s="25">
        <v>0</v>
      </c>
      <c r="L398" s="25">
        <v>0</v>
      </c>
      <c r="M398" s="37">
        <f>(1+Mastersheet!$C$29)*M386</f>
        <v>-6453.3866818853367</v>
      </c>
      <c r="N398" s="25">
        <v>0</v>
      </c>
      <c r="O398" s="25">
        <v>0</v>
      </c>
      <c r="P398" s="25">
        <v>0</v>
      </c>
      <c r="Q398" s="37">
        <f>(1+Mastersheet!$C$39)*Q386</f>
        <v>-1287.5413778425564</v>
      </c>
      <c r="R398" s="38">
        <f>Mastersheet!$C$41</f>
        <v>-1500</v>
      </c>
      <c r="S398" s="37">
        <f t="shared" si="43"/>
        <v>0</v>
      </c>
      <c r="T398" s="36">
        <f t="shared" si="44"/>
        <v>10329.700883478978</v>
      </c>
      <c r="U398" s="36">
        <f t="shared" si="45"/>
        <v>3992237.2996445848</v>
      </c>
    </row>
    <row r="399" spans="1:21">
      <c r="A399" s="25">
        <v>397</v>
      </c>
      <c r="B399" s="25">
        <v>58</v>
      </c>
      <c r="C399" s="25">
        <v>1</v>
      </c>
      <c r="D399" s="36">
        <f>(1+Mastersheet!$C$39)*D387</f>
        <v>31828.022860268007</v>
      </c>
      <c r="E399" s="36">
        <f t="shared" si="41"/>
        <v>-1909.6813716160805</v>
      </c>
      <c r="F399" s="36">
        <f t="shared" si="42"/>
        <v>0</v>
      </c>
      <c r="G399" s="36">
        <f t="shared" si="40"/>
        <v>-9230.1266294777215</v>
      </c>
      <c r="H399" s="37">
        <v>0</v>
      </c>
      <c r="I399" s="36">
        <f>(1+Mastersheet!$C$39)*I387</f>
        <v>-530.46704767113306</v>
      </c>
      <c r="J399" s="25">
        <v>0</v>
      </c>
      <c r="K399" s="25">
        <v>0</v>
      </c>
      <c r="L399" s="25">
        <v>0</v>
      </c>
      <c r="M399" s="37">
        <f>(1+Mastersheet!$C$29)*M387</f>
        <v>-6840.5898827984574</v>
      </c>
      <c r="N399" s="25">
        <v>0</v>
      </c>
      <c r="O399" s="25">
        <v>0</v>
      </c>
      <c r="P399" s="25">
        <v>0</v>
      </c>
      <c r="Q399" s="37">
        <f>(1+Mastersheet!$C$39)*Q387</f>
        <v>-1326.1676191778331</v>
      </c>
      <c r="R399" s="38">
        <f>Mastersheet!$C$41</f>
        <v>-1500</v>
      </c>
      <c r="S399" s="37">
        <f t="shared" si="43"/>
        <v>0</v>
      </c>
      <c r="T399" s="36">
        <f t="shared" si="44"/>
        <v>10490.990309526785</v>
      </c>
      <c r="U399" s="36">
        <f t="shared" si="45"/>
        <v>4009382.0187868527</v>
      </c>
    </row>
    <row r="400" spans="1:21">
      <c r="A400" s="25">
        <v>398</v>
      </c>
      <c r="B400" s="25">
        <v>58</v>
      </c>
      <c r="C400" s="25">
        <v>2</v>
      </c>
      <c r="D400" s="36">
        <f>(1+Mastersheet!$C$39)*D388</f>
        <v>31828.022860268007</v>
      </c>
      <c r="E400" s="36">
        <f t="shared" si="41"/>
        <v>-1909.6813716160805</v>
      </c>
      <c r="F400" s="36">
        <f t="shared" si="42"/>
        <v>0</v>
      </c>
      <c r="G400" s="36">
        <f t="shared" si="40"/>
        <v>-9230.1266294777215</v>
      </c>
      <c r="H400" s="37">
        <v>0</v>
      </c>
      <c r="I400" s="36">
        <f>(1+Mastersheet!$C$39)*I388</f>
        <v>-530.46704767113306</v>
      </c>
      <c r="J400" s="25">
        <v>0</v>
      </c>
      <c r="K400" s="25">
        <v>0</v>
      </c>
      <c r="L400" s="25">
        <v>0</v>
      </c>
      <c r="M400" s="37">
        <f>(1+Mastersheet!$C$29)*M388</f>
        <v>-6840.5898827984574</v>
      </c>
      <c r="N400" s="25">
        <v>0</v>
      </c>
      <c r="O400" s="25">
        <v>0</v>
      </c>
      <c r="P400" s="25">
        <v>0</v>
      </c>
      <c r="Q400" s="37">
        <f>(1+Mastersheet!$C$39)*Q388</f>
        <v>-1326.1676191778331</v>
      </c>
      <c r="R400" s="38">
        <f>Mastersheet!$C$41</f>
        <v>-1500</v>
      </c>
      <c r="S400" s="37">
        <f t="shared" si="43"/>
        <v>0</v>
      </c>
      <c r="T400" s="36">
        <f t="shared" si="44"/>
        <v>10490.990309526785</v>
      </c>
      <c r="U400" s="36">
        <f t="shared" si="45"/>
        <v>4026555.3124610242</v>
      </c>
    </row>
    <row r="401" spans="1:21">
      <c r="A401" s="25">
        <v>399</v>
      </c>
      <c r="B401" s="25">
        <v>58</v>
      </c>
      <c r="C401" s="25">
        <v>3</v>
      </c>
      <c r="D401" s="36">
        <f>(1+Mastersheet!$C$39)*D389</f>
        <v>31828.022860268007</v>
      </c>
      <c r="E401" s="36">
        <f t="shared" si="41"/>
        <v>-1909.6813716160805</v>
      </c>
      <c r="F401" s="36">
        <f t="shared" si="42"/>
        <v>0</v>
      </c>
      <c r="G401" s="36">
        <f t="shared" si="40"/>
        <v>-9230.1266294777215</v>
      </c>
      <c r="H401" s="37">
        <v>0</v>
      </c>
      <c r="I401" s="36">
        <f>(1+Mastersheet!$C$39)*I389</f>
        <v>-530.46704767113306</v>
      </c>
      <c r="J401" s="25">
        <v>0</v>
      </c>
      <c r="K401" s="25">
        <v>0</v>
      </c>
      <c r="L401" s="25">
        <v>0</v>
      </c>
      <c r="M401" s="37">
        <f>(1+Mastersheet!$C$29)*M389</f>
        <v>-6840.5898827984574</v>
      </c>
      <c r="N401" s="25">
        <v>0</v>
      </c>
      <c r="O401" s="25">
        <v>0</v>
      </c>
      <c r="P401" s="25">
        <v>0</v>
      </c>
      <c r="Q401" s="37">
        <f>(1+Mastersheet!$C$39)*Q389</f>
        <v>-1326.1676191778331</v>
      </c>
      <c r="R401" s="38">
        <f>Mastersheet!$C$41</f>
        <v>-1500</v>
      </c>
      <c r="S401" s="37">
        <f t="shared" si="43"/>
        <v>0</v>
      </c>
      <c r="T401" s="36">
        <f t="shared" si="44"/>
        <v>10490.990309526785</v>
      </c>
      <c r="U401" s="36">
        <f t="shared" si="45"/>
        <v>4043757.2282913192</v>
      </c>
    </row>
    <row r="402" spans="1:21">
      <c r="A402" s="25">
        <v>400</v>
      </c>
      <c r="B402" s="25">
        <v>58</v>
      </c>
      <c r="C402" s="25">
        <v>4</v>
      </c>
      <c r="D402" s="36">
        <f>(1+Mastersheet!$C$39)*D390</f>
        <v>31828.022860268007</v>
      </c>
      <c r="E402" s="36">
        <f t="shared" si="41"/>
        <v>-1909.6813716160805</v>
      </c>
      <c r="F402" s="36">
        <f t="shared" si="42"/>
        <v>0</v>
      </c>
      <c r="G402" s="36">
        <f t="shared" si="40"/>
        <v>-9230.1266294777215</v>
      </c>
      <c r="H402" s="37">
        <v>0</v>
      </c>
      <c r="I402" s="36">
        <f>(1+Mastersheet!$C$39)*I390</f>
        <v>-530.46704767113306</v>
      </c>
      <c r="J402" s="25">
        <v>0</v>
      </c>
      <c r="K402" s="25">
        <v>0</v>
      </c>
      <c r="L402" s="25">
        <v>0</v>
      </c>
      <c r="M402" s="37">
        <f>(1+Mastersheet!$C$29)*M390</f>
        <v>-6840.5898827984574</v>
      </c>
      <c r="N402" s="25">
        <v>0</v>
      </c>
      <c r="O402" s="25">
        <v>0</v>
      </c>
      <c r="P402" s="25">
        <v>0</v>
      </c>
      <c r="Q402" s="37">
        <f>(1+Mastersheet!$C$39)*Q390</f>
        <v>-1326.1676191778331</v>
      </c>
      <c r="R402" s="38">
        <f>Mastersheet!$C$41</f>
        <v>-1500</v>
      </c>
      <c r="S402" s="37">
        <f t="shared" si="43"/>
        <v>0</v>
      </c>
      <c r="T402" s="36">
        <f t="shared" si="44"/>
        <v>10490.990309526785</v>
      </c>
      <c r="U402" s="36">
        <f t="shared" si="45"/>
        <v>4060987.8139813314</v>
      </c>
    </row>
    <row r="403" spans="1:21">
      <c r="A403" s="25">
        <v>401</v>
      </c>
      <c r="B403" s="25">
        <v>58</v>
      </c>
      <c r="C403" s="25">
        <v>5</v>
      </c>
      <c r="D403" s="36">
        <f>(1+Mastersheet!$C$39)*D391</f>
        <v>31828.022860268007</v>
      </c>
      <c r="E403" s="36">
        <f t="shared" si="41"/>
        <v>-1909.6813716160805</v>
      </c>
      <c r="F403" s="36">
        <f t="shared" si="42"/>
        <v>0</v>
      </c>
      <c r="G403" s="36">
        <f t="shared" si="40"/>
        <v>-9230.1266294777215</v>
      </c>
      <c r="H403" s="37">
        <v>0</v>
      </c>
      <c r="I403" s="36">
        <f>(1+Mastersheet!$C$39)*I391</f>
        <v>-530.46704767113306</v>
      </c>
      <c r="J403" s="25">
        <v>0</v>
      </c>
      <c r="K403" s="25">
        <v>0</v>
      </c>
      <c r="L403" s="25">
        <v>0</v>
      </c>
      <c r="M403" s="37">
        <f>(1+Mastersheet!$C$29)*M391</f>
        <v>-6840.5898827984574</v>
      </c>
      <c r="N403" s="25">
        <v>0</v>
      </c>
      <c r="O403" s="25">
        <v>0</v>
      </c>
      <c r="P403" s="25">
        <v>0</v>
      </c>
      <c r="Q403" s="37">
        <f>(1+Mastersheet!$C$39)*Q391</f>
        <v>-1326.1676191778331</v>
      </c>
      <c r="R403" s="38">
        <f>Mastersheet!$C$41</f>
        <v>-1500</v>
      </c>
      <c r="S403" s="37">
        <f t="shared" si="43"/>
        <v>0</v>
      </c>
      <c r="T403" s="36">
        <f t="shared" si="44"/>
        <v>10490.990309526785</v>
      </c>
      <c r="U403" s="36">
        <f t="shared" si="45"/>
        <v>4078247.1173141603</v>
      </c>
    </row>
    <row r="404" spans="1:21">
      <c r="A404" s="25">
        <v>402</v>
      </c>
      <c r="B404" s="25">
        <v>58</v>
      </c>
      <c r="C404" s="25">
        <v>6</v>
      </c>
      <c r="D404" s="36">
        <f>(1+Mastersheet!$C$39)*D392</f>
        <v>31828.022860268007</v>
      </c>
      <c r="E404" s="36">
        <f t="shared" si="41"/>
        <v>-1909.6813716160805</v>
      </c>
      <c r="F404" s="36">
        <f t="shared" si="42"/>
        <v>0</v>
      </c>
      <c r="G404" s="36">
        <f t="shared" si="40"/>
        <v>-9230.1266294777215</v>
      </c>
      <c r="H404" s="37">
        <v>0</v>
      </c>
      <c r="I404" s="36">
        <f>(1+Mastersheet!$C$39)*I392</f>
        <v>-530.46704767113306</v>
      </c>
      <c r="J404" s="25">
        <v>0</v>
      </c>
      <c r="K404" s="25">
        <v>0</v>
      </c>
      <c r="L404" s="25">
        <v>0</v>
      </c>
      <c r="M404" s="37">
        <f>(1+Mastersheet!$C$29)*M392</f>
        <v>-6840.5898827984574</v>
      </c>
      <c r="N404" s="25">
        <v>0</v>
      </c>
      <c r="O404" s="25">
        <v>0</v>
      </c>
      <c r="P404" s="25">
        <v>0</v>
      </c>
      <c r="Q404" s="37">
        <f>(1+Mastersheet!$C$39)*Q392</f>
        <v>-1326.1676191778331</v>
      </c>
      <c r="R404" s="38">
        <f>Mastersheet!$C$41</f>
        <v>-1500</v>
      </c>
      <c r="S404" s="37">
        <f t="shared" si="43"/>
        <v>0</v>
      </c>
      <c r="T404" s="36">
        <f t="shared" si="44"/>
        <v>10490.990309526785</v>
      </c>
      <c r="U404" s="36">
        <f t="shared" si="45"/>
        <v>4095535.1861525439</v>
      </c>
    </row>
    <row r="405" spans="1:21">
      <c r="A405" s="25">
        <v>403</v>
      </c>
      <c r="B405" s="25">
        <v>58</v>
      </c>
      <c r="C405" s="25">
        <v>7</v>
      </c>
      <c r="D405" s="36">
        <f>(1+Mastersheet!$C$39)*D393</f>
        <v>31828.022860268007</v>
      </c>
      <c r="E405" s="36">
        <f t="shared" si="41"/>
        <v>-1909.6813716160805</v>
      </c>
      <c r="F405" s="36">
        <f t="shared" si="42"/>
        <v>0</v>
      </c>
      <c r="G405" s="36">
        <f t="shared" si="40"/>
        <v>-9230.1266294777215</v>
      </c>
      <c r="H405" s="37">
        <v>0</v>
      </c>
      <c r="I405" s="36">
        <f>(1+Mastersheet!$C$39)*I393</f>
        <v>-530.46704767113306</v>
      </c>
      <c r="J405" s="25">
        <v>0</v>
      </c>
      <c r="K405" s="25">
        <v>0</v>
      </c>
      <c r="L405" s="25">
        <v>0</v>
      </c>
      <c r="M405" s="37">
        <f>(1+Mastersheet!$C$29)*M393</f>
        <v>-6840.5898827984574</v>
      </c>
      <c r="N405" s="25">
        <v>0</v>
      </c>
      <c r="O405" s="25">
        <v>0</v>
      </c>
      <c r="P405" s="25">
        <v>0</v>
      </c>
      <c r="Q405" s="37">
        <f>(1+Mastersheet!$C$39)*Q393</f>
        <v>-1326.1676191778331</v>
      </c>
      <c r="R405" s="38">
        <f>Mastersheet!$C$41</f>
        <v>-1500</v>
      </c>
      <c r="S405" s="37">
        <f t="shared" si="43"/>
        <v>0</v>
      </c>
      <c r="T405" s="36">
        <f t="shared" si="44"/>
        <v>10490.990309526785</v>
      </c>
      <c r="U405" s="36">
        <f t="shared" si="45"/>
        <v>4112852.0684389914</v>
      </c>
    </row>
    <row r="406" spans="1:21">
      <c r="A406" s="25">
        <v>404</v>
      </c>
      <c r="B406" s="25">
        <v>58</v>
      </c>
      <c r="C406" s="25">
        <v>8</v>
      </c>
      <c r="D406" s="36">
        <f>(1+Mastersheet!$C$39)*D394</f>
        <v>31828.022860268007</v>
      </c>
      <c r="E406" s="36">
        <f t="shared" si="41"/>
        <v>-1909.6813716160805</v>
      </c>
      <c r="F406" s="36">
        <f t="shared" si="42"/>
        <v>0</v>
      </c>
      <c r="G406" s="36">
        <f t="shared" si="40"/>
        <v>-9230.1266294777215</v>
      </c>
      <c r="H406" s="37">
        <v>0</v>
      </c>
      <c r="I406" s="36">
        <f>(1+Mastersheet!$C$39)*I394</f>
        <v>-530.46704767113306</v>
      </c>
      <c r="J406" s="25">
        <v>0</v>
      </c>
      <c r="K406" s="25">
        <v>0</v>
      </c>
      <c r="L406" s="25">
        <v>0</v>
      </c>
      <c r="M406" s="37">
        <f>(1+Mastersheet!$C$29)*M394</f>
        <v>-6840.5898827984574</v>
      </c>
      <c r="N406" s="25">
        <v>0</v>
      </c>
      <c r="O406" s="25">
        <v>0</v>
      </c>
      <c r="P406" s="25">
        <v>0</v>
      </c>
      <c r="Q406" s="37">
        <f>(1+Mastersheet!$C$39)*Q394</f>
        <v>-1326.1676191778331</v>
      </c>
      <c r="R406" s="38">
        <f>Mastersheet!$C$41</f>
        <v>-1500</v>
      </c>
      <c r="S406" s="37">
        <f t="shared" si="43"/>
        <v>0</v>
      </c>
      <c r="T406" s="36">
        <f t="shared" si="44"/>
        <v>10490.990309526785</v>
      </c>
      <c r="U406" s="36">
        <f t="shared" si="45"/>
        <v>4130197.8121959167</v>
      </c>
    </row>
    <row r="407" spans="1:21">
      <c r="A407" s="25">
        <v>405</v>
      </c>
      <c r="B407" s="25">
        <v>58</v>
      </c>
      <c r="C407" s="25">
        <v>9</v>
      </c>
      <c r="D407" s="36">
        <f>(1+Mastersheet!$C$39)*D395</f>
        <v>31828.022860268007</v>
      </c>
      <c r="E407" s="36">
        <f t="shared" si="41"/>
        <v>-1909.6813716160805</v>
      </c>
      <c r="F407" s="36">
        <f t="shared" si="42"/>
        <v>0</v>
      </c>
      <c r="G407" s="36">
        <f t="shared" si="40"/>
        <v>-9230.1266294777215</v>
      </c>
      <c r="H407" s="37">
        <v>0</v>
      </c>
      <c r="I407" s="36">
        <f>(1+Mastersheet!$C$39)*I395</f>
        <v>-530.46704767113306</v>
      </c>
      <c r="J407" s="25">
        <v>0</v>
      </c>
      <c r="K407" s="25">
        <v>0</v>
      </c>
      <c r="L407" s="25">
        <v>0</v>
      </c>
      <c r="M407" s="37">
        <f>(1+Mastersheet!$C$29)*M395</f>
        <v>-6840.5898827984574</v>
      </c>
      <c r="N407" s="25">
        <v>0</v>
      </c>
      <c r="O407" s="25">
        <v>0</v>
      </c>
      <c r="P407" s="25">
        <v>0</v>
      </c>
      <c r="Q407" s="37">
        <f>(1+Mastersheet!$C$39)*Q395</f>
        <v>-1326.1676191778331</v>
      </c>
      <c r="R407" s="38">
        <f>Mastersheet!$C$41</f>
        <v>-1500</v>
      </c>
      <c r="S407" s="37">
        <f t="shared" si="43"/>
        <v>0</v>
      </c>
      <c r="T407" s="36">
        <f t="shared" si="44"/>
        <v>10490.990309526785</v>
      </c>
      <c r="U407" s="36">
        <f t="shared" si="45"/>
        <v>4147572.4655257701</v>
      </c>
    </row>
    <row r="408" spans="1:21">
      <c r="A408" s="25">
        <v>406</v>
      </c>
      <c r="B408" s="25">
        <v>58</v>
      </c>
      <c r="C408" s="25">
        <v>10</v>
      </c>
      <c r="D408" s="36">
        <f>(1+Mastersheet!$C$39)*D396</f>
        <v>31828.022860268007</v>
      </c>
      <c r="E408" s="36">
        <f t="shared" si="41"/>
        <v>-1909.6813716160805</v>
      </c>
      <c r="F408" s="36">
        <f t="shared" si="42"/>
        <v>0</v>
      </c>
      <c r="G408" s="36">
        <f t="shared" si="40"/>
        <v>-9230.1266294777215</v>
      </c>
      <c r="H408" s="37">
        <v>0</v>
      </c>
      <c r="I408" s="36">
        <f>(1+Mastersheet!$C$39)*I396</f>
        <v>-530.46704767113306</v>
      </c>
      <c r="J408" s="25">
        <v>0</v>
      </c>
      <c r="K408" s="25">
        <v>0</v>
      </c>
      <c r="L408" s="25">
        <v>0</v>
      </c>
      <c r="M408" s="37">
        <f>(1+Mastersheet!$C$29)*M396</f>
        <v>-6840.5898827984574</v>
      </c>
      <c r="N408" s="25">
        <v>0</v>
      </c>
      <c r="O408" s="25">
        <v>0</v>
      </c>
      <c r="P408" s="25">
        <v>0</v>
      </c>
      <c r="Q408" s="37">
        <f>(1+Mastersheet!$C$39)*Q396</f>
        <v>-1326.1676191778331</v>
      </c>
      <c r="R408" s="38">
        <f>Mastersheet!$C$41</f>
        <v>-1500</v>
      </c>
      <c r="S408" s="37">
        <f t="shared" si="43"/>
        <v>0</v>
      </c>
      <c r="T408" s="36">
        <f t="shared" si="44"/>
        <v>10490.990309526785</v>
      </c>
      <c r="U408" s="36">
        <f t="shared" si="45"/>
        <v>4164976.0766111733</v>
      </c>
    </row>
    <row r="409" spans="1:21">
      <c r="A409" s="25">
        <v>407</v>
      </c>
      <c r="B409" s="25">
        <v>58</v>
      </c>
      <c r="C409" s="25">
        <v>11</v>
      </c>
      <c r="D409" s="36">
        <f>(1+Mastersheet!$C$39)*D397</f>
        <v>31828.022860268007</v>
      </c>
      <c r="E409" s="36">
        <f t="shared" si="41"/>
        <v>-1909.6813716160805</v>
      </c>
      <c r="F409" s="36">
        <f t="shared" si="42"/>
        <v>0</v>
      </c>
      <c r="G409" s="36">
        <f t="shared" si="40"/>
        <v>-9230.1266294777215</v>
      </c>
      <c r="H409" s="37">
        <v>0</v>
      </c>
      <c r="I409" s="36">
        <f>(1+Mastersheet!$C$39)*I397</f>
        <v>-530.46704767113306</v>
      </c>
      <c r="J409" s="25">
        <v>0</v>
      </c>
      <c r="K409" s="25">
        <v>0</v>
      </c>
      <c r="L409" s="25">
        <v>0</v>
      </c>
      <c r="M409" s="37">
        <f>(1+Mastersheet!$C$29)*M397</f>
        <v>-6840.5898827984574</v>
      </c>
      <c r="N409" s="25">
        <v>0</v>
      </c>
      <c r="O409" s="25">
        <v>0</v>
      </c>
      <c r="P409" s="25">
        <v>0</v>
      </c>
      <c r="Q409" s="37">
        <f>(1+Mastersheet!$C$39)*Q397</f>
        <v>-1326.1676191778331</v>
      </c>
      <c r="R409" s="38">
        <f>Mastersheet!$C$41</f>
        <v>-1500</v>
      </c>
      <c r="S409" s="37">
        <f t="shared" si="43"/>
        <v>0</v>
      </c>
      <c r="T409" s="36">
        <f t="shared" si="44"/>
        <v>10490.990309526785</v>
      </c>
      <c r="U409" s="36">
        <f t="shared" si="45"/>
        <v>4182408.6937150522</v>
      </c>
    </row>
    <row r="410" spans="1:21">
      <c r="A410" s="25">
        <v>408</v>
      </c>
      <c r="B410" s="25">
        <v>59</v>
      </c>
      <c r="C410" s="25">
        <v>0</v>
      </c>
      <c r="D410" s="36">
        <f>(1+Mastersheet!$C$39)*D398</f>
        <v>31828.022860268007</v>
      </c>
      <c r="E410" s="36">
        <f t="shared" si="41"/>
        <v>-1909.6813716160805</v>
      </c>
      <c r="F410" s="36">
        <f t="shared" si="42"/>
        <v>0</v>
      </c>
      <c r="G410" s="36">
        <f t="shared" si="40"/>
        <v>-9230.1266294777215</v>
      </c>
      <c r="H410" s="37">
        <v>0</v>
      </c>
      <c r="I410" s="36">
        <f>(1+Mastersheet!$C$39)*I398</f>
        <v>-530.46704767113306</v>
      </c>
      <c r="J410" s="25">
        <v>0</v>
      </c>
      <c r="K410" s="25">
        <v>0</v>
      </c>
      <c r="L410" s="25">
        <v>0</v>
      </c>
      <c r="M410" s="37">
        <f>(1+Mastersheet!$C$29)*M398</f>
        <v>-6840.5898827984574</v>
      </c>
      <c r="N410" s="25">
        <v>0</v>
      </c>
      <c r="O410" s="25">
        <v>0</v>
      </c>
      <c r="P410" s="25">
        <v>0</v>
      </c>
      <c r="Q410" s="37">
        <f>(1+Mastersheet!$C$39)*Q398</f>
        <v>-1326.1676191778331</v>
      </c>
      <c r="R410" s="38">
        <f>Mastersheet!$C$41</f>
        <v>-1500</v>
      </c>
      <c r="S410" s="37">
        <f t="shared" si="43"/>
        <v>0</v>
      </c>
      <c r="T410" s="36">
        <f t="shared" si="44"/>
        <v>10490.990309526785</v>
      </c>
      <c r="U410" s="36">
        <f t="shared" si="45"/>
        <v>4199870.3651807709</v>
      </c>
    </row>
    <row r="411" spans="1:21">
      <c r="A411" s="25">
        <v>409</v>
      </c>
      <c r="B411" s="25">
        <v>59</v>
      </c>
      <c r="C411" s="25">
        <v>1</v>
      </c>
      <c r="D411" s="36">
        <f>(1+Mastersheet!$C$39)*D399</f>
        <v>32782.863546076049</v>
      </c>
      <c r="E411" s="36">
        <f t="shared" si="41"/>
        <v>-1966.9718127645629</v>
      </c>
      <c r="F411" s="36">
        <f t="shared" si="42"/>
        <v>0</v>
      </c>
      <c r="G411" s="36">
        <f t="shared" si="40"/>
        <v>-9507.0304283620535</v>
      </c>
      <c r="H411" s="37">
        <v>0</v>
      </c>
      <c r="I411" s="36">
        <f>(1+Mastersheet!$C$39)*I399</f>
        <v>-546.38105910126706</v>
      </c>
      <c r="J411" s="25">
        <v>0</v>
      </c>
      <c r="K411" s="25">
        <v>0</v>
      </c>
      <c r="L411" s="25">
        <v>0</v>
      </c>
      <c r="M411" s="37">
        <f>(1+Mastersheet!$C$29)*M399</f>
        <v>-7251.0252757663657</v>
      </c>
      <c r="N411" s="25">
        <v>0</v>
      </c>
      <c r="O411" s="25">
        <v>0</v>
      </c>
      <c r="P411" s="25">
        <v>0</v>
      </c>
      <c r="Q411" s="37">
        <f>(1+Mastersheet!$C$39)*Q399</f>
        <v>-1365.9526477531681</v>
      </c>
      <c r="R411" s="38">
        <f>Mastersheet!$C$41</f>
        <v>-1500</v>
      </c>
      <c r="S411" s="37">
        <f t="shared" si="43"/>
        <v>0</v>
      </c>
      <c r="T411" s="36">
        <f t="shared" si="44"/>
        <v>10645.502322328633</v>
      </c>
      <c r="U411" s="36">
        <f t="shared" si="45"/>
        <v>4217515.6514450675</v>
      </c>
    </row>
    <row r="412" spans="1:21">
      <c r="A412" s="25">
        <v>410</v>
      </c>
      <c r="B412" s="25">
        <v>59</v>
      </c>
      <c r="C412" s="25">
        <v>2</v>
      </c>
      <c r="D412" s="36">
        <f>(1+Mastersheet!$C$39)*D400</f>
        <v>32782.863546076049</v>
      </c>
      <c r="E412" s="36">
        <f t="shared" si="41"/>
        <v>-1966.9718127645629</v>
      </c>
      <c r="F412" s="36">
        <f t="shared" si="42"/>
        <v>0</v>
      </c>
      <c r="G412" s="36">
        <f t="shared" si="40"/>
        <v>-9507.0304283620535</v>
      </c>
      <c r="H412" s="37">
        <v>0</v>
      </c>
      <c r="I412" s="36">
        <f>(1+Mastersheet!$C$39)*I400</f>
        <v>-546.38105910126706</v>
      </c>
      <c r="J412" s="25">
        <v>0</v>
      </c>
      <c r="K412" s="25">
        <v>0</v>
      </c>
      <c r="L412" s="25">
        <v>0</v>
      </c>
      <c r="M412" s="37">
        <f>(1+Mastersheet!$C$29)*M400</f>
        <v>-7251.0252757663657</v>
      </c>
      <c r="N412" s="25">
        <v>0</v>
      </c>
      <c r="O412" s="25">
        <v>0</v>
      </c>
      <c r="P412" s="25">
        <v>0</v>
      </c>
      <c r="Q412" s="37">
        <f>(1+Mastersheet!$C$39)*Q400</f>
        <v>-1365.9526477531681</v>
      </c>
      <c r="R412" s="38">
        <f>Mastersheet!$C$41</f>
        <v>-1500</v>
      </c>
      <c r="S412" s="37">
        <f t="shared" si="43"/>
        <v>0</v>
      </c>
      <c r="T412" s="36">
        <f t="shared" si="44"/>
        <v>10645.502322328633</v>
      </c>
      <c r="U412" s="36">
        <f t="shared" si="45"/>
        <v>4235190.3465198046</v>
      </c>
    </row>
    <row r="413" spans="1:21">
      <c r="A413" s="25">
        <v>411</v>
      </c>
      <c r="B413" s="25">
        <v>59</v>
      </c>
      <c r="C413" s="25">
        <v>3</v>
      </c>
      <c r="D413" s="36">
        <f>(1+Mastersheet!$C$39)*D401</f>
        <v>32782.863546076049</v>
      </c>
      <c r="E413" s="36">
        <f t="shared" si="41"/>
        <v>-1966.9718127645629</v>
      </c>
      <c r="F413" s="36">
        <f t="shared" si="42"/>
        <v>0</v>
      </c>
      <c r="G413" s="36">
        <f t="shared" si="40"/>
        <v>-9507.0304283620535</v>
      </c>
      <c r="H413" s="37">
        <v>0</v>
      </c>
      <c r="I413" s="36">
        <f>(1+Mastersheet!$C$39)*I401</f>
        <v>-546.38105910126706</v>
      </c>
      <c r="J413" s="25">
        <v>0</v>
      </c>
      <c r="K413" s="25">
        <v>0</v>
      </c>
      <c r="L413" s="25">
        <v>0</v>
      </c>
      <c r="M413" s="37">
        <f>(1+Mastersheet!$C$29)*M401</f>
        <v>-7251.0252757663657</v>
      </c>
      <c r="N413" s="25">
        <v>0</v>
      </c>
      <c r="O413" s="25">
        <v>0</v>
      </c>
      <c r="P413" s="25">
        <v>0</v>
      </c>
      <c r="Q413" s="37">
        <f>(1+Mastersheet!$C$39)*Q401</f>
        <v>-1365.9526477531681</v>
      </c>
      <c r="R413" s="38">
        <f>Mastersheet!$C$41</f>
        <v>-1500</v>
      </c>
      <c r="S413" s="37">
        <f t="shared" si="43"/>
        <v>0</v>
      </c>
      <c r="T413" s="36">
        <f t="shared" si="44"/>
        <v>10645.502322328633</v>
      </c>
      <c r="U413" s="36">
        <f t="shared" si="45"/>
        <v>4252894.4994196659</v>
      </c>
    </row>
    <row r="414" spans="1:21">
      <c r="A414" s="25">
        <v>412</v>
      </c>
      <c r="B414" s="25">
        <v>59</v>
      </c>
      <c r="C414" s="25">
        <v>4</v>
      </c>
      <c r="D414" s="36">
        <f>(1+Mastersheet!$C$39)*D402</f>
        <v>32782.863546076049</v>
      </c>
      <c r="E414" s="36">
        <f t="shared" si="41"/>
        <v>-1966.9718127645629</v>
      </c>
      <c r="F414" s="36">
        <f t="shared" si="42"/>
        <v>0</v>
      </c>
      <c r="G414" s="36">
        <f t="shared" si="40"/>
        <v>-9507.0304283620535</v>
      </c>
      <c r="H414" s="37">
        <v>0</v>
      </c>
      <c r="I414" s="36">
        <f>(1+Mastersheet!$C$39)*I402</f>
        <v>-546.38105910126706</v>
      </c>
      <c r="J414" s="25">
        <v>0</v>
      </c>
      <c r="K414" s="25">
        <v>0</v>
      </c>
      <c r="L414" s="25">
        <v>0</v>
      </c>
      <c r="M414" s="37">
        <f>(1+Mastersheet!$C$29)*M402</f>
        <v>-7251.0252757663657</v>
      </c>
      <c r="N414" s="25">
        <v>0</v>
      </c>
      <c r="O414" s="25">
        <v>0</v>
      </c>
      <c r="P414" s="25">
        <v>0</v>
      </c>
      <c r="Q414" s="37">
        <f>(1+Mastersheet!$C$39)*Q402</f>
        <v>-1365.9526477531681</v>
      </c>
      <c r="R414" s="38">
        <f>Mastersheet!$C$41</f>
        <v>-1500</v>
      </c>
      <c r="S414" s="37">
        <f t="shared" si="43"/>
        <v>0</v>
      </c>
      <c r="T414" s="36">
        <f t="shared" si="44"/>
        <v>10645.502322328633</v>
      </c>
      <c r="U414" s="36">
        <f t="shared" si="45"/>
        <v>4270628.1592410272</v>
      </c>
    </row>
    <row r="415" spans="1:21">
      <c r="A415" s="25">
        <v>413</v>
      </c>
      <c r="B415" s="25">
        <v>59</v>
      </c>
      <c r="C415" s="25">
        <v>5</v>
      </c>
      <c r="D415" s="36">
        <f>(1+Mastersheet!$C$39)*D403</f>
        <v>32782.863546076049</v>
      </c>
      <c r="E415" s="36">
        <f t="shared" si="41"/>
        <v>-1966.9718127645629</v>
      </c>
      <c r="F415" s="36">
        <f t="shared" si="42"/>
        <v>0</v>
      </c>
      <c r="G415" s="36">
        <f t="shared" si="40"/>
        <v>-9507.0304283620535</v>
      </c>
      <c r="H415" s="37">
        <v>0</v>
      </c>
      <c r="I415" s="36">
        <f>(1+Mastersheet!$C$39)*I403</f>
        <v>-546.38105910126706</v>
      </c>
      <c r="J415" s="25">
        <v>0</v>
      </c>
      <c r="K415" s="25">
        <v>0</v>
      </c>
      <c r="L415" s="25">
        <v>0</v>
      </c>
      <c r="M415" s="37">
        <f>(1+Mastersheet!$C$29)*M403</f>
        <v>-7251.0252757663657</v>
      </c>
      <c r="N415" s="25">
        <v>0</v>
      </c>
      <c r="O415" s="25">
        <v>0</v>
      </c>
      <c r="P415" s="25">
        <v>0</v>
      </c>
      <c r="Q415" s="37">
        <f>(1+Mastersheet!$C$39)*Q403</f>
        <v>-1365.9526477531681</v>
      </c>
      <c r="R415" s="38">
        <f>Mastersheet!$C$41</f>
        <v>-1500</v>
      </c>
      <c r="S415" s="37">
        <f t="shared" si="43"/>
        <v>0</v>
      </c>
      <c r="T415" s="36">
        <f t="shared" si="44"/>
        <v>10645.502322328633</v>
      </c>
      <c r="U415" s="36">
        <f t="shared" si="45"/>
        <v>4288391.3751620911</v>
      </c>
    </row>
    <row r="416" spans="1:21">
      <c r="A416" s="25">
        <v>414</v>
      </c>
      <c r="B416" s="25">
        <v>59</v>
      </c>
      <c r="C416" s="25">
        <v>6</v>
      </c>
      <c r="D416" s="36">
        <f>(1+Mastersheet!$C$39)*D404</f>
        <v>32782.863546076049</v>
      </c>
      <c r="E416" s="36">
        <f t="shared" si="41"/>
        <v>-1966.9718127645629</v>
      </c>
      <c r="F416" s="36">
        <f t="shared" si="42"/>
        <v>0</v>
      </c>
      <c r="G416" s="36">
        <f t="shared" si="40"/>
        <v>-9507.0304283620535</v>
      </c>
      <c r="H416" s="37">
        <v>0</v>
      </c>
      <c r="I416" s="36">
        <f>(1+Mastersheet!$C$39)*I404</f>
        <v>-546.38105910126706</v>
      </c>
      <c r="J416" s="25">
        <v>0</v>
      </c>
      <c r="K416" s="25">
        <v>0</v>
      </c>
      <c r="L416" s="25">
        <v>0</v>
      </c>
      <c r="M416" s="37">
        <f>(1+Mastersheet!$C$29)*M404</f>
        <v>-7251.0252757663657</v>
      </c>
      <c r="N416" s="25">
        <v>0</v>
      </c>
      <c r="O416" s="25">
        <v>0</v>
      </c>
      <c r="P416" s="25">
        <v>0</v>
      </c>
      <c r="Q416" s="37">
        <f>(1+Mastersheet!$C$39)*Q404</f>
        <v>-1365.9526477531681</v>
      </c>
      <c r="R416" s="38">
        <f>Mastersheet!$C$41</f>
        <v>-1500</v>
      </c>
      <c r="S416" s="37">
        <f t="shared" si="43"/>
        <v>0</v>
      </c>
      <c r="T416" s="36">
        <f t="shared" si="44"/>
        <v>10645.502322328633</v>
      </c>
      <c r="U416" s="36">
        <f t="shared" si="45"/>
        <v>4306184.1964430232</v>
      </c>
    </row>
    <row r="417" spans="1:21">
      <c r="A417" s="25">
        <v>415</v>
      </c>
      <c r="B417" s="25">
        <v>59</v>
      </c>
      <c r="C417" s="25">
        <v>7</v>
      </c>
      <c r="D417" s="36">
        <f>(1+Mastersheet!$C$39)*D405</f>
        <v>32782.863546076049</v>
      </c>
      <c r="E417" s="36">
        <f t="shared" si="41"/>
        <v>-1966.9718127645629</v>
      </c>
      <c r="F417" s="36">
        <f t="shared" si="42"/>
        <v>0</v>
      </c>
      <c r="G417" s="36">
        <f t="shared" si="40"/>
        <v>-9507.0304283620535</v>
      </c>
      <c r="H417" s="37">
        <v>0</v>
      </c>
      <c r="I417" s="36">
        <f>(1+Mastersheet!$C$39)*I405</f>
        <v>-546.38105910126706</v>
      </c>
      <c r="J417" s="25">
        <v>0</v>
      </c>
      <c r="K417" s="25">
        <v>0</v>
      </c>
      <c r="L417" s="25">
        <v>0</v>
      </c>
      <c r="M417" s="37">
        <f>(1+Mastersheet!$C$29)*M405</f>
        <v>-7251.0252757663657</v>
      </c>
      <c r="N417" s="25">
        <v>0</v>
      </c>
      <c r="O417" s="25">
        <v>0</v>
      </c>
      <c r="P417" s="25">
        <v>0</v>
      </c>
      <c r="Q417" s="37">
        <f>(1+Mastersheet!$C$39)*Q405</f>
        <v>-1365.9526477531681</v>
      </c>
      <c r="R417" s="38">
        <f>Mastersheet!$C$41</f>
        <v>-1500</v>
      </c>
      <c r="S417" s="37">
        <f t="shared" si="43"/>
        <v>0</v>
      </c>
      <c r="T417" s="36">
        <f t="shared" si="44"/>
        <v>10645.502322328633</v>
      </c>
      <c r="U417" s="36">
        <f t="shared" si="45"/>
        <v>4324006.6724260896</v>
      </c>
    </row>
    <row r="418" spans="1:21">
      <c r="A418" s="25">
        <v>416</v>
      </c>
      <c r="B418" s="25">
        <v>59</v>
      </c>
      <c r="C418" s="25">
        <v>8</v>
      </c>
      <c r="D418" s="36">
        <f>(1+Mastersheet!$C$39)*D406</f>
        <v>32782.863546076049</v>
      </c>
      <c r="E418" s="36">
        <f t="shared" si="41"/>
        <v>-1966.9718127645629</v>
      </c>
      <c r="F418" s="36">
        <f t="shared" si="42"/>
        <v>0</v>
      </c>
      <c r="G418" s="36">
        <f t="shared" si="40"/>
        <v>-9507.0304283620535</v>
      </c>
      <c r="H418" s="37">
        <v>0</v>
      </c>
      <c r="I418" s="36">
        <f>(1+Mastersheet!$C$39)*I406</f>
        <v>-546.38105910126706</v>
      </c>
      <c r="J418" s="25">
        <v>0</v>
      </c>
      <c r="K418" s="25">
        <v>0</v>
      </c>
      <c r="L418" s="25">
        <v>0</v>
      </c>
      <c r="M418" s="37">
        <f>(1+Mastersheet!$C$29)*M406</f>
        <v>-7251.0252757663657</v>
      </c>
      <c r="N418" s="25">
        <v>0</v>
      </c>
      <c r="O418" s="25">
        <v>0</v>
      </c>
      <c r="P418" s="25">
        <v>0</v>
      </c>
      <c r="Q418" s="37">
        <f>(1+Mastersheet!$C$39)*Q406</f>
        <v>-1365.9526477531681</v>
      </c>
      <c r="R418" s="38">
        <f>Mastersheet!$C$41</f>
        <v>-1500</v>
      </c>
      <c r="S418" s="37">
        <f t="shared" si="43"/>
        <v>0</v>
      </c>
      <c r="T418" s="36">
        <f t="shared" si="44"/>
        <v>10645.502322328633</v>
      </c>
      <c r="U418" s="36">
        <f t="shared" si="45"/>
        <v>4341858.8525357945</v>
      </c>
    </row>
    <row r="419" spans="1:21">
      <c r="A419" s="25">
        <v>417</v>
      </c>
      <c r="B419" s="25">
        <v>59</v>
      </c>
      <c r="C419" s="25">
        <v>9</v>
      </c>
      <c r="D419" s="36">
        <f>(1+Mastersheet!$C$39)*D407</f>
        <v>32782.863546076049</v>
      </c>
      <c r="E419" s="36">
        <f t="shared" si="41"/>
        <v>-1966.9718127645629</v>
      </c>
      <c r="F419" s="36">
        <f t="shared" si="42"/>
        <v>0</v>
      </c>
      <c r="G419" s="36">
        <f t="shared" si="40"/>
        <v>-9507.0304283620535</v>
      </c>
      <c r="H419" s="37">
        <v>0</v>
      </c>
      <c r="I419" s="36">
        <f>(1+Mastersheet!$C$39)*I407</f>
        <v>-546.38105910126706</v>
      </c>
      <c r="J419" s="25">
        <v>0</v>
      </c>
      <c r="K419" s="25">
        <v>0</v>
      </c>
      <c r="L419" s="25">
        <v>0</v>
      </c>
      <c r="M419" s="37">
        <f>(1+Mastersheet!$C$29)*M407</f>
        <v>-7251.0252757663657</v>
      </c>
      <c r="N419" s="25">
        <v>0</v>
      </c>
      <c r="O419" s="25">
        <v>0</v>
      </c>
      <c r="P419" s="25">
        <v>0</v>
      </c>
      <c r="Q419" s="37">
        <f>(1+Mastersheet!$C$39)*Q407</f>
        <v>-1365.9526477531681</v>
      </c>
      <c r="R419" s="38">
        <f>Mastersheet!$C$41</f>
        <v>-1500</v>
      </c>
      <c r="S419" s="37">
        <f t="shared" si="43"/>
        <v>0</v>
      </c>
      <c r="T419" s="36">
        <f t="shared" si="44"/>
        <v>10645.502322328633</v>
      </c>
      <c r="U419" s="36">
        <f t="shared" si="45"/>
        <v>4359740.7862790162</v>
      </c>
    </row>
    <row r="420" spans="1:21">
      <c r="A420" s="25">
        <v>418</v>
      </c>
      <c r="B420" s="25">
        <v>59</v>
      </c>
      <c r="C420" s="25">
        <v>10</v>
      </c>
      <c r="D420" s="36">
        <f>(1+Mastersheet!$C$39)*D408</f>
        <v>32782.863546076049</v>
      </c>
      <c r="E420" s="36">
        <f t="shared" si="41"/>
        <v>-1966.9718127645629</v>
      </c>
      <c r="F420" s="36">
        <f t="shared" si="42"/>
        <v>0</v>
      </c>
      <c r="G420" s="36">
        <f t="shared" si="40"/>
        <v>-9507.0304283620535</v>
      </c>
      <c r="H420" s="37">
        <v>0</v>
      </c>
      <c r="I420" s="36">
        <f>(1+Mastersheet!$C$39)*I408</f>
        <v>-546.38105910126706</v>
      </c>
      <c r="J420" s="25">
        <v>0</v>
      </c>
      <c r="K420" s="25">
        <v>0</v>
      </c>
      <c r="L420" s="25">
        <v>0</v>
      </c>
      <c r="M420" s="37">
        <f>(1+Mastersheet!$C$29)*M408</f>
        <v>-7251.0252757663657</v>
      </c>
      <c r="N420" s="25">
        <v>0</v>
      </c>
      <c r="O420" s="25">
        <v>0</v>
      </c>
      <c r="P420" s="25">
        <v>0</v>
      </c>
      <c r="Q420" s="37">
        <f>(1+Mastersheet!$C$39)*Q408</f>
        <v>-1365.9526477531681</v>
      </c>
      <c r="R420" s="38">
        <f>Mastersheet!$C$41</f>
        <v>-1500</v>
      </c>
      <c r="S420" s="37">
        <f t="shared" si="43"/>
        <v>0</v>
      </c>
      <c r="T420" s="36">
        <f t="shared" si="44"/>
        <v>10645.502322328633</v>
      </c>
      <c r="U420" s="36">
        <f t="shared" si="45"/>
        <v>4377652.5232451428</v>
      </c>
    </row>
    <row r="421" spans="1:21">
      <c r="A421" s="25">
        <v>419</v>
      </c>
      <c r="B421" s="25">
        <v>59</v>
      </c>
      <c r="C421" s="25">
        <v>11</v>
      </c>
      <c r="D421" s="36">
        <f>(1+Mastersheet!$C$39)*D409</f>
        <v>32782.863546076049</v>
      </c>
      <c r="E421" s="36">
        <f t="shared" si="41"/>
        <v>-1966.9718127645629</v>
      </c>
      <c r="F421" s="36">
        <v>0</v>
      </c>
      <c r="G421" s="36">
        <f t="shared" si="40"/>
        <v>-9507.0304283620535</v>
      </c>
      <c r="H421" s="37">
        <v>0</v>
      </c>
      <c r="I421" s="36">
        <f>(1+Mastersheet!$C$39)*I409</f>
        <v>-546.38105910126706</v>
      </c>
      <c r="J421" s="25">
        <v>0</v>
      </c>
      <c r="K421" s="25">
        <v>0</v>
      </c>
      <c r="L421" s="25">
        <v>0</v>
      </c>
      <c r="M421" s="37">
        <f>(1+Mastersheet!$C$29)*M409</f>
        <v>-7251.0252757663657</v>
      </c>
      <c r="N421" s="25">
        <v>0</v>
      </c>
      <c r="O421" s="25">
        <v>0</v>
      </c>
      <c r="P421" s="25">
        <v>0</v>
      </c>
      <c r="Q421" s="37">
        <f>(1+Mastersheet!$C$39)*Q409</f>
        <v>-1365.9526477531681</v>
      </c>
      <c r="R421" s="38">
        <f>Mastersheet!$C$41</f>
        <v>-1500</v>
      </c>
      <c r="S421" s="37">
        <v>0</v>
      </c>
      <c r="T421" s="36">
        <f t="shared" si="44"/>
        <v>10645.502322328633</v>
      </c>
      <c r="U421" s="36">
        <f t="shared" si="45"/>
        <v>4395594.1131062135</v>
      </c>
    </row>
    <row r="422" spans="1:21">
      <c r="A422" s="25">
        <v>420</v>
      </c>
      <c r="B422" s="25">
        <v>60</v>
      </c>
      <c r="C422" s="25">
        <v>0</v>
      </c>
      <c r="D422" s="36">
        <f>(1+Mastersheet!$C$39)*D410</f>
        <v>32782.863546076049</v>
      </c>
      <c r="E422" s="36">
        <f t="shared" si="41"/>
        <v>-1966.9718127645629</v>
      </c>
      <c r="F422" s="36">
        <f>'Subcase 1'!F422</f>
        <v>1382745.7552817771</v>
      </c>
      <c r="G422" s="36">
        <f t="shared" si="40"/>
        <v>-9507.0304283620535</v>
      </c>
      <c r="H422" s="37">
        <v>0</v>
      </c>
      <c r="I422" s="36">
        <f>(1+Mastersheet!$C$39)*I410</f>
        <v>-546.38105910126706</v>
      </c>
      <c r="J422" s="25">
        <v>0</v>
      </c>
      <c r="K422" s="25">
        <v>0</v>
      </c>
      <c r="L422" s="25">
        <v>0</v>
      </c>
      <c r="M422" s="37">
        <f>(1+Mastersheet!$C$29)*M410</f>
        <v>-7251.0252757663657</v>
      </c>
      <c r="N422" s="25">
        <v>0</v>
      </c>
      <c r="O422" s="25">
        <v>0</v>
      </c>
      <c r="P422" s="25">
        <v>0</v>
      </c>
      <c r="Q422" s="37">
        <f>(1+Mastersheet!$C$39)*Q410</f>
        <v>-1365.9526477531681</v>
      </c>
      <c r="R422" s="38">
        <f>Mastersheet!$C$41</f>
        <v>-1500</v>
      </c>
      <c r="S422" s="37">
        <f>-FV(8%/12,420,1500,,)</f>
        <v>3440823.7269946053</v>
      </c>
      <c r="T422" s="36">
        <f t="shared" si="44"/>
        <v>4834214.9845987111</v>
      </c>
      <c r="U422" s="36">
        <f xml:space="preserve"> T422 + U421 * (1+($Y$7)/12)</f>
        <v>9237135.0878934339</v>
      </c>
    </row>
    <row r="425" spans="1:21">
      <c r="F425" s="4"/>
    </row>
    <row r="427" spans="1:21">
      <c r="S427" s="4">
        <f>FV(8%/12,420,1500,,)</f>
        <v>-3440823.7269946053</v>
      </c>
    </row>
    <row r="582" spans="5:5">
      <c r="E58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7072-FE7B-4E46-AAB3-C13C31B84A33}">
  <dimension ref="A1:AT422"/>
  <sheetViews>
    <sheetView workbookViewId="0">
      <pane xSplit="3" topLeftCell="Q1" activePane="topRight" state="frozen"/>
      <selection pane="topRight" activeCell="U10" sqref="U10"/>
    </sheetView>
  </sheetViews>
  <sheetFormatPr defaultColWidth="11.42578125" defaultRowHeight="15"/>
  <cols>
    <col min="1" max="1" width="10" customWidth="1"/>
    <col min="2" max="2" width="14.140625" customWidth="1"/>
    <col min="3" max="3" width="14.42578125" customWidth="1"/>
    <col min="4" max="4" width="15.85546875" customWidth="1"/>
    <col min="5" max="5" width="25.7109375" customWidth="1"/>
    <col min="6" max="6" width="19.140625" customWidth="1"/>
    <col min="7" max="7" width="20.28515625" customWidth="1"/>
    <col min="8" max="9" width="15" customWidth="1"/>
    <col min="10" max="11" width="18.42578125" customWidth="1"/>
    <col min="12" max="12" width="24.85546875" customWidth="1"/>
    <col min="13" max="13" width="18.140625" bestFit="1" customWidth="1"/>
    <col min="14" max="14" width="16.85546875" customWidth="1"/>
    <col min="15" max="15" width="29.85546875" customWidth="1"/>
    <col min="16" max="16" width="15.42578125" customWidth="1"/>
    <col min="17" max="17" width="18" customWidth="1"/>
    <col min="20" max="20" width="26.42578125" customWidth="1"/>
    <col min="21" max="21" width="19" customWidth="1"/>
    <col min="22" max="22" width="20.28515625" bestFit="1" customWidth="1"/>
  </cols>
  <sheetData>
    <row r="1" spans="1:22" ht="18.75" customHeight="1">
      <c r="A1" s="39" t="s">
        <v>141</v>
      </c>
      <c r="B1" s="26" t="s">
        <v>142</v>
      </c>
      <c r="C1" s="29" t="s">
        <v>143</v>
      </c>
      <c r="D1" s="35" t="s">
        <v>144</v>
      </c>
      <c r="E1" s="27" t="s">
        <v>76</v>
      </c>
      <c r="F1" s="27" t="s">
        <v>56</v>
      </c>
      <c r="G1" s="35" t="s">
        <v>77</v>
      </c>
      <c r="H1" s="39" t="s">
        <v>78</v>
      </c>
      <c r="I1" s="15" t="s">
        <v>153</v>
      </c>
      <c r="J1" s="43" t="s">
        <v>84</v>
      </c>
      <c r="K1" s="54" t="s">
        <v>154</v>
      </c>
      <c r="L1" s="28" t="s">
        <v>85</v>
      </c>
      <c r="M1" s="27" t="s">
        <v>88</v>
      </c>
      <c r="N1" s="27" t="s">
        <v>65</v>
      </c>
      <c r="O1" s="28" t="s">
        <v>155</v>
      </c>
      <c r="P1" s="27" t="s">
        <v>145</v>
      </c>
      <c r="Q1" s="27" t="s">
        <v>146</v>
      </c>
      <c r="T1" s="30" t="s">
        <v>147</v>
      </c>
      <c r="U1" s="32">
        <v>3</v>
      </c>
    </row>
    <row r="2" spans="1:22" ht="18.75" customHeight="1">
      <c r="A2" s="57">
        <v>0</v>
      </c>
      <c r="B2" s="25">
        <v>25</v>
      </c>
      <c r="C2" s="40">
        <v>0</v>
      </c>
      <c r="D2" s="58">
        <v>50000</v>
      </c>
      <c r="E2" s="59">
        <v>0</v>
      </c>
      <c r="F2" s="60">
        <v>0</v>
      </c>
      <c r="G2" s="58">
        <f t="shared" ref="G2:G65" si="0">-0.29*($D2)</f>
        <v>-14499.999999999998</v>
      </c>
      <c r="H2" s="57">
        <v>0</v>
      </c>
      <c r="I2" s="68">
        <v>0</v>
      </c>
      <c r="J2" s="61">
        <v>0</v>
      </c>
      <c r="K2" s="61">
        <v>0</v>
      </c>
      <c r="L2" s="62">
        <v>0</v>
      </c>
      <c r="M2" s="60">
        <v>0</v>
      </c>
      <c r="N2" s="60">
        <v>0</v>
      </c>
      <c r="O2" s="62">
        <v>0</v>
      </c>
      <c r="P2" s="58">
        <f>SUM(U8,D2,E2,F2,G2,H2,I2,K2,J2,L2,M2,N2,O2)</f>
        <v>90500</v>
      </c>
      <c r="Q2" s="58">
        <f>P2</f>
        <v>90500</v>
      </c>
      <c r="T2" s="84"/>
      <c r="U2" s="85"/>
    </row>
    <row r="3" spans="1:22" ht="15.95">
      <c r="A3" s="33">
        <v>1</v>
      </c>
      <c r="B3" s="25">
        <v>25</v>
      </c>
      <c r="C3" s="40">
        <v>1</v>
      </c>
      <c r="D3" s="36">
        <f>Mastersheet!$C$2</f>
        <v>12000</v>
      </c>
      <c r="E3" s="34">
        <f>-0.06*D3</f>
        <v>-720</v>
      </c>
      <c r="F3" s="37">
        <v>0</v>
      </c>
      <c r="G3" s="65">
        <f t="shared" si="0"/>
        <v>-3479.9999999999995</v>
      </c>
      <c r="H3" s="37">
        <f t="shared" ref="H3:H34" si="1">PMT(0.01,60,60000,0)</f>
        <v>-1334.6668610941063</v>
      </c>
      <c r="I3" s="42">
        <f>-Mastersheet!C18</f>
        <v>-6000</v>
      </c>
      <c r="J3" s="42">
        <v>0</v>
      </c>
      <c r="K3" s="42">
        <v>0</v>
      </c>
      <c r="L3" s="38">
        <v>-1000</v>
      </c>
      <c r="M3" s="38">
        <f>-Mastersheet!$C$38</f>
        <v>-500</v>
      </c>
      <c r="N3" s="38">
        <v>0</v>
      </c>
      <c r="O3" s="38">
        <f>FV(0.00666,1,0,N3,0)</f>
        <v>0</v>
      </c>
      <c r="P3" s="58">
        <f t="shared" ref="P3:P66" si="2">SUM(D3,E3,F3,G3,H3,I3,J3,K3,L3,M3,N3,O3)</f>
        <v>-1034.666861094106</v>
      </c>
      <c r="Q3" s="36">
        <f t="shared" ref="Q3:Q66" si="3">P3+(Q2*(1+($U$7/12)))</f>
        <v>89616.166472239231</v>
      </c>
      <c r="T3" s="86" t="s">
        <v>103</v>
      </c>
      <c r="U3" s="32" t="s">
        <v>113</v>
      </c>
    </row>
    <row r="4" spans="1:22" ht="15.95">
      <c r="A4" s="33">
        <v>2</v>
      </c>
      <c r="B4" s="25">
        <v>25</v>
      </c>
      <c r="C4" s="40">
        <v>2</v>
      </c>
      <c r="D4" s="36">
        <f>Mastersheet!$C$2</f>
        <v>12000</v>
      </c>
      <c r="E4" s="34">
        <f t="shared" ref="E4:E67" si="4">-0.06*D4</f>
        <v>-720</v>
      </c>
      <c r="F4" s="37">
        <v>0</v>
      </c>
      <c r="G4" s="41">
        <f t="shared" si="0"/>
        <v>-3479.9999999999995</v>
      </c>
      <c r="H4" s="37">
        <f t="shared" si="1"/>
        <v>-1334.6668610941063</v>
      </c>
      <c r="I4" s="37">
        <v>0</v>
      </c>
      <c r="J4" s="37">
        <f>Mastersheet!$C$21</f>
        <v>-747.00094700314776</v>
      </c>
      <c r="K4" s="42">
        <v>0</v>
      </c>
      <c r="L4" s="38">
        <v>-1000</v>
      </c>
      <c r="M4" s="38">
        <f>-Mastersheet!$C$38</f>
        <v>-500</v>
      </c>
      <c r="N4" s="38">
        <v>0</v>
      </c>
      <c r="O4" s="38">
        <f>FV(0.00666,1,0,N4,0)</f>
        <v>0</v>
      </c>
      <c r="P4" s="58">
        <f t="shared" si="2"/>
        <v>4218.3321919027458</v>
      </c>
      <c r="Q4" s="36">
        <f t="shared" si="3"/>
        <v>93983.85894159571</v>
      </c>
      <c r="T4" s="30" t="s">
        <v>104</v>
      </c>
      <c r="U4" s="32" t="s">
        <v>114</v>
      </c>
    </row>
    <row r="5" spans="1:22" ht="15.95">
      <c r="A5" s="33">
        <v>3</v>
      </c>
      <c r="B5" s="25">
        <v>25</v>
      </c>
      <c r="C5" s="40">
        <v>3</v>
      </c>
      <c r="D5" s="36">
        <f>Mastersheet!$C$2</f>
        <v>12000</v>
      </c>
      <c r="E5" s="34">
        <f t="shared" si="4"/>
        <v>-720</v>
      </c>
      <c r="F5" s="37">
        <v>0</v>
      </c>
      <c r="G5" s="41">
        <f t="shared" si="0"/>
        <v>-3479.9999999999995</v>
      </c>
      <c r="H5" s="37">
        <f t="shared" si="1"/>
        <v>-1334.6668610941063</v>
      </c>
      <c r="I5" s="37">
        <v>0</v>
      </c>
      <c r="J5" s="37">
        <f>Mastersheet!$C$21</f>
        <v>-747.00094700314776</v>
      </c>
      <c r="K5" s="42">
        <v>0</v>
      </c>
      <c r="L5" s="38">
        <v>-1000</v>
      </c>
      <c r="M5" s="38">
        <f>-Mastersheet!$C$38</f>
        <v>-500</v>
      </c>
      <c r="N5" s="38">
        <v>0</v>
      </c>
      <c r="O5" s="38">
        <f t="shared" ref="O5:O67" si="5">FV(0.00666,1,0,N5,0)</f>
        <v>0</v>
      </c>
      <c r="P5" s="58">
        <f t="shared" si="2"/>
        <v>4218.3321919027458</v>
      </c>
      <c r="Q5" s="36">
        <f t="shared" si="3"/>
        <v>98358.830898401124</v>
      </c>
      <c r="T5" s="30" t="s">
        <v>105</v>
      </c>
      <c r="U5" s="32" t="s">
        <v>109</v>
      </c>
    </row>
    <row r="6" spans="1:22">
      <c r="A6" s="33">
        <v>4</v>
      </c>
      <c r="B6" s="25">
        <v>25</v>
      </c>
      <c r="C6" s="40">
        <v>4</v>
      </c>
      <c r="D6" s="36">
        <f>Mastersheet!$C$2</f>
        <v>12000</v>
      </c>
      <c r="E6" s="34">
        <f t="shared" si="4"/>
        <v>-720</v>
      </c>
      <c r="F6" s="37">
        <v>0</v>
      </c>
      <c r="G6" s="41">
        <f t="shared" si="0"/>
        <v>-3479.9999999999995</v>
      </c>
      <c r="H6" s="37">
        <f t="shared" si="1"/>
        <v>-1334.6668610941063</v>
      </c>
      <c r="I6" s="37">
        <v>0</v>
      </c>
      <c r="J6" s="37">
        <f>Mastersheet!$C$21</f>
        <v>-747.00094700314776</v>
      </c>
      <c r="K6" s="42">
        <v>0</v>
      </c>
      <c r="L6" s="38">
        <v>-1000</v>
      </c>
      <c r="M6" s="38">
        <f>-Mastersheet!$C$38</f>
        <v>-500</v>
      </c>
      <c r="N6" s="38">
        <v>0</v>
      </c>
      <c r="O6" s="38">
        <f t="shared" si="5"/>
        <v>0</v>
      </c>
      <c r="P6" s="58">
        <f t="shared" si="2"/>
        <v>4218.3321919027458</v>
      </c>
      <c r="Q6" s="36">
        <f t="shared" si="3"/>
        <v>102741.09447513455</v>
      </c>
      <c r="U6" s="45"/>
    </row>
    <row r="7" spans="1:22" ht="15.95">
      <c r="A7" s="33">
        <v>5</v>
      </c>
      <c r="B7" s="25">
        <v>25</v>
      </c>
      <c r="C7" s="40">
        <v>5</v>
      </c>
      <c r="D7" s="36">
        <f>Mastersheet!$C$2</f>
        <v>12000</v>
      </c>
      <c r="E7" s="34">
        <f t="shared" si="4"/>
        <v>-720</v>
      </c>
      <c r="F7" s="37">
        <v>0</v>
      </c>
      <c r="G7" s="41">
        <f t="shared" si="0"/>
        <v>-3479.9999999999995</v>
      </c>
      <c r="H7" s="37">
        <f t="shared" si="1"/>
        <v>-1334.6668610941063</v>
      </c>
      <c r="I7" s="37">
        <v>0</v>
      </c>
      <c r="J7" s="37">
        <f>Mastersheet!$C$21</f>
        <v>-747.00094700314776</v>
      </c>
      <c r="K7" s="42">
        <v>0</v>
      </c>
      <c r="L7" s="38">
        <v>-1000</v>
      </c>
      <c r="M7" s="38">
        <f>-Mastersheet!$C$38</f>
        <v>-500</v>
      </c>
      <c r="N7" s="38">
        <v>0</v>
      </c>
      <c r="O7" s="38">
        <f t="shared" si="5"/>
        <v>0</v>
      </c>
      <c r="P7" s="58">
        <f t="shared" si="2"/>
        <v>4218.3321919027458</v>
      </c>
      <c r="Q7" s="36">
        <f t="shared" si="3"/>
        <v>107130.66182449587</v>
      </c>
      <c r="T7" s="30" t="s">
        <v>136</v>
      </c>
      <c r="U7" s="31">
        <v>0.02</v>
      </c>
    </row>
    <row r="8" spans="1:22">
      <c r="A8" s="33">
        <v>6</v>
      </c>
      <c r="B8" s="25">
        <v>25</v>
      </c>
      <c r="C8" s="40">
        <v>6</v>
      </c>
      <c r="D8" s="36">
        <f>Mastersheet!$C$2</f>
        <v>12000</v>
      </c>
      <c r="E8" s="34">
        <f t="shared" si="4"/>
        <v>-720</v>
      </c>
      <c r="F8" s="37">
        <v>0</v>
      </c>
      <c r="G8" s="41">
        <f t="shared" si="0"/>
        <v>-3479.9999999999995</v>
      </c>
      <c r="H8" s="37">
        <f t="shared" si="1"/>
        <v>-1334.6668610941063</v>
      </c>
      <c r="I8" s="37">
        <v>0</v>
      </c>
      <c r="J8" s="37">
        <f>Mastersheet!$C$21</f>
        <v>-747.00094700314776</v>
      </c>
      <c r="K8" s="42">
        <v>0</v>
      </c>
      <c r="L8" s="38">
        <v>-1000</v>
      </c>
      <c r="M8" s="38">
        <f>-Mastersheet!$C$38</f>
        <v>-500</v>
      </c>
      <c r="N8" s="38">
        <v>0</v>
      </c>
      <c r="O8" s="38">
        <f t="shared" si="5"/>
        <v>0</v>
      </c>
      <c r="P8" s="58">
        <f t="shared" si="2"/>
        <v>4218.3321919027458</v>
      </c>
      <c r="Q8" s="36">
        <f t="shared" si="3"/>
        <v>111527.54511943944</v>
      </c>
      <c r="T8" s="80" t="s">
        <v>44</v>
      </c>
      <c r="U8" s="87">
        <f>Mastersheet!C46</f>
        <v>55000</v>
      </c>
    </row>
    <row r="9" spans="1:22">
      <c r="A9" s="33">
        <v>7</v>
      </c>
      <c r="B9" s="25">
        <v>25</v>
      </c>
      <c r="C9" s="40">
        <v>7</v>
      </c>
      <c r="D9" s="36">
        <f>Mastersheet!$C$2</f>
        <v>12000</v>
      </c>
      <c r="E9" s="34">
        <f t="shared" si="4"/>
        <v>-720</v>
      </c>
      <c r="F9" s="37">
        <v>0</v>
      </c>
      <c r="G9" s="41">
        <f t="shared" si="0"/>
        <v>-3479.9999999999995</v>
      </c>
      <c r="H9" s="37">
        <f t="shared" si="1"/>
        <v>-1334.6668610941063</v>
      </c>
      <c r="I9" s="37">
        <v>0</v>
      </c>
      <c r="J9" s="37">
        <f>Mastersheet!$C$21</f>
        <v>-747.00094700314776</v>
      </c>
      <c r="K9" s="42">
        <v>0</v>
      </c>
      <c r="L9" s="38">
        <v>-1000</v>
      </c>
      <c r="M9" s="38">
        <f>-Mastersheet!$C$38</f>
        <v>-500</v>
      </c>
      <c r="N9" s="38">
        <v>0</v>
      </c>
      <c r="O9" s="38">
        <f t="shared" si="5"/>
        <v>0</v>
      </c>
      <c r="P9" s="58">
        <f t="shared" si="2"/>
        <v>4218.3321919027458</v>
      </c>
      <c r="Q9" s="36">
        <f t="shared" si="3"/>
        <v>115931.75655320793</v>
      </c>
    </row>
    <row r="10" spans="1:22">
      <c r="A10" s="33">
        <v>8</v>
      </c>
      <c r="B10" s="25">
        <v>25</v>
      </c>
      <c r="C10" s="40">
        <v>8</v>
      </c>
      <c r="D10" s="36">
        <f>Mastersheet!$C$2</f>
        <v>12000</v>
      </c>
      <c r="E10" s="34">
        <f t="shared" si="4"/>
        <v>-720</v>
      </c>
      <c r="F10" s="37">
        <v>0</v>
      </c>
      <c r="G10" s="41">
        <f t="shared" si="0"/>
        <v>-3479.9999999999995</v>
      </c>
      <c r="H10" s="37">
        <f t="shared" si="1"/>
        <v>-1334.6668610941063</v>
      </c>
      <c r="I10" s="37">
        <v>0</v>
      </c>
      <c r="J10" s="37">
        <f>Mastersheet!$C$21</f>
        <v>-747.00094700314776</v>
      </c>
      <c r="K10" s="42">
        <v>0</v>
      </c>
      <c r="L10" s="38">
        <v>-1000</v>
      </c>
      <c r="M10" s="38">
        <f>-Mastersheet!$C$38</f>
        <v>-500</v>
      </c>
      <c r="N10" s="38">
        <v>0</v>
      </c>
      <c r="O10" s="38">
        <f t="shared" si="5"/>
        <v>0</v>
      </c>
      <c r="P10" s="58">
        <f t="shared" si="2"/>
        <v>4218.3321919027458</v>
      </c>
      <c r="Q10" s="36">
        <f t="shared" si="3"/>
        <v>120343.30833936603</v>
      </c>
      <c r="T10" s="26" t="s">
        <v>150</v>
      </c>
      <c r="U10" s="36">
        <f>NPV(U7/12,$P$3:$P$422)+P2</f>
        <v>3225078.1249829871</v>
      </c>
    </row>
    <row r="11" spans="1:22">
      <c r="A11" s="33">
        <v>9</v>
      </c>
      <c r="B11" s="25">
        <v>25</v>
      </c>
      <c r="C11" s="40">
        <v>9</v>
      </c>
      <c r="D11" s="36">
        <f>Mastersheet!$C$2</f>
        <v>12000</v>
      </c>
      <c r="E11" s="34">
        <f t="shared" si="4"/>
        <v>-720</v>
      </c>
      <c r="F11" s="37">
        <v>0</v>
      </c>
      <c r="G11" s="41">
        <f t="shared" si="0"/>
        <v>-3479.9999999999995</v>
      </c>
      <c r="H11" s="37">
        <f t="shared" si="1"/>
        <v>-1334.6668610941063</v>
      </c>
      <c r="I11" s="37">
        <v>0</v>
      </c>
      <c r="J11" s="37">
        <f>Mastersheet!$C$21</f>
        <v>-747.00094700314776</v>
      </c>
      <c r="K11" s="42">
        <v>0</v>
      </c>
      <c r="L11" s="38">
        <v>-1000</v>
      </c>
      <c r="M11" s="38">
        <f>-Mastersheet!$C$38</f>
        <v>-500</v>
      </c>
      <c r="N11" s="38">
        <v>0</v>
      </c>
      <c r="O11" s="38">
        <f t="shared" si="5"/>
        <v>0</v>
      </c>
      <c r="P11" s="58">
        <f t="shared" si="2"/>
        <v>4218.3321919027458</v>
      </c>
      <c r="Q11" s="36">
        <f t="shared" si="3"/>
        <v>124762.21271183441</v>
      </c>
      <c r="T11" s="26" t="s">
        <v>151</v>
      </c>
      <c r="U11" s="37">
        <f>-FV(U7/12,420,,U10)</f>
        <v>6490726.64838826</v>
      </c>
    </row>
    <row r="12" spans="1:22">
      <c r="A12" s="33">
        <v>10</v>
      </c>
      <c r="B12" s="25">
        <v>25</v>
      </c>
      <c r="C12" s="40">
        <v>10</v>
      </c>
      <c r="D12" s="36">
        <f>Mastersheet!$C$2</f>
        <v>12000</v>
      </c>
      <c r="E12" s="34">
        <f t="shared" si="4"/>
        <v>-720</v>
      </c>
      <c r="F12" s="37">
        <v>0</v>
      </c>
      <c r="G12" s="41">
        <f t="shared" si="0"/>
        <v>-3479.9999999999995</v>
      </c>
      <c r="H12" s="37">
        <f t="shared" si="1"/>
        <v>-1334.6668610941063</v>
      </c>
      <c r="I12" s="37">
        <v>0</v>
      </c>
      <c r="J12" s="37">
        <f>Mastersheet!$C$21</f>
        <v>-747.00094700314776</v>
      </c>
      <c r="K12" s="42">
        <v>0</v>
      </c>
      <c r="L12" s="38">
        <v>-1000</v>
      </c>
      <c r="M12" s="38">
        <f>-Mastersheet!$C$38</f>
        <v>-500</v>
      </c>
      <c r="N12" s="38">
        <v>0</v>
      </c>
      <c r="O12" s="38">
        <f t="shared" si="5"/>
        <v>0</v>
      </c>
      <c r="P12" s="58">
        <f t="shared" si="2"/>
        <v>4218.3321919027458</v>
      </c>
      <c r="Q12" s="36">
        <f t="shared" si="3"/>
        <v>129188.48192492356</v>
      </c>
    </row>
    <row r="13" spans="1:22">
      <c r="A13" s="33">
        <v>11</v>
      </c>
      <c r="B13" s="25">
        <v>25</v>
      </c>
      <c r="C13" s="40">
        <v>11</v>
      </c>
      <c r="D13" s="36">
        <f>Mastersheet!$C$2</f>
        <v>12000</v>
      </c>
      <c r="E13" s="34">
        <f t="shared" si="4"/>
        <v>-720</v>
      </c>
      <c r="F13" s="37">
        <v>0</v>
      </c>
      <c r="G13" s="41">
        <f t="shared" si="0"/>
        <v>-3479.9999999999995</v>
      </c>
      <c r="H13" s="37">
        <f t="shared" si="1"/>
        <v>-1334.6668610941063</v>
      </c>
      <c r="I13" s="37">
        <v>0</v>
      </c>
      <c r="J13" s="37">
        <f>Mastersheet!$C$21</f>
        <v>-747.00094700314776</v>
      </c>
      <c r="K13" s="42">
        <v>0</v>
      </c>
      <c r="L13" s="38">
        <v>-1000</v>
      </c>
      <c r="M13" s="38">
        <f>-Mastersheet!$C$38</f>
        <v>-500</v>
      </c>
      <c r="N13" s="38">
        <v>0</v>
      </c>
      <c r="O13" s="38">
        <f t="shared" si="5"/>
        <v>0</v>
      </c>
      <c r="P13" s="58">
        <f t="shared" si="2"/>
        <v>4218.3321919027458</v>
      </c>
      <c r="Q13" s="36">
        <f t="shared" si="3"/>
        <v>133622.12825336785</v>
      </c>
      <c r="T13" s="26" t="s">
        <v>136</v>
      </c>
      <c r="U13" s="26" t="s">
        <v>150</v>
      </c>
      <c r="V13" s="26" t="s">
        <v>151</v>
      </c>
    </row>
    <row r="14" spans="1:22">
      <c r="A14" s="33">
        <v>12</v>
      </c>
      <c r="B14" s="25">
        <v>25</v>
      </c>
      <c r="C14" s="40">
        <v>0</v>
      </c>
      <c r="D14" s="36">
        <f>Mastersheet!$C$2</f>
        <v>12000</v>
      </c>
      <c r="E14" s="34">
        <f t="shared" si="4"/>
        <v>-720</v>
      </c>
      <c r="F14" s="37">
        <v>0</v>
      </c>
      <c r="G14" s="41">
        <f t="shared" si="0"/>
        <v>-3479.9999999999995</v>
      </c>
      <c r="H14" s="37">
        <f t="shared" si="1"/>
        <v>-1334.6668610941063</v>
      </c>
      <c r="I14" s="37">
        <v>0</v>
      </c>
      <c r="J14" s="37">
        <f>Mastersheet!$C$21</f>
        <v>-747.00094700314776</v>
      </c>
      <c r="K14" s="42">
        <v>0</v>
      </c>
      <c r="L14" s="38">
        <v>-1000</v>
      </c>
      <c r="M14" s="38">
        <f>-Mastersheet!$C$38</f>
        <v>-500</v>
      </c>
      <c r="N14" s="38">
        <v>0</v>
      </c>
      <c r="O14" s="38">
        <f t="shared" si="5"/>
        <v>0</v>
      </c>
      <c r="P14" s="58">
        <f t="shared" si="2"/>
        <v>4218.3321919027458</v>
      </c>
      <c r="Q14" s="36">
        <f t="shared" si="3"/>
        <v>138063.16399235954</v>
      </c>
      <c r="T14" s="46">
        <v>0</v>
      </c>
      <c r="U14" s="36">
        <f>NPV(T14/12,$P$3:$P$422)+$P$2</f>
        <v>5069941.3629064225</v>
      </c>
      <c r="V14" s="37">
        <f>-FV(T14/12,420,,U14)</f>
        <v>5069941.3629064225</v>
      </c>
    </row>
    <row r="15" spans="1:22">
      <c r="A15" s="33">
        <v>13</v>
      </c>
      <c r="B15" s="25">
        <v>25</v>
      </c>
      <c r="C15" s="40">
        <v>1</v>
      </c>
      <c r="D15" s="36">
        <f>D3*(1+Mastersheet!$C$3)</f>
        <v>12360</v>
      </c>
      <c r="E15" s="34">
        <f t="shared" si="4"/>
        <v>-741.6</v>
      </c>
      <c r="F15" s="37">
        <v>0</v>
      </c>
      <c r="G15" s="41">
        <f t="shared" si="0"/>
        <v>-3584.3999999999996</v>
      </c>
      <c r="H15" s="37">
        <f t="shared" si="1"/>
        <v>-1334.6668610941063</v>
      </c>
      <c r="I15" s="37">
        <v>0</v>
      </c>
      <c r="J15" s="37">
        <f>Mastersheet!$C$21</f>
        <v>-747.00094700314776</v>
      </c>
      <c r="K15" s="42">
        <v>0</v>
      </c>
      <c r="L15" s="38">
        <f>(1+Mastersheet!$C$29)*L3</f>
        <v>-1060</v>
      </c>
      <c r="M15" s="37">
        <f>M3*(1+Mastersheet!$C$39)</f>
        <v>-515</v>
      </c>
      <c r="N15" s="38">
        <v>0</v>
      </c>
      <c r="O15" s="38">
        <f t="shared" si="5"/>
        <v>0</v>
      </c>
      <c r="P15" s="58">
        <f t="shared" si="2"/>
        <v>4377.3321919027458</v>
      </c>
      <c r="Q15" s="36">
        <f t="shared" si="3"/>
        <v>142670.60145758287</v>
      </c>
      <c r="T15" s="46">
        <v>0.01</v>
      </c>
      <c r="U15" s="36">
        <f t="shared" ref="U15:U44" si="6">NPV(T15/12,$P$3:$P$422)+$P$2</f>
        <v>4017819.2314278604</v>
      </c>
      <c r="V15" s="37">
        <f t="shared" ref="V15:V44" si="7">-FV(T15/12,420,,U15)</f>
        <v>5700725.9325882923</v>
      </c>
    </row>
    <row r="16" spans="1:22">
      <c r="A16" s="33">
        <v>14</v>
      </c>
      <c r="B16" s="25">
        <v>26</v>
      </c>
      <c r="C16" s="40">
        <v>2</v>
      </c>
      <c r="D16" s="36">
        <f>D4*(1+Mastersheet!$C$3)</f>
        <v>12360</v>
      </c>
      <c r="E16" s="34">
        <f t="shared" si="4"/>
        <v>-741.6</v>
      </c>
      <c r="F16" s="37">
        <v>0</v>
      </c>
      <c r="G16" s="41">
        <f t="shared" si="0"/>
        <v>-3584.3999999999996</v>
      </c>
      <c r="H16" s="37">
        <f t="shared" si="1"/>
        <v>-1334.6668610941063</v>
      </c>
      <c r="I16" s="37">
        <v>0</v>
      </c>
      <c r="J16" s="37">
        <f>Mastersheet!$C$21</f>
        <v>-747.00094700314776</v>
      </c>
      <c r="K16" s="42">
        <v>0</v>
      </c>
      <c r="L16" s="38">
        <f>(1+Mastersheet!$C$29)*L4</f>
        <v>-1060</v>
      </c>
      <c r="M16" s="37">
        <f>M4*(1+Mastersheet!$C$39)</f>
        <v>-515</v>
      </c>
      <c r="N16" s="38">
        <v>0</v>
      </c>
      <c r="O16" s="38">
        <f t="shared" si="5"/>
        <v>0</v>
      </c>
      <c r="P16" s="58">
        <f t="shared" si="2"/>
        <v>4377.3321919027458</v>
      </c>
      <c r="Q16" s="36">
        <f t="shared" si="3"/>
        <v>147285.71798524825</v>
      </c>
      <c r="T16" s="46">
        <v>0.02</v>
      </c>
      <c r="U16" s="36">
        <f t="shared" si="6"/>
        <v>3225078.1249829871</v>
      </c>
      <c r="V16" s="37">
        <f t="shared" si="7"/>
        <v>6490726.64838826</v>
      </c>
    </row>
    <row r="17" spans="1:22">
      <c r="A17" s="33">
        <v>15</v>
      </c>
      <c r="B17" s="25">
        <v>26</v>
      </c>
      <c r="C17" s="40">
        <v>3</v>
      </c>
      <c r="D17" s="36">
        <f>D5*(1+Mastersheet!$C$3)</f>
        <v>12360</v>
      </c>
      <c r="E17" s="34">
        <f t="shared" si="4"/>
        <v>-741.6</v>
      </c>
      <c r="F17" s="37">
        <v>0</v>
      </c>
      <c r="G17" s="41">
        <f t="shared" si="0"/>
        <v>-3584.3999999999996</v>
      </c>
      <c r="H17" s="37">
        <f t="shared" si="1"/>
        <v>-1334.6668610941063</v>
      </c>
      <c r="I17" s="37">
        <v>0</v>
      </c>
      <c r="J17" s="37">
        <f>Mastersheet!$C$21</f>
        <v>-747.00094700314776</v>
      </c>
      <c r="K17" s="42">
        <v>0</v>
      </c>
      <c r="L17" s="38">
        <f>(1+Mastersheet!$C$29)*L5</f>
        <v>-1060</v>
      </c>
      <c r="M17" s="37">
        <f>M5*(1+Mastersheet!$C$39)</f>
        <v>-515</v>
      </c>
      <c r="N17" s="38">
        <v>0</v>
      </c>
      <c r="O17" s="38">
        <f t="shared" si="5"/>
        <v>0</v>
      </c>
      <c r="P17" s="58">
        <f t="shared" si="2"/>
        <v>4377.3321919027458</v>
      </c>
      <c r="Q17" s="36">
        <f t="shared" si="3"/>
        <v>151908.52637379308</v>
      </c>
      <c r="T17" s="46">
        <v>0.03</v>
      </c>
      <c r="U17" s="36">
        <f t="shared" si="6"/>
        <v>2623451.8908822169</v>
      </c>
      <c r="V17" s="37">
        <f t="shared" si="7"/>
        <v>7487093.3363153934</v>
      </c>
    </row>
    <row r="18" spans="1:22">
      <c r="A18" s="33">
        <v>16</v>
      </c>
      <c r="B18" s="25">
        <v>26</v>
      </c>
      <c r="C18" s="40">
        <v>4</v>
      </c>
      <c r="D18" s="36">
        <f>D6*(1+Mastersheet!$C$3)</f>
        <v>12360</v>
      </c>
      <c r="E18" s="34">
        <f t="shared" si="4"/>
        <v>-741.6</v>
      </c>
      <c r="F18" s="37">
        <v>0</v>
      </c>
      <c r="G18" s="41">
        <f t="shared" si="0"/>
        <v>-3584.3999999999996</v>
      </c>
      <c r="H18" s="37">
        <f t="shared" si="1"/>
        <v>-1334.6668610941063</v>
      </c>
      <c r="I18" s="37">
        <v>0</v>
      </c>
      <c r="J18" s="37">
        <f>Mastersheet!$C$21</f>
        <v>-747.00094700314776</v>
      </c>
      <c r="K18" s="42">
        <v>0</v>
      </c>
      <c r="L18" s="38">
        <f>(1+Mastersheet!$C$29)*L6</f>
        <v>-1060</v>
      </c>
      <c r="M18" s="37">
        <f>M6*(1+Mastersheet!$C$39)</f>
        <v>-515</v>
      </c>
      <c r="N18" s="38">
        <v>0</v>
      </c>
      <c r="O18" s="38">
        <f t="shared" si="5"/>
        <v>0</v>
      </c>
      <c r="P18" s="58">
        <f t="shared" si="2"/>
        <v>4377.3321919027458</v>
      </c>
      <c r="Q18" s="36">
        <f t="shared" si="3"/>
        <v>156539.03944298546</v>
      </c>
      <c r="T18" s="46">
        <v>0.04</v>
      </c>
      <c r="U18" s="36">
        <f t="shared" si="6"/>
        <v>2163295.5937537039</v>
      </c>
      <c r="V18" s="37">
        <f t="shared" si="7"/>
        <v>8752195.9597656298</v>
      </c>
    </row>
    <row r="19" spans="1:22">
      <c r="A19" s="33">
        <v>17</v>
      </c>
      <c r="B19" s="25">
        <v>26</v>
      </c>
      <c r="C19" s="40">
        <v>5</v>
      </c>
      <c r="D19" s="36">
        <f>D7*(1+Mastersheet!$C$3)</f>
        <v>12360</v>
      </c>
      <c r="E19" s="34">
        <f t="shared" si="4"/>
        <v>-741.6</v>
      </c>
      <c r="F19" s="37">
        <v>0</v>
      </c>
      <c r="G19" s="41">
        <f t="shared" si="0"/>
        <v>-3584.3999999999996</v>
      </c>
      <c r="H19" s="37">
        <f t="shared" si="1"/>
        <v>-1334.6668610941063</v>
      </c>
      <c r="I19" s="37">
        <v>0</v>
      </c>
      <c r="J19" s="37">
        <f>Mastersheet!$C$21</f>
        <v>-747.00094700314776</v>
      </c>
      <c r="K19" s="42">
        <v>0</v>
      </c>
      <c r="L19" s="38">
        <f>(1+Mastersheet!$C$29)*L7</f>
        <v>-1060</v>
      </c>
      <c r="M19" s="37">
        <f>M7*(1+Mastersheet!$C$39)</f>
        <v>-515</v>
      </c>
      <c r="N19" s="38">
        <v>0</v>
      </c>
      <c r="O19" s="38">
        <f t="shared" si="5"/>
        <v>0</v>
      </c>
      <c r="P19" s="58">
        <f t="shared" si="2"/>
        <v>4377.3321919027458</v>
      </c>
      <c r="Q19" s="36">
        <f t="shared" si="3"/>
        <v>161177.27003395985</v>
      </c>
      <c r="T19" s="46">
        <v>0.05</v>
      </c>
      <c r="U19" s="36">
        <f t="shared" si="6"/>
        <v>1808391.1725539819</v>
      </c>
      <c r="V19" s="37">
        <f t="shared" si="7"/>
        <v>10368805.810481355</v>
      </c>
    </row>
    <row r="20" spans="1:22">
      <c r="A20" s="33">
        <v>18</v>
      </c>
      <c r="B20" s="25">
        <v>26</v>
      </c>
      <c r="C20" s="40">
        <v>6</v>
      </c>
      <c r="D20" s="36">
        <f>D8*(1+Mastersheet!$C$3)</f>
        <v>12360</v>
      </c>
      <c r="E20" s="34">
        <f t="shared" si="4"/>
        <v>-741.6</v>
      </c>
      <c r="F20" s="37">
        <v>0</v>
      </c>
      <c r="G20" s="41">
        <f t="shared" si="0"/>
        <v>-3584.3999999999996</v>
      </c>
      <c r="H20" s="37">
        <f t="shared" si="1"/>
        <v>-1334.6668610941063</v>
      </c>
      <c r="I20" s="37">
        <v>0</v>
      </c>
      <c r="J20" s="37">
        <f>Mastersheet!$C$21</f>
        <v>-747.00094700314776</v>
      </c>
      <c r="K20" s="42">
        <v>0</v>
      </c>
      <c r="L20" s="38">
        <f>(1+Mastersheet!$C$29)*L8</f>
        <v>-1060</v>
      </c>
      <c r="M20" s="37">
        <f>M8*(1+Mastersheet!$C$39)</f>
        <v>-515</v>
      </c>
      <c r="N20" s="38">
        <v>0</v>
      </c>
      <c r="O20" s="38">
        <f t="shared" si="5"/>
        <v>0</v>
      </c>
      <c r="P20" s="58">
        <f t="shared" si="2"/>
        <v>4377.3321919027458</v>
      </c>
      <c r="Q20" s="36">
        <f t="shared" si="3"/>
        <v>165823.23100925251</v>
      </c>
      <c r="T20" s="46">
        <v>0.06</v>
      </c>
      <c r="U20" s="36">
        <f t="shared" si="6"/>
        <v>1532224.4099065829</v>
      </c>
      <c r="V20" s="37">
        <f t="shared" si="7"/>
        <v>12447103.893934134</v>
      </c>
    </row>
    <row r="21" spans="1:22">
      <c r="A21" s="33">
        <v>19</v>
      </c>
      <c r="B21" s="25">
        <v>26</v>
      </c>
      <c r="C21" s="40">
        <v>7</v>
      </c>
      <c r="D21" s="36">
        <f>D9*(1+Mastersheet!$C$3)</f>
        <v>12360</v>
      </c>
      <c r="E21" s="34">
        <f t="shared" si="4"/>
        <v>-741.6</v>
      </c>
      <c r="F21" s="37">
        <v>0</v>
      </c>
      <c r="G21" s="41">
        <f t="shared" si="0"/>
        <v>-3584.3999999999996</v>
      </c>
      <c r="H21" s="37">
        <f t="shared" si="1"/>
        <v>-1334.6668610941063</v>
      </c>
      <c r="I21" s="37">
        <v>0</v>
      </c>
      <c r="J21" s="37">
        <f>Mastersheet!$C$21</f>
        <v>-747.00094700314776</v>
      </c>
      <c r="K21" s="42">
        <v>0</v>
      </c>
      <c r="L21" s="38">
        <f>(1+Mastersheet!$C$29)*L9</f>
        <v>-1060</v>
      </c>
      <c r="M21" s="37">
        <f>M9*(1+Mastersheet!$C$39)</f>
        <v>-515</v>
      </c>
      <c r="N21" s="38">
        <v>0</v>
      </c>
      <c r="O21" s="38">
        <f t="shared" si="5"/>
        <v>0</v>
      </c>
      <c r="P21" s="58">
        <f t="shared" si="2"/>
        <v>4377.3321919027458</v>
      </c>
      <c r="Q21" s="36">
        <f t="shared" si="3"/>
        <v>170476.93525283734</v>
      </c>
      <c r="T21" s="46">
        <v>7.0000000000000007E-2</v>
      </c>
      <c r="U21" s="36">
        <f t="shared" si="6"/>
        <v>1315311.7705673273</v>
      </c>
      <c r="V21" s="37">
        <f t="shared" si="7"/>
        <v>15134176.949959006</v>
      </c>
    </row>
    <row r="22" spans="1:22">
      <c r="A22" s="33">
        <v>20</v>
      </c>
      <c r="B22" s="25">
        <v>26</v>
      </c>
      <c r="C22" s="40">
        <v>8</v>
      </c>
      <c r="D22" s="36">
        <f>D10*(1+Mastersheet!$C$3)</f>
        <v>12360</v>
      </c>
      <c r="E22" s="34">
        <f t="shared" si="4"/>
        <v>-741.6</v>
      </c>
      <c r="F22" s="37">
        <v>0</v>
      </c>
      <c r="G22" s="41">
        <f t="shared" si="0"/>
        <v>-3584.3999999999996</v>
      </c>
      <c r="H22" s="37">
        <f t="shared" si="1"/>
        <v>-1334.6668610941063</v>
      </c>
      <c r="I22" s="37">
        <v>0</v>
      </c>
      <c r="J22" s="37">
        <f>Mastersheet!$C$21</f>
        <v>-747.00094700314776</v>
      </c>
      <c r="K22" s="42">
        <v>0</v>
      </c>
      <c r="L22" s="38">
        <f>(1+Mastersheet!$C$29)*L10</f>
        <v>-1060</v>
      </c>
      <c r="M22" s="37">
        <f>M10*(1+Mastersheet!$C$39)</f>
        <v>-515</v>
      </c>
      <c r="N22" s="38">
        <v>0</v>
      </c>
      <c r="O22" s="38">
        <f t="shared" si="5"/>
        <v>0</v>
      </c>
      <c r="P22" s="58">
        <f t="shared" si="2"/>
        <v>4377.3321919027458</v>
      </c>
      <c r="Q22" s="36">
        <f t="shared" si="3"/>
        <v>175138.3956701615</v>
      </c>
      <c r="T22" s="46">
        <v>0.08</v>
      </c>
      <c r="U22" s="36">
        <f t="shared" si="6"/>
        <v>1143277.4265838747</v>
      </c>
      <c r="V22" s="37">
        <f t="shared" si="7"/>
        <v>18626904.519593336</v>
      </c>
    </row>
    <row r="23" spans="1:22">
      <c r="A23" s="33">
        <v>21</v>
      </c>
      <c r="B23" s="25">
        <v>26</v>
      </c>
      <c r="C23" s="40">
        <v>9</v>
      </c>
      <c r="D23" s="36">
        <f>D11*(1+Mastersheet!$C$3)</f>
        <v>12360</v>
      </c>
      <c r="E23" s="34">
        <f t="shared" si="4"/>
        <v>-741.6</v>
      </c>
      <c r="F23" s="37">
        <v>0</v>
      </c>
      <c r="G23" s="41">
        <f t="shared" si="0"/>
        <v>-3584.3999999999996</v>
      </c>
      <c r="H23" s="37">
        <f t="shared" si="1"/>
        <v>-1334.6668610941063</v>
      </c>
      <c r="I23" s="37">
        <v>0</v>
      </c>
      <c r="J23" s="37">
        <f>Mastersheet!$C$21</f>
        <v>-747.00094700314776</v>
      </c>
      <c r="K23" s="42">
        <v>0</v>
      </c>
      <c r="L23" s="38">
        <f>(1+Mastersheet!$C$29)*L11</f>
        <v>-1060</v>
      </c>
      <c r="M23" s="37">
        <f>M11*(1+Mastersheet!$C$39)</f>
        <v>-515</v>
      </c>
      <c r="N23" s="38">
        <v>0</v>
      </c>
      <c r="O23" s="38">
        <f t="shared" si="5"/>
        <v>0</v>
      </c>
      <c r="P23" s="58">
        <f t="shared" si="2"/>
        <v>4377.3321919027458</v>
      </c>
      <c r="Q23" s="36">
        <f t="shared" si="3"/>
        <v>179807.62518818118</v>
      </c>
      <c r="T23" s="46">
        <v>0.09</v>
      </c>
      <c r="U23" s="36">
        <f t="shared" si="6"/>
        <v>1005467.1263493006</v>
      </c>
      <c r="V23" s="37">
        <f t="shared" si="7"/>
        <v>23189473.98368302</v>
      </c>
    </row>
    <row r="24" spans="1:22">
      <c r="A24" s="33">
        <v>22</v>
      </c>
      <c r="B24" s="25">
        <v>26</v>
      </c>
      <c r="C24" s="40">
        <v>10</v>
      </c>
      <c r="D24" s="36">
        <f>D12*(1+Mastersheet!$C$3)</f>
        <v>12360</v>
      </c>
      <c r="E24" s="34">
        <f t="shared" si="4"/>
        <v>-741.6</v>
      </c>
      <c r="F24" s="37">
        <v>0</v>
      </c>
      <c r="G24" s="41">
        <f t="shared" si="0"/>
        <v>-3584.3999999999996</v>
      </c>
      <c r="H24" s="37">
        <f t="shared" si="1"/>
        <v>-1334.6668610941063</v>
      </c>
      <c r="I24" s="37">
        <v>0</v>
      </c>
      <c r="J24" s="37">
        <f>Mastersheet!$C$21</f>
        <v>-747.00094700314776</v>
      </c>
      <c r="K24" s="42">
        <v>0</v>
      </c>
      <c r="L24" s="38">
        <f>(1+Mastersheet!$C$29)*L12</f>
        <v>-1060</v>
      </c>
      <c r="M24" s="37">
        <f>M12*(1+Mastersheet!$C$39)</f>
        <v>-515</v>
      </c>
      <c r="N24" s="38">
        <v>0</v>
      </c>
      <c r="O24" s="38">
        <f t="shared" si="5"/>
        <v>0</v>
      </c>
      <c r="P24" s="58">
        <f t="shared" si="2"/>
        <v>4377.3321919027458</v>
      </c>
      <c r="Q24" s="36">
        <f t="shared" si="3"/>
        <v>184484.63675539754</v>
      </c>
      <c r="T24" s="46">
        <v>0.1</v>
      </c>
      <c r="U24" s="36">
        <f t="shared" si="6"/>
        <v>893946.84626787808</v>
      </c>
      <c r="V24" s="37">
        <f t="shared" si="7"/>
        <v>29177218.619824234</v>
      </c>
    </row>
    <row r="25" spans="1:22">
      <c r="A25" s="33">
        <v>23</v>
      </c>
      <c r="B25" s="25">
        <v>26</v>
      </c>
      <c r="C25" s="40">
        <v>11</v>
      </c>
      <c r="D25" s="36">
        <f>D13*(1+Mastersheet!$C$3)</f>
        <v>12360</v>
      </c>
      <c r="E25" s="34">
        <f t="shared" si="4"/>
        <v>-741.6</v>
      </c>
      <c r="F25" s="37">
        <v>0</v>
      </c>
      <c r="G25" s="41">
        <f t="shared" si="0"/>
        <v>-3584.3999999999996</v>
      </c>
      <c r="H25" s="37">
        <f t="shared" si="1"/>
        <v>-1334.6668610941063</v>
      </c>
      <c r="I25" s="37">
        <v>0</v>
      </c>
      <c r="J25" s="37">
        <f>Mastersheet!$C$21</f>
        <v>-747.00094700314776</v>
      </c>
      <c r="K25" s="42">
        <v>0</v>
      </c>
      <c r="L25" s="38">
        <f>(1+Mastersheet!$C$29)*L13</f>
        <v>-1060</v>
      </c>
      <c r="M25" s="37">
        <f>M13*(1+Mastersheet!$C$39)</f>
        <v>-515</v>
      </c>
      <c r="N25" s="38">
        <v>0</v>
      </c>
      <c r="O25" s="38">
        <f t="shared" si="5"/>
        <v>0</v>
      </c>
      <c r="P25" s="58">
        <f t="shared" si="2"/>
        <v>4377.3321919027458</v>
      </c>
      <c r="Q25" s="36">
        <f t="shared" si="3"/>
        <v>189169.44334189262</v>
      </c>
      <c r="T25" s="46">
        <v>0.11</v>
      </c>
      <c r="U25" s="36">
        <f t="shared" si="6"/>
        <v>802777.7036307056</v>
      </c>
      <c r="V25" s="37">
        <f t="shared" si="7"/>
        <v>37069103.416426726</v>
      </c>
    </row>
    <row r="26" spans="1:22">
      <c r="A26" s="33">
        <v>24</v>
      </c>
      <c r="B26" s="25">
        <v>26</v>
      </c>
      <c r="C26" s="40">
        <v>0</v>
      </c>
      <c r="D26" s="36">
        <f>D14*(1+Mastersheet!$C$3)</f>
        <v>12360</v>
      </c>
      <c r="E26" s="34">
        <f t="shared" si="4"/>
        <v>-741.6</v>
      </c>
      <c r="F26" s="37">
        <v>0</v>
      </c>
      <c r="G26" s="41">
        <f t="shared" si="0"/>
        <v>-3584.3999999999996</v>
      </c>
      <c r="H26" s="37">
        <f t="shared" si="1"/>
        <v>-1334.6668610941063</v>
      </c>
      <c r="I26" s="37">
        <v>0</v>
      </c>
      <c r="J26" s="37">
        <f>Mastersheet!$C$21</f>
        <v>-747.00094700314776</v>
      </c>
      <c r="K26" s="42">
        <v>0</v>
      </c>
      <c r="L26" s="38">
        <f>(1+Mastersheet!$C$29)*L14</f>
        <v>-1060</v>
      </c>
      <c r="M26" s="37">
        <f>M14*(1+Mastersheet!$C$39)</f>
        <v>-515</v>
      </c>
      <c r="N26" s="38">
        <v>0</v>
      </c>
      <c r="O26" s="38">
        <f t="shared" si="5"/>
        <v>0</v>
      </c>
      <c r="P26" s="58">
        <f t="shared" si="2"/>
        <v>4377.3321919027458</v>
      </c>
      <c r="Q26" s="36">
        <f t="shared" si="3"/>
        <v>193862.05793936519</v>
      </c>
      <c r="T26" s="46">
        <v>0.12</v>
      </c>
      <c r="U26" s="36">
        <f t="shared" si="6"/>
        <v>727489.57687711366</v>
      </c>
      <c r="V26" s="37">
        <f t="shared" si="7"/>
        <v>47512049.424917355</v>
      </c>
    </row>
    <row r="27" spans="1:22">
      <c r="A27" s="33">
        <v>25</v>
      </c>
      <c r="B27" s="25">
        <v>26</v>
      </c>
      <c r="C27" s="40">
        <v>1</v>
      </c>
      <c r="D27" s="36">
        <f>D15*(1+Mastersheet!$C$3)</f>
        <v>12730.800000000001</v>
      </c>
      <c r="E27" s="34">
        <f t="shared" si="4"/>
        <v>-763.84800000000007</v>
      </c>
      <c r="F27" s="37">
        <v>0</v>
      </c>
      <c r="G27" s="41">
        <f t="shared" si="0"/>
        <v>-3691.9320000000002</v>
      </c>
      <c r="H27" s="37">
        <f t="shared" si="1"/>
        <v>-1334.6668610941063</v>
      </c>
      <c r="I27" s="37">
        <v>0</v>
      </c>
      <c r="J27" s="37">
        <f>Mastersheet!$C$21</f>
        <v>-747.00094700314776</v>
      </c>
      <c r="K27" s="42">
        <v>0</v>
      </c>
      <c r="L27" s="38">
        <f>(1+Mastersheet!$C$29)*L15</f>
        <v>-1123.6000000000001</v>
      </c>
      <c r="M27" s="37">
        <f>M15*(1+Mastersheet!$C$39)</f>
        <v>-530.45000000000005</v>
      </c>
      <c r="N27" s="38">
        <v>0</v>
      </c>
      <c r="O27" s="38">
        <f t="shared" si="5"/>
        <v>0</v>
      </c>
      <c r="P27" s="58">
        <f t="shared" si="2"/>
        <v>4539.302191902746</v>
      </c>
      <c r="Q27" s="36">
        <f t="shared" si="3"/>
        <v>198724.46356116686</v>
      </c>
      <c r="T27" s="46">
        <v>0.13</v>
      </c>
      <c r="U27" s="36">
        <f t="shared" si="6"/>
        <v>664697.92975451087</v>
      </c>
      <c r="V27" s="37">
        <f t="shared" si="7"/>
        <v>61381479.205562577</v>
      </c>
    </row>
    <row r="28" spans="1:22">
      <c r="A28" s="33">
        <v>26</v>
      </c>
      <c r="B28" s="25">
        <v>27</v>
      </c>
      <c r="C28" s="40">
        <v>2</v>
      </c>
      <c r="D28" s="36">
        <f>D16*(1+Mastersheet!$C$3)</f>
        <v>12730.800000000001</v>
      </c>
      <c r="E28" s="34">
        <f t="shared" si="4"/>
        <v>-763.84800000000007</v>
      </c>
      <c r="F28" s="37">
        <v>0</v>
      </c>
      <c r="G28" s="41">
        <f t="shared" si="0"/>
        <v>-3691.9320000000002</v>
      </c>
      <c r="H28" s="37">
        <f t="shared" si="1"/>
        <v>-1334.6668610941063</v>
      </c>
      <c r="I28" s="37">
        <v>0</v>
      </c>
      <c r="J28" s="37">
        <f>Mastersheet!$C$21</f>
        <v>-747.00094700314776</v>
      </c>
      <c r="K28" s="42">
        <v>0</v>
      </c>
      <c r="L28" s="38">
        <f>(1+Mastersheet!$C$29)*L16</f>
        <v>-1123.6000000000001</v>
      </c>
      <c r="M28" s="37">
        <f>M16*(1+Mastersheet!$C$39)</f>
        <v>-530.45000000000005</v>
      </c>
      <c r="N28" s="38">
        <v>0</v>
      </c>
      <c r="O28" s="38">
        <f t="shared" si="5"/>
        <v>0</v>
      </c>
      <c r="P28" s="58">
        <f t="shared" si="2"/>
        <v>4539.302191902746</v>
      </c>
      <c r="Q28" s="36">
        <f t="shared" si="3"/>
        <v>203594.97319233822</v>
      </c>
      <c r="T28" s="46">
        <v>0.14000000000000001</v>
      </c>
      <c r="U28" s="36">
        <f t="shared" si="6"/>
        <v>611824.05542231258</v>
      </c>
      <c r="V28" s="37">
        <f t="shared" si="7"/>
        <v>79864106.796637058</v>
      </c>
    </row>
    <row r="29" spans="1:22">
      <c r="A29" s="33">
        <v>27</v>
      </c>
      <c r="B29" s="25">
        <v>27</v>
      </c>
      <c r="C29" s="40">
        <v>3</v>
      </c>
      <c r="D29" s="36">
        <f>D17*(1+Mastersheet!$C$3)</f>
        <v>12730.800000000001</v>
      </c>
      <c r="E29" s="34">
        <f t="shared" si="4"/>
        <v>-763.84800000000007</v>
      </c>
      <c r="F29" s="37">
        <v>0</v>
      </c>
      <c r="G29" s="41">
        <f t="shared" si="0"/>
        <v>-3691.9320000000002</v>
      </c>
      <c r="H29" s="37">
        <f t="shared" si="1"/>
        <v>-1334.6668610941063</v>
      </c>
      <c r="I29" s="37">
        <v>0</v>
      </c>
      <c r="J29" s="37">
        <f>Mastersheet!$C$21</f>
        <v>-747.00094700314776</v>
      </c>
      <c r="K29" s="42">
        <v>0</v>
      </c>
      <c r="L29" s="38">
        <f>(1+Mastersheet!$C$29)*L17</f>
        <v>-1123.6000000000001</v>
      </c>
      <c r="M29" s="37">
        <f>M17*(1+Mastersheet!$C$39)</f>
        <v>-530.45000000000005</v>
      </c>
      <c r="N29" s="38">
        <v>0</v>
      </c>
      <c r="O29" s="38">
        <f t="shared" si="5"/>
        <v>0</v>
      </c>
      <c r="P29" s="58">
        <f t="shared" si="2"/>
        <v>4539.302191902746</v>
      </c>
      <c r="Q29" s="36">
        <f t="shared" si="3"/>
        <v>208473.60033956153</v>
      </c>
      <c r="T29" s="46">
        <v>0.15</v>
      </c>
      <c r="U29" s="36">
        <f t="shared" si="6"/>
        <v>566890.17700713337</v>
      </c>
      <c r="V29" s="37">
        <f t="shared" si="7"/>
        <v>104571255.9374838</v>
      </c>
    </row>
    <row r="30" spans="1:22">
      <c r="A30" s="33">
        <v>28</v>
      </c>
      <c r="B30" s="25">
        <v>27</v>
      </c>
      <c r="C30" s="40">
        <v>4</v>
      </c>
      <c r="D30" s="36">
        <f>D18*(1+Mastersheet!$C$3)</f>
        <v>12730.800000000001</v>
      </c>
      <c r="E30" s="34">
        <f t="shared" si="4"/>
        <v>-763.84800000000007</v>
      </c>
      <c r="F30" s="37">
        <v>0</v>
      </c>
      <c r="G30" s="41">
        <f t="shared" si="0"/>
        <v>-3691.9320000000002</v>
      </c>
      <c r="H30" s="37">
        <f t="shared" si="1"/>
        <v>-1334.6668610941063</v>
      </c>
      <c r="I30" s="37">
        <v>0</v>
      </c>
      <c r="J30" s="37">
        <f>Mastersheet!$C$21</f>
        <v>-747.00094700314776</v>
      </c>
      <c r="K30" s="42">
        <v>0</v>
      </c>
      <c r="L30" s="38">
        <f>(1+Mastersheet!$C$29)*L18</f>
        <v>-1123.6000000000001</v>
      </c>
      <c r="M30" s="37">
        <f>M18*(1+Mastersheet!$C$39)</f>
        <v>-530.45000000000005</v>
      </c>
      <c r="N30" s="38">
        <v>0</v>
      </c>
      <c r="O30" s="38">
        <f t="shared" si="5"/>
        <v>0</v>
      </c>
      <c r="P30" s="58">
        <f t="shared" si="2"/>
        <v>4539.302191902746</v>
      </c>
      <c r="Q30" s="36">
        <f t="shared" si="3"/>
        <v>213360.35853203019</v>
      </c>
      <c r="T30" s="46">
        <v>0.16</v>
      </c>
      <c r="U30" s="36">
        <f t="shared" si="6"/>
        <v>528368.86088821746</v>
      </c>
      <c r="V30" s="37">
        <f t="shared" si="7"/>
        <v>137694105.22467634</v>
      </c>
    </row>
    <row r="31" spans="1:22">
      <c r="A31" s="33">
        <v>29</v>
      </c>
      <c r="B31" s="25">
        <v>27</v>
      </c>
      <c r="C31" s="40">
        <v>5</v>
      </c>
      <c r="D31" s="36">
        <f>D19*(1+Mastersheet!$C$3)</f>
        <v>12730.800000000001</v>
      </c>
      <c r="E31" s="34">
        <f t="shared" si="4"/>
        <v>-763.84800000000007</v>
      </c>
      <c r="F31" s="37">
        <v>0</v>
      </c>
      <c r="G31" s="41">
        <f t="shared" si="0"/>
        <v>-3691.9320000000002</v>
      </c>
      <c r="H31" s="37">
        <f t="shared" si="1"/>
        <v>-1334.6668610941063</v>
      </c>
      <c r="I31" s="37">
        <v>0</v>
      </c>
      <c r="J31" s="37">
        <f>Mastersheet!$C$21</f>
        <v>-747.00094700314776</v>
      </c>
      <c r="K31" s="42">
        <v>0</v>
      </c>
      <c r="L31" s="38">
        <f>(1+Mastersheet!$C$29)*L19</f>
        <v>-1123.6000000000001</v>
      </c>
      <c r="M31" s="37">
        <f>M19*(1+Mastersheet!$C$39)</f>
        <v>-530.45000000000005</v>
      </c>
      <c r="N31" s="38">
        <v>0</v>
      </c>
      <c r="O31" s="38">
        <f t="shared" si="5"/>
        <v>0</v>
      </c>
      <c r="P31" s="58">
        <f t="shared" si="2"/>
        <v>4539.302191902746</v>
      </c>
      <c r="Q31" s="36">
        <f t="shared" si="3"/>
        <v>218255.26132148632</v>
      </c>
      <c r="T31" s="46">
        <v>0.17</v>
      </c>
      <c r="U31" s="36">
        <f t="shared" si="6"/>
        <v>495071.93922310264</v>
      </c>
      <c r="V31" s="37">
        <f t="shared" si="7"/>
        <v>182216553.39740685</v>
      </c>
    </row>
    <row r="32" spans="1:22">
      <c r="A32" s="33">
        <v>30</v>
      </c>
      <c r="B32" s="25">
        <v>27</v>
      </c>
      <c r="C32" s="40">
        <v>6</v>
      </c>
      <c r="D32" s="36">
        <f>D20*(1+Mastersheet!$C$3)</f>
        <v>12730.800000000001</v>
      </c>
      <c r="E32" s="34">
        <f t="shared" si="4"/>
        <v>-763.84800000000007</v>
      </c>
      <c r="F32" s="37">
        <v>0</v>
      </c>
      <c r="G32" s="41">
        <f t="shared" si="0"/>
        <v>-3691.9320000000002</v>
      </c>
      <c r="H32" s="37">
        <f t="shared" si="1"/>
        <v>-1334.6668610941063</v>
      </c>
      <c r="I32" s="37">
        <v>0</v>
      </c>
      <c r="J32" s="37">
        <f>Mastersheet!$C$21</f>
        <v>-747.00094700314776</v>
      </c>
      <c r="K32" s="42">
        <v>0</v>
      </c>
      <c r="L32" s="38">
        <f>(1+Mastersheet!$C$29)*L20</f>
        <v>-1123.6000000000001</v>
      </c>
      <c r="M32" s="37">
        <f>M20*(1+Mastersheet!$C$39)</f>
        <v>-530.45000000000005</v>
      </c>
      <c r="N32" s="38">
        <v>0</v>
      </c>
      <c r="O32" s="38">
        <f t="shared" si="5"/>
        <v>0</v>
      </c>
      <c r="P32" s="58">
        <f t="shared" si="2"/>
        <v>4539.302191902746</v>
      </c>
      <c r="Q32" s="36">
        <f t="shared" si="3"/>
        <v>223158.32228225822</v>
      </c>
      <c r="T32" s="46">
        <v>0.18</v>
      </c>
      <c r="U32" s="36">
        <f t="shared" si="6"/>
        <v>466068.25305212737</v>
      </c>
      <c r="V32" s="37">
        <f t="shared" si="7"/>
        <v>242207320.95726052</v>
      </c>
    </row>
    <row r="33" spans="1:46">
      <c r="A33" s="33">
        <v>31</v>
      </c>
      <c r="B33" s="25">
        <v>27</v>
      </c>
      <c r="C33" s="40">
        <v>7</v>
      </c>
      <c r="D33" s="36">
        <f>D21*(1+Mastersheet!$C$3)</f>
        <v>12730.800000000001</v>
      </c>
      <c r="E33" s="34">
        <f t="shared" si="4"/>
        <v>-763.84800000000007</v>
      </c>
      <c r="F33" s="37">
        <v>0</v>
      </c>
      <c r="G33" s="41">
        <f t="shared" si="0"/>
        <v>-3691.9320000000002</v>
      </c>
      <c r="H33" s="37">
        <f t="shared" si="1"/>
        <v>-1334.6668610941063</v>
      </c>
      <c r="I33" s="37">
        <v>0</v>
      </c>
      <c r="J33" s="37">
        <f>Mastersheet!$C$21</f>
        <v>-747.00094700314776</v>
      </c>
      <c r="K33" s="42">
        <v>0</v>
      </c>
      <c r="L33" s="38">
        <f>(1+Mastersheet!$C$29)*L21</f>
        <v>-1123.6000000000001</v>
      </c>
      <c r="M33" s="37">
        <f>M21*(1+Mastersheet!$C$39)</f>
        <v>-530.45000000000005</v>
      </c>
      <c r="N33" s="38">
        <v>0</v>
      </c>
      <c r="O33" s="38">
        <f t="shared" si="5"/>
        <v>0</v>
      </c>
      <c r="P33" s="58">
        <f t="shared" si="2"/>
        <v>4539.302191902746</v>
      </c>
      <c r="Q33" s="36">
        <f t="shared" si="3"/>
        <v>228069.55501129807</v>
      </c>
      <c r="T33" s="46">
        <v>0.19</v>
      </c>
      <c r="U33" s="36">
        <f t="shared" si="6"/>
        <v>440622.48173753486</v>
      </c>
      <c r="V33" s="37">
        <f t="shared" si="7"/>
        <v>323221076.20077288</v>
      </c>
    </row>
    <row r="34" spans="1:46">
      <c r="A34" s="33">
        <v>32</v>
      </c>
      <c r="B34" s="25">
        <v>27</v>
      </c>
      <c r="C34" s="40">
        <v>8</v>
      </c>
      <c r="D34" s="36">
        <f>D22*(1+Mastersheet!$C$3)</f>
        <v>12730.800000000001</v>
      </c>
      <c r="E34" s="34">
        <f t="shared" si="4"/>
        <v>-763.84800000000007</v>
      </c>
      <c r="F34" s="37">
        <v>0</v>
      </c>
      <c r="G34" s="41">
        <f t="shared" si="0"/>
        <v>-3691.9320000000002</v>
      </c>
      <c r="H34" s="37">
        <f t="shared" si="1"/>
        <v>-1334.6668610941063</v>
      </c>
      <c r="I34" s="37">
        <v>0</v>
      </c>
      <c r="J34" s="37">
        <f>Mastersheet!$C$21</f>
        <v>-747.00094700314776</v>
      </c>
      <c r="K34" s="42">
        <v>0</v>
      </c>
      <c r="L34" s="38">
        <f>(1+Mastersheet!$C$29)*L22</f>
        <v>-1123.6000000000001</v>
      </c>
      <c r="M34" s="37">
        <f>M22*(1+Mastersheet!$C$39)</f>
        <v>-530.45000000000005</v>
      </c>
      <c r="N34" s="38">
        <v>0</v>
      </c>
      <c r="O34" s="38">
        <f t="shared" si="5"/>
        <v>0</v>
      </c>
      <c r="P34" s="58">
        <f t="shared" si="2"/>
        <v>4539.302191902746</v>
      </c>
      <c r="Q34" s="36">
        <f t="shared" si="3"/>
        <v>232988.97312821966</v>
      </c>
      <c r="T34" s="46">
        <v>0.2</v>
      </c>
      <c r="U34" s="36">
        <f t="shared" si="6"/>
        <v>418149.44937343092</v>
      </c>
      <c r="V34" s="37">
        <f t="shared" si="7"/>
        <v>432849651.93474859</v>
      </c>
    </row>
    <row r="35" spans="1:46">
      <c r="A35" s="33">
        <v>33</v>
      </c>
      <c r="B35" s="25">
        <v>27</v>
      </c>
      <c r="C35" s="40">
        <v>9</v>
      </c>
      <c r="D35" s="36">
        <f>D23*(1+Mastersheet!$C$3)</f>
        <v>12730.800000000001</v>
      </c>
      <c r="E35" s="34">
        <f t="shared" si="4"/>
        <v>-763.84800000000007</v>
      </c>
      <c r="F35" s="37">
        <v>0</v>
      </c>
      <c r="G35" s="41">
        <f t="shared" si="0"/>
        <v>-3691.9320000000002</v>
      </c>
      <c r="H35" s="37">
        <f t="shared" ref="H35:H63" si="8">PMT(0.01,60,60000,0)</f>
        <v>-1334.6668610941063</v>
      </c>
      <c r="I35" s="37">
        <v>0</v>
      </c>
      <c r="J35" s="37">
        <f>Mastersheet!$C$21</f>
        <v>-747.00094700314776</v>
      </c>
      <c r="K35" s="42">
        <v>0</v>
      </c>
      <c r="L35" s="38">
        <f>(1+Mastersheet!$C$29)*L23</f>
        <v>-1123.6000000000001</v>
      </c>
      <c r="M35" s="37">
        <f>M23*(1+Mastersheet!$C$39)</f>
        <v>-530.45000000000005</v>
      </c>
      <c r="N35" s="38">
        <v>0</v>
      </c>
      <c r="O35" s="38">
        <f t="shared" si="5"/>
        <v>0</v>
      </c>
      <c r="P35" s="58">
        <f t="shared" si="2"/>
        <v>4539.302191902746</v>
      </c>
      <c r="Q35" s="36">
        <f t="shared" si="3"/>
        <v>237916.59027533612</v>
      </c>
      <c r="T35" s="46">
        <v>0.21</v>
      </c>
      <c r="U35" s="36">
        <f t="shared" si="6"/>
        <v>398179.82985408156</v>
      </c>
      <c r="V35" s="37">
        <f t="shared" si="7"/>
        <v>581479988.97498643</v>
      </c>
    </row>
    <row r="36" spans="1:46">
      <c r="A36" s="33">
        <v>34</v>
      </c>
      <c r="B36" s="25">
        <v>27</v>
      </c>
      <c r="C36" s="40">
        <v>10</v>
      </c>
      <c r="D36" s="36">
        <f>D24*(1+Mastersheet!$C$3)</f>
        <v>12730.800000000001</v>
      </c>
      <c r="E36" s="34">
        <f t="shared" si="4"/>
        <v>-763.84800000000007</v>
      </c>
      <c r="F36" s="37">
        <v>0</v>
      </c>
      <c r="G36" s="41">
        <f t="shared" si="0"/>
        <v>-3691.9320000000002</v>
      </c>
      <c r="H36" s="37">
        <f t="shared" si="8"/>
        <v>-1334.6668610941063</v>
      </c>
      <c r="I36" s="37">
        <v>0</v>
      </c>
      <c r="J36" s="37">
        <f>Mastersheet!$C$21</f>
        <v>-747.00094700314776</v>
      </c>
      <c r="K36" s="42">
        <v>0</v>
      </c>
      <c r="L36" s="38">
        <f>(1+Mastersheet!$C$29)*L24</f>
        <v>-1123.6000000000001</v>
      </c>
      <c r="M36" s="37">
        <f>M24*(1+Mastersheet!$C$39)</f>
        <v>-530.45000000000005</v>
      </c>
      <c r="N36" s="38">
        <v>0</v>
      </c>
      <c r="O36" s="38">
        <f t="shared" si="5"/>
        <v>0</v>
      </c>
      <c r="P36" s="58">
        <f t="shared" si="2"/>
        <v>4539.302191902746</v>
      </c>
      <c r="Q36" s="36">
        <f t="shared" si="3"/>
        <v>242852.42011769777</v>
      </c>
      <c r="T36" s="46">
        <v>0.22</v>
      </c>
      <c r="U36" s="36">
        <f t="shared" si="6"/>
        <v>380334.2776125914</v>
      </c>
      <c r="V36" s="37">
        <f t="shared" si="7"/>
        <v>783336942.78087711</v>
      </c>
    </row>
    <row r="37" spans="1:46">
      <c r="A37" s="33">
        <v>35</v>
      </c>
      <c r="B37" s="25">
        <v>27</v>
      </c>
      <c r="C37" s="40">
        <v>11</v>
      </c>
      <c r="D37" s="36">
        <f>D25*(1+Mastersheet!$C$3)</f>
        <v>12730.800000000001</v>
      </c>
      <c r="E37" s="34">
        <f t="shared" si="4"/>
        <v>-763.84800000000007</v>
      </c>
      <c r="F37" s="37">
        <v>0</v>
      </c>
      <c r="G37" s="41">
        <f t="shared" si="0"/>
        <v>-3691.9320000000002</v>
      </c>
      <c r="H37" s="37">
        <f t="shared" si="8"/>
        <v>-1334.6668610941063</v>
      </c>
      <c r="I37" s="37">
        <v>0</v>
      </c>
      <c r="J37" s="37">
        <f>Mastersheet!$C$21</f>
        <v>-747.00094700314776</v>
      </c>
      <c r="K37" s="42">
        <v>0</v>
      </c>
      <c r="L37" s="38">
        <f>(1+Mastersheet!$C$29)*L25</f>
        <v>-1123.6000000000001</v>
      </c>
      <c r="M37" s="37">
        <f>M25*(1+Mastersheet!$C$39)</f>
        <v>-530.45000000000005</v>
      </c>
      <c r="N37" s="38">
        <v>0</v>
      </c>
      <c r="O37" s="38">
        <f t="shared" si="5"/>
        <v>0</v>
      </c>
      <c r="P37" s="58">
        <f t="shared" si="2"/>
        <v>4539.302191902746</v>
      </c>
      <c r="Q37" s="36">
        <f t="shared" si="3"/>
        <v>247796.47634313002</v>
      </c>
      <c r="T37" s="46">
        <v>0.23</v>
      </c>
      <c r="U37" s="36">
        <f t="shared" si="6"/>
        <v>364303.81067622069</v>
      </c>
      <c r="V37" s="37">
        <f t="shared" si="7"/>
        <v>1057918786.2581669</v>
      </c>
    </row>
    <row r="38" spans="1:46">
      <c r="A38" s="33">
        <v>36</v>
      </c>
      <c r="B38" s="25">
        <v>27</v>
      </c>
      <c r="C38" s="40">
        <v>0</v>
      </c>
      <c r="D38" s="36">
        <f>D26*(1+Mastersheet!$C$3)</f>
        <v>12730.800000000001</v>
      </c>
      <c r="E38" s="34">
        <f t="shared" si="4"/>
        <v>-763.84800000000007</v>
      </c>
      <c r="F38" s="37">
        <v>0</v>
      </c>
      <c r="G38" s="41">
        <f t="shared" si="0"/>
        <v>-3691.9320000000002</v>
      </c>
      <c r="H38" s="37">
        <f t="shared" si="8"/>
        <v>-1334.6668610941063</v>
      </c>
      <c r="I38" s="37">
        <v>0</v>
      </c>
      <c r="J38" s="37">
        <f>Mastersheet!$C$21</f>
        <v>-747.00094700314776</v>
      </c>
      <c r="K38" s="42">
        <v>0</v>
      </c>
      <c r="L38" s="38">
        <f>(1+Mastersheet!$C$29)*L26</f>
        <v>-1123.6000000000001</v>
      </c>
      <c r="M38" s="37">
        <f>M26*(1+Mastersheet!$C$39)</f>
        <v>-530.45000000000005</v>
      </c>
      <c r="N38" s="38">
        <v>0</v>
      </c>
      <c r="O38" s="38">
        <f t="shared" si="5"/>
        <v>0</v>
      </c>
      <c r="P38" s="58">
        <f t="shared" si="2"/>
        <v>4539.302191902746</v>
      </c>
      <c r="Q38" s="36">
        <f t="shared" si="3"/>
        <v>252748.77266227131</v>
      </c>
      <c r="T38" s="46">
        <v>0.24</v>
      </c>
      <c r="U38" s="36">
        <f t="shared" si="6"/>
        <v>349834.85245442588</v>
      </c>
      <c r="V38" s="37">
        <f t="shared" si="7"/>
        <v>1431974268.4652283</v>
      </c>
    </row>
    <row r="39" spans="1:46">
      <c r="A39" s="33">
        <v>37</v>
      </c>
      <c r="B39" s="25">
        <v>27</v>
      </c>
      <c r="C39" s="40">
        <v>1</v>
      </c>
      <c r="D39" s="36">
        <f>D27*(1+Mastersheet!$C$3)</f>
        <v>13112.724000000002</v>
      </c>
      <c r="E39" s="34">
        <f t="shared" si="4"/>
        <v>-786.76344000000006</v>
      </c>
      <c r="F39" s="37">
        <v>0</v>
      </c>
      <c r="G39" s="41">
        <f t="shared" si="0"/>
        <v>-3802.6899600000002</v>
      </c>
      <c r="H39" s="37">
        <f t="shared" si="8"/>
        <v>-1334.6668610941063</v>
      </c>
      <c r="I39" s="37">
        <v>0</v>
      </c>
      <c r="J39" s="37">
        <f>Mastersheet!$C$21</f>
        <v>-747.00094700314776</v>
      </c>
      <c r="K39" s="42">
        <v>0</v>
      </c>
      <c r="L39" s="38">
        <f>(1+Mastersheet!$C$29)*L27</f>
        <v>-1191.0160000000003</v>
      </c>
      <c r="M39" s="37">
        <f>M27*(1+Mastersheet!$C$39)</f>
        <v>-546.36350000000004</v>
      </c>
      <c r="N39" s="38">
        <v>0</v>
      </c>
      <c r="O39" s="38">
        <f t="shared" si="5"/>
        <v>0</v>
      </c>
      <c r="P39" s="58">
        <f t="shared" si="2"/>
        <v>4704.2232919027465</v>
      </c>
      <c r="Q39" s="36">
        <f t="shared" si="3"/>
        <v>257874.24390861118</v>
      </c>
      <c r="T39" s="46">
        <v>0.25</v>
      </c>
      <c r="U39" s="36">
        <f t="shared" si="6"/>
        <v>336717.76002818532</v>
      </c>
      <c r="V39" s="37">
        <f t="shared" si="7"/>
        <v>1942226779.4692314</v>
      </c>
    </row>
    <row r="40" spans="1:46">
      <c r="A40" s="33">
        <v>38</v>
      </c>
      <c r="B40" s="25">
        <v>28</v>
      </c>
      <c r="C40" s="40">
        <v>2</v>
      </c>
      <c r="D40" s="36">
        <f>D28*(1+Mastersheet!$C$3)</f>
        <v>13112.724000000002</v>
      </c>
      <c r="E40" s="34">
        <f t="shared" si="4"/>
        <v>-786.76344000000006</v>
      </c>
      <c r="F40" s="37">
        <v>0</v>
      </c>
      <c r="G40" s="41">
        <f t="shared" si="0"/>
        <v>-3802.6899600000002</v>
      </c>
      <c r="H40" s="37">
        <f t="shared" si="8"/>
        <v>-1334.6668610941063</v>
      </c>
      <c r="I40" s="37">
        <v>0</v>
      </c>
      <c r="J40" s="37">
        <f>Mastersheet!$C$21</f>
        <v>-747.00094700314776</v>
      </c>
      <c r="K40" s="42">
        <v>0</v>
      </c>
      <c r="L40" s="38">
        <f>(1+Mastersheet!$C$29)*L28</f>
        <v>-1191.0160000000003</v>
      </c>
      <c r="M40" s="37">
        <f>M28*(1+Mastersheet!$C$39)</f>
        <v>-546.36350000000004</v>
      </c>
      <c r="N40" s="38">
        <v>0</v>
      </c>
      <c r="O40" s="38">
        <f t="shared" si="5"/>
        <v>0</v>
      </c>
      <c r="P40" s="58">
        <f t="shared" si="2"/>
        <v>4704.2232919027465</v>
      </c>
      <c r="Q40" s="36">
        <f t="shared" si="3"/>
        <v>263008.2576070283</v>
      </c>
      <c r="T40" s="46">
        <v>0.26</v>
      </c>
      <c r="U40" s="36">
        <f t="shared" si="6"/>
        <v>324777.97370410012</v>
      </c>
      <c r="V40" s="37">
        <f t="shared" si="7"/>
        <v>2639129519.9659753</v>
      </c>
    </row>
    <row r="41" spans="1:46">
      <c r="A41" s="33">
        <v>39</v>
      </c>
      <c r="B41" s="25">
        <v>28</v>
      </c>
      <c r="C41" s="40">
        <v>3</v>
      </c>
      <c r="D41" s="36">
        <f>D29*(1+Mastersheet!$C$3)</f>
        <v>13112.724000000002</v>
      </c>
      <c r="E41" s="34">
        <f t="shared" si="4"/>
        <v>-786.76344000000006</v>
      </c>
      <c r="F41" s="37">
        <v>0</v>
      </c>
      <c r="G41" s="41">
        <f t="shared" si="0"/>
        <v>-3802.6899600000002</v>
      </c>
      <c r="H41" s="37">
        <f t="shared" si="8"/>
        <v>-1334.6668610941063</v>
      </c>
      <c r="I41" s="37">
        <v>0</v>
      </c>
      <c r="J41" s="37">
        <f>Mastersheet!$C$21</f>
        <v>-747.00094700314776</v>
      </c>
      <c r="K41" s="42">
        <v>0</v>
      </c>
      <c r="L41" s="38">
        <f>(1+Mastersheet!$C$29)*L29</f>
        <v>-1191.0160000000003</v>
      </c>
      <c r="M41" s="37">
        <f>M29*(1+Mastersheet!$C$39)</f>
        <v>-546.36350000000004</v>
      </c>
      <c r="N41" s="38">
        <v>0</v>
      </c>
      <c r="O41" s="38">
        <f t="shared" si="5"/>
        <v>0</v>
      </c>
      <c r="P41" s="58">
        <f t="shared" si="2"/>
        <v>4704.2232919027465</v>
      </c>
      <c r="Q41" s="36">
        <f t="shared" si="3"/>
        <v>268150.82799494278</v>
      </c>
      <c r="T41" s="46">
        <v>0.27</v>
      </c>
      <c r="U41" s="36">
        <f t="shared" si="6"/>
        <v>313869.14687241707</v>
      </c>
      <c r="V41" s="37">
        <f t="shared" si="7"/>
        <v>3592043871.3993745</v>
      </c>
    </row>
    <row r="42" spans="1:46">
      <c r="A42" s="33">
        <v>40</v>
      </c>
      <c r="B42" s="25">
        <v>28</v>
      </c>
      <c r="C42" s="40">
        <v>4</v>
      </c>
      <c r="D42" s="36">
        <f>D30*(1+Mastersheet!$C$3)</f>
        <v>13112.724000000002</v>
      </c>
      <c r="E42" s="34">
        <f t="shared" si="4"/>
        <v>-786.76344000000006</v>
      </c>
      <c r="F42" s="37">
        <v>0</v>
      </c>
      <c r="G42" s="41">
        <f t="shared" si="0"/>
        <v>-3802.6899600000002</v>
      </c>
      <c r="H42" s="37">
        <f t="shared" si="8"/>
        <v>-1334.6668610941063</v>
      </c>
      <c r="I42" s="37">
        <v>0</v>
      </c>
      <c r="J42" s="37">
        <f>Mastersheet!$C$21</f>
        <v>-747.00094700314776</v>
      </c>
      <c r="K42" s="42">
        <v>0</v>
      </c>
      <c r="L42" s="38">
        <f>(1+Mastersheet!$C$29)*L30</f>
        <v>-1191.0160000000003</v>
      </c>
      <c r="M42" s="37">
        <f>M30*(1+Mastersheet!$C$39)</f>
        <v>-546.36350000000004</v>
      </c>
      <c r="N42" s="38">
        <v>0</v>
      </c>
      <c r="O42" s="38">
        <f t="shared" si="5"/>
        <v>0</v>
      </c>
      <c r="P42" s="58">
        <f t="shared" si="2"/>
        <v>4704.2232919027465</v>
      </c>
      <c r="Q42" s="36">
        <f t="shared" si="3"/>
        <v>273301.9693335038</v>
      </c>
      <c r="T42" s="50">
        <v>0.28000000000000003</v>
      </c>
      <c r="U42" s="36">
        <f t="shared" si="6"/>
        <v>303867.77952264983</v>
      </c>
      <c r="V42" s="37">
        <f t="shared" si="7"/>
        <v>4896382876.5766602</v>
      </c>
    </row>
    <row r="43" spans="1:46">
      <c r="A43" s="33">
        <v>41</v>
      </c>
      <c r="B43" s="25">
        <v>28</v>
      </c>
      <c r="C43" s="40">
        <v>5</v>
      </c>
      <c r="D43" s="36">
        <f>D31*(1+Mastersheet!$C$3)</f>
        <v>13112.724000000002</v>
      </c>
      <c r="E43" s="34">
        <f t="shared" si="4"/>
        <v>-786.76344000000006</v>
      </c>
      <c r="F43" s="37">
        <v>0</v>
      </c>
      <c r="G43" s="41">
        <f t="shared" si="0"/>
        <v>-3802.6899600000002</v>
      </c>
      <c r="H43" s="37">
        <f t="shared" si="8"/>
        <v>-1334.6668610941063</v>
      </c>
      <c r="I43" s="37">
        <v>0</v>
      </c>
      <c r="J43" s="37">
        <f>Mastersheet!$C$21</f>
        <v>-747.00094700314776</v>
      </c>
      <c r="K43" s="42">
        <v>0</v>
      </c>
      <c r="L43" s="38">
        <f>(1+Mastersheet!$C$29)*L31</f>
        <v>-1191.0160000000003</v>
      </c>
      <c r="M43" s="37">
        <f>M31*(1+Mastersheet!$C$39)</f>
        <v>-546.36350000000004</v>
      </c>
      <c r="N43" s="38">
        <v>0</v>
      </c>
      <c r="O43" s="38">
        <f t="shared" si="5"/>
        <v>0</v>
      </c>
      <c r="P43" s="58">
        <f t="shared" si="2"/>
        <v>4704.2232919027465</v>
      </c>
      <c r="Q43" s="36">
        <f t="shared" si="3"/>
        <v>278461.69590762904</v>
      </c>
      <c r="T43" s="46">
        <v>0.28999999999999998</v>
      </c>
      <c r="U43" s="36">
        <f t="shared" si="6"/>
        <v>294668.99952111975</v>
      </c>
      <c r="V43" s="37">
        <f t="shared" si="7"/>
        <v>6683468736.3145161</v>
      </c>
    </row>
    <row r="44" spans="1:46">
      <c r="A44" s="33">
        <v>42</v>
      </c>
      <c r="B44" s="25">
        <v>28</v>
      </c>
      <c r="C44" s="40">
        <v>6</v>
      </c>
      <c r="D44" s="36">
        <f>D32*(1+Mastersheet!$C$3)</f>
        <v>13112.724000000002</v>
      </c>
      <c r="E44" s="34">
        <f t="shared" si="4"/>
        <v>-786.76344000000006</v>
      </c>
      <c r="F44" s="37">
        <v>0</v>
      </c>
      <c r="G44" s="41">
        <f t="shared" si="0"/>
        <v>-3802.6899600000002</v>
      </c>
      <c r="H44" s="37">
        <f t="shared" si="8"/>
        <v>-1334.6668610941063</v>
      </c>
      <c r="I44" s="37">
        <v>0</v>
      </c>
      <c r="J44" s="37">
        <f>Mastersheet!$C$21</f>
        <v>-747.00094700314776</v>
      </c>
      <c r="K44" s="42">
        <v>0</v>
      </c>
      <c r="L44" s="38">
        <f>(1+Mastersheet!$C$29)*L32</f>
        <v>-1191.0160000000003</v>
      </c>
      <c r="M44" s="37">
        <f>M32*(1+Mastersheet!$C$39)</f>
        <v>-546.36350000000004</v>
      </c>
      <c r="N44" s="38">
        <v>0</v>
      </c>
      <c r="O44" s="38">
        <f t="shared" si="5"/>
        <v>0</v>
      </c>
      <c r="P44" s="58">
        <f t="shared" si="2"/>
        <v>4704.2232919027465</v>
      </c>
      <c r="Q44" s="36">
        <f t="shared" si="3"/>
        <v>283630.02202604449</v>
      </c>
      <c r="T44" s="46">
        <v>0.3</v>
      </c>
      <c r="U44" s="36">
        <f t="shared" si="6"/>
        <v>286183.22477786278</v>
      </c>
      <c r="V44" s="37">
        <f t="shared" si="7"/>
        <v>9134139449.8345509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>
      <c r="A45" s="33">
        <v>43</v>
      </c>
      <c r="B45" s="25">
        <v>28</v>
      </c>
      <c r="C45" s="40">
        <v>7</v>
      </c>
      <c r="D45" s="36">
        <f>D33*(1+Mastersheet!$C$3)</f>
        <v>13112.724000000002</v>
      </c>
      <c r="E45" s="34">
        <f t="shared" si="4"/>
        <v>-786.76344000000006</v>
      </c>
      <c r="F45" s="37">
        <v>0</v>
      </c>
      <c r="G45" s="41">
        <f t="shared" si="0"/>
        <v>-3802.6899600000002</v>
      </c>
      <c r="H45" s="37">
        <f t="shared" si="8"/>
        <v>-1334.6668610941063</v>
      </c>
      <c r="I45" s="37">
        <v>0</v>
      </c>
      <c r="J45" s="37">
        <f>Mastersheet!$C$21</f>
        <v>-747.00094700314776</v>
      </c>
      <c r="K45" s="42">
        <v>0</v>
      </c>
      <c r="L45" s="38">
        <f>(1+Mastersheet!$C$29)*L33</f>
        <v>-1191.0160000000003</v>
      </c>
      <c r="M45" s="37">
        <f>M33*(1+Mastersheet!$C$39)</f>
        <v>-546.36350000000004</v>
      </c>
      <c r="N45" s="38">
        <v>0</v>
      </c>
      <c r="O45" s="38">
        <f t="shared" si="5"/>
        <v>0</v>
      </c>
      <c r="P45" s="58">
        <f t="shared" si="2"/>
        <v>4704.2232919027465</v>
      </c>
      <c r="Q45" s="36">
        <f t="shared" si="3"/>
        <v>288806.96202132397</v>
      </c>
      <c r="T45" s="1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>
      <c r="A46" s="33">
        <v>44</v>
      </c>
      <c r="B46" s="25">
        <v>28</v>
      </c>
      <c r="C46" s="40">
        <v>8</v>
      </c>
      <c r="D46" s="36">
        <f>D34*(1+Mastersheet!$C$3)</f>
        <v>13112.724000000002</v>
      </c>
      <c r="E46" s="34">
        <f t="shared" si="4"/>
        <v>-786.76344000000006</v>
      </c>
      <c r="F46" s="37">
        <v>0</v>
      </c>
      <c r="G46" s="41">
        <f t="shared" si="0"/>
        <v>-3802.6899600000002</v>
      </c>
      <c r="H46" s="37">
        <f t="shared" si="8"/>
        <v>-1334.6668610941063</v>
      </c>
      <c r="I46" s="37">
        <v>0</v>
      </c>
      <c r="J46" s="37">
        <f>Mastersheet!$C$21</f>
        <v>-747.00094700314776</v>
      </c>
      <c r="K46" s="42">
        <v>0</v>
      </c>
      <c r="L46" s="38">
        <f>(1+Mastersheet!$C$29)*L34</f>
        <v>-1191.0160000000003</v>
      </c>
      <c r="M46" s="37">
        <f>M34*(1+Mastersheet!$C$39)</f>
        <v>-546.36350000000004</v>
      </c>
      <c r="N46" s="38">
        <v>0</v>
      </c>
      <c r="O46" s="38">
        <f t="shared" si="5"/>
        <v>0</v>
      </c>
      <c r="P46" s="58">
        <f t="shared" si="2"/>
        <v>4704.2232919027465</v>
      </c>
      <c r="Q46" s="36">
        <f t="shared" si="3"/>
        <v>293992.53024992894</v>
      </c>
    </row>
    <row r="47" spans="1:46">
      <c r="A47" s="33">
        <v>45</v>
      </c>
      <c r="B47" s="25">
        <v>28</v>
      </c>
      <c r="C47" s="40">
        <v>9</v>
      </c>
      <c r="D47" s="36">
        <f>D35*(1+Mastersheet!$C$3)</f>
        <v>13112.724000000002</v>
      </c>
      <c r="E47" s="34">
        <f t="shared" si="4"/>
        <v>-786.76344000000006</v>
      </c>
      <c r="F47" s="37">
        <v>0</v>
      </c>
      <c r="G47" s="41">
        <f t="shared" si="0"/>
        <v>-3802.6899600000002</v>
      </c>
      <c r="H47" s="37">
        <f t="shared" si="8"/>
        <v>-1334.6668610941063</v>
      </c>
      <c r="I47" s="37">
        <v>0</v>
      </c>
      <c r="J47" s="37">
        <f>Mastersheet!$C$21</f>
        <v>-747.00094700314776</v>
      </c>
      <c r="K47" s="42">
        <v>0</v>
      </c>
      <c r="L47" s="38">
        <f>(1+Mastersheet!$C$29)*L35</f>
        <v>-1191.0160000000003</v>
      </c>
      <c r="M47" s="37">
        <f>M35*(1+Mastersheet!$C$39)</f>
        <v>-546.36350000000004</v>
      </c>
      <c r="N47" s="38">
        <v>0</v>
      </c>
      <c r="O47" s="38">
        <f t="shared" si="5"/>
        <v>0</v>
      </c>
      <c r="P47" s="58">
        <f t="shared" si="2"/>
        <v>4704.2232919027465</v>
      </c>
      <c r="Q47" s="36">
        <f t="shared" si="3"/>
        <v>299186.74109224824</v>
      </c>
    </row>
    <row r="48" spans="1:46">
      <c r="A48" s="33">
        <v>46</v>
      </c>
      <c r="B48" s="25">
        <v>28</v>
      </c>
      <c r="C48" s="40">
        <v>10</v>
      </c>
      <c r="D48" s="36">
        <f>D36*(1+Mastersheet!$C$3)</f>
        <v>13112.724000000002</v>
      </c>
      <c r="E48" s="34">
        <f t="shared" si="4"/>
        <v>-786.76344000000006</v>
      </c>
      <c r="F48" s="37">
        <v>0</v>
      </c>
      <c r="G48" s="41">
        <f t="shared" si="0"/>
        <v>-3802.6899600000002</v>
      </c>
      <c r="H48" s="37">
        <f t="shared" si="8"/>
        <v>-1334.6668610941063</v>
      </c>
      <c r="I48" s="37">
        <v>0</v>
      </c>
      <c r="J48" s="37">
        <f>Mastersheet!$C$21</f>
        <v>-747.00094700314776</v>
      </c>
      <c r="K48" s="42">
        <v>0</v>
      </c>
      <c r="L48" s="38">
        <f>(1+Mastersheet!$C$29)*L36</f>
        <v>-1191.0160000000003</v>
      </c>
      <c r="M48" s="37">
        <f>M36*(1+Mastersheet!$C$39)</f>
        <v>-546.36350000000004</v>
      </c>
      <c r="N48" s="38">
        <v>0</v>
      </c>
      <c r="O48" s="38">
        <f t="shared" si="5"/>
        <v>0</v>
      </c>
      <c r="P48" s="58">
        <f t="shared" si="2"/>
        <v>4704.2232919027465</v>
      </c>
      <c r="Q48" s="36">
        <f t="shared" si="3"/>
        <v>304389.60895263805</v>
      </c>
    </row>
    <row r="49" spans="1:17">
      <c r="A49" s="33">
        <v>47</v>
      </c>
      <c r="B49" s="25">
        <v>28</v>
      </c>
      <c r="C49" s="40">
        <v>11</v>
      </c>
      <c r="D49" s="36">
        <f>D37*(1+Mastersheet!$C$3)</f>
        <v>13112.724000000002</v>
      </c>
      <c r="E49" s="34">
        <f t="shared" si="4"/>
        <v>-786.76344000000006</v>
      </c>
      <c r="F49" s="37">
        <v>0</v>
      </c>
      <c r="G49" s="41">
        <f t="shared" si="0"/>
        <v>-3802.6899600000002</v>
      </c>
      <c r="H49" s="37">
        <f t="shared" si="8"/>
        <v>-1334.6668610941063</v>
      </c>
      <c r="I49" s="37">
        <v>0</v>
      </c>
      <c r="J49" s="37">
        <f>Mastersheet!$C$21</f>
        <v>-747.00094700314776</v>
      </c>
      <c r="K49" s="42">
        <v>0</v>
      </c>
      <c r="L49" s="38">
        <f>(1+Mastersheet!$C$29)*L37</f>
        <v>-1191.0160000000003</v>
      </c>
      <c r="M49" s="37">
        <f>M37*(1+Mastersheet!$C$39)</f>
        <v>-546.36350000000004</v>
      </c>
      <c r="N49" s="38">
        <v>0</v>
      </c>
      <c r="O49" s="38">
        <f t="shared" si="5"/>
        <v>0</v>
      </c>
      <c r="P49" s="58">
        <f t="shared" si="2"/>
        <v>4704.2232919027465</v>
      </c>
      <c r="Q49" s="36">
        <f t="shared" si="3"/>
        <v>309601.14825946186</v>
      </c>
    </row>
    <row r="50" spans="1:17">
      <c r="A50" s="33">
        <v>48</v>
      </c>
      <c r="B50" s="25">
        <v>28</v>
      </c>
      <c r="C50" s="40">
        <v>0</v>
      </c>
      <c r="D50" s="36">
        <f>D38*(1+Mastersheet!$C$3)</f>
        <v>13112.724000000002</v>
      </c>
      <c r="E50" s="34">
        <f t="shared" si="4"/>
        <v>-786.76344000000006</v>
      </c>
      <c r="F50" s="37">
        <v>0</v>
      </c>
      <c r="G50" s="41">
        <f t="shared" si="0"/>
        <v>-3802.6899600000002</v>
      </c>
      <c r="H50" s="37">
        <f t="shared" si="8"/>
        <v>-1334.6668610941063</v>
      </c>
      <c r="I50" s="37">
        <v>0</v>
      </c>
      <c r="J50" s="37">
        <f>Mastersheet!$C$21</f>
        <v>-747.00094700314776</v>
      </c>
      <c r="K50" s="42">
        <v>0</v>
      </c>
      <c r="L50" s="38">
        <f>(1+Mastersheet!$C$29)*L38</f>
        <v>-1191.0160000000003</v>
      </c>
      <c r="M50" s="37">
        <f>M38*(1+Mastersheet!$C$39)</f>
        <v>-546.36350000000004</v>
      </c>
      <c r="N50" s="38">
        <v>0</v>
      </c>
      <c r="O50" s="38">
        <f t="shared" si="5"/>
        <v>0</v>
      </c>
      <c r="P50" s="58">
        <f t="shared" si="2"/>
        <v>4704.2232919027465</v>
      </c>
      <c r="Q50" s="36">
        <f t="shared" si="3"/>
        <v>314821.3734651304</v>
      </c>
    </row>
    <row r="51" spans="1:17">
      <c r="A51" s="33">
        <v>49</v>
      </c>
      <c r="B51" s="25">
        <v>28</v>
      </c>
      <c r="C51" s="40">
        <v>1</v>
      </c>
      <c r="D51" s="36">
        <f>D39*(1+Mastersheet!$C$3)</f>
        <v>13506.105720000003</v>
      </c>
      <c r="E51" s="34">
        <f t="shared" si="4"/>
        <v>-810.36634320000019</v>
      </c>
      <c r="F51" s="37">
        <v>0</v>
      </c>
      <c r="G51" s="41">
        <f t="shared" si="0"/>
        <v>-3916.7706588000005</v>
      </c>
      <c r="H51" s="37">
        <f t="shared" si="8"/>
        <v>-1334.6668610941063</v>
      </c>
      <c r="I51" s="37">
        <v>0</v>
      </c>
      <c r="J51" s="37">
        <f>Mastersheet!$C$21</f>
        <v>-747.00094700314776</v>
      </c>
      <c r="K51" s="42">
        <v>0</v>
      </c>
      <c r="L51" s="38">
        <f>(1+Mastersheet!$C$29)*L39</f>
        <v>-1262.4769600000004</v>
      </c>
      <c r="M51" s="37">
        <f>M39*(1+Mastersheet!$C$39)</f>
        <v>-562.75440500000002</v>
      </c>
      <c r="N51" s="38">
        <v>0</v>
      </c>
      <c r="O51" s="38">
        <f t="shared" si="5"/>
        <v>0</v>
      </c>
      <c r="P51" s="58">
        <f t="shared" si="2"/>
        <v>4872.0695449027498</v>
      </c>
      <c r="Q51" s="36">
        <f t="shared" si="3"/>
        <v>320218.1452991417</v>
      </c>
    </row>
    <row r="52" spans="1:17">
      <c r="A52" s="33">
        <v>50</v>
      </c>
      <c r="B52" s="25">
        <v>29</v>
      </c>
      <c r="C52" s="40">
        <v>2</v>
      </c>
      <c r="D52" s="36">
        <f>D40*(1+Mastersheet!$C$3)</f>
        <v>13506.105720000003</v>
      </c>
      <c r="E52" s="34">
        <f t="shared" si="4"/>
        <v>-810.36634320000019</v>
      </c>
      <c r="F52" s="37">
        <v>0</v>
      </c>
      <c r="G52" s="41">
        <f t="shared" si="0"/>
        <v>-3916.7706588000005</v>
      </c>
      <c r="H52" s="37">
        <f t="shared" si="8"/>
        <v>-1334.6668610941063</v>
      </c>
      <c r="I52" s="37">
        <v>0</v>
      </c>
      <c r="J52" s="37">
        <f>Mastersheet!$C$21</f>
        <v>-747.00094700314776</v>
      </c>
      <c r="K52" s="42">
        <v>0</v>
      </c>
      <c r="L52" s="38">
        <f>(1+Mastersheet!$C$29)*L40</f>
        <v>-1262.4769600000004</v>
      </c>
      <c r="M52" s="37">
        <f>M40*(1+Mastersheet!$C$39)</f>
        <v>-562.75440500000002</v>
      </c>
      <c r="N52" s="38">
        <v>0</v>
      </c>
      <c r="O52" s="38">
        <f t="shared" si="5"/>
        <v>0</v>
      </c>
      <c r="P52" s="58">
        <f t="shared" si="2"/>
        <v>4872.0695449027498</v>
      </c>
      <c r="Q52" s="36">
        <f t="shared" si="3"/>
        <v>325623.91175287636</v>
      </c>
    </row>
    <row r="53" spans="1:17">
      <c r="A53" s="33">
        <v>51</v>
      </c>
      <c r="B53" s="25">
        <v>29</v>
      </c>
      <c r="C53" s="40">
        <v>3</v>
      </c>
      <c r="D53" s="36">
        <f>D41*(1+Mastersheet!$C$3)</f>
        <v>13506.105720000003</v>
      </c>
      <c r="E53" s="34">
        <f t="shared" si="4"/>
        <v>-810.36634320000019</v>
      </c>
      <c r="F53" s="37">
        <v>0</v>
      </c>
      <c r="G53" s="41">
        <f t="shared" si="0"/>
        <v>-3916.7706588000005</v>
      </c>
      <c r="H53" s="37">
        <f t="shared" si="8"/>
        <v>-1334.6668610941063</v>
      </c>
      <c r="I53" s="37">
        <v>0</v>
      </c>
      <c r="J53" s="37">
        <f>Mastersheet!$C$21</f>
        <v>-747.00094700314776</v>
      </c>
      <c r="K53" s="42">
        <v>0</v>
      </c>
      <c r="L53" s="38">
        <f>(1+Mastersheet!$C$29)*L41</f>
        <v>-1262.4769600000004</v>
      </c>
      <c r="M53" s="37">
        <f>M41*(1+Mastersheet!$C$39)</f>
        <v>-562.75440500000002</v>
      </c>
      <c r="N53" s="38">
        <v>0</v>
      </c>
      <c r="O53" s="38">
        <f t="shared" si="5"/>
        <v>0</v>
      </c>
      <c r="P53" s="58">
        <f t="shared" si="2"/>
        <v>4872.0695449027498</v>
      </c>
      <c r="Q53" s="36">
        <f t="shared" si="3"/>
        <v>331038.68781736726</v>
      </c>
    </row>
    <row r="54" spans="1:17">
      <c r="A54" s="33">
        <v>52</v>
      </c>
      <c r="B54" s="25">
        <v>29</v>
      </c>
      <c r="C54" s="40">
        <v>4</v>
      </c>
      <c r="D54" s="36">
        <f>D42*(1+Mastersheet!$C$3)</f>
        <v>13506.105720000003</v>
      </c>
      <c r="E54" s="34">
        <f t="shared" si="4"/>
        <v>-810.36634320000019</v>
      </c>
      <c r="F54" s="37">
        <v>0</v>
      </c>
      <c r="G54" s="41">
        <f t="shared" si="0"/>
        <v>-3916.7706588000005</v>
      </c>
      <c r="H54" s="37">
        <f t="shared" si="8"/>
        <v>-1334.6668610941063</v>
      </c>
      <c r="I54" s="37">
        <v>0</v>
      </c>
      <c r="J54" s="37">
        <f>Mastersheet!$C$21</f>
        <v>-747.00094700314776</v>
      </c>
      <c r="K54" s="42">
        <v>0</v>
      </c>
      <c r="L54" s="38">
        <f>(1+Mastersheet!$C$29)*L42</f>
        <v>-1262.4769600000004</v>
      </c>
      <c r="M54" s="37">
        <f>M42*(1+Mastersheet!$C$39)</f>
        <v>-562.75440500000002</v>
      </c>
      <c r="N54" s="38">
        <v>0</v>
      </c>
      <c r="O54" s="38">
        <f t="shared" si="5"/>
        <v>0</v>
      </c>
      <c r="P54" s="58">
        <f t="shared" si="2"/>
        <v>4872.0695449027498</v>
      </c>
      <c r="Q54" s="36">
        <f t="shared" si="3"/>
        <v>336462.48850863235</v>
      </c>
    </row>
    <row r="55" spans="1:17">
      <c r="A55" s="33">
        <v>53</v>
      </c>
      <c r="B55" s="25">
        <v>29</v>
      </c>
      <c r="C55" s="40">
        <v>5</v>
      </c>
      <c r="D55" s="36">
        <f>D43*(1+Mastersheet!$C$3)</f>
        <v>13506.105720000003</v>
      </c>
      <c r="E55" s="34">
        <f t="shared" si="4"/>
        <v>-810.36634320000019</v>
      </c>
      <c r="F55" s="37">
        <v>0</v>
      </c>
      <c r="G55" s="41">
        <f t="shared" si="0"/>
        <v>-3916.7706588000005</v>
      </c>
      <c r="H55" s="37">
        <f t="shared" si="8"/>
        <v>-1334.6668610941063</v>
      </c>
      <c r="I55" s="37">
        <v>0</v>
      </c>
      <c r="J55" s="37">
        <f>Mastersheet!$C$21</f>
        <v>-747.00094700314776</v>
      </c>
      <c r="K55" s="42">
        <v>0</v>
      </c>
      <c r="L55" s="38">
        <f>(1+Mastersheet!$C$29)*L43</f>
        <v>-1262.4769600000004</v>
      </c>
      <c r="M55" s="37">
        <f>M43*(1+Mastersheet!$C$39)</f>
        <v>-562.75440500000002</v>
      </c>
      <c r="N55" s="38">
        <v>0</v>
      </c>
      <c r="O55" s="38">
        <f t="shared" si="5"/>
        <v>0</v>
      </c>
      <c r="P55" s="58">
        <f t="shared" si="2"/>
        <v>4872.0695449027498</v>
      </c>
      <c r="Q55" s="36">
        <f t="shared" si="3"/>
        <v>341895.32886771619</v>
      </c>
    </row>
    <row r="56" spans="1:17">
      <c r="A56" s="33">
        <v>54</v>
      </c>
      <c r="B56" s="25">
        <v>29</v>
      </c>
      <c r="C56" s="40">
        <v>6</v>
      </c>
      <c r="D56" s="36">
        <f>D44*(1+Mastersheet!$C$3)</f>
        <v>13506.105720000003</v>
      </c>
      <c r="E56" s="34">
        <f t="shared" si="4"/>
        <v>-810.36634320000019</v>
      </c>
      <c r="F56" s="37">
        <v>0</v>
      </c>
      <c r="G56" s="41">
        <f t="shared" si="0"/>
        <v>-3916.7706588000005</v>
      </c>
      <c r="H56" s="37">
        <f t="shared" si="8"/>
        <v>-1334.6668610941063</v>
      </c>
      <c r="I56" s="37">
        <v>0</v>
      </c>
      <c r="J56" s="37">
        <f>Mastersheet!$C$21</f>
        <v>-747.00094700314776</v>
      </c>
      <c r="K56" s="42">
        <v>0</v>
      </c>
      <c r="L56" s="38">
        <f>(1+Mastersheet!$C$29)*L44</f>
        <v>-1262.4769600000004</v>
      </c>
      <c r="M56" s="37">
        <f>M44*(1+Mastersheet!$C$39)</f>
        <v>-562.75440500000002</v>
      </c>
      <c r="N56" s="38">
        <v>0</v>
      </c>
      <c r="O56" s="38">
        <f t="shared" si="5"/>
        <v>0</v>
      </c>
      <c r="P56" s="58">
        <f t="shared" si="2"/>
        <v>4872.0695449027498</v>
      </c>
      <c r="Q56" s="36">
        <f t="shared" si="3"/>
        <v>347337.22396073182</v>
      </c>
    </row>
    <row r="57" spans="1:17">
      <c r="A57" s="33">
        <v>55</v>
      </c>
      <c r="B57" s="25">
        <v>29</v>
      </c>
      <c r="C57" s="40">
        <v>7</v>
      </c>
      <c r="D57" s="36">
        <f>D45*(1+Mastersheet!$C$3)</f>
        <v>13506.105720000003</v>
      </c>
      <c r="E57" s="34">
        <f t="shared" si="4"/>
        <v>-810.36634320000019</v>
      </c>
      <c r="F57" s="37">
        <v>0</v>
      </c>
      <c r="G57" s="41">
        <f t="shared" si="0"/>
        <v>-3916.7706588000005</v>
      </c>
      <c r="H57" s="37">
        <f t="shared" si="8"/>
        <v>-1334.6668610941063</v>
      </c>
      <c r="I57" s="37">
        <v>0</v>
      </c>
      <c r="J57" s="37">
        <f>Mastersheet!$C$21</f>
        <v>-747.00094700314776</v>
      </c>
      <c r="K57" s="42">
        <v>0</v>
      </c>
      <c r="L57" s="38">
        <f>(1+Mastersheet!$C$29)*L45</f>
        <v>-1262.4769600000004</v>
      </c>
      <c r="M57" s="37">
        <f>M45*(1+Mastersheet!$C$39)</f>
        <v>-562.75440500000002</v>
      </c>
      <c r="N57" s="38">
        <v>0</v>
      </c>
      <c r="O57" s="38">
        <f t="shared" si="5"/>
        <v>0</v>
      </c>
      <c r="P57" s="58">
        <f t="shared" si="2"/>
        <v>4872.0695449027498</v>
      </c>
      <c r="Q57" s="36">
        <f t="shared" si="3"/>
        <v>352788.18887890247</v>
      </c>
    </row>
    <row r="58" spans="1:17">
      <c r="A58" s="33">
        <v>56</v>
      </c>
      <c r="B58" s="25">
        <v>29</v>
      </c>
      <c r="C58" s="40">
        <v>8</v>
      </c>
      <c r="D58" s="36">
        <f>D46*(1+Mastersheet!$C$3)</f>
        <v>13506.105720000003</v>
      </c>
      <c r="E58" s="34">
        <f t="shared" si="4"/>
        <v>-810.36634320000019</v>
      </c>
      <c r="F58" s="37">
        <v>0</v>
      </c>
      <c r="G58" s="41">
        <f t="shared" si="0"/>
        <v>-3916.7706588000005</v>
      </c>
      <c r="H58" s="37">
        <f t="shared" si="8"/>
        <v>-1334.6668610941063</v>
      </c>
      <c r="I58" s="37">
        <v>0</v>
      </c>
      <c r="J58" s="37">
        <f>Mastersheet!$C$21</f>
        <v>-747.00094700314776</v>
      </c>
      <c r="K58" s="42">
        <v>0</v>
      </c>
      <c r="L58" s="38">
        <f>(1+Mastersheet!$C$29)*L46</f>
        <v>-1262.4769600000004</v>
      </c>
      <c r="M58" s="37">
        <f>M46*(1+Mastersheet!$C$39)</f>
        <v>-562.75440500000002</v>
      </c>
      <c r="N58" s="38">
        <v>0</v>
      </c>
      <c r="O58" s="38">
        <f t="shared" si="5"/>
        <v>0</v>
      </c>
      <c r="P58" s="58">
        <f t="shared" si="2"/>
        <v>4872.0695449027498</v>
      </c>
      <c r="Q58" s="36">
        <f t="shared" si="3"/>
        <v>358248.23873860342</v>
      </c>
    </row>
    <row r="59" spans="1:17">
      <c r="A59" s="33">
        <v>57</v>
      </c>
      <c r="B59" s="25">
        <v>29</v>
      </c>
      <c r="C59" s="40">
        <v>9</v>
      </c>
      <c r="D59" s="36">
        <f>D47*(1+Mastersheet!$C$3)</f>
        <v>13506.105720000003</v>
      </c>
      <c r="E59" s="34">
        <f t="shared" si="4"/>
        <v>-810.36634320000019</v>
      </c>
      <c r="F59" s="37">
        <v>0</v>
      </c>
      <c r="G59" s="41">
        <f t="shared" si="0"/>
        <v>-3916.7706588000005</v>
      </c>
      <c r="H59" s="37">
        <f t="shared" si="8"/>
        <v>-1334.6668610941063</v>
      </c>
      <c r="I59" s="37">
        <v>0</v>
      </c>
      <c r="J59" s="37">
        <f>Mastersheet!$C$21</f>
        <v>-747.00094700314776</v>
      </c>
      <c r="K59" s="42">
        <v>0</v>
      </c>
      <c r="L59" s="38">
        <f>(1+Mastersheet!$C$29)*L47</f>
        <v>-1262.4769600000004</v>
      </c>
      <c r="M59" s="37">
        <f>M47*(1+Mastersheet!$C$39)</f>
        <v>-562.75440500000002</v>
      </c>
      <c r="N59" s="38">
        <v>0</v>
      </c>
      <c r="O59" s="38">
        <f t="shared" si="5"/>
        <v>0</v>
      </c>
      <c r="P59" s="58">
        <f t="shared" si="2"/>
        <v>4872.0695449027498</v>
      </c>
      <c r="Q59" s="36">
        <f t="shared" si="3"/>
        <v>363717.38868140389</v>
      </c>
    </row>
    <row r="60" spans="1:17">
      <c r="A60" s="33">
        <v>58</v>
      </c>
      <c r="B60" s="25">
        <v>29</v>
      </c>
      <c r="C60" s="40">
        <v>10</v>
      </c>
      <c r="D60" s="36">
        <f>D48*(1+Mastersheet!$C$3)</f>
        <v>13506.105720000003</v>
      </c>
      <c r="E60" s="34">
        <f t="shared" si="4"/>
        <v>-810.36634320000019</v>
      </c>
      <c r="F60" s="37">
        <v>0</v>
      </c>
      <c r="G60" s="41">
        <f t="shared" si="0"/>
        <v>-3916.7706588000005</v>
      </c>
      <c r="H60" s="37">
        <f t="shared" si="8"/>
        <v>-1334.6668610941063</v>
      </c>
      <c r="I60" s="37">
        <v>0</v>
      </c>
      <c r="J60" s="37">
        <f>Mastersheet!$C$21</f>
        <v>-747.00094700314776</v>
      </c>
      <c r="K60" s="42">
        <v>0</v>
      </c>
      <c r="L60" s="38">
        <f>(1+Mastersheet!$C$29)*L48</f>
        <v>-1262.4769600000004</v>
      </c>
      <c r="M60" s="37">
        <f>M48*(1+Mastersheet!$C$39)</f>
        <v>-562.75440500000002</v>
      </c>
      <c r="N60" s="38">
        <v>0</v>
      </c>
      <c r="O60" s="38">
        <f t="shared" si="5"/>
        <v>0</v>
      </c>
      <c r="P60" s="58">
        <f t="shared" si="2"/>
        <v>4872.0695449027498</v>
      </c>
      <c r="Q60" s="36">
        <f t="shared" si="3"/>
        <v>369195.65387410903</v>
      </c>
    </row>
    <row r="61" spans="1:17">
      <c r="A61" s="33">
        <v>59</v>
      </c>
      <c r="B61" s="25">
        <v>29</v>
      </c>
      <c r="C61" s="40">
        <v>11</v>
      </c>
      <c r="D61" s="36">
        <f>D49*(1+Mastersheet!$C$3)</f>
        <v>13506.105720000003</v>
      </c>
      <c r="E61" s="34">
        <f t="shared" si="4"/>
        <v>-810.36634320000019</v>
      </c>
      <c r="F61" s="37">
        <v>0</v>
      </c>
      <c r="G61" s="41">
        <f t="shared" si="0"/>
        <v>-3916.7706588000005</v>
      </c>
      <c r="H61" s="37">
        <f t="shared" si="8"/>
        <v>-1334.6668610941063</v>
      </c>
      <c r="I61" s="37">
        <v>0</v>
      </c>
      <c r="J61" s="37">
        <f>Mastersheet!$C$21</f>
        <v>-747.00094700314776</v>
      </c>
      <c r="K61" s="42">
        <v>0</v>
      </c>
      <c r="L61" s="38">
        <f>(1+Mastersheet!$C$29)*L49</f>
        <v>-1262.4769600000004</v>
      </c>
      <c r="M61" s="37">
        <f>M49*(1+Mastersheet!$C$39)</f>
        <v>-562.75440500000002</v>
      </c>
      <c r="N61" s="38">
        <v>0</v>
      </c>
      <c r="O61" s="38">
        <f t="shared" si="5"/>
        <v>0</v>
      </c>
      <c r="P61" s="58">
        <f t="shared" si="2"/>
        <v>4872.0695449027498</v>
      </c>
      <c r="Q61" s="36">
        <f t="shared" si="3"/>
        <v>374683.04950880201</v>
      </c>
    </row>
    <row r="62" spans="1:17">
      <c r="A62" s="33">
        <v>60</v>
      </c>
      <c r="B62" s="25">
        <v>29</v>
      </c>
      <c r="C62" s="40">
        <v>0</v>
      </c>
      <c r="D62" s="36">
        <f>D50*(1+Mastersheet!$C$3)</f>
        <v>13506.105720000003</v>
      </c>
      <c r="E62" s="34">
        <f t="shared" si="4"/>
        <v>-810.36634320000019</v>
      </c>
      <c r="F62" s="37">
        <v>0</v>
      </c>
      <c r="G62" s="41">
        <f t="shared" si="0"/>
        <v>-3916.7706588000005</v>
      </c>
      <c r="H62" s="37">
        <v>0</v>
      </c>
      <c r="I62" s="37">
        <v>0</v>
      </c>
      <c r="J62" s="37">
        <f>Mastersheet!$C$21</f>
        <v>-747.00094700314776</v>
      </c>
      <c r="K62" s="42">
        <v>0</v>
      </c>
      <c r="L62" s="38">
        <f>(1+Mastersheet!$C$29)*L50</f>
        <v>-1262.4769600000004</v>
      </c>
      <c r="M62" s="37">
        <f>M50*(1+Mastersheet!$C$39)</f>
        <v>-562.75440500000002</v>
      </c>
      <c r="N62" s="38">
        <v>0</v>
      </c>
      <c r="O62" s="38">
        <f t="shared" si="5"/>
        <v>0</v>
      </c>
      <c r="P62" s="58">
        <f t="shared" si="2"/>
        <v>6206.7364059968568</v>
      </c>
      <c r="Q62" s="36">
        <f t="shared" si="3"/>
        <v>381514.25766398018</v>
      </c>
    </row>
    <row r="63" spans="1:17">
      <c r="A63" s="33">
        <v>61</v>
      </c>
      <c r="B63" s="25">
        <v>29</v>
      </c>
      <c r="C63" s="40">
        <v>1</v>
      </c>
      <c r="D63" s="36">
        <f>D51*(1+Mastersheet!$C$3)</f>
        <v>13911.288891600003</v>
      </c>
      <c r="E63" s="34">
        <f t="shared" si="4"/>
        <v>-834.67733349600019</v>
      </c>
      <c r="F63" s="37">
        <v>0</v>
      </c>
      <c r="G63" s="41">
        <f t="shared" si="0"/>
        <v>-4034.2737785640006</v>
      </c>
      <c r="H63" s="37">
        <v>0</v>
      </c>
      <c r="I63" s="38">
        <v>-40000</v>
      </c>
      <c r="J63" s="37">
        <v>-747</v>
      </c>
      <c r="K63" s="36">
        <v>20000</v>
      </c>
      <c r="L63" s="38">
        <f>(1+Mastersheet!$C$29)*L51</f>
        <v>-1338.2255776000004</v>
      </c>
      <c r="M63" s="37">
        <f>M51*(1+Mastersheet!$C$39)</f>
        <v>-579.63703715000008</v>
      </c>
      <c r="N63" s="38">
        <v>0</v>
      </c>
      <c r="O63" s="38">
        <f t="shared" si="5"/>
        <v>0</v>
      </c>
      <c r="P63" s="58">
        <f t="shared" si="2"/>
        <v>-13622.524835209999</v>
      </c>
      <c r="Q63" s="36">
        <f t="shared" si="3"/>
        <v>368527.58992487681</v>
      </c>
    </row>
    <row r="64" spans="1:17">
      <c r="A64" s="33">
        <v>62</v>
      </c>
      <c r="B64" s="25">
        <v>30</v>
      </c>
      <c r="C64" s="40">
        <v>2</v>
      </c>
      <c r="D64" s="36">
        <f>D52*(1+Mastersheet!$C$3)</f>
        <v>13911.288891600003</v>
      </c>
      <c r="E64" s="34">
        <f t="shared" si="4"/>
        <v>-834.67733349600019</v>
      </c>
      <c r="F64" s="37">
        <v>0</v>
      </c>
      <c r="G64" s="41">
        <f t="shared" si="0"/>
        <v>-4034.2737785640006</v>
      </c>
      <c r="H64" s="25">
        <v>0</v>
      </c>
      <c r="I64">
        <v>0</v>
      </c>
      <c r="J64" s="25">
        <v>0</v>
      </c>
      <c r="K64">
        <v>0</v>
      </c>
      <c r="L64" s="38">
        <f>(1+Mastersheet!$C$29)*L52</f>
        <v>-1338.2255776000004</v>
      </c>
      <c r="M64" s="37">
        <f>M52*(1+Mastersheet!$C$39)</f>
        <v>-579.63703715000008</v>
      </c>
      <c r="N64" s="38">
        <v>0</v>
      </c>
      <c r="O64" s="38">
        <f t="shared" si="5"/>
        <v>0</v>
      </c>
      <c r="P64" s="58">
        <f t="shared" si="2"/>
        <v>7124.475164790003</v>
      </c>
      <c r="Q64" s="36">
        <f t="shared" si="3"/>
        <v>376266.27773954161</v>
      </c>
    </row>
    <row r="65" spans="1:17">
      <c r="A65" s="33">
        <v>63</v>
      </c>
      <c r="B65" s="25">
        <v>30</v>
      </c>
      <c r="C65" s="40">
        <v>3</v>
      </c>
      <c r="D65" s="36">
        <f>D53*(1+Mastersheet!$C$3)</f>
        <v>13911.288891600003</v>
      </c>
      <c r="E65" s="34">
        <f t="shared" si="4"/>
        <v>-834.67733349600019</v>
      </c>
      <c r="F65" s="37">
        <v>0</v>
      </c>
      <c r="G65" s="41">
        <f t="shared" si="0"/>
        <v>-4034.2737785640006</v>
      </c>
      <c r="H65" s="25">
        <v>0</v>
      </c>
      <c r="I65">
        <v>0</v>
      </c>
      <c r="J65" s="25">
        <v>0</v>
      </c>
      <c r="K65">
        <v>0</v>
      </c>
      <c r="L65" s="38">
        <f>(1+Mastersheet!$C$29)*L53</f>
        <v>-1338.2255776000004</v>
      </c>
      <c r="M65" s="37">
        <f>M53*(1+Mastersheet!$C$39)</f>
        <v>-579.63703715000008</v>
      </c>
      <c r="N65" s="38">
        <v>0</v>
      </c>
      <c r="O65" s="38">
        <f t="shared" si="5"/>
        <v>0</v>
      </c>
      <c r="P65" s="58">
        <f t="shared" si="2"/>
        <v>7124.475164790003</v>
      </c>
      <c r="Q65" s="36">
        <f t="shared" si="3"/>
        <v>384017.86336723086</v>
      </c>
    </row>
    <row r="66" spans="1:17">
      <c r="A66" s="33">
        <v>64</v>
      </c>
      <c r="B66" s="25">
        <v>30</v>
      </c>
      <c r="C66" s="40">
        <v>4</v>
      </c>
      <c r="D66" s="36">
        <f>D54*(1+Mastersheet!$C$3)</f>
        <v>13911.288891600003</v>
      </c>
      <c r="E66" s="34">
        <f t="shared" si="4"/>
        <v>-834.67733349600019</v>
      </c>
      <c r="F66" s="37">
        <v>0</v>
      </c>
      <c r="G66" s="41">
        <f t="shared" ref="G66:G129" si="9">-0.29*($D66)</f>
        <v>-4034.2737785640006</v>
      </c>
      <c r="H66" s="25">
        <v>0</v>
      </c>
      <c r="I66">
        <v>0</v>
      </c>
      <c r="J66" s="25">
        <v>0</v>
      </c>
      <c r="K66">
        <v>0</v>
      </c>
      <c r="L66" s="38">
        <f>(1+Mastersheet!$C$29)*L54</f>
        <v>-1338.2255776000004</v>
      </c>
      <c r="M66" s="37">
        <f>M54*(1+Mastersheet!$C$39)</f>
        <v>-579.63703715000008</v>
      </c>
      <c r="N66" s="38">
        <v>0</v>
      </c>
      <c r="O66" s="38">
        <f t="shared" si="5"/>
        <v>0</v>
      </c>
      <c r="P66" s="58">
        <f t="shared" si="2"/>
        <v>7124.475164790003</v>
      </c>
      <c r="Q66" s="36">
        <f t="shared" si="3"/>
        <v>391782.3683042996</v>
      </c>
    </row>
    <row r="67" spans="1:17">
      <c r="A67" s="33">
        <v>65</v>
      </c>
      <c r="B67" s="25">
        <v>30</v>
      </c>
      <c r="C67" s="40">
        <v>5</v>
      </c>
      <c r="D67" s="36">
        <f>D55*(1+Mastersheet!$C$3)</f>
        <v>13911.288891600003</v>
      </c>
      <c r="E67" s="34">
        <f t="shared" si="4"/>
        <v>-834.67733349600019</v>
      </c>
      <c r="F67" s="37">
        <v>0</v>
      </c>
      <c r="G67" s="41">
        <f t="shared" si="9"/>
        <v>-4034.2737785640006</v>
      </c>
      <c r="H67" s="25">
        <v>0</v>
      </c>
      <c r="I67">
        <v>0</v>
      </c>
      <c r="J67" s="25">
        <v>0</v>
      </c>
      <c r="K67">
        <v>0</v>
      </c>
      <c r="L67" s="38">
        <f>(1+Mastersheet!$C$29)*L55</f>
        <v>-1338.2255776000004</v>
      </c>
      <c r="M67" s="37">
        <f>M55*(1+Mastersheet!$C$39)</f>
        <v>-579.63703715000008</v>
      </c>
      <c r="N67" s="38">
        <v>0</v>
      </c>
      <c r="O67" s="38">
        <f t="shared" si="5"/>
        <v>0</v>
      </c>
      <c r="P67" s="58">
        <f t="shared" ref="P67:P130" si="10">SUM(D67,E67,F67,G67,H67,I67,J67,K67,L67,M67,N67,O67)</f>
        <v>7124.475164790003</v>
      </c>
      <c r="Q67" s="36">
        <f t="shared" ref="Q67:Q130" si="11">P67+(Q66*(1+($U$7/12)))</f>
        <v>399559.8140829301</v>
      </c>
    </row>
    <row r="68" spans="1:17">
      <c r="A68" s="33">
        <v>66</v>
      </c>
      <c r="B68" s="25">
        <v>30</v>
      </c>
      <c r="C68" s="40">
        <v>6</v>
      </c>
      <c r="D68" s="36">
        <f>D56*(1+Mastersheet!$C$3)</f>
        <v>13911.288891600003</v>
      </c>
      <c r="E68" s="34">
        <f t="shared" ref="E68:E131" si="12">-0.06*D68</f>
        <v>-834.67733349600019</v>
      </c>
      <c r="F68" s="37">
        <v>0</v>
      </c>
      <c r="G68" s="41">
        <f t="shared" si="9"/>
        <v>-4034.2737785640006</v>
      </c>
      <c r="H68" s="25">
        <v>0</v>
      </c>
      <c r="I68">
        <v>0</v>
      </c>
      <c r="J68" s="25">
        <v>0</v>
      </c>
      <c r="K68">
        <v>0</v>
      </c>
      <c r="L68" s="38">
        <f>(1+Mastersheet!$C$29)*L56</f>
        <v>-1338.2255776000004</v>
      </c>
      <c r="M68" s="37">
        <f>M56*(1+Mastersheet!$C$39)</f>
        <v>-579.63703715000008</v>
      </c>
      <c r="N68" s="38">
        <v>0</v>
      </c>
      <c r="O68" s="38">
        <f t="shared" ref="O68:O131" si="13">FV(0.00666,1,0,N68,0)</f>
        <v>0</v>
      </c>
      <c r="P68" s="58">
        <f t="shared" si="10"/>
        <v>7124.475164790003</v>
      </c>
      <c r="Q68" s="36">
        <f t="shared" si="11"/>
        <v>407350.22227119165</v>
      </c>
    </row>
    <row r="69" spans="1:17">
      <c r="A69" s="33">
        <v>67</v>
      </c>
      <c r="B69" s="25">
        <v>30</v>
      </c>
      <c r="C69" s="40">
        <v>7</v>
      </c>
      <c r="D69" s="36">
        <f>D57*(1+Mastersheet!$C$3)</f>
        <v>13911.288891600003</v>
      </c>
      <c r="E69" s="34">
        <f t="shared" si="12"/>
        <v>-834.67733349600019</v>
      </c>
      <c r="F69" s="37">
        <v>0</v>
      </c>
      <c r="G69" s="41">
        <f t="shared" si="9"/>
        <v>-4034.2737785640006</v>
      </c>
      <c r="H69" s="25">
        <v>0</v>
      </c>
      <c r="I69">
        <v>0</v>
      </c>
      <c r="J69" s="25">
        <v>0</v>
      </c>
      <c r="K69">
        <v>0</v>
      </c>
      <c r="L69" s="38">
        <f>(1+Mastersheet!$C$29)*L57</f>
        <v>-1338.2255776000004</v>
      </c>
      <c r="M69" s="37">
        <f>M57*(1+Mastersheet!$C$39)</f>
        <v>-579.63703715000008</v>
      </c>
      <c r="N69" s="38">
        <v>0</v>
      </c>
      <c r="O69" s="38">
        <f t="shared" si="13"/>
        <v>0</v>
      </c>
      <c r="P69" s="58">
        <f t="shared" si="10"/>
        <v>7124.475164790003</v>
      </c>
      <c r="Q69" s="36">
        <f t="shared" si="11"/>
        <v>415153.61447310034</v>
      </c>
    </row>
    <row r="70" spans="1:17">
      <c r="A70" s="33">
        <v>68</v>
      </c>
      <c r="B70" s="25">
        <v>30</v>
      </c>
      <c r="C70" s="40">
        <v>8</v>
      </c>
      <c r="D70" s="36">
        <f>D58*(1+Mastersheet!$C$3)</f>
        <v>13911.288891600003</v>
      </c>
      <c r="E70" s="34">
        <f t="shared" si="12"/>
        <v>-834.67733349600019</v>
      </c>
      <c r="F70" s="37">
        <v>0</v>
      </c>
      <c r="G70" s="41">
        <f t="shared" si="9"/>
        <v>-4034.2737785640006</v>
      </c>
      <c r="H70" s="25">
        <v>0</v>
      </c>
      <c r="I70">
        <v>0</v>
      </c>
      <c r="J70" s="25">
        <v>0</v>
      </c>
      <c r="K70">
        <v>0</v>
      </c>
      <c r="L70" s="38">
        <f>(1+Mastersheet!$C$29)*L58</f>
        <v>-1338.2255776000004</v>
      </c>
      <c r="M70" s="37">
        <f>M58*(1+Mastersheet!$C$39)</f>
        <v>-579.63703715000008</v>
      </c>
      <c r="N70" s="38">
        <v>0</v>
      </c>
      <c r="O70" s="38">
        <f t="shared" si="13"/>
        <v>0</v>
      </c>
      <c r="P70" s="58">
        <f t="shared" si="10"/>
        <v>7124.475164790003</v>
      </c>
      <c r="Q70" s="36">
        <f t="shared" si="11"/>
        <v>422970.01232867886</v>
      </c>
    </row>
    <row r="71" spans="1:17">
      <c r="A71" s="33">
        <v>69</v>
      </c>
      <c r="B71" s="25">
        <v>30</v>
      </c>
      <c r="C71" s="40">
        <v>9</v>
      </c>
      <c r="D71" s="36">
        <f>D59*(1+Mastersheet!$C$3)</f>
        <v>13911.288891600003</v>
      </c>
      <c r="E71" s="34">
        <f t="shared" si="12"/>
        <v>-834.67733349600019</v>
      </c>
      <c r="F71" s="37">
        <v>0</v>
      </c>
      <c r="G71" s="41">
        <f t="shared" si="9"/>
        <v>-4034.2737785640006</v>
      </c>
      <c r="H71" s="25">
        <v>0</v>
      </c>
      <c r="I71">
        <v>0</v>
      </c>
      <c r="J71" s="25">
        <v>0</v>
      </c>
      <c r="K71">
        <v>0</v>
      </c>
      <c r="L71" s="38">
        <f>(1+Mastersheet!$C$29)*L59</f>
        <v>-1338.2255776000004</v>
      </c>
      <c r="M71" s="37">
        <f>M59*(1+Mastersheet!$C$39)</f>
        <v>-579.63703715000008</v>
      </c>
      <c r="N71" s="38">
        <v>0</v>
      </c>
      <c r="O71" s="38">
        <f t="shared" si="13"/>
        <v>0</v>
      </c>
      <c r="P71" s="58">
        <f t="shared" si="10"/>
        <v>7124.475164790003</v>
      </c>
      <c r="Q71" s="36">
        <f t="shared" si="11"/>
        <v>430799.4375140167</v>
      </c>
    </row>
    <row r="72" spans="1:17">
      <c r="A72" s="33">
        <v>70</v>
      </c>
      <c r="B72" s="25">
        <v>30</v>
      </c>
      <c r="C72" s="40">
        <v>10</v>
      </c>
      <c r="D72" s="36">
        <f>D60*(1+Mastersheet!$C$3)</f>
        <v>13911.288891600003</v>
      </c>
      <c r="E72" s="34">
        <f t="shared" si="12"/>
        <v>-834.67733349600019</v>
      </c>
      <c r="F72" s="37">
        <v>0</v>
      </c>
      <c r="G72" s="41">
        <f t="shared" si="9"/>
        <v>-4034.2737785640006</v>
      </c>
      <c r="H72" s="25">
        <v>0</v>
      </c>
      <c r="I72">
        <v>0</v>
      </c>
      <c r="J72" s="25">
        <v>0</v>
      </c>
      <c r="K72">
        <v>0</v>
      </c>
      <c r="L72" s="38">
        <f>(1+Mastersheet!$C$29)*L60</f>
        <v>-1338.2255776000004</v>
      </c>
      <c r="M72" s="37">
        <f>M60*(1+Mastersheet!$C$39)</f>
        <v>-579.63703715000008</v>
      </c>
      <c r="N72" s="38">
        <v>0</v>
      </c>
      <c r="O72" s="38">
        <f t="shared" si="13"/>
        <v>0</v>
      </c>
      <c r="P72" s="58">
        <f t="shared" si="10"/>
        <v>7124.475164790003</v>
      </c>
      <c r="Q72" s="36">
        <f t="shared" si="11"/>
        <v>438641.91174133006</v>
      </c>
    </row>
    <row r="73" spans="1:17">
      <c r="A73" s="33">
        <v>71</v>
      </c>
      <c r="B73" s="25">
        <v>30</v>
      </c>
      <c r="C73" s="40">
        <v>11</v>
      </c>
      <c r="D73" s="36">
        <f>D61*(1+Mastersheet!$C$3)</f>
        <v>13911.288891600003</v>
      </c>
      <c r="E73" s="34">
        <f t="shared" si="12"/>
        <v>-834.67733349600019</v>
      </c>
      <c r="F73" s="37">
        <v>0</v>
      </c>
      <c r="G73" s="41">
        <f t="shared" si="9"/>
        <v>-4034.2737785640006</v>
      </c>
      <c r="H73" s="25">
        <v>0</v>
      </c>
      <c r="I73">
        <v>0</v>
      </c>
      <c r="J73" s="25">
        <v>0</v>
      </c>
      <c r="K73">
        <v>0</v>
      </c>
      <c r="L73" s="38">
        <f>(1+Mastersheet!$C$29)*L61</f>
        <v>-1338.2255776000004</v>
      </c>
      <c r="M73" s="37">
        <f>M61*(1+Mastersheet!$C$39)</f>
        <v>-579.63703715000008</v>
      </c>
      <c r="N73" s="38">
        <v>0</v>
      </c>
      <c r="O73" s="38">
        <f t="shared" si="13"/>
        <v>0</v>
      </c>
      <c r="P73" s="58">
        <f t="shared" si="10"/>
        <v>7124.475164790003</v>
      </c>
      <c r="Q73" s="36">
        <f t="shared" si="11"/>
        <v>446497.45675902226</v>
      </c>
    </row>
    <row r="74" spans="1:17">
      <c r="A74" s="33">
        <v>72</v>
      </c>
      <c r="B74" s="25">
        <v>30</v>
      </c>
      <c r="C74" s="40">
        <v>0</v>
      </c>
      <c r="D74" s="36">
        <f>D62*(1+Mastersheet!$C$3)</f>
        <v>13911.288891600003</v>
      </c>
      <c r="E74" s="34">
        <f t="shared" si="12"/>
        <v>-834.67733349600019</v>
      </c>
      <c r="F74" s="37">
        <v>0</v>
      </c>
      <c r="G74" s="41">
        <f t="shared" si="9"/>
        <v>-4034.2737785640006</v>
      </c>
      <c r="H74" s="25">
        <v>0</v>
      </c>
      <c r="I74">
        <v>0</v>
      </c>
      <c r="J74" s="25">
        <v>0</v>
      </c>
      <c r="K74">
        <v>0</v>
      </c>
      <c r="L74" s="38">
        <f>(1+Mastersheet!$C$29)*L62</f>
        <v>-1338.2255776000004</v>
      </c>
      <c r="M74" s="37">
        <f>M62*(1+Mastersheet!$C$39)</f>
        <v>-579.63703715000008</v>
      </c>
      <c r="N74" s="38">
        <v>0</v>
      </c>
      <c r="O74" s="38">
        <f t="shared" si="13"/>
        <v>0</v>
      </c>
      <c r="P74" s="58">
        <f t="shared" si="10"/>
        <v>7124.475164790003</v>
      </c>
      <c r="Q74" s="36">
        <f t="shared" si="11"/>
        <v>454366.09435174399</v>
      </c>
    </row>
    <row r="75" spans="1:17">
      <c r="A75" s="33">
        <v>73</v>
      </c>
      <c r="B75" s="25">
        <v>30</v>
      </c>
      <c r="C75" s="40">
        <v>1</v>
      </c>
      <c r="D75" s="36">
        <f>D63*(1+Mastersheet!$C$3)</f>
        <v>14328.627558348004</v>
      </c>
      <c r="E75" s="34">
        <f t="shared" si="12"/>
        <v>-859.71765350088015</v>
      </c>
      <c r="F75" s="37">
        <v>0</v>
      </c>
      <c r="G75" s="41">
        <f t="shared" si="9"/>
        <v>-4155.301991920921</v>
      </c>
      <c r="H75" s="25">
        <v>0</v>
      </c>
      <c r="I75">
        <v>0</v>
      </c>
      <c r="J75" s="25">
        <v>0</v>
      </c>
      <c r="K75">
        <v>0</v>
      </c>
      <c r="L75" s="38">
        <f>(1+Mastersheet!$C$29)*L63</f>
        <v>-1418.5191122560004</v>
      </c>
      <c r="M75" s="37">
        <f>M63*(1+Mastersheet!$C$39)</f>
        <v>-597.02614826450008</v>
      </c>
      <c r="N75" s="38">
        <v>0</v>
      </c>
      <c r="O75" s="38">
        <f t="shared" si="13"/>
        <v>0</v>
      </c>
      <c r="P75" s="58">
        <f t="shared" si="10"/>
        <v>7298.0626524057025</v>
      </c>
      <c r="Q75" s="36">
        <f t="shared" si="11"/>
        <v>462421.4338280693</v>
      </c>
    </row>
    <row r="76" spans="1:17">
      <c r="A76" s="33">
        <v>74</v>
      </c>
      <c r="B76" s="25">
        <v>31</v>
      </c>
      <c r="C76" s="40">
        <v>2</v>
      </c>
      <c r="D76" s="36">
        <f>D64*(1+Mastersheet!$C$3)</f>
        <v>14328.627558348004</v>
      </c>
      <c r="E76" s="34">
        <f t="shared" si="12"/>
        <v>-859.71765350088015</v>
      </c>
      <c r="F76" s="37">
        <v>0</v>
      </c>
      <c r="G76" s="41">
        <f t="shared" si="9"/>
        <v>-4155.301991920921</v>
      </c>
      <c r="H76" s="25">
        <v>0</v>
      </c>
      <c r="I76">
        <v>0</v>
      </c>
      <c r="J76" s="25">
        <v>0</v>
      </c>
      <c r="K76">
        <v>0</v>
      </c>
      <c r="L76" s="38">
        <f>(1+Mastersheet!$C$29)*L64</f>
        <v>-1418.5191122560004</v>
      </c>
      <c r="M76" s="37">
        <f>M64*(1+Mastersheet!$C$39)</f>
        <v>-597.02614826450008</v>
      </c>
      <c r="N76" s="38">
        <v>0</v>
      </c>
      <c r="O76" s="38">
        <f t="shared" si="13"/>
        <v>0</v>
      </c>
      <c r="P76" s="58">
        <f t="shared" si="10"/>
        <v>7298.0626524057025</v>
      </c>
      <c r="Q76" s="36">
        <f t="shared" si="11"/>
        <v>470490.1988701885</v>
      </c>
    </row>
    <row r="77" spans="1:17">
      <c r="A77" s="33">
        <v>75</v>
      </c>
      <c r="B77" s="25">
        <v>31</v>
      </c>
      <c r="C77" s="40">
        <v>3</v>
      </c>
      <c r="D77" s="36">
        <f>D65*(1+Mastersheet!$C$3)</f>
        <v>14328.627558348004</v>
      </c>
      <c r="E77" s="34">
        <f t="shared" si="12"/>
        <v>-859.71765350088015</v>
      </c>
      <c r="F77" s="37">
        <v>0</v>
      </c>
      <c r="G77" s="41">
        <f t="shared" si="9"/>
        <v>-4155.301991920921</v>
      </c>
      <c r="H77" s="25">
        <v>0</v>
      </c>
      <c r="I77">
        <v>0</v>
      </c>
      <c r="J77" s="25">
        <v>0</v>
      </c>
      <c r="K77">
        <v>0</v>
      </c>
      <c r="L77" s="38">
        <f>(1+Mastersheet!$C$29)*L65</f>
        <v>-1418.5191122560004</v>
      </c>
      <c r="M77" s="37">
        <f>M65*(1+Mastersheet!$C$39)</f>
        <v>-597.02614826450008</v>
      </c>
      <c r="N77" s="38">
        <v>0</v>
      </c>
      <c r="O77" s="38">
        <f t="shared" si="13"/>
        <v>0</v>
      </c>
      <c r="P77" s="58">
        <f t="shared" si="10"/>
        <v>7298.0626524057025</v>
      </c>
      <c r="Q77" s="36">
        <f t="shared" si="11"/>
        <v>478572.41185404453</v>
      </c>
    </row>
    <row r="78" spans="1:17">
      <c r="A78" s="33">
        <v>76</v>
      </c>
      <c r="B78" s="25">
        <v>31</v>
      </c>
      <c r="C78" s="40">
        <v>4</v>
      </c>
      <c r="D78" s="36">
        <f>D66*(1+Mastersheet!$C$3)</f>
        <v>14328.627558348004</v>
      </c>
      <c r="E78" s="34">
        <f t="shared" si="12"/>
        <v>-859.71765350088015</v>
      </c>
      <c r="F78" s="37">
        <v>0</v>
      </c>
      <c r="G78" s="41">
        <f t="shared" si="9"/>
        <v>-4155.301991920921</v>
      </c>
      <c r="H78" s="25">
        <v>0</v>
      </c>
      <c r="I78">
        <v>0</v>
      </c>
      <c r="J78" s="25">
        <v>0</v>
      </c>
      <c r="K78">
        <v>0</v>
      </c>
      <c r="L78" s="38">
        <f>(1+Mastersheet!$C$29)*L66</f>
        <v>-1418.5191122560004</v>
      </c>
      <c r="M78" s="37">
        <f>M66*(1+Mastersheet!$C$39)</f>
        <v>-597.02614826450008</v>
      </c>
      <c r="N78" s="38">
        <v>0</v>
      </c>
      <c r="O78" s="38">
        <f t="shared" si="13"/>
        <v>0</v>
      </c>
      <c r="P78" s="58">
        <f t="shared" si="10"/>
        <v>7298.0626524057025</v>
      </c>
      <c r="Q78" s="36">
        <f t="shared" si="11"/>
        <v>486668.09519287368</v>
      </c>
    </row>
    <row r="79" spans="1:17">
      <c r="A79" s="33">
        <v>77</v>
      </c>
      <c r="B79" s="25">
        <v>31</v>
      </c>
      <c r="C79" s="40">
        <v>5</v>
      </c>
      <c r="D79" s="36">
        <f>D67*(1+Mastersheet!$C$3)</f>
        <v>14328.627558348004</v>
      </c>
      <c r="E79" s="34">
        <f t="shared" si="12"/>
        <v>-859.71765350088015</v>
      </c>
      <c r="F79" s="37">
        <v>0</v>
      </c>
      <c r="G79" s="41">
        <f t="shared" si="9"/>
        <v>-4155.301991920921</v>
      </c>
      <c r="H79" s="25">
        <v>0</v>
      </c>
      <c r="I79">
        <v>0</v>
      </c>
      <c r="J79" s="25">
        <v>0</v>
      </c>
      <c r="K79">
        <v>0</v>
      </c>
      <c r="L79" s="38">
        <f>(1+Mastersheet!$C$29)*L67</f>
        <v>-1418.5191122560004</v>
      </c>
      <c r="M79" s="37">
        <f>M67*(1+Mastersheet!$C$39)</f>
        <v>-597.02614826450008</v>
      </c>
      <c r="N79" s="38">
        <v>0</v>
      </c>
      <c r="O79" s="38">
        <f t="shared" si="13"/>
        <v>0</v>
      </c>
      <c r="P79" s="58">
        <f t="shared" si="10"/>
        <v>7298.0626524057025</v>
      </c>
      <c r="Q79" s="36">
        <f t="shared" si="11"/>
        <v>494777.27133726754</v>
      </c>
    </row>
    <row r="80" spans="1:17">
      <c r="A80" s="33">
        <v>78</v>
      </c>
      <c r="B80" s="25">
        <v>31</v>
      </c>
      <c r="C80" s="40">
        <v>6</v>
      </c>
      <c r="D80" s="36">
        <f>D68*(1+Mastersheet!$C$3)</f>
        <v>14328.627558348004</v>
      </c>
      <c r="E80" s="34">
        <f t="shared" si="12"/>
        <v>-859.71765350088015</v>
      </c>
      <c r="F80" s="37">
        <v>0</v>
      </c>
      <c r="G80" s="41">
        <f t="shared" si="9"/>
        <v>-4155.301991920921</v>
      </c>
      <c r="H80" s="25">
        <v>0</v>
      </c>
      <c r="I80">
        <v>0</v>
      </c>
      <c r="J80" s="25">
        <v>0</v>
      </c>
      <c r="K80">
        <v>0</v>
      </c>
      <c r="L80" s="38">
        <f>(1+Mastersheet!$C$29)*L68</f>
        <v>-1418.5191122560004</v>
      </c>
      <c r="M80" s="37">
        <f>M68*(1+Mastersheet!$C$39)</f>
        <v>-597.02614826450008</v>
      </c>
      <c r="N80" s="38">
        <v>0</v>
      </c>
      <c r="O80" s="38">
        <f t="shared" si="13"/>
        <v>0</v>
      </c>
      <c r="P80" s="58">
        <f t="shared" si="10"/>
        <v>7298.0626524057025</v>
      </c>
      <c r="Q80" s="36">
        <f t="shared" si="11"/>
        <v>502899.96277523536</v>
      </c>
    </row>
    <row r="81" spans="1:17">
      <c r="A81" s="33">
        <v>79</v>
      </c>
      <c r="B81" s="25">
        <v>31</v>
      </c>
      <c r="C81" s="40">
        <v>7</v>
      </c>
      <c r="D81" s="36">
        <f>D69*(1+Mastersheet!$C$3)</f>
        <v>14328.627558348004</v>
      </c>
      <c r="E81" s="34">
        <f t="shared" si="12"/>
        <v>-859.71765350088015</v>
      </c>
      <c r="F81" s="37">
        <v>0</v>
      </c>
      <c r="G81" s="41">
        <f t="shared" si="9"/>
        <v>-4155.301991920921</v>
      </c>
      <c r="H81" s="25">
        <v>0</v>
      </c>
      <c r="I81">
        <v>0</v>
      </c>
      <c r="J81" s="25">
        <v>0</v>
      </c>
      <c r="K81">
        <v>0</v>
      </c>
      <c r="L81" s="38">
        <f>(1+Mastersheet!$C$29)*L69</f>
        <v>-1418.5191122560004</v>
      </c>
      <c r="M81" s="37">
        <f>M69*(1+Mastersheet!$C$39)</f>
        <v>-597.02614826450008</v>
      </c>
      <c r="N81" s="38">
        <v>0</v>
      </c>
      <c r="O81" s="38">
        <f t="shared" si="13"/>
        <v>0</v>
      </c>
      <c r="P81" s="58">
        <f t="shared" si="10"/>
        <v>7298.0626524057025</v>
      </c>
      <c r="Q81" s="36">
        <f t="shared" si="11"/>
        <v>511036.19203226647</v>
      </c>
    </row>
    <row r="82" spans="1:17">
      <c r="A82" s="33">
        <v>80</v>
      </c>
      <c r="B82" s="25">
        <v>31</v>
      </c>
      <c r="C82" s="40">
        <v>8</v>
      </c>
      <c r="D82" s="36">
        <f>D70*(1+Mastersheet!$C$3)</f>
        <v>14328.627558348004</v>
      </c>
      <c r="E82" s="34">
        <f t="shared" si="12"/>
        <v>-859.71765350088015</v>
      </c>
      <c r="F82" s="37">
        <v>0</v>
      </c>
      <c r="G82" s="41">
        <f t="shared" si="9"/>
        <v>-4155.301991920921</v>
      </c>
      <c r="H82" s="25">
        <v>0</v>
      </c>
      <c r="I82">
        <v>0</v>
      </c>
      <c r="J82" s="25">
        <v>0</v>
      </c>
      <c r="K82">
        <v>0</v>
      </c>
      <c r="L82" s="38">
        <f>(1+Mastersheet!$C$29)*L70</f>
        <v>-1418.5191122560004</v>
      </c>
      <c r="M82" s="37">
        <f>M70*(1+Mastersheet!$C$39)</f>
        <v>-597.02614826450008</v>
      </c>
      <c r="N82" s="38">
        <v>0</v>
      </c>
      <c r="O82" s="38">
        <f t="shared" si="13"/>
        <v>0</v>
      </c>
      <c r="P82" s="58">
        <f t="shared" si="10"/>
        <v>7298.0626524057025</v>
      </c>
      <c r="Q82" s="36">
        <f t="shared" si="11"/>
        <v>519185.98167139263</v>
      </c>
    </row>
    <row r="83" spans="1:17">
      <c r="A83" s="33">
        <v>81</v>
      </c>
      <c r="B83" s="25">
        <v>31</v>
      </c>
      <c r="C83" s="40">
        <v>9</v>
      </c>
      <c r="D83" s="36">
        <f>D71*(1+Mastersheet!$C$3)</f>
        <v>14328.627558348004</v>
      </c>
      <c r="E83" s="34">
        <f t="shared" si="12"/>
        <v>-859.71765350088015</v>
      </c>
      <c r="F83" s="37">
        <v>0</v>
      </c>
      <c r="G83" s="41">
        <f t="shared" si="9"/>
        <v>-4155.301991920921</v>
      </c>
      <c r="H83" s="25">
        <v>0</v>
      </c>
      <c r="I83">
        <v>0</v>
      </c>
      <c r="J83" s="25">
        <v>0</v>
      </c>
      <c r="K83">
        <v>0</v>
      </c>
      <c r="L83" s="38">
        <f>(1+Mastersheet!$C$29)*L71</f>
        <v>-1418.5191122560004</v>
      </c>
      <c r="M83" s="37">
        <f>M71*(1+Mastersheet!$C$39)</f>
        <v>-597.02614826450008</v>
      </c>
      <c r="N83" s="38">
        <v>0</v>
      </c>
      <c r="O83" s="38">
        <f t="shared" si="13"/>
        <v>0</v>
      </c>
      <c r="P83" s="58">
        <f t="shared" si="10"/>
        <v>7298.0626524057025</v>
      </c>
      <c r="Q83" s="36">
        <f t="shared" si="11"/>
        <v>527349.35429325071</v>
      </c>
    </row>
    <row r="84" spans="1:17">
      <c r="A84" s="33">
        <v>82</v>
      </c>
      <c r="B84" s="25">
        <v>31</v>
      </c>
      <c r="C84" s="40">
        <v>10</v>
      </c>
      <c r="D84" s="36">
        <f>D72*(1+Mastersheet!$C$3)</f>
        <v>14328.627558348004</v>
      </c>
      <c r="E84" s="34">
        <f t="shared" si="12"/>
        <v>-859.71765350088015</v>
      </c>
      <c r="F84" s="37">
        <v>0</v>
      </c>
      <c r="G84" s="41">
        <f t="shared" si="9"/>
        <v>-4155.301991920921</v>
      </c>
      <c r="H84" s="25">
        <v>0</v>
      </c>
      <c r="I84">
        <v>0</v>
      </c>
      <c r="J84" s="25">
        <v>0</v>
      </c>
      <c r="K84">
        <v>0</v>
      </c>
      <c r="L84" s="38">
        <f>(1+Mastersheet!$C$29)*L72</f>
        <v>-1418.5191122560004</v>
      </c>
      <c r="M84" s="37">
        <f>M72*(1+Mastersheet!$C$39)</f>
        <v>-597.02614826450008</v>
      </c>
      <c r="N84" s="38">
        <v>0</v>
      </c>
      <c r="O84" s="38">
        <f t="shared" si="13"/>
        <v>0</v>
      </c>
      <c r="P84" s="58">
        <f t="shared" si="10"/>
        <v>7298.0626524057025</v>
      </c>
      <c r="Q84" s="36">
        <f t="shared" si="11"/>
        <v>535526.33253614523</v>
      </c>
    </row>
    <row r="85" spans="1:17">
      <c r="A85" s="33">
        <v>83</v>
      </c>
      <c r="B85" s="25">
        <v>31</v>
      </c>
      <c r="C85" s="40">
        <v>11</v>
      </c>
      <c r="D85" s="36">
        <f>D73*(1+Mastersheet!$C$3)</f>
        <v>14328.627558348004</v>
      </c>
      <c r="E85" s="34">
        <f t="shared" si="12"/>
        <v>-859.71765350088015</v>
      </c>
      <c r="F85" s="37">
        <v>0</v>
      </c>
      <c r="G85" s="41">
        <f t="shared" si="9"/>
        <v>-4155.301991920921</v>
      </c>
      <c r="H85" s="25">
        <v>0</v>
      </c>
      <c r="I85">
        <v>0</v>
      </c>
      <c r="J85" s="25">
        <v>0</v>
      </c>
      <c r="K85">
        <v>0</v>
      </c>
      <c r="L85" s="38">
        <f>(1+Mastersheet!$C$29)*L73</f>
        <v>-1418.5191122560004</v>
      </c>
      <c r="M85" s="37">
        <f>M73*(1+Mastersheet!$C$39)</f>
        <v>-597.02614826450008</v>
      </c>
      <c r="N85" s="38">
        <v>0</v>
      </c>
      <c r="O85" s="38">
        <f t="shared" si="13"/>
        <v>0</v>
      </c>
      <c r="P85" s="58">
        <f t="shared" si="10"/>
        <v>7298.0626524057025</v>
      </c>
      <c r="Q85" s="36">
        <f t="shared" si="11"/>
        <v>543716.93907611119</v>
      </c>
    </row>
    <row r="86" spans="1:17">
      <c r="A86" s="33">
        <v>84</v>
      </c>
      <c r="B86" s="25">
        <v>31</v>
      </c>
      <c r="C86" s="40">
        <v>0</v>
      </c>
      <c r="D86" s="36">
        <f>D74*(1+Mastersheet!$C$3)</f>
        <v>14328.627558348004</v>
      </c>
      <c r="E86" s="34">
        <f t="shared" si="12"/>
        <v>-859.71765350088015</v>
      </c>
      <c r="F86" s="37">
        <v>0</v>
      </c>
      <c r="G86" s="41">
        <f t="shared" si="9"/>
        <v>-4155.301991920921</v>
      </c>
      <c r="H86" s="25">
        <v>0</v>
      </c>
      <c r="I86">
        <v>0</v>
      </c>
      <c r="J86" s="25">
        <v>0</v>
      </c>
      <c r="K86">
        <v>0</v>
      </c>
      <c r="L86" s="38">
        <f>(1+Mastersheet!$C$29)*L74</f>
        <v>-1418.5191122560004</v>
      </c>
      <c r="M86" s="37">
        <f>M74*(1+Mastersheet!$C$39)</f>
        <v>-597.02614826450008</v>
      </c>
      <c r="N86" s="38">
        <v>0</v>
      </c>
      <c r="O86" s="38">
        <f t="shared" si="13"/>
        <v>0</v>
      </c>
      <c r="P86" s="58">
        <f t="shared" si="10"/>
        <v>7298.0626524057025</v>
      </c>
      <c r="Q86" s="36">
        <f t="shared" si="11"/>
        <v>551921.19662697706</v>
      </c>
    </row>
    <row r="87" spans="1:17">
      <c r="A87" s="33">
        <v>85</v>
      </c>
      <c r="B87" s="25">
        <v>31</v>
      </c>
      <c r="C87" s="40">
        <v>1</v>
      </c>
      <c r="D87" s="36">
        <f>D75*(1+Mastersheet!$C$3)</f>
        <v>14758.486385098444</v>
      </c>
      <c r="E87" s="34">
        <f t="shared" si="12"/>
        <v>-885.50918310590657</v>
      </c>
      <c r="F87" s="37">
        <v>0</v>
      </c>
      <c r="G87" s="41">
        <f t="shared" si="9"/>
        <v>-4279.9610516785488</v>
      </c>
      <c r="H87" s="25">
        <v>0</v>
      </c>
      <c r="I87">
        <v>0</v>
      </c>
      <c r="J87" s="25">
        <v>0</v>
      </c>
      <c r="K87">
        <v>0</v>
      </c>
      <c r="L87" s="38">
        <f>(1+Mastersheet!$C$29)*L75</f>
        <v>-1503.6302589913605</v>
      </c>
      <c r="M87" s="37">
        <f>M75*(1+Mastersheet!$C$39)</f>
        <v>-614.93693271243512</v>
      </c>
      <c r="N87" s="38">
        <v>0</v>
      </c>
      <c r="O87" s="38">
        <f t="shared" si="13"/>
        <v>0</v>
      </c>
      <c r="P87" s="58">
        <f t="shared" si="10"/>
        <v>7474.4489586101927</v>
      </c>
      <c r="Q87" s="36">
        <f t="shared" si="11"/>
        <v>560315.51424663223</v>
      </c>
    </row>
    <row r="88" spans="1:17">
      <c r="A88" s="33">
        <v>86</v>
      </c>
      <c r="B88" s="25">
        <v>32</v>
      </c>
      <c r="C88" s="40">
        <v>2</v>
      </c>
      <c r="D88" s="36">
        <f>D76*(1+Mastersheet!$C$3)</f>
        <v>14758.486385098444</v>
      </c>
      <c r="E88" s="34">
        <f t="shared" si="12"/>
        <v>-885.50918310590657</v>
      </c>
      <c r="F88" s="37">
        <v>0</v>
      </c>
      <c r="G88" s="41">
        <f t="shared" si="9"/>
        <v>-4279.9610516785488</v>
      </c>
      <c r="H88" s="25">
        <v>0</v>
      </c>
      <c r="I88">
        <v>0</v>
      </c>
      <c r="J88" s="25">
        <v>0</v>
      </c>
      <c r="K88">
        <v>0</v>
      </c>
      <c r="L88" s="38">
        <f>(1+Mastersheet!$C$29)*L76</f>
        <v>-1503.6302589913605</v>
      </c>
      <c r="M88" s="37">
        <f>M76*(1+Mastersheet!$C$39)</f>
        <v>-614.93693271243512</v>
      </c>
      <c r="N88" s="38">
        <v>0</v>
      </c>
      <c r="O88" s="38">
        <f t="shared" si="13"/>
        <v>0</v>
      </c>
      <c r="P88" s="58">
        <f t="shared" si="10"/>
        <v>7474.4489586101927</v>
      </c>
      <c r="Q88" s="36">
        <f t="shared" si="11"/>
        <v>568723.82239565346</v>
      </c>
    </row>
    <row r="89" spans="1:17">
      <c r="A89" s="33">
        <v>87</v>
      </c>
      <c r="B89" s="25">
        <v>32</v>
      </c>
      <c r="C89" s="40">
        <v>3</v>
      </c>
      <c r="D89" s="36">
        <f>D77*(1+Mastersheet!$C$3)</f>
        <v>14758.486385098444</v>
      </c>
      <c r="E89" s="34">
        <f t="shared" si="12"/>
        <v>-885.50918310590657</v>
      </c>
      <c r="F89" s="37">
        <v>0</v>
      </c>
      <c r="G89" s="41">
        <f t="shared" si="9"/>
        <v>-4279.9610516785488</v>
      </c>
      <c r="H89" s="25">
        <v>0</v>
      </c>
      <c r="I89">
        <v>0</v>
      </c>
      <c r="J89" s="25">
        <v>0</v>
      </c>
      <c r="K89">
        <v>0</v>
      </c>
      <c r="L89" s="38">
        <f>(1+Mastersheet!$C$29)*L77</f>
        <v>-1503.6302589913605</v>
      </c>
      <c r="M89" s="37">
        <f>M77*(1+Mastersheet!$C$39)</f>
        <v>-614.93693271243512</v>
      </c>
      <c r="N89" s="38">
        <v>0</v>
      </c>
      <c r="O89" s="38">
        <f t="shared" si="13"/>
        <v>0</v>
      </c>
      <c r="P89" s="58">
        <f t="shared" si="10"/>
        <v>7474.4489586101927</v>
      </c>
      <c r="Q89" s="36">
        <f t="shared" si="11"/>
        <v>577146.1443915898</v>
      </c>
    </row>
    <row r="90" spans="1:17">
      <c r="A90" s="33">
        <v>88</v>
      </c>
      <c r="B90" s="25">
        <v>32</v>
      </c>
      <c r="C90" s="40">
        <v>4</v>
      </c>
      <c r="D90" s="36">
        <f>D78*(1+Mastersheet!$C$3)</f>
        <v>14758.486385098444</v>
      </c>
      <c r="E90" s="34">
        <f t="shared" si="12"/>
        <v>-885.50918310590657</v>
      </c>
      <c r="F90" s="37">
        <v>0</v>
      </c>
      <c r="G90" s="41">
        <f t="shared" si="9"/>
        <v>-4279.9610516785488</v>
      </c>
      <c r="H90" s="25">
        <v>0</v>
      </c>
      <c r="I90">
        <v>0</v>
      </c>
      <c r="J90" s="25">
        <v>0</v>
      </c>
      <c r="K90">
        <v>0</v>
      </c>
      <c r="L90" s="38">
        <f>(1+Mastersheet!$C$29)*L78</f>
        <v>-1503.6302589913605</v>
      </c>
      <c r="M90" s="37">
        <f>M78*(1+Mastersheet!$C$39)</f>
        <v>-614.93693271243512</v>
      </c>
      <c r="N90" s="38">
        <v>0</v>
      </c>
      <c r="O90" s="38">
        <f t="shared" si="13"/>
        <v>0</v>
      </c>
      <c r="P90" s="58">
        <f t="shared" si="10"/>
        <v>7474.4489586101927</v>
      </c>
      <c r="Q90" s="36">
        <f t="shared" si="11"/>
        <v>585582.5035908526</v>
      </c>
    </row>
    <row r="91" spans="1:17">
      <c r="A91" s="33">
        <v>89</v>
      </c>
      <c r="B91" s="25">
        <v>32</v>
      </c>
      <c r="C91" s="40">
        <v>5</v>
      </c>
      <c r="D91" s="36">
        <f>D79*(1+Mastersheet!$C$3)</f>
        <v>14758.486385098444</v>
      </c>
      <c r="E91" s="34">
        <f t="shared" si="12"/>
        <v>-885.50918310590657</v>
      </c>
      <c r="F91" s="37">
        <v>0</v>
      </c>
      <c r="G91" s="41">
        <f t="shared" si="9"/>
        <v>-4279.9610516785488</v>
      </c>
      <c r="H91" s="25">
        <v>0</v>
      </c>
      <c r="I91">
        <v>0</v>
      </c>
      <c r="J91" s="25">
        <v>0</v>
      </c>
      <c r="K91">
        <v>0</v>
      </c>
      <c r="L91" s="38">
        <f>(1+Mastersheet!$C$29)*L79</f>
        <v>-1503.6302589913605</v>
      </c>
      <c r="M91" s="37">
        <f>M79*(1+Mastersheet!$C$39)</f>
        <v>-614.93693271243512</v>
      </c>
      <c r="N91" s="38">
        <v>0</v>
      </c>
      <c r="O91" s="38">
        <f t="shared" si="13"/>
        <v>0</v>
      </c>
      <c r="P91" s="58">
        <f t="shared" si="10"/>
        <v>7474.4489586101927</v>
      </c>
      <c r="Q91" s="36">
        <f t="shared" si="11"/>
        <v>594032.92338878091</v>
      </c>
    </row>
    <row r="92" spans="1:17">
      <c r="A92" s="33">
        <v>90</v>
      </c>
      <c r="B92" s="25">
        <v>32</v>
      </c>
      <c r="C92" s="40">
        <v>6</v>
      </c>
      <c r="D92" s="36">
        <f>D80*(1+Mastersheet!$C$3)</f>
        <v>14758.486385098444</v>
      </c>
      <c r="E92" s="34">
        <f t="shared" si="12"/>
        <v>-885.50918310590657</v>
      </c>
      <c r="F92" s="37">
        <v>0</v>
      </c>
      <c r="G92" s="41">
        <f t="shared" si="9"/>
        <v>-4279.9610516785488</v>
      </c>
      <c r="H92" s="25">
        <v>0</v>
      </c>
      <c r="I92">
        <v>0</v>
      </c>
      <c r="J92" s="25">
        <v>0</v>
      </c>
      <c r="K92">
        <v>0</v>
      </c>
      <c r="L92" s="38">
        <f>(1+Mastersheet!$C$29)*L80</f>
        <v>-1503.6302589913605</v>
      </c>
      <c r="M92" s="37">
        <f>M80*(1+Mastersheet!$C$39)</f>
        <v>-614.93693271243512</v>
      </c>
      <c r="N92" s="38">
        <v>0</v>
      </c>
      <c r="O92" s="38">
        <f t="shared" si="13"/>
        <v>0</v>
      </c>
      <c r="P92" s="58">
        <f t="shared" si="10"/>
        <v>7474.4489586101927</v>
      </c>
      <c r="Q92" s="36">
        <f t="shared" si="11"/>
        <v>602497.42721970577</v>
      </c>
    </row>
    <row r="93" spans="1:17">
      <c r="A93" s="33">
        <v>91</v>
      </c>
      <c r="B93" s="25">
        <v>32</v>
      </c>
      <c r="C93" s="40">
        <v>7</v>
      </c>
      <c r="D93" s="36">
        <f>D81*(1+Mastersheet!$C$3)</f>
        <v>14758.486385098444</v>
      </c>
      <c r="E93" s="34">
        <f t="shared" si="12"/>
        <v>-885.50918310590657</v>
      </c>
      <c r="F93" s="37">
        <v>0</v>
      </c>
      <c r="G93" s="41">
        <f t="shared" si="9"/>
        <v>-4279.9610516785488</v>
      </c>
      <c r="H93" s="25">
        <v>0</v>
      </c>
      <c r="I93">
        <v>0</v>
      </c>
      <c r="J93" s="25">
        <v>0</v>
      </c>
      <c r="K93">
        <v>0</v>
      </c>
      <c r="L93" s="38">
        <f>(1+Mastersheet!$C$29)*L81</f>
        <v>-1503.6302589913605</v>
      </c>
      <c r="M93" s="37">
        <f>M81*(1+Mastersheet!$C$39)</f>
        <v>-614.93693271243512</v>
      </c>
      <c r="N93" s="38">
        <v>0</v>
      </c>
      <c r="O93" s="38">
        <f t="shared" si="13"/>
        <v>0</v>
      </c>
      <c r="P93" s="58">
        <f t="shared" si="10"/>
        <v>7474.4489586101927</v>
      </c>
      <c r="Q93" s="36">
        <f t="shared" si="11"/>
        <v>610976.03855701548</v>
      </c>
    </row>
    <row r="94" spans="1:17">
      <c r="A94" s="33">
        <v>92</v>
      </c>
      <c r="B94" s="25">
        <v>32</v>
      </c>
      <c r="C94" s="40">
        <v>8</v>
      </c>
      <c r="D94" s="36">
        <f>D82*(1+Mastersheet!$C$3)</f>
        <v>14758.486385098444</v>
      </c>
      <c r="E94" s="34">
        <f t="shared" si="12"/>
        <v>-885.50918310590657</v>
      </c>
      <c r="F94" s="37">
        <v>0</v>
      </c>
      <c r="G94" s="41">
        <f t="shared" si="9"/>
        <v>-4279.9610516785488</v>
      </c>
      <c r="H94" s="25">
        <v>0</v>
      </c>
      <c r="I94">
        <v>0</v>
      </c>
      <c r="J94" s="25">
        <v>0</v>
      </c>
      <c r="K94">
        <v>0</v>
      </c>
      <c r="L94" s="38">
        <f>(1+Mastersheet!$C$29)*L82</f>
        <v>-1503.6302589913605</v>
      </c>
      <c r="M94" s="37">
        <f>M82*(1+Mastersheet!$C$39)</f>
        <v>-614.93693271243512</v>
      </c>
      <c r="N94" s="38">
        <v>0</v>
      </c>
      <c r="O94" s="38">
        <f t="shared" si="13"/>
        <v>0</v>
      </c>
      <c r="P94" s="58">
        <f t="shared" si="10"/>
        <v>7474.4489586101927</v>
      </c>
      <c r="Q94" s="36">
        <f t="shared" si="11"/>
        <v>619468.78091322072</v>
      </c>
    </row>
    <row r="95" spans="1:17">
      <c r="A95" s="33">
        <v>93</v>
      </c>
      <c r="B95" s="25">
        <v>32</v>
      </c>
      <c r="C95" s="40">
        <v>9</v>
      </c>
      <c r="D95" s="36">
        <f>D83*(1+Mastersheet!$C$3)</f>
        <v>14758.486385098444</v>
      </c>
      <c r="E95" s="34">
        <f t="shared" si="12"/>
        <v>-885.50918310590657</v>
      </c>
      <c r="F95" s="37">
        <v>0</v>
      </c>
      <c r="G95" s="41">
        <f t="shared" si="9"/>
        <v>-4279.9610516785488</v>
      </c>
      <c r="H95" s="25">
        <v>0</v>
      </c>
      <c r="I95">
        <v>0</v>
      </c>
      <c r="J95" s="25">
        <v>0</v>
      </c>
      <c r="K95">
        <v>0</v>
      </c>
      <c r="L95" s="38">
        <f>(1+Mastersheet!$C$29)*L83</f>
        <v>-1503.6302589913605</v>
      </c>
      <c r="M95" s="37">
        <f>M83*(1+Mastersheet!$C$39)</f>
        <v>-614.93693271243512</v>
      </c>
      <c r="N95" s="38">
        <v>0</v>
      </c>
      <c r="O95" s="38">
        <f t="shared" si="13"/>
        <v>0</v>
      </c>
      <c r="P95" s="58">
        <f t="shared" si="10"/>
        <v>7474.4489586101927</v>
      </c>
      <c r="Q95" s="36">
        <f t="shared" si="11"/>
        <v>627975.67784001958</v>
      </c>
    </row>
    <row r="96" spans="1:17">
      <c r="A96" s="33">
        <v>94</v>
      </c>
      <c r="B96" s="25">
        <v>32</v>
      </c>
      <c r="C96" s="40">
        <v>10</v>
      </c>
      <c r="D96" s="36">
        <f>D84*(1+Mastersheet!$C$3)</f>
        <v>14758.486385098444</v>
      </c>
      <c r="E96" s="34">
        <f t="shared" si="12"/>
        <v>-885.50918310590657</v>
      </c>
      <c r="F96" s="37">
        <v>0</v>
      </c>
      <c r="G96" s="41">
        <f t="shared" si="9"/>
        <v>-4279.9610516785488</v>
      </c>
      <c r="H96" s="25">
        <v>0</v>
      </c>
      <c r="I96">
        <v>0</v>
      </c>
      <c r="J96" s="25">
        <v>0</v>
      </c>
      <c r="K96">
        <v>0</v>
      </c>
      <c r="L96" s="38">
        <f>(1+Mastersheet!$C$29)*L84</f>
        <v>-1503.6302589913605</v>
      </c>
      <c r="M96" s="37">
        <f>M84*(1+Mastersheet!$C$39)</f>
        <v>-614.93693271243512</v>
      </c>
      <c r="N96" s="38">
        <v>0</v>
      </c>
      <c r="O96" s="38">
        <f t="shared" si="13"/>
        <v>0</v>
      </c>
      <c r="P96" s="58">
        <f t="shared" si="10"/>
        <v>7474.4489586101927</v>
      </c>
      <c r="Q96" s="36">
        <f t="shared" si="11"/>
        <v>636496.75292836316</v>
      </c>
    </row>
    <row r="97" spans="1:17">
      <c r="A97" s="33">
        <v>95</v>
      </c>
      <c r="B97" s="25">
        <v>32</v>
      </c>
      <c r="C97" s="40">
        <v>11</v>
      </c>
      <c r="D97" s="36">
        <f>D85*(1+Mastersheet!$C$3)</f>
        <v>14758.486385098444</v>
      </c>
      <c r="E97" s="34">
        <f t="shared" si="12"/>
        <v>-885.50918310590657</v>
      </c>
      <c r="F97" s="37">
        <v>0</v>
      </c>
      <c r="G97" s="41">
        <f t="shared" si="9"/>
        <v>-4279.9610516785488</v>
      </c>
      <c r="H97" s="25">
        <v>0</v>
      </c>
      <c r="I97">
        <v>0</v>
      </c>
      <c r="J97" s="25">
        <v>0</v>
      </c>
      <c r="K97">
        <v>0</v>
      </c>
      <c r="L97" s="38">
        <f>(1+Mastersheet!$C$29)*L85</f>
        <v>-1503.6302589913605</v>
      </c>
      <c r="M97" s="37">
        <f>M85*(1+Mastersheet!$C$39)</f>
        <v>-614.93693271243512</v>
      </c>
      <c r="N97" s="38">
        <v>0</v>
      </c>
      <c r="O97" s="38">
        <f t="shared" si="13"/>
        <v>0</v>
      </c>
      <c r="P97" s="58">
        <f t="shared" si="10"/>
        <v>7474.4489586101927</v>
      </c>
      <c r="Q97" s="36">
        <f t="shared" si="11"/>
        <v>645032.02980852069</v>
      </c>
    </row>
    <row r="98" spans="1:17">
      <c r="A98" s="33">
        <v>96</v>
      </c>
      <c r="B98" s="25">
        <v>32</v>
      </c>
      <c r="C98" s="40">
        <v>0</v>
      </c>
      <c r="D98" s="36">
        <f>D86*(1+Mastersheet!$C$3)</f>
        <v>14758.486385098444</v>
      </c>
      <c r="E98" s="34">
        <f t="shared" si="12"/>
        <v>-885.50918310590657</v>
      </c>
      <c r="F98" s="37">
        <v>0</v>
      </c>
      <c r="G98" s="41">
        <f t="shared" si="9"/>
        <v>-4279.9610516785488</v>
      </c>
      <c r="H98" s="25">
        <v>0</v>
      </c>
      <c r="I98">
        <v>0</v>
      </c>
      <c r="J98" s="25">
        <v>0</v>
      </c>
      <c r="K98">
        <v>0</v>
      </c>
      <c r="L98" s="38">
        <f>(1+Mastersheet!$C$29)*L86</f>
        <v>-1503.6302589913605</v>
      </c>
      <c r="M98" s="37">
        <f>M86*(1+Mastersheet!$C$39)</f>
        <v>-614.93693271243512</v>
      </c>
      <c r="N98" s="38">
        <v>0</v>
      </c>
      <c r="O98" s="38">
        <f t="shared" si="13"/>
        <v>0</v>
      </c>
      <c r="P98" s="58">
        <f t="shared" si="10"/>
        <v>7474.4489586101927</v>
      </c>
      <c r="Q98" s="36">
        <f t="shared" si="11"/>
        <v>653581.53215014515</v>
      </c>
    </row>
    <row r="99" spans="1:17">
      <c r="A99" s="33">
        <v>97</v>
      </c>
      <c r="B99" s="25">
        <v>32</v>
      </c>
      <c r="C99" s="40">
        <v>1</v>
      </c>
      <c r="D99" s="36">
        <f>D87*(1+Mastersheet!$C$3)</f>
        <v>15201.240976651397</v>
      </c>
      <c r="E99" s="34">
        <f t="shared" si="12"/>
        <v>-912.07445859908387</v>
      </c>
      <c r="F99" s="37">
        <v>0</v>
      </c>
      <c r="G99" s="41">
        <f t="shared" si="9"/>
        <v>-4408.3598832289053</v>
      </c>
      <c r="H99" s="25">
        <v>0</v>
      </c>
      <c r="I99">
        <v>0</v>
      </c>
      <c r="J99" s="25">
        <v>0</v>
      </c>
      <c r="K99">
        <v>0</v>
      </c>
      <c r="L99" s="38">
        <f>(1+Mastersheet!$C$29)*L87</f>
        <v>-1593.8480745308423</v>
      </c>
      <c r="M99" s="37">
        <f>M87*(1+Mastersheet!$C$39)</f>
        <v>-633.38504069380815</v>
      </c>
      <c r="N99" s="38">
        <v>0</v>
      </c>
      <c r="O99" s="38">
        <f t="shared" si="13"/>
        <v>0</v>
      </c>
      <c r="P99" s="58">
        <f t="shared" si="10"/>
        <v>7653.573519598759</v>
      </c>
      <c r="Q99" s="36">
        <f t="shared" si="11"/>
        <v>662324.4082233276</v>
      </c>
    </row>
    <row r="100" spans="1:17">
      <c r="A100" s="33">
        <v>98</v>
      </c>
      <c r="B100" s="25">
        <v>33</v>
      </c>
      <c r="C100" s="40">
        <v>2</v>
      </c>
      <c r="D100" s="36">
        <f>D88*(1+Mastersheet!$C$3)</f>
        <v>15201.240976651397</v>
      </c>
      <c r="E100" s="34">
        <f t="shared" si="12"/>
        <v>-912.07445859908387</v>
      </c>
      <c r="F100" s="37">
        <v>0</v>
      </c>
      <c r="G100" s="41">
        <f t="shared" si="9"/>
        <v>-4408.3598832289053</v>
      </c>
      <c r="H100" s="25">
        <v>0</v>
      </c>
      <c r="I100">
        <v>0</v>
      </c>
      <c r="J100" s="25">
        <v>0</v>
      </c>
      <c r="K100">
        <v>0</v>
      </c>
      <c r="L100" s="38">
        <f>(1+Mastersheet!$C$29)*L88</f>
        <v>-1593.8480745308423</v>
      </c>
      <c r="M100" s="37">
        <f>M88*(1+Mastersheet!$C$39)</f>
        <v>-633.38504069380815</v>
      </c>
      <c r="N100" s="38">
        <v>0</v>
      </c>
      <c r="O100" s="38">
        <f t="shared" si="13"/>
        <v>0</v>
      </c>
      <c r="P100" s="58">
        <f t="shared" si="10"/>
        <v>7653.573519598759</v>
      </c>
      <c r="Q100" s="36">
        <f t="shared" si="11"/>
        <v>671081.85575663194</v>
      </c>
    </row>
    <row r="101" spans="1:17">
      <c r="A101" s="33">
        <v>99</v>
      </c>
      <c r="B101" s="25">
        <v>33</v>
      </c>
      <c r="C101" s="40">
        <v>3</v>
      </c>
      <c r="D101" s="36">
        <f>D89*(1+Mastersheet!$C$3)</f>
        <v>15201.240976651397</v>
      </c>
      <c r="E101" s="34">
        <f t="shared" si="12"/>
        <v>-912.07445859908387</v>
      </c>
      <c r="F101" s="37">
        <v>0</v>
      </c>
      <c r="G101" s="41">
        <f t="shared" si="9"/>
        <v>-4408.3598832289053</v>
      </c>
      <c r="H101" s="25">
        <v>0</v>
      </c>
      <c r="I101">
        <v>0</v>
      </c>
      <c r="J101" s="25">
        <v>0</v>
      </c>
      <c r="K101">
        <v>0</v>
      </c>
      <c r="L101" s="38">
        <f>(1+Mastersheet!$C$29)*L89</f>
        <v>-1593.8480745308423</v>
      </c>
      <c r="M101" s="37">
        <f>M89*(1+Mastersheet!$C$39)</f>
        <v>-633.38504069380815</v>
      </c>
      <c r="N101" s="38">
        <v>0</v>
      </c>
      <c r="O101" s="38">
        <f t="shared" si="13"/>
        <v>0</v>
      </c>
      <c r="P101" s="58">
        <f t="shared" si="10"/>
        <v>7653.573519598759</v>
      </c>
      <c r="Q101" s="36">
        <f t="shared" si="11"/>
        <v>679853.89903582516</v>
      </c>
    </row>
    <row r="102" spans="1:17">
      <c r="A102" s="33">
        <v>100</v>
      </c>
      <c r="B102" s="25">
        <v>33</v>
      </c>
      <c r="C102" s="40">
        <v>4</v>
      </c>
      <c r="D102" s="36">
        <f>D90*(1+Mastersheet!$C$3)</f>
        <v>15201.240976651397</v>
      </c>
      <c r="E102" s="34">
        <f t="shared" si="12"/>
        <v>-912.07445859908387</v>
      </c>
      <c r="F102" s="37">
        <v>0</v>
      </c>
      <c r="G102" s="41">
        <f t="shared" si="9"/>
        <v>-4408.3598832289053</v>
      </c>
      <c r="H102" s="25">
        <v>0</v>
      </c>
      <c r="I102">
        <v>0</v>
      </c>
      <c r="J102" s="25">
        <v>0</v>
      </c>
      <c r="K102">
        <v>0</v>
      </c>
      <c r="L102" s="38">
        <f>(1+Mastersheet!$C$29)*L90</f>
        <v>-1593.8480745308423</v>
      </c>
      <c r="M102" s="37">
        <f>M90*(1+Mastersheet!$C$39)</f>
        <v>-633.38504069380815</v>
      </c>
      <c r="N102" s="38">
        <v>0</v>
      </c>
      <c r="O102" s="38">
        <f t="shared" si="13"/>
        <v>0</v>
      </c>
      <c r="P102" s="58">
        <f t="shared" si="10"/>
        <v>7653.573519598759</v>
      </c>
      <c r="Q102" s="36">
        <f t="shared" si="11"/>
        <v>688640.56238715036</v>
      </c>
    </row>
    <row r="103" spans="1:17">
      <c r="A103" s="33">
        <v>101</v>
      </c>
      <c r="B103" s="25">
        <v>33</v>
      </c>
      <c r="C103" s="40">
        <v>5</v>
      </c>
      <c r="D103" s="36">
        <f>D91*(1+Mastersheet!$C$3)</f>
        <v>15201.240976651397</v>
      </c>
      <c r="E103" s="34">
        <f t="shared" si="12"/>
        <v>-912.07445859908387</v>
      </c>
      <c r="F103" s="37">
        <v>0</v>
      </c>
      <c r="G103" s="41">
        <f t="shared" si="9"/>
        <v>-4408.3598832289053</v>
      </c>
      <c r="H103" s="25">
        <v>0</v>
      </c>
      <c r="I103">
        <v>0</v>
      </c>
      <c r="J103" s="25">
        <v>0</v>
      </c>
      <c r="K103">
        <v>0</v>
      </c>
      <c r="L103" s="38">
        <f>(1+Mastersheet!$C$29)*L91</f>
        <v>-1593.8480745308423</v>
      </c>
      <c r="M103" s="37">
        <f>M91*(1+Mastersheet!$C$39)</f>
        <v>-633.38504069380815</v>
      </c>
      <c r="N103" s="38">
        <v>0</v>
      </c>
      <c r="O103" s="38">
        <f t="shared" si="13"/>
        <v>0</v>
      </c>
      <c r="P103" s="58">
        <f t="shared" si="10"/>
        <v>7653.573519598759</v>
      </c>
      <c r="Q103" s="36">
        <f t="shared" si="11"/>
        <v>697441.87017739448</v>
      </c>
    </row>
    <row r="104" spans="1:17">
      <c r="A104" s="33">
        <v>102</v>
      </c>
      <c r="B104" s="25">
        <v>33</v>
      </c>
      <c r="C104" s="40">
        <v>6</v>
      </c>
      <c r="D104" s="36">
        <f>D92*(1+Mastersheet!$C$3)</f>
        <v>15201.240976651397</v>
      </c>
      <c r="E104" s="34">
        <f t="shared" si="12"/>
        <v>-912.07445859908387</v>
      </c>
      <c r="F104" s="37">
        <v>0</v>
      </c>
      <c r="G104" s="41">
        <f t="shared" si="9"/>
        <v>-4408.3598832289053</v>
      </c>
      <c r="H104" s="25">
        <v>0</v>
      </c>
      <c r="I104">
        <v>0</v>
      </c>
      <c r="J104" s="25">
        <v>0</v>
      </c>
      <c r="K104">
        <v>0</v>
      </c>
      <c r="L104" s="38">
        <f>(1+Mastersheet!$C$29)*L92</f>
        <v>-1593.8480745308423</v>
      </c>
      <c r="M104" s="37">
        <f>M92*(1+Mastersheet!$C$39)</f>
        <v>-633.38504069380815</v>
      </c>
      <c r="N104" s="38">
        <v>0</v>
      </c>
      <c r="O104" s="38">
        <f t="shared" si="13"/>
        <v>0</v>
      </c>
      <c r="P104" s="58">
        <f t="shared" si="10"/>
        <v>7653.573519598759</v>
      </c>
      <c r="Q104" s="36">
        <f t="shared" si="11"/>
        <v>706257.84681395569</v>
      </c>
    </row>
    <row r="105" spans="1:17">
      <c r="A105" s="33">
        <v>103</v>
      </c>
      <c r="B105" s="25">
        <v>33</v>
      </c>
      <c r="C105" s="40">
        <v>7</v>
      </c>
      <c r="D105" s="36">
        <f>D93*(1+Mastersheet!$C$3)</f>
        <v>15201.240976651397</v>
      </c>
      <c r="E105" s="34">
        <f t="shared" si="12"/>
        <v>-912.07445859908387</v>
      </c>
      <c r="F105" s="37">
        <v>0</v>
      </c>
      <c r="G105" s="41">
        <f t="shared" si="9"/>
        <v>-4408.3598832289053</v>
      </c>
      <c r="H105" s="25">
        <v>0</v>
      </c>
      <c r="I105">
        <v>0</v>
      </c>
      <c r="J105" s="25">
        <v>0</v>
      </c>
      <c r="K105">
        <v>0</v>
      </c>
      <c r="L105" s="38">
        <f>(1+Mastersheet!$C$29)*L93</f>
        <v>-1593.8480745308423</v>
      </c>
      <c r="M105" s="37">
        <f>M93*(1+Mastersheet!$C$39)</f>
        <v>-633.38504069380815</v>
      </c>
      <c r="N105" s="38">
        <v>0</v>
      </c>
      <c r="O105" s="38">
        <f t="shared" si="13"/>
        <v>0</v>
      </c>
      <c r="P105" s="58">
        <f t="shared" si="10"/>
        <v>7653.573519598759</v>
      </c>
      <c r="Q105" s="36">
        <f t="shared" si="11"/>
        <v>715088.51674491109</v>
      </c>
    </row>
    <row r="106" spans="1:17">
      <c r="A106" s="33">
        <v>104</v>
      </c>
      <c r="B106" s="25">
        <v>33</v>
      </c>
      <c r="C106" s="40">
        <v>8</v>
      </c>
      <c r="D106" s="36">
        <f>D94*(1+Mastersheet!$C$3)</f>
        <v>15201.240976651397</v>
      </c>
      <c r="E106" s="34">
        <f t="shared" si="12"/>
        <v>-912.07445859908387</v>
      </c>
      <c r="F106" s="37">
        <v>0</v>
      </c>
      <c r="G106" s="41">
        <f t="shared" si="9"/>
        <v>-4408.3598832289053</v>
      </c>
      <c r="H106" s="25">
        <v>0</v>
      </c>
      <c r="I106">
        <v>0</v>
      </c>
      <c r="J106" s="25">
        <v>0</v>
      </c>
      <c r="K106">
        <v>0</v>
      </c>
      <c r="L106" s="38">
        <f>(1+Mastersheet!$C$29)*L94</f>
        <v>-1593.8480745308423</v>
      </c>
      <c r="M106" s="37">
        <f>M94*(1+Mastersheet!$C$39)</f>
        <v>-633.38504069380815</v>
      </c>
      <c r="N106" s="38">
        <v>0</v>
      </c>
      <c r="O106" s="38">
        <f t="shared" si="13"/>
        <v>0</v>
      </c>
      <c r="P106" s="58">
        <f t="shared" si="10"/>
        <v>7653.573519598759</v>
      </c>
      <c r="Q106" s="36">
        <f t="shared" si="11"/>
        <v>723933.90445908473</v>
      </c>
    </row>
    <row r="107" spans="1:17">
      <c r="A107" s="33">
        <v>105</v>
      </c>
      <c r="B107" s="25">
        <v>33</v>
      </c>
      <c r="C107" s="40">
        <v>9</v>
      </c>
      <c r="D107" s="36">
        <f>D95*(1+Mastersheet!$C$3)</f>
        <v>15201.240976651397</v>
      </c>
      <c r="E107" s="34">
        <f t="shared" si="12"/>
        <v>-912.07445859908387</v>
      </c>
      <c r="F107" s="37">
        <v>0</v>
      </c>
      <c r="G107" s="41">
        <f t="shared" si="9"/>
        <v>-4408.3598832289053</v>
      </c>
      <c r="H107" s="25">
        <v>0</v>
      </c>
      <c r="I107">
        <v>0</v>
      </c>
      <c r="J107" s="25">
        <v>0</v>
      </c>
      <c r="K107">
        <v>0</v>
      </c>
      <c r="L107" s="38">
        <f>(1+Mastersheet!$C$29)*L95</f>
        <v>-1593.8480745308423</v>
      </c>
      <c r="M107" s="37">
        <f>M95*(1+Mastersheet!$C$39)</f>
        <v>-633.38504069380815</v>
      </c>
      <c r="N107" s="38">
        <v>0</v>
      </c>
      <c r="O107" s="38">
        <f t="shared" si="13"/>
        <v>0</v>
      </c>
      <c r="P107" s="58">
        <f t="shared" si="10"/>
        <v>7653.573519598759</v>
      </c>
      <c r="Q107" s="36">
        <f t="shared" si="11"/>
        <v>732794.03448611533</v>
      </c>
    </row>
    <row r="108" spans="1:17">
      <c r="A108" s="33">
        <v>106</v>
      </c>
      <c r="B108" s="25">
        <v>33</v>
      </c>
      <c r="C108" s="40">
        <v>10</v>
      </c>
      <c r="D108" s="36">
        <f>D96*(1+Mastersheet!$C$3)</f>
        <v>15201.240976651397</v>
      </c>
      <c r="E108" s="34">
        <f t="shared" si="12"/>
        <v>-912.07445859908387</v>
      </c>
      <c r="F108" s="37">
        <v>0</v>
      </c>
      <c r="G108" s="41">
        <f t="shared" si="9"/>
        <v>-4408.3598832289053</v>
      </c>
      <c r="H108" s="25">
        <v>0</v>
      </c>
      <c r="I108">
        <v>0</v>
      </c>
      <c r="J108" s="25">
        <v>0</v>
      </c>
      <c r="K108">
        <v>0</v>
      </c>
      <c r="L108" s="38">
        <f>(1+Mastersheet!$C$29)*L96</f>
        <v>-1593.8480745308423</v>
      </c>
      <c r="M108" s="37">
        <f>M96*(1+Mastersheet!$C$39)</f>
        <v>-633.38504069380815</v>
      </c>
      <c r="N108" s="38">
        <v>0</v>
      </c>
      <c r="O108" s="38">
        <f t="shared" si="13"/>
        <v>0</v>
      </c>
      <c r="P108" s="58">
        <f t="shared" si="10"/>
        <v>7653.573519598759</v>
      </c>
      <c r="Q108" s="36">
        <f t="shared" si="11"/>
        <v>741668.93139652431</v>
      </c>
    </row>
    <row r="109" spans="1:17">
      <c r="A109" s="33">
        <v>107</v>
      </c>
      <c r="B109" s="25">
        <v>33</v>
      </c>
      <c r="C109" s="40">
        <v>11</v>
      </c>
      <c r="D109" s="36">
        <f>D97*(1+Mastersheet!$C$3)</f>
        <v>15201.240976651397</v>
      </c>
      <c r="E109" s="34">
        <f t="shared" si="12"/>
        <v>-912.07445859908387</v>
      </c>
      <c r="F109" s="37">
        <v>0</v>
      </c>
      <c r="G109" s="41">
        <f t="shared" si="9"/>
        <v>-4408.3598832289053</v>
      </c>
      <c r="H109" s="25">
        <v>0</v>
      </c>
      <c r="I109">
        <v>0</v>
      </c>
      <c r="J109" s="25">
        <v>0</v>
      </c>
      <c r="K109">
        <v>0</v>
      </c>
      <c r="L109" s="38">
        <f>(1+Mastersheet!$C$29)*L97</f>
        <v>-1593.8480745308423</v>
      </c>
      <c r="M109" s="37">
        <f>M97*(1+Mastersheet!$C$39)</f>
        <v>-633.38504069380815</v>
      </c>
      <c r="N109" s="38">
        <v>0</v>
      </c>
      <c r="O109" s="38">
        <f t="shared" si="13"/>
        <v>0</v>
      </c>
      <c r="P109" s="58">
        <f t="shared" si="10"/>
        <v>7653.573519598759</v>
      </c>
      <c r="Q109" s="36">
        <f t="shared" si="11"/>
        <v>750558.61980178405</v>
      </c>
    </row>
    <row r="110" spans="1:17">
      <c r="A110" s="33">
        <v>108</v>
      </c>
      <c r="B110" s="25">
        <v>33</v>
      </c>
      <c r="C110" s="40">
        <v>0</v>
      </c>
      <c r="D110" s="36">
        <f>D98*(1+Mastersheet!$C$3)</f>
        <v>15201.240976651397</v>
      </c>
      <c r="E110" s="34">
        <f t="shared" si="12"/>
        <v>-912.07445859908387</v>
      </c>
      <c r="F110" s="37">
        <v>0</v>
      </c>
      <c r="G110" s="41">
        <f t="shared" si="9"/>
        <v>-4408.3598832289053</v>
      </c>
      <c r="H110" s="25">
        <v>0</v>
      </c>
      <c r="I110">
        <v>0</v>
      </c>
      <c r="J110" s="25">
        <v>0</v>
      </c>
      <c r="K110">
        <v>0</v>
      </c>
      <c r="L110" s="38">
        <f>(1+Mastersheet!$C$29)*L98</f>
        <v>-1593.8480745308423</v>
      </c>
      <c r="M110" s="37">
        <f>M98*(1+Mastersheet!$C$39)</f>
        <v>-633.38504069380815</v>
      </c>
      <c r="N110" s="38">
        <v>0</v>
      </c>
      <c r="O110" s="38">
        <f t="shared" si="13"/>
        <v>0</v>
      </c>
      <c r="P110" s="58">
        <f t="shared" si="10"/>
        <v>7653.573519598759</v>
      </c>
      <c r="Q110" s="36">
        <f t="shared" si="11"/>
        <v>759463.12435438589</v>
      </c>
    </row>
    <row r="111" spans="1:17">
      <c r="A111" s="33">
        <v>109</v>
      </c>
      <c r="B111" s="25">
        <v>33</v>
      </c>
      <c r="C111" s="40">
        <v>1</v>
      </c>
      <c r="D111" s="36">
        <f>D99*(1+Mastersheet!$C$3)</f>
        <v>15657.278205950939</v>
      </c>
      <c r="E111" s="34">
        <f t="shared" si="12"/>
        <v>-939.43669235705636</v>
      </c>
      <c r="F111" s="37">
        <v>0</v>
      </c>
      <c r="G111" s="41">
        <f t="shared" si="9"/>
        <v>-4540.6106797257717</v>
      </c>
      <c r="H111" s="25">
        <v>0</v>
      </c>
      <c r="I111">
        <v>0</v>
      </c>
      <c r="J111" s="25">
        <v>0</v>
      </c>
      <c r="K111">
        <v>0</v>
      </c>
      <c r="L111" s="38">
        <f>(1+Mastersheet!$C$29)*L99</f>
        <v>-1689.4789590026928</v>
      </c>
      <c r="M111" s="37">
        <f>M99*(1+Mastersheet!$C$39)</f>
        <v>-652.38659191462239</v>
      </c>
      <c r="N111" s="38">
        <v>0</v>
      </c>
      <c r="O111" s="38">
        <f t="shared" si="13"/>
        <v>0</v>
      </c>
      <c r="P111" s="58">
        <f t="shared" si="10"/>
        <v>7835.3652829507955</v>
      </c>
      <c r="Q111" s="36">
        <f t="shared" si="11"/>
        <v>768564.26151126064</v>
      </c>
    </row>
    <row r="112" spans="1:17">
      <c r="A112" s="33">
        <v>110</v>
      </c>
      <c r="B112" s="25">
        <v>34</v>
      </c>
      <c r="C112" s="40">
        <v>2</v>
      </c>
      <c r="D112" s="36">
        <f>D100*(1+Mastersheet!$C$3)</f>
        <v>15657.278205950939</v>
      </c>
      <c r="E112" s="34">
        <f t="shared" si="12"/>
        <v>-939.43669235705636</v>
      </c>
      <c r="F112" s="37">
        <v>0</v>
      </c>
      <c r="G112" s="41">
        <f t="shared" si="9"/>
        <v>-4540.6106797257717</v>
      </c>
      <c r="H112" s="25">
        <v>0</v>
      </c>
      <c r="I112">
        <v>0</v>
      </c>
      <c r="J112" s="25">
        <v>0</v>
      </c>
      <c r="K112">
        <v>0</v>
      </c>
      <c r="L112" s="38">
        <f>(1+Mastersheet!$C$29)*L100</f>
        <v>-1689.4789590026928</v>
      </c>
      <c r="M112" s="37">
        <f>M100*(1+Mastersheet!$C$39)</f>
        <v>-652.38659191462239</v>
      </c>
      <c r="N112" s="38">
        <v>0</v>
      </c>
      <c r="O112" s="38">
        <f t="shared" si="13"/>
        <v>0</v>
      </c>
      <c r="P112" s="58">
        <f t="shared" si="10"/>
        <v>7835.3652829507955</v>
      </c>
      <c r="Q112" s="36">
        <f t="shared" si="11"/>
        <v>777680.56723006361</v>
      </c>
    </row>
    <row r="113" spans="1:17">
      <c r="A113" s="33">
        <v>111</v>
      </c>
      <c r="B113" s="25">
        <v>34</v>
      </c>
      <c r="C113" s="40">
        <v>3</v>
      </c>
      <c r="D113" s="36">
        <f>D101*(1+Mastersheet!$C$3)</f>
        <v>15657.278205950939</v>
      </c>
      <c r="E113" s="34">
        <f t="shared" si="12"/>
        <v>-939.43669235705636</v>
      </c>
      <c r="F113" s="37">
        <v>0</v>
      </c>
      <c r="G113" s="41">
        <f t="shared" si="9"/>
        <v>-4540.6106797257717</v>
      </c>
      <c r="H113" s="25">
        <v>0</v>
      </c>
      <c r="I113">
        <v>0</v>
      </c>
      <c r="J113" s="25">
        <v>0</v>
      </c>
      <c r="K113">
        <v>0</v>
      </c>
      <c r="L113" s="38">
        <f>(1+Mastersheet!$C$29)*L101</f>
        <v>-1689.4789590026928</v>
      </c>
      <c r="M113" s="37">
        <f>M101*(1+Mastersheet!$C$39)</f>
        <v>-652.38659191462239</v>
      </c>
      <c r="N113" s="38">
        <v>0</v>
      </c>
      <c r="O113" s="38">
        <f t="shared" si="13"/>
        <v>0</v>
      </c>
      <c r="P113" s="58">
        <f t="shared" si="10"/>
        <v>7835.3652829507955</v>
      </c>
      <c r="Q113" s="36">
        <f t="shared" si="11"/>
        <v>786812.06679173117</v>
      </c>
    </row>
    <row r="114" spans="1:17">
      <c r="A114" s="33">
        <v>112</v>
      </c>
      <c r="B114" s="25">
        <v>34</v>
      </c>
      <c r="C114" s="40">
        <v>4</v>
      </c>
      <c r="D114" s="36">
        <f>D102*(1+Mastersheet!$C$3)</f>
        <v>15657.278205950939</v>
      </c>
      <c r="E114" s="34">
        <f t="shared" si="12"/>
        <v>-939.43669235705636</v>
      </c>
      <c r="F114" s="37">
        <v>0</v>
      </c>
      <c r="G114" s="41">
        <f t="shared" si="9"/>
        <v>-4540.6106797257717</v>
      </c>
      <c r="H114" s="25">
        <v>0</v>
      </c>
      <c r="I114">
        <v>0</v>
      </c>
      <c r="J114" s="25">
        <v>0</v>
      </c>
      <c r="K114">
        <v>0</v>
      </c>
      <c r="L114" s="38">
        <f>(1+Mastersheet!$C$29)*L102</f>
        <v>-1689.4789590026928</v>
      </c>
      <c r="M114" s="37">
        <f>M102*(1+Mastersheet!$C$39)</f>
        <v>-652.38659191462239</v>
      </c>
      <c r="N114" s="38">
        <v>0</v>
      </c>
      <c r="O114" s="38">
        <f t="shared" si="13"/>
        <v>0</v>
      </c>
      <c r="P114" s="58">
        <f t="shared" si="10"/>
        <v>7835.3652829507955</v>
      </c>
      <c r="Q114" s="36">
        <f t="shared" si="11"/>
        <v>795958.78551933484</v>
      </c>
    </row>
    <row r="115" spans="1:17">
      <c r="A115" s="33">
        <v>113</v>
      </c>
      <c r="B115" s="25">
        <v>34</v>
      </c>
      <c r="C115" s="40">
        <v>5</v>
      </c>
      <c r="D115" s="36">
        <f>D103*(1+Mastersheet!$C$3)</f>
        <v>15657.278205950939</v>
      </c>
      <c r="E115" s="34">
        <f t="shared" si="12"/>
        <v>-939.43669235705636</v>
      </c>
      <c r="F115" s="37">
        <v>0</v>
      </c>
      <c r="G115" s="41">
        <f t="shared" si="9"/>
        <v>-4540.6106797257717</v>
      </c>
      <c r="H115" s="25">
        <v>0</v>
      </c>
      <c r="I115">
        <v>0</v>
      </c>
      <c r="J115" s="25">
        <v>0</v>
      </c>
      <c r="K115">
        <v>0</v>
      </c>
      <c r="L115" s="38">
        <f>(1+Mastersheet!$C$29)*L103</f>
        <v>-1689.4789590026928</v>
      </c>
      <c r="M115" s="37">
        <f>M103*(1+Mastersheet!$C$39)</f>
        <v>-652.38659191462239</v>
      </c>
      <c r="N115" s="38">
        <v>0</v>
      </c>
      <c r="O115" s="38">
        <f t="shared" si="13"/>
        <v>0</v>
      </c>
      <c r="P115" s="58">
        <f t="shared" si="10"/>
        <v>7835.3652829507955</v>
      </c>
      <c r="Q115" s="36">
        <f t="shared" si="11"/>
        <v>805120.74877815123</v>
      </c>
    </row>
    <row r="116" spans="1:17">
      <c r="A116" s="33">
        <v>114</v>
      </c>
      <c r="B116" s="25">
        <v>34</v>
      </c>
      <c r="C116" s="40">
        <v>6</v>
      </c>
      <c r="D116" s="36">
        <f>D104*(1+Mastersheet!$C$3)</f>
        <v>15657.278205950939</v>
      </c>
      <c r="E116" s="34">
        <f t="shared" si="12"/>
        <v>-939.43669235705636</v>
      </c>
      <c r="F116" s="37">
        <v>0</v>
      </c>
      <c r="G116" s="41">
        <f t="shared" si="9"/>
        <v>-4540.6106797257717</v>
      </c>
      <c r="H116" s="25">
        <v>0</v>
      </c>
      <c r="I116">
        <v>0</v>
      </c>
      <c r="J116" s="25">
        <v>0</v>
      </c>
      <c r="K116">
        <v>0</v>
      </c>
      <c r="L116" s="38">
        <f>(1+Mastersheet!$C$29)*L104</f>
        <v>-1689.4789590026928</v>
      </c>
      <c r="M116" s="37">
        <f>M104*(1+Mastersheet!$C$39)</f>
        <v>-652.38659191462239</v>
      </c>
      <c r="N116" s="38">
        <v>0</v>
      </c>
      <c r="O116" s="38">
        <f t="shared" si="13"/>
        <v>0</v>
      </c>
      <c r="P116" s="58">
        <f t="shared" si="10"/>
        <v>7835.3652829507955</v>
      </c>
      <c r="Q116" s="36">
        <f t="shared" si="11"/>
        <v>814297.98197573237</v>
      </c>
    </row>
    <row r="117" spans="1:17">
      <c r="A117" s="33">
        <v>115</v>
      </c>
      <c r="B117" s="25">
        <v>34</v>
      </c>
      <c r="C117" s="40">
        <v>7</v>
      </c>
      <c r="D117" s="36">
        <f>D105*(1+Mastersheet!$C$3)</f>
        <v>15657.278205950939</v>
      </c>
      <c r="E117" s="34">
        <f t="shared" si="12"/>
        <v>-939.43669235705636</v>
      </c>
      <c r="F117" s="37">
        <v>0</v>
      </c>
      <c r="G117" s="41">
        <f t="shared" si="9"/>
        <v>-4540.6106797257717</v>
      </c>
      <c r="H117" s="25">
        <v>0</v>
      </c>
      <c r="I117">
        <v>0</v>
      </c>
      <c r="J117" s="25">
        <v>0</v>
      </c>
      <c r="K117">
        <v>0</v>
      </c>
      <c r="L117" s="38">
        <f>(1+Mastersheet!$C$29)*L105</f>
        <v>-1689.4789590026928</v>
      </c>
      <c r="M117" s="37">
        <f>M105*(1+Mastersheet!$C$39)</f>
        <v>-652.38659191462239</v>
      </c>
      <c r="N117" s="38">
        <v>0</v>
      </c>
      <c r="O117" s="38">
        <f t="shared" si="13"/>
        <v>0</v>
      </c>
      <c r="P117" s="58">
        <f t="shared" si="10"/>
        <v>7835.3652829507955</v>
      </c>
      <c r="Q117" s="36">
        <f t="shared" si="11"/>
        <v>823490.51056197612</v>
      </c>
    </row>
    <row r="118" spans="1:17">
      <c r="A118" s="33">
        <v>116</v>
      </c>
      <c r="B118" s="25">
        <v>34</v>
      </c>
      <c r="C118" s="40">
        <v>8</v>
      </c>
      <c r="D118" s="36">
        <f>D106*(1+Mastersheet!$C$3)</f>
        <v>15657.278205950939</v>
      </c>
      <c r="E118" s="34">
        <f t="shared" si="12"/>
        <v>-939.43669235705636</v>
      </c>
      <c r="F118" s="37">
        <v>0</v>
      </c>
      <c r="G118" s="41">
        <f t="shared" si="9"/>
        <v>-4540.6106797257717</v>
      </c>
      <c r="H118" s="25">
        <v>0</v>
      </c>
      <c r="I118">
        <v>0</v>
      </c>
      <c r="J118" s="25">
        <v>0</v>
      </c>
      <c r="K118">
        <v>0</v>
      </c>
      <c r="L118" s="38">
        <f>(1+Mastersheet!$C$29)*L106</f>
        <v>-1689.4789590026928</v>
      </c>
      <c r="M118" s="37">
        <f>M106*(1+Mastersheet!$C$39)</f>
        <v>-652.38659191462239</v>
      </c>
      <c r="N118" s="38">
        <v>0</v>
      </c>
      <c r="O118" s="38">
        <f t="shared" si="13"/>
        <v>0</v>
      </c>
      <c r="P118" s="58">
        <f t="shared" si="10"/>
        <v>7835.3652829507955</v>
      </c>
      <c r="Q118" s="36">
        <f t="shared" si="11"/>
        <v>832698.36002919695</v>
      </c>
    </row>
    <row r="119" spans="1:17">
      <c r="A119" s="33">
        <v>117</v>
      </c>
      <c r="B119" s="25">
        <v>34</v>
      </c>
      <c r="C119" s="40">
        <v>9</v>
      </c>
      <c r="D119" s="36">
        <f>D107*(1+Mastersheet!$C$3)</f>
        <v>15657.278205950939</v>
      </c>
      <c r="E119" s="34">
        <f t="shared" si="12"/>
        <v>-939.43669235705636</v>
      </c>
      <c r="F119" s="37">
        <v>0</v>
      </c>
      <c r="G119" s="41">
        <f t="shared" si="9"/>
        <v>-4540.6106797257717</v>
      </c>
      <c r="H119" s="25">
        <v>0</v>
      </c>
      <c r="I119">
        <v>0</v>
      </c>
      <c r="J119" s="25">
        <v>0</v>
      </c>
      <c r="K119">
        <v>0</v>
      </c>
      <c r="L119" s="38">
        <f>(1+Mastersheet!$C$29)*L107</f>
        <v>-1689.4789590026928</v>
      </c>
      <c r="M119" s="37">
        <f>M107*(1+Mastersheet!$C$39)</f>
        <v>-652.38659191462239</v>
      </c>
      <c r="N119" s="38">
        <v>0</v>
      </c>
      <c r="O119" s="38">
        <f t="shared" si="13"/>
        <v>0</v>
      </c>
      <c r="P119" s="58">
        <f t="shared" si="10"/>
        <v>7835.3652829507955</v>
      </c>
      <c r="Q119" s="36">
        <f t="shared" si="11"/>
        <v>841921.5559121964</v>
      </c>
    </row>
    <row r="120" spans="1:17">
      <c r="A120" s="33">
        <v>118</v>
      </c>
      <c r="B120" s="25">
        <v>34</v>
      </c>
      <c r="C120" s="40">
        <v>10</v>
      </c>
      <c r="D120" s="36">
        <f>D108*(1+Mastersheet!$C$3)</f>
        <v>15657.278205950939</v>
      </c>
      <c r="E120" s="34">
        <f t="shared" si="12"/>
        <v>-939.43669235705636</v>
      </c>
      <c r="F120" s="37">
        <v>0</v>
      </c>
      <c r="G120" s="41">
        <f t="shared" si="9"/>
        <v>-4540.6106797257717</v>
      </c>
      <c r="H120" s="25">
        <v>0</v>
      </c>
      <c r="I120">
        <v>0</v>
      </c>
      <c r="J120" s="25">
        <v>0</v>
      </c>
      <c r="K120">
        <v>0</v>
      </c>
      <c r="L120" s="38">
        <f>(1+Mastersheet!$C$29)*L108</f>
        <v>-1689.4789590026928</v>
      </c>
      <c r="M120" s="37">
        <f>M108*(1+Mastersheet!$C$39)</f>
        <v>-652.38659191462239</v>
      </c>
      <c r="N120" s="38">
        <v>0</v>
      </c>
      <c r="O120" s="38">
        <f t="shared" si="13"/>
        <v>0</v>
      </c>
      <c r="P120" s="58">
        <f t="shared" si="10"/>
        <v>7835.3652829507955</v>
      </c>
      <c r="Q120" s="36">
        <f t="shared" si="11"/>
        <v>851160.1237883342</v>
      </c>
    </row>
    <row r="121" spans="1:17">
      <c r="A121" s="33">
        <v>119</v>
      </c>
      <c r="B121" s="25">
        <v>34</v>
      </c>
      <c r="C121" s="40">
        <v>11</v>
      </c>
      <c r="D121" s="36">
        <f>D109*(1+Mastersheet!$C$3)</f>
        <v>15657.278205950939</v>
      </c>
      <c r="E121" s="34">
        <f t="shared" si="12"/>
        <v>-939.43669235705636</v>
      </c>
      <c r="F121" s="37">
        <v>0</v>
      </c>
      <c r="G121" s="41">
        <f t="shared" si="9"/>
        <v>-4540.6106797257717</v>
      </c>
      <c r="H121" s="25">
        <v>0</v>
      </c>
      <c r="I121">
        <v>0</v>
      </c>
      <c r="J121" s="25">
        <v>0</v>
      </c>
      <c r="K121">
        <v>0</v>
      </c>
      <c r="L121" s="38">
        <f>(1+Mastersheet!$C$29)*L109</f>
        <v>-1689.4789590026928</v>
      </c>
      <c r="M121" s="37">
        <f>M109*(1+Mastersheet!$C$39)</f>
        <v>-652.38659191462239</v>
      </c>
      <c r="N121" s="38">
        <v>0</v>
      </c>
      <c r="O121" s="38">
        <f t="shared" si="13"/>
        <v>0</v>
      </c>
      <c r="P121" s="58">
        <f t="shared" si="10"/>
        <v>7835.3652829507955</v>
      </c>
      <c r="Q121" s="36">
        <f t="shared" si="11"/>
        <v>860414.08927759889</v>
      </c>
    </row>
    <row r="122" spans="1:17">
      <c r="A122" s="33">
        <v>120</v>
      </c>
      <c r="B122" s="25">
        <v>34</v>
      </c>
      <c r="C122" s="40">
        <v>0</v>
      </c>
      <c r="D122" s="36">
        <f>D110*(1+Mastersheet!$C$3)</f>
        <v>15657.278205950939</v>
      </c>
      <c r="E122" s="34">
        <f t="shared" si="12"/>
        <v>-939.43669235705636</v>
      </c>
      <c r="F122" s="37">
        <v>0</v>
      </c>
      <c r="G122" s="41">
        <f t="shared" si="9"/>
        <v>-4540.6106797257717</v>
      </c>
      <c r="H122" s="25">
        <v>0</v>
      </c>
      <c r="I122">
        <v>0</v>
      </c>
      <c r="J122" s="25">
        <v>0</v>
      </c>
      <c r="K122">
        <v>0</v>
      </c>
      <c r="L122" s="38">
        <f>(1+Mastersheet!$C$29)*L110</f>
        <v>-1689.4789590026928</v>
      </c>
      <c r="M122" s="37">
        <f>M110*(1+Mastersheet!$C$39)</f>
        <v>-652.38659191462239</v>
      </c>
      <c r="N122" s="38">
        <v>0</v>
      </c>
      <c r="O122" s="38">
        <f t="shared" si="13"/>
        <v>0</v>
      </c>
      <c r="P122" s="58">
        <f t="shared" si="10"/>
        <v>7835.3652829507955</v>
      </c>
      <c r="Q122" s="36">
        <f t="shared" si="11"/>
        <v>869683.47804267902</v>
      </c>
    </row>
    <row r="123" spans="1:17">
      <c r="A123" s="33">
        <v>121</v>
      </c>
      <c r="B123" s="25">
        <v>34</v>
      </c>
      <c r="C123" s="40">
        <v>1</v>
      </c>
      <c r="D123" s="36">
        <f>D111*(1+Mastersheet!$C$3)</f>
        <v>16126.996552129467</v>
      </c>
      <c r="E123" s="34">
        <f t="shared" si="12"/>
        <v>-967.61979312776793</v>
      </c>
      <c r="F123" s="37">
        <v>0</v>
      </c>
      <c r="G123" s="41">
        <f t="shared" si="9"/>
        <v>-4676.8290001175455</v>
      </c>
      <c r="H123" s="25">
        <v>0</v>
      </c>
      <c r="I123" s="38">
        <v>-50000</v>
      </c>
      <c r="J123" s="25">
        <v>0</v>
      </c>
      <c r="K123" s="38">
        <v>22000</v>
      </c>
      <c r="L123" s="38">
        <f>(1+Mastersheet!$C$29)*L111</f>
        <v>-1790.8476965428545</v>
      </c>
      <c r="M123" s="37">
        <f>M111*(1+Mastersheet!$C$39)</f>
        <v>-671.95818967206105</v>
      </c>
      <c r="N123" s="38">
        <v>0</v>
      </c>
      <c r="O123" s="38">
        <f t="shared" si="13"/>
        <v>0</v>
      </c>
      <c r="P123" s="58">
        <f t="shared" si="10"/>
        <v>-19980.258127330766</v>
      </c>
      <c r="Q123" s="36">
        <f t="shared" si="11"/>
        <v>851152.69237875275</v>
      </c>
    </row>
    <row r="124" spans="1:17">
      <c r="A124" s="33">
        <v>122</v>
      </c>
      <c r="B124" s="25">
        <v>35</v>
      </c>
      <c r="C124" s="40">
        <v>2</v>
      </c>
      <c r="D124" s="36">
        <f>D112*(1+Mastersheet!$C$3)</f>
        <v>16126.996552129467</v>
      </c>
      <c r="E124" s="34">
        <f t="shared" si="12"/>
        <v>-967.61979312776793</v>
      </c>
      <c r="F124" s="37">
        <v>0</v>
      </c>
      <c r="G124" s="41">
        <f t="shared" si="9"/>
        <v>-4676.8290001175455</v>
      </c>
      <c r="H124" s="25">
        <v>0</v>
      </c>
      <c r="I124" s="25">
        <v>0</v>
      </c>
      <c r="J124" s="25">
        <v>0</v>
      </c>
      <c r="K124">
        <v>0</v>
      </c>
      <c r="L124" s="38">
        <f>(1+Mastersheet!$C$29)*L112</f>
        <v>-1790.8476965428545</v>
      </c>
      <c r="M124" s="37">
        <f>M112*(1+Mastersheet!$C$39)</f>
        <v>-671.95818967206105</v>
      </c>
      <c r="N124" s="38">
        <v>0</v>
      </c>
      <c r="O124" s="38">
        <f t="shared" si="13"/>
        <v>0</v>
      </c>
      <c r="P124" s="58">
        <f t="shared" si="10"/>
        <v>8019.7418726692376</v>
      </c>
      <c r="Q124" s="36">
        <f t="shared" si="11"/>
        <v>860591.02207205328</v>
      </c>
    </row>
    <row r="125" spans="1:17">
      <c r="A125" s="33">
        <v>123</v>
      </c>
      <c r="B125" s="25">
        <v>35</v>
      </c>
      <c r="C125" s="40">
        <v>3</v>
      </c>
      <c r="D125" s="36">
        <f>D113*(1+Mastersheet!$C$3)</f>
        <v>16126.996552129467</v>
      </c>
      <c r="E125" s="34">
        <f t="shared" si="12"/>
        <v>-967.61979312776793</v>
      </c>
      <c r="F125" s="37">
        <v>0</v>
      </c>
      <c r="G125" s="41">
        <f t="shared" si="9"/>
        <v>-4676.8290001175455</v>
      </c>
      <c r="H125" s="25">
        <v>0</v>
      </c>
      <c r="I125" s="25">
        <v>0</v>
      </c>
      <c r="J125" s="25">
        <v>0</v>
      </c>
      <c r="K125">
        <v>0</v>
      </c>
      <c r="L125" s="38">
        <f>(1+Mastersheet!$C$29)*L113</f>
        <v>-1790.8476965428545</v>
      </c>
      <c r="M125" s="37">
        <f>M113*(1+Mastersheet!$C$39)</f>
        <v>-671.95818967206105</v>
      </c>
      <c r="N125" s="38">
        <v>0</v>
      </c>
      <c r="O125" s="38">
        <f t="shared" si="13"/>
        <v>0</v>
      </c>
      <c r="P125" s="58">
        <f t="shared" si="10"/>
        <v>8019.7418726692376</v>
      </c>
      <c r="Q125" s="36">
        <f t="shared" si="11"/>
        <v>870045.08231484261</v>
      </c>
    </row>
    <row r="126" spans="1:17">
      <c r="A126" s="33">
        <v>124</v>
      </c>
      <c r="B126" s="25">
        <v>35</v>
      </c>
      <c r="C126" s="40">
        <v>4</v>
      </c>
      <c r="D126" s="36">
        <f>D114*(1+Mastersheet!$C$3)</f>
        <v>16126.996552129467</v>
      </c>
      <c r="E126" s="34">
        <f t="shared" si="12"/>
        <v>-967.61979312776793</v>
      </c>
      <c r="F126" s="37">
        <v>0</v>
      </c>
      <c r="G126" s="41">
        <f t="shared" si="9"/>
        <v>-4676.8290001175455</v>
      </c>
      <c r="H126" s="25">
        <v>0</v>
      </c>
      <c r="I126" s="25">
        <v>0</v>
      </c>
      <c r="J126" s="25">
        <v>0</v>
      </c>
      <c r="K126">
        <v>0</v>
      </c>
      <c r="L126" s="38">
        <f>(1+Mastersheet!$C$29)*L114</f>
        <v>-1790.8476965428545</v>
      </c>
      <c r="M126" s="37">
        <f>M114*(1+Mastersheet!$C$39)</f>
        <v>-671.95818967206105</v>
      </c>
      <c r="N126" s="38">
        <v>0</v>
      </c>
      <c r="O126" s="38">
        <f t="shared" si="13"/>
        <v>0</v>
      </c>
      <c r="P126" s="58">
        <f t="shared" si="10"/>
        <v>8019.7418726692376</v>
      </c>
      <c r="Q126" s="36">
        <f t="shared" si="11"/>
        <v>879514.89932470326</v>
      </c>
    </row>
    <row r="127" spans="1:17">
      <c r="A127" s="33">
        <v>125</v>
      </c>
      <c r="B127" s="25">
        <v>35</v>
      </c>
      <c r="C127" s="40">
        <v>5</v>
      </c>
      <c r="D127" s="36">
        <f>D115*(1+Mastersheet!$C$3)</f>
        <v>16126.996552129467</v>
      </c>
      <c r="E127" s="34">
        <f t="shared" si="12"/>
        <v>-967.61979312776793</v>
      </c>
      <c r="F127" s="37">
        <v>0</v>
      </c>
      <c r="G127" s="41">
        <f t="shared" si="9"/>
        <v>-4676.8290001175455</v>
      </c>
      <c r="H127" s="25">
        <v>0</v>
      </c>
      <c r="I127" s="25">
        <v>0</v>
      </c>
      <c r="J127" s="25">
        <v>0</v>
      </c>
      <c r="K127">
        <v>0</v>
      </c>
      <c r="L127" s="38">
        <f>(1+Mastersheet!$C$29)*L115</f>
        <v>-1790.8476965428545</v>
      </c>
      <c r="M127" s="37">
        <f>M115*(1+Mastersheet!$C$39)</f>
        <v>-671.95818967206105</v>
      </c>
      <c r="N127" s="38">
        <v>0</v>
      </c>
      <c r="O127" s="38">
        <f t="shared" si="13"/>
        <v>0</v>
      </c>
      <c r="P127" s="58">
        <f t="shared" si="10"/>
        <v>8019.7418726692376</v>
      </c>
      <c r="Q127" s="36">
        <f t="shared" si="11"/>
        <v>889000.49936291366</v>
      </c>
    </row>
    <row r="128" spans="1:17">
      <c r="A128" s="33">
        <v>126</v>
      </c>
      <c r="B128" s="25">
        <v>35</v>
      </c>
      <c r="C128" s="40">
        <v>6</v>
      </c>
      <c r="D128" s="36">
        <f>D116*(1+Mastersheet!$C$3)</f>
        <v>16126.996552129467</v>
      </c>
      <c r="E128" s="34">
        <f t="shared" si="12"/>
        <v>-967.61979312776793</v>
      </c>
      <c r="F128" s="37">
        <v>0</v>
      </c>
      <c r="G128" s="41">
        <f t="shared" si="9"/>
        <v>-4676.8290001175455</v>
      </c>
      <c r="H128" s="25">
        <v>0</v>
      </c>
      <c r="I128" s="25">
        <v>0</v>
      </c>
      <c r="J128" s="25">
        <v>0</v>
      </c>
      <c r="K128">
        <v>0</v>
      </c>
      <c r="L128" s="38">
        <f>(1+Mastersheet!$C$29)*L116</f>
        <v>-1790.8476965428545</v>
      </c>
      <c r="M128" s="37">
        <f>M116*(1+Mastersheet!$C$39)</f>
        <v>-671.95818967206105</v>
      </c>
      <c r="N128" s="38">
        <v>0</v>
      </c>
      <c r="O128" s="38">
        <f t="shared" si="13"/>
        <v>0</v>
      </c>
      <c r="P128" s="58">
        <f t="shared" si="10"/>
        <v>8019.7418726692376</v>
      </c>
      <c r="Q128" s="36">
        <f t="shared" si="11"/>
        <v>898501.90873452113</v>
      </c>
    </row>
    <row r="129" spans="1:17">
      <c r="A129" s="33">
        <v>127</v>
      </c>
      <c r="B129" s="25">
        <v>35</v>
      </c>
      <c r="C129" s="40">
        <v>7</v>
      </c>
      <c r="D129" s="36">
        <f>D117*(1+Mastersheet!$C$3)</f>
        <v>16126.996552129467</v>
      </c>
      <c r="E129" s="34">
        <f t="shared" si="12"/>
        <v>-967.61979312776793</v>
      </c>
      <c r="F129" s="37">
        <v>0</v>
      </c>
      <c r="G129" s="41">
        <f t="shared" si="9"/>
        <v>-4676.8290001175455</v>
      </c>
      <c r="H129" s="25">
        <v>0</v>
      </c>
      <c r="I129" s="25">
        <v>0</v>
      </c>
      <c r="J129" s="25">
        <v>0</v>
      </c>
      <c r="K129">
        <v>0</v>
      </c>
      <c r="L129" s="38">
        <f>(1+Mastersheet!$C$29)*L117</f>
        <v>-1790.8476965428545</v>
      </c>
      <c r="M129" s="37">
        <f>M117*(1+Mastersheet!$C$39)</f>
        <v>-671.95818967206105</v>
      </c>
      <c r="N129" s="38">
        <v>0</v>
      </c>
      <c r="O129" s="38">
        <f t="shared" si="13"/>
        <v>0</v>
      </c>
      <c r="P129" s="58">
        <f t="shared" si="10"/>
        <v>8019.7418726692376</v>
      </c>
      <c r="Q129" s="36">
        <f t="shared" si="11"/>
        <v>908019.15378841455</v>
      </c>
    </row>
    <row r="130" spans="1:17">
      <c r="A130" s="33">
        <v>128</v>
      </c>
      <c r="B130" s="25">
        <v>35</v>
      </c>
      <c r="C130" s="40">
        <v>8</v>
      </c>
      <c r="D130" s="36">
        <f>D118*(1+Mastersheet!$C$3)</f>
        <v>16126.996552129467</v>
      </c>
      <c r="E130" s="34">
        <f t="shared" si="12"/>
        <v>-967.61979312776793</v>
      </c>
      <c r="F130" s="37">
        <v>0</v>
      </c>
      <c r="G130" s="41">
        <f t="shared" ref="G130:G193" si="14">-0.29*($D130)</f>
        <v>-4676.8290001175455</v>
      </c>
      <c r="H130" s="25">
        <v>0</v>
      </c>
      <c r="I130" s="25">
        <v>0</v>
      </c>
      <c r="J130" s="25">
        <v>0</v>
      </c>
      <c r="K130">
        <v>0</v>
      </c>
      <c r="L130" s="38">
        <f>(1+Mastersheet!$C$29)*L118</f>
        <v>-1790.8476965428545</v>
      </c>
      <c r="M130" s="37">
        <f>M118*(1+Mastersheet!$C$39)</f>
        <v>-671.95818967206105</v>
      </c>
      <c r="N130" s="38">
        <v>0</v>
      </c>
      <c r="O130" s="38">
        <f t="shared" si="13"/>
        <v>0</v>
      </c>
      <c r="P130" s="58">
        <f t="shared" si="10"/>
        <v>8019.7418726692376</v>
      </c>
      <c r="Q130" s="36">
        <f t="shared" si="11"/>
        <v>917552.2609173978</v>
      </c>
    </row>
    <row r="131" spans="1:17">
      <c r="A131" s="33">
        <v>129</v>
      </c>
      <c r="B131" s="25">
        <v>35</v>
      </c>
      <c r="C131" s="40">
        <v>9</v>
      </c>
      <c r="D131" s="36">
        <f>D119*(1+Mastersheet!$C$3)</f>
        <v>16126.996552129467</v>
      </c>
      <c r="E131" s="34">
        <f t="shared" si="12"/>
        <v>-967.61979312776793</v>
      </c>
      <c r="F131" s="37">
        <v>0</v>
      </c>
      <c r="G131" s="41">
        <f t="shared" si="14"/>
        <v>-4676.8290001175455</v>
      </c>
      <c r="H131" s="25">
        <v>0</v>
      </c>
      <c r="I131" s="25">
        <v>0</v>
      </c>
      <c r="J131" s="25">
        <v>0</v>
      </c>
      <c r="K131">
        <v>0</v>
      </c>
      <c r="L131" s="38">
        <f>(1+Mastersheet!$C$29)*L119</f>
        <v>-1790.8476965428545</v>
      </c>
      <c r="M131" s="37">
        <f>M119*(1+Mastersheet!$C$39)</f>
        <v>-671.95818967206105</v>
      </c>
      <c r="N131" s="38">
        <v>0</v>
      </c>
      <c r="O131" s="38">
        <f t="shared" si="13"/>
        <v>0</v>
      </c>
      <c r="P131" s="58">
        <f t="shared" ref="P131:P194" si="15">SUM(D131,E131,F131,G131,H131,I131,J131,K131,L131,M131,N131,O131)</f>
        <v>8019.7418726692376</v>
      </c>
      <c r="Q131" s="36">
        <f t="shared" ref="Q131:Q194" si="16">P131+(Q130*(1+($U$7/12)))</f>
        <v>927101.25655826274</v>
      </c>
    </row>
    <row r="132" spans="1:17">
      <c r="A132" s="33">
        <v>130</v>
      </c>
      <c r="B132" s="25">
        <v>35</v>
      </c>
      <c r="C132" s="40">
        <v>10</v>
      </c>
      <c r="D132" s="36">
        <f>D120*(1+Mastersheet!$C$3)</f>
        <v>16126.996552129467</v>
      </c>
      <c r="E132" s="34">
        <f t="shared" ref="E132:E195" si="17">-0.06*D132</f>
        <v>-967.61979312776793</v>
      </c>
      <c r="F132" s="37">
        <v>0</v>
      </c>
      <c r="G132" s="41">
        <f t="shared" si="14"/>
        <v>-4676.8290001175455</v>
      </c>
      <c r="H132" s="25">
        <v>0</v>
      </c>
      <c r="I132" s="25">
        <v>0</v>
      </c>
      <c r="J132" s="25">
        <v>0</v>
      </c>
      <c r="K132">
        <v>0</v>
      </c>
      <c r="L132" s="38">
        <f>(1+Mastersheet!$C$29)*L120</f>
        <v>-1790.8476965428545</v>
      </c>
      <c r="M132" s="37">
        <f>M120*(1+Mastersheet!$C$39)</f>
        <v>-671.95818967206105</v>
      </c>
      <c r="N132" s="38">
        <v>0</v>
      </c>
      <c r="O132" s="38">
        <f t="shared" ref="O132:O195" si="18">FV(0.00666,1,0,N132,0)</f>
        <v>0</v>
      </c>
      <c r="P132" s="58">
        <f t="shared" si="15"/>
        <v>8019.7418726692376</v>
      </c>
      <c r="Q132" s="36">
        <f t="shared" si="16"/>
        <v>936666.16719186236</v>
      </c>
    </row>
    <row r="133" spans="1:17">
      <c r="A133" s="33">
        <v>131</v>
      </c>
      <c r="B133" s="25">
        <v>35</v>
      </c>
      <c r="C133" s="40">
        <v>11</v>
      </c>
      <c r="D133" s="36">
        <f>D121*(1+Mastersheet!$C$3)</f>
        <v>16126.996552129467</v>
      </c>
      <c r="E133" s="34">
        <f t="shared" si="17"/>
        <v>-967.61979312776793</v>
      </c>
      <c r="F133" s="37">
        <v>0</v>
      </c>
      <c r="G133" s="41">
        <f t="shared" si="14"/>
        <v>-4676.8290001175455</v>
      </c>
      <c r="H133" s="25">
        <v>0</v>
      </c>
      <c r="I133" s="25">
        <v>0</v>
      </c>
      <c r="J133" s="25">
        <v>0</v>
      </c>
      <c r="K133">
        <v>0</v>
      </c>
      <c r="L133" s="38">
        <f>(1+Mastersheet!$C$29)*L121</f>
        <v>-1790.8476965428545</v>
      </c>
      <c r="M133" s="37">
        <f>M121*(1+Mastersheet!$C$39)</f>
        <v>-671.95818967206105</v>
      </c>
      <c r="N133" s="38">
        <v>0</v>
      </c>
      <c r="O133" s="38">
        <f t="shared" si="18"/>
        <v>0</v>
      </c>
      <c r="P133" s="58">
        <f t="shared" si="15"/>
        <v>8019.7418726692376</v>
      </c>
      <c r="Q133" s="36">
        <f t="shared" si="16"/>
        <v>946247.01934318466</v>
      </c>
    </row>
    <row r="134" spans="1:17">
      <c r="A134" s="33">
        <v>132</v>
      </c>
      <c r="B134" s="25">
        <v>35</v>
      </c>
      <c r="C134" s="40">
        <v>0</v>
      </c>
      <c r="D134" s="36">
        <f>D122*(1+Mastersheet!$C$3)</f>
        <v>16126.996552129467</v>
      </c>
      <c r="E134" s="34">
        <f t="shared" si="17"/>
        <v>-967.61979312776793</v>
      </c>
      <c r="F134" s="37">
        <v>0</v>
      </c>
      <c r="G134" s="41">
        <f t="shared" si="14"/>
        <v>-4676.8290001175455</v>
      </c>
      <c r="H134" s="25">
        <v>0</v>
      </c>
      <c r="I134" s="25">
        <v>0</v>
      </c>
      <c r="J134" s="25">
        <v>0</v>
      </c>
      <c r="K134">
        <v>0</v>
      </c>
      <c r="L134" s="38">
        <f>(1+Mastersheet!$C$29)*L122</f>
        <v>-1790.8476965428545</v>
      </c>
      <c r="M134" s="37">
        <f>M122*(1+Mastersheet!$C$39)</f>
        <v>-671.95818967206105</v>
      </c>
      <c r="N134" s="38">
        <v>0</v>
      </c>
      <c r="O134" s="38">
        <f t="shared" si="18"/>
        <v>0</v>
      </c>
      <c r="P134" s="58">
        <f t="shared" si="15"/>
        <v>8019.7418726692376</v>
      </c>
      <c r="Q134" s="36">
        <f t="shared" si="16"/>
        <v>955843.83958142588</v>
      </c>
    </row>
    <row r="135" spans="1:17">
      <c r="A135" s="33">
        <v>133</v>
      </c>
      <c r="B135" s="25">
        <v>35</v>
      </c>
      <c r="C135" s="40">
        <v>1</v>
      </c>
      <c r="D135" s="36">
        <f>D123*(1+Mastersheet!$C$3)</f>
        <v>16610.806448693351</v>
      </c>
      <c r="E135" s="34">
        <f t="shared" si="17"/>
        <v>-996.64838692160106</v>
      </c>
      <c r="F135" s="37">
        <v>0</v>
      </c>
      <c r="G135" s="41">
        <f t="shared" si="14"/>
        <v>-4817.1338701210716</v>
      </c>
      <c r="H135" s="25">
        <v>0</v>
      </c>
      <c r="I135" s="25">
        <v>0</v>
      </c>
      <c r="J135" s="25">
        <v>0</v>
      </c>
      <c r="K135">
        <v>0</v>
      </c>
      <c r="L135" s="38">
        <f>(1+Mastersheet!$C$29)*L123</f>
        <v>-1898.2985583354259</v>
      </c>
      <c r="M135" s="37">
        <f>M123*(1+Mastersheet!$C$39)</f>
        <v>-692.11693536222288</v>
      </c>
      <c r="N135" s="38">
        <v>0</v>
      </c>
      <c r="O135" s="38">
        <f t="shared" si="18"/>
        <v>0</v>
      </c>
      <c r="P135" s="58">
        <f t="shared" si="15"/>
        <v>8206.6086979530301</v>
      </c>
      <c r="Q135" s="36">
        <f t="shared" si="16"/>
        <v>965643.52134534798</v>
      </c>
    </row>
    <row r="136" spans="1:17">
      <c r="A136" s="33">
        <v>134</v>
      </c>
      <c r="B136" s="25">
        <v>36</v>
      </c>
      <c r="C136" s="40">
        <v>2</v>
      </c>
      <c r="D136" s="36">
        <f>D124*(1+Mastersheet!$C$3)</f>
        <v>16610.806448693351</v>
      </c>
      <c r="E136" s="34">
        <f t="shared" si="17"/>
        <v>-996.64838692160106</v>
      </c>
      <c r="F136" s="37">
        <v>0</v>
      </c>
      <c r="G136" s="41">
        <f t="shared" si="14"/>
        <v>-4817.1338701210716</v>
      </c>
      <c r="H136" s="25">
        <v>0</v>
      </c>
      <c r="I136" s="25">
        <v>0</v>
      </c>
      <c r="J136" s="25">
        <v>0</v>
      </c>
      <c r="K136">
        <v>0</v>
      </c>
      <c r="L136" s="38">
        <f>(1+Mastersheet!$C$29)*L124</f>
        <v>-1898.2985583354259</v>
      </c>
      <c r="M136" s="37">
        <f>M124*(1+Mastersheet!$C$39)</f>
        <v>-692.11693536222288</v>
      </c>
      <c r="N136" s="38">
        <v>0</v>
      </c>
      <c r="O136" s="38">
        <f t="shared" si="18"/>
        <v>0</v>
      </c>
      <c r="P136" s="58">
        <f t="shared" si="15"/>
        <v>8206.6086979530301</v>
      </c>
      <c r="Q136" s="36">
        <f t="shared" si="16"/>
        <v>975459.53591221001</v>
      </c>
    </row>
    <row r="137" spans="1:17">
      <c r="A137" s="33">
        <v>135</v>
      </c>
      <c r="B137" s="25">
        <v>36</v>
      </c>
      <c r="C137" s="40">
        <v>3</v>
      </c>
      <c r="D137" s="36">
        <f>D125*(1+Mastersheet!$C$3)</f>
        <v>16610.806448693351</v>
      </c>
      <c r="E137" s="34">
        <f t="shared" si="17"/>
        <v>-996.64838692160106</v>
      </c>
      <c r="F137" s="37">
        <v>0</v>
      </c>
      <c r="G137" s="41">
        <f t="shared" si="14"/>
        <v>-4817.1338701210716</v>
      </c>
      <c r="H137" s="25">
        <v>0</v>
      </c>
      <c r="I137" s="25">
        <v>0</v>
      </c>
      <c r="J137" s="25">
        <v>0</v>
      </c>
      <c r="K137">
        <v>0</v>
      </c>
      <c r="L137" s="38">
        <f>(1+Mastersheet!$C$29)*L125</f>
        <v>-1898.2985583354259</v>
      </c>
      <c r="M137" s="37">
        <f>M125*(1+Mastersheet!$C$39)</f>
        <v>-692.11693536222288</v>
      </c>
      <c r="N137" s="38">
        <v>0</v>
      </c>
      <c r="O137" s="38">
        <f t="shared" si="18"/>
        <v>0</v>
      </c>
      <c r="P137" s="58">
        <f t="shared" si="15"/>
        <v>8206.6086979530301</v>
      </c>
      <c r="Q137" s="36">
        <f t="shared" si="16"/>
        <v>985291.91050335008</v>
      </c>
    </row>
    <row r="138" spans="1:17">
      <c r="A138" s="33">
        <v>136</v>
      </c>
      <c r="B138" s="25">
        <v>36</v>
      </c>
      <c r="C138" s="40">
        <v>4</v>
      </c>
      <c r="D138" s="36">
        <f>D126*(1+Mastersheet!$C$3)</f>
        <v>16610.806448693351</v>
      </c>
      <c r="E138" s="34">
        <f t="shared" si="17"/>
        <v>-996.64838692160106</v>
      </c>
      <c r="F138" s="37">
        <v>0</v>
      </c>
      <c r="G138" s="41">
        <f t="shared" si="14"/>
        <v>-4817.1338701210716</v>
      </c>
      <c r="H138" s="25">
        <v>0</v>
      </c>
      <c r="I138" s="25">
        <v>0</v>
      </c>
      <c r="J138" s="25">
        <v>0</v>
      </c>
      <c r="K138">
        <v>0</v>
      </c>
      <c r="L138" s="38">
        <f>(1+Mastersheet!$C$29)*L126</f>
        <v>-1898.2985583354259</v>
      </c>
      <c r="M138" s="37">
        <f>M126*(1+Mastersheet!$C$39)</f>
        <v>-692.11693536222288</v>
      </c>
      <c r="N138" s="38">
        <v>0</v>
      </c>
      <c r="O138" s="38">
        <f t="shared" si="18"/>
        <v>0</v>
      </c>
      <c r="P138" s="58">
        <f t="shared" si="15"/>
        <v>8206.6086979530301</v>
      </c>
      <c r="Q138" s="36">
        <f t="shared" si="16"/>
        <v>995140.67238547537</v>
      </c>
    </row>
    <row r="139" spans="1:17">
      <c r="A139" s="33">
        <v>137</v>
      </c>
      <c r="B139" s="25">
        <v>36</v>
      </c>
      <c r="C139" s="40">
        <v>5</v>
      </c>
      <c r="D139" s="36">
        <f>D127*(1+Mastersheet!$C$3)</f>
        <v>16610.806448693351</v>
      </c>
      <c r="E139" s="34">
        <f t="shared" si="17"/>
        <v>-996.64838692160106</v>
      </c>
      <c r="F139" s="37">
        <v>0</v>
      </c>
      <c r="G139" s="41">
        <f t="shared" si="14"/>
        <v>-4817.1338701210716</v>
      </c>
      <c r="H139" s="25">
        <v>0</v>
      </c>
      <c r="I139" s="25">
        <v>0</v>
      </c>
      <c r="J139" s="25">
        <v>0</v>
      </c>
      <c r="K139">
        <v>0</v>
      </c>
      <c r="L139" s="38">
        <f>(1+Mastersheet!$C$29)*L127</f>
        <v>-1898.2985583354259</v>
      </c>
      <c r="M139" s="37">
        <f>M127*(1+Mastersheet!$C$39)</f>
        <v>-692.11693536222288</v>
      </c>
      <c r="N139" s="38">
        <v>0</v>
      </c>
      <c r="O139" s="38">
        <f t="shared" si="18"/>
        <v>0</v>
      </c>
      <c r="P139" s="58">
        <f t="shared" si="15"/>
        <v>8206.6086979530301</v>
      </c>
      <c r="Q139" s="36">
        <f t="shared" si="16"/>
        <v>1005005.8488707376</v>
      </c>
    </row>
    <row r="140" spans="1:17">
      <c r="A140" s="33">
        <v>138</v>
      </c>
      <c r="B140" s="25">
        <v>36</v>
      </c>
      <c r="C140" s="40">
        <v>6</v>
      </c>
      <c r="D140" s="36">
        <f>D128*(1+Mastersheet!$C$3)</f>
        <v>16610.806448693351</v>
      </c>
      <c r="E140" s="34">
        <f t="shared" si="17"/>
        <v>-996.64838692160106</v>
      </c>
      <c r="F140" s="37">
        <v>0</v>
      </c>
      <c r="G140" s="41">
        <f t="shared" si="14"/>
        <v>-4817.1338701210716</v>
      </c>
      <c r="H140" s="25">
        <v>0</v>
      </c>
      <c r="I140" s="25">
        <v>0</v>
      </c>
      <c r="J140" s="25">
        <v>0</v>
      </c>
      <c r="K140">
        <v>0</v>
      </c>
      <c r="L140" s="38">
        <f>(1+Mastersheet!$C$29)*L128</f>
        <v>-1898.2985583354259</v>
      </c>
      <c r="M140" s="37">
        <f>M128*(1+Mastersheet!$C$39)</f>
        <v>-692.11693536222288</v>
      </c>
      <c r="N140" s="38">
        <v>0</v>
      </c>
      <c r="O140" s="38">
        <f t="shared" si="18"/>
        <v>0</v>
      </c>
      <c r="P140" s="58">
        <f t="shared" si="15"/>
        <v>8206.6086979530301</v>
      </c>
      <c r="Q140" s="36">
        <f t="shared" si="16"/>
        <v>1014887.4673168085</v>
      </c>
    </row>
    <row r="141" spans="1:17">
      <c r="A141" s="33">
        <v>139</v>
      </c>
      <c r="B141" s="25">
        <v>36</v>
      </c>
      <c r="C141" s="40">
        <v>7</v>
      </c>
      <c r="D141" s="36">
        <f>D129*(1+Mastersheet!$C$3)</f>
        <v>16610.806448693351</v>
      </c>
      <c r="E141" s="34">
        <f t="shared" si="17"/>
        <v>-996.64838692160106</v>
      </c>
      <c r="F141" s="37">
        <v>0</v>
      </c>
      <c r="G141" s="41">
        <f t="shared" si="14"/>
        <v>-4817.1338701210716</v>
      </c>
      <c r="H141" s="25">
        <v>0</v>
      </c>
      <c r="I141" s="25">
        <v>0</v>
      </c>
      <c r="J141" s="25">
        <v>0</v>
      </c>
      <c r="K141">
        <v>0</v>
      </c>
      <c r="L141" s="38">
        <f>(1+Mastersheet!$C$29)*L129</f>
        <v>-1898.2985583354259</v>
      </c>
      <c r="M141" s="37">
        <f>M129*(1+Mastersheet!$C$39)</f>
        <v>-692.11693536222288</v>
      </c>
      <c r="N141" s="38">
        <v>0</v>
      </c>
      <c r="O141" s="38">
        <f t="shared" si="18"/>
        <v>0</v>
      </c>
      <c r="P141" s="58">
        <f t="shared" si="15"/>
        <v>8206.6086979530301</v>
      </c>
      <c r="Q141" s="36">
        <f t="shared" si="16"/>
        <v>1024785.5551269563</v>
      </c>
    </row>
    <row r="142" spans="1:17">
      <c r="A142" s="33">
        <v>140</v>
      </c>
      <c r="B142" s="25">
        <v>36</v>
      </c>
      <c r="C142" s="40">
        <v>8</v>
      </c>
      <c r="D142" s="36">
        <f>D130*(1+Mastersheet!$C$3)</f>
        <v>16610.806448693351</v>
      </c>
      <c r="E142" s="34">
        <f t="shared" si="17"/>
        <v>-996.64838692160106</v>
      </c>
      <c r="F142" s="37">
        <v>0</v>
      </c>
      <c r="G142" s="41">
        <f t="shared" si="14"/>
        <v>-4817.1338701210716</v>
      </c>
      <c r="H142" s="25">
        <v>0</v>
      </c>
      <c r="I142" s="25">
        <v>0</v>
      </c>
      <c r="J142" s="25">
        <v>0</v>
      </c>
      <c r="K142">
        <v>0</v>
      </c>
      <c r="L142" s="38">
        <f>(1+Mastersheet!$C$29)*L130</f>
        <v>-1898.2985583354259</v>
      </c>
      <c r="M142" s="37">
        <f>M130*(1+Mastersheet!$C$39)</f>
        <v>-692.11693536222288</v>
      </c>
      <c r="N142" s="38">
        <v>0</v>
      </c>
      <c r="O142" s="38">
        <f t="shared" si="18"/>
        <v>0</v>
      </c>
      <c r="P142" s="58">
        <f t="shared" si="15"/>
        <v>8206.6086979530301</v>
      </c>
      <c r="Q142" s="36">
        <f t="shared" si="16"/>
        <v>1034700.139750121</v>
      </c>
    </row>
    <row r="143" spans="1:17">
      <c r="A143" s="33">
        <v>141</v>
      </c>
      <c r="B143" s="25">
        <v>36</v>
      </c>
      <c r="C143" s="40">
        <v>9</v>
      </c>
      <c r="D143" s="36">
        <f>D131*(1+Mastersheet!$C$3)</f>
        <v>16610.806448693351</v>
      </c>
      <c r="E143" s="34">
        <f t="shared" si="17"/>
        <v>-996.64838692160106</v>
      </c>
      <c r="F143" s="37">
        <v>0</v>
      </c>
      <c r="G143" s="41">
        <f t="shared" si="14"/>
        <v>-4817.1338701210716</v>
      </c>
      <c r="H143" s="25">
        <v>0</v>
      </c>
      <c r="I143" s="25">
        <v>0</v>
      </c>
      <c r="J143" s="25">
        <v>0</v>
      </c>
      <c r="K143">
        <v>0</v>
      </c>
      <c r="L143" s="38">
        <f>(1+Mastersheet!$C$29)*L131</f>
        <v>-1898.2985583354259</v>
      </c>
      <c r="M143" s="37">
        <f>M131*(1+Mastersheet!$C$39)</f>
        <v>-692.11693536222288</v>
      </c>
      <c r="N143" s="38">
        <v>0</v>
      </c>
      <c r="O143" s="38">
        <f t="shared" si="18"/>
        <v>0</v>
      </c>
      <c r="P143" s="58">
        <f t="shared" si="15"/>
        <v>8206.6086979530301</v>
      </c>
      <c r="Q143" s="36">
        <f t="shared" si="16"/>
        <v>1044631.248680991</v>
      </c>
    </row>
    <row r="144" spans="1:17">
      <c r="A144" s="33">
        <v>142</v>
      </c>
      <c r="B144" s="25">
        <v>36</v>
      </c>
      <c r="C144" s="40">
        <v>10</v>
      </c>
      <c r="D144" s="36">
        <f>D132*(1+Mastersheet!$C$3)</f>
        <v>16610.806448693351</v>
      </c>
      <c r="E144" s="34">
        <f t="shared" si="17"/>
        <v>-996.64838692160106</v>
      </c>
      <c r="F144" s="37">
        <v>0</v>
      </c>
      <c r="G144" s="41">
        <f t="shared" si="14"/>
        <v>-4817.1338701210716</v>
      </c>
      <c r="H144" s="25">
        <v>0</v>
      </c>
      <c r="I144" s="25">
        <v>0</v>
      </c>
      <c r="J144" s="25">
        <v>0</v>
      </c>
      <c r="K144">
        <v>0</v>
      </c>
      <c r="L144" s="38">
        <f>(1+Mastersheet!$C$29)*L132</f>
        <v>-1898.2985583354259</v>
      </c>
      <c r="M144" s="37">
        <f>M132*(1+Mastersheet!$C$39)</f>
        <v>-692.11693536222288</v>
      </c>
      <c r="N144" s="38">
        <v>0</v>
      </c>
      <c r="O144" s="38">
        <f t="shared" si="18"/>
        <v>0</v>
      </c>
      <c r="P144" s="58">
        <f t="shared" si="15"/>
        <v>8206.6086979530301</v>
      </c>
      <c r="Q144" s="36">
        <f t="shared" si="16"/>
        <v>1054578.9094600789</v>
      </c>
    </row>
    <row r="145" spans="1:17">
      <c r="A145" s="33">
        <v>143</v>
      </c>
      <c r="B145" s="25">
        <v>36</v>
      </c>
      <c r="C145" s="40">
        <v>11</v>
      </c>
      <c r="D145" s="36">
        <f>D133*(1+Mastersheet!$C$3)</f>
        <v>16610.806448693351</v>
      </c>
      <c r="E145" s="34">
        <f t="shared" si="17"/>
        <v>-996.64838692160106</v>
      </c>
      <c r="F145" s="37">
        <v>0</v>
      </c>
      <c r="G145" s="41">
        <f t="shared" si="14"/>
        <v>-4817.1338701210716</v>
      </c>
      <c r="H145" s="25">
        <v>0</v>
      </c>
      <c r="I145" s="25">
        <v>0</v>
      </c>
      <c r="J145" s="25">
        <v>0</v>
      </c>
      <c r="K145">
        <v>0</v>
      </c>
      <c r="L145" s="38">
        <f>(1+Mastersheet!$C$29)*L133</f>
        <v>-1898.2985583354259</v>
      </c>
      <c r="M145" s="37">
        <f>M133*(1+Mastersheet!$C$39)</f>
        <v>-692.11693536222288</v>
      </c>
      <c r="N145" s="38">
        <v>0</v>
      </c>
      <c r="O145" s="38">
        <f t="shared" si="18"/>
        <v>0</v>
      </c>
      <c r="P145" s="58">
        <f t="shared" si="15"/>
        <v>8206.6086979530301</v>
      </c>
      <c r="Q145" s="36">
        <f t="shared" si="16"/>
        <v>1064543.1496737986</v>
      </c>
    </row>
    <row r="146" spans="1:17">
      <c r="A146" s="33">
        <v>144</v>
      </c>
      <c r="B146" s="25">
        <v>36</v>
      </c>
      <c r="C146" s="40">
        <v>0</v>
      </c>
      <c r="D146" s="36">
        <f>D134*(1+Mastersheet!$C$3)</f>
        <v>16610.806448693351</v>
      </c>
      <c r="E146" s="34">
        <f t="shared" si="17"/>
        <v>-996.64838692160106</v>
      </c>
      <c r="F146" s="37">
        <v>0</v>
      </c>
      <c r="G146" s="41">
        <f t="shared" si="14"/>
        <v>-4817.1338701210716</v>
      </c>
      <c r="H146" s="25">
        <v>0</v>
      </c>
      <c r="I146" s="25">
        <v>0</v>
      </c>
      <c r="J146" s="25">
        <v>0</v>
      </c>
      <c r="K146">
        <v>0</v>
      </c>
      <c r="L146" s="38">
        <f>(1+Mastersheet!$C$29)*L134</f>
        <v>-1898.2985583354259</v>
      </c>
      <c r="M146" s="37">
        <f>M134*(1+Mastersheet!$C$39)</f>
        <v>-692.11693536222288</v>
      </c>
      <c r="N146" s="38">
        <v>0</v>
      </c>
      <c r="O146" s="38">
        <f t="shared" si="18"/>
        <v>0</v>
      </c>
      <c r="P146" s="58">
        <f t="shared" si="15"/>
        <v>8206.6086979530301</v>
      </c>
      <c r="Q146" s="36">
        <f t="shared" si="16"/>
        <v>1074523.9969545412</v>
      </c>
    </row>
    <row r="147" spans="1:17">
      <c r="A147" s="33">
        <v>145</v>
      </c>
      <c r="B147" s="25">
        <v>36</v>
      </c>
      <c r="C147" s="40">
        <v>1</v>
      </c>
      <c r="D147" s="36">
        <f>D135*(1+Mastersheet!$C$3)</f>
        <v>17109.130642154152</v>
      </c>
      <c r="E147" s="34">
        <f t="shared" si="17"/>
        <v>-1026.547838529249</v>
      </c>
      <c r="F147" s="37">
        <v>0</v>
      </c>
      <c r="G147" s="41">
        <f t="shared" si="14"/>
        <v>-4961.6478862247041</v>
      </c>
      <c r="H147" s="25">
        <v>0</v>
      </c>
      <c r="I147" s="25">
        <v>0</v>
      </c>
      <c r="J147" s="25">
        <v>0</v>
      </c>
      <c r="K147">
        <v>0</v>
      </c>
      <c r="L147" s="38">
        <f>(1+Mastersheet!$C$29)*L135</f>
        <v>-2012.1964718355516</v>
      </c>
      <c r="M147" s="37">
        <f>M135*(1+Mastersheet!$C$39)</f>
        <v>-712.88044342308956</v>
      </c>
      <c r="N147" s="38">
        <v>0</v>
      </c>
      <c r="O147" s="38">
        <f t="shared" si="18"/>
        <v>0</v>
      </c>
      <c r="P147" s="58">
        <f t="shared" si="15"/>
        <v>8395.8580021415582</v>
      </c>
      <c r="Q147" s="36">
        <f t="shared" si="16"/>
        <v>1084710.7282849404</v>
      </c>
    </row>
    <row r="148" spans="1:17">
      <c r="A148" s="33">
        <v>146</v>
      </c>
      <c r="B148" s="25">
        <v>37</v>
      </c>
      <c r="C148" s="40">
        <v>2</v>
      </c>
      <c r="D148" s="36">
        <f>D136*(1+Mastersheet!$C$3)</f>
        <v>17109.130642154152</v>
      </c>
      <c r="E148" s="34">
        <f t="shared" si="17"/>
        <v>-1026.547838529249</v>
      </c>
      <c r="F148" s="37">
        <v>0</v>
      </c>
      <c r="G148" s="41">
        <f t="shared" si="14"/>
        <v>-4961.6478862247041</v>
      </c>
      <c r="H148" s="25">
        <v>0</v>
      </c>
      <c r="I148" s="25">
        <v>0</v>
      </c>
      <c r="J148" s="25">
        <v>0</v>
      </c>
      <c r="K148">
        <v>0</v>
      </c>
      <c r="L148" s="38">
        <f>(1+Mastersheet!$C$29)*L136</f>
        <v>-2012.1964718355516</v>
      </c>
      <c r="M148" s="37">
        <f>M136*(1+Mastersheet!$C$39)</f>
        <v>-712.88044342308956</v>
      </c>
      <c r="N148" s="38">
        <v>0</v>
      </c>
      <c r="O148" s="38">
        <f t="shared" si="18"/>
        <v>0</v>
      </c>
      <c r="P148" s="58">
        <f t="shared" si="15"/>
        <v>8395.8580021415582</v>
      </c>
      <c r="Q148" s="36">
        <f t="shared" si="16"/>
        <v>1094914.4375008901</v>
      </c>
    </row>
    <row r="149" spans="1:17">
      <c r="A149" s="33">
        <v>147</v>
      </c>
      <c r="B149" s="25">
        <v>37</v>
      </c>
      <c r="C149" s="40">
        <v>3</v>
      </c>
      <c r="D149" s="36">
        <f>D137*(1+Mastersheet!$C$3)</f>
        <v>17109.130642154152</v>
      </c>
      <c r="E149" s="34">
        <f t="shared" si="17"/>
        <v>-1026.547838529249</v>
      </c>
      <c r="F149" s="37">
        <v>0</v>
      </c>
      <c r="G149" s="41">
        <f t="shared" si="14"/>
        <v>-4961.6478862247041</v>
      </c>
      <c r="H149" s="25">
        <v>0</v>
      </c>
      <c r="I149" s="25">
        <v>0</v>
      </c>
      <c r="J149" s="25">
        <v>0</v>
      </c>
      <c r="K149">
        <v>0</v>
      </c>
      <c r="L149" s="38">
        <f>(1+Mastersheet!$C$29)*L137</f>
        <v>-2012.1964718355516</v>
      </c>
      <c r="M149" s="37">
        <f>M137*(1+Mastersheet!$C$39)</f>
        <v>-712.88044342308956</v>
      </c>
      <c r="N149" s="38">
        <v>0</v>
      </c>
      <c r="O149" s="38">
        <f t="shared" si="18"/>
        <v>0</v>
      </c>
      <c r="P149" s="58">
        <f t="shared" si="15"/>
        <v>8395.8580021415582</v>
      </c>
      <c r="Q149" s="36">
        <f t="shared" si="16"/>
        <v>1105135.1528988665</v>
      </c>
    </row>
    <row r="150" spans="1:17">
      <c r="A150" s="33">
        <v>148</v>
      </c>
      <c r="B150" s="25">
        <v>37</v>
      </c>
      <c r="C150" s="40">
        <v>4</v>
      </c>
      <c r="D150" s="36">
        <f>D138*(1+Mastersheet!$C$3)</f>
        <v>17109.130642154152</v>
      </c>
      <c r="E150" s="34">
        <f t="shared" si="17"/>
        <v>-1026.547838529249</v>
      </c>
      <c r="F150" s="37">
        <v>0</v>
      </c>
      <c r="G150" s="41">
        <f t="shared" si="14"/>
        <v>-4961.6478862247041</v>
      </c>
      <c r="H150" s="25">
        <v>0</v>
      </c>
      <c r="I150" s="25">
        <v>0</v>
      </c>
      <c r="J150" s="25">
        <v>0</v>
      </c>
      <c r="K150">
        <v>0</v>
      </c>
      <c r="L150" s="38">
        <f>(1+Mastersheet!$C$29)*L138</f>
        <v>-2012.1964718355516</v>
      </c>
      <c r="M150" s="37">
        <f>M138*(1+Mastersheet!$C$39)</f>
        <v>-712.88044342308956</v>
      </c>
      <c r="N150" s="38">
        <v>0</v>
      </c>
      <c r="O150" s="38">
        <f t="shared" si="18"/>
        <v>0</v>
      </c>
      <c r="P150" s="58">
        <f t="shared" si="15"/>
        <v>8395.8580021415582</v>
      </c>
      <c r="Q150" s="36">
        <f t="shared" si="16"/>
        <v>1115372.9028225061</v>
      </c>
    </row>
    <row r="151" spans="1:17">
      <c r="A151" s="33">
        <v>149</v>
      </c>
      <c r="B151" s="25">
        <v>37</v>
      </c>
      <c r="C151" s="40">
        <v>5</v>
      </c>
      <c r="D151" s="36">
        <f>D139*(1+Mastersheet!$C$3)</f>
        <v>17109.130642154152</v>
      </c>
      <c r="E151" s="34">
        <f t="shared" si="17"/>
        <v>-1026.547838529249</v>
      </c>
      <c r="F151" s="37">
        <v>0</v>
      </c>
      <c r="G151" s="41">
        <f t="shared" si="14"/>
        <v>-4961.6478862247041</v>
      </c>
      <c r="H151" s="25">
        <v>0</v>
      </c>
      <c r="I151" s="25">
        <v>0</v>
      </c>
      <c r="J151" s="25">
        <v>0</v>
      </c>
      <c r="K151">
        <v>0</v>
      </c>
      <c r="L151" s="38">
        <f>(1+Mastersheet!$C$29)*L139</f>
        <v>-2012.1964718355516</v>
      </c>
      <c r="M151" s="37">
        <f>M139*(1+Mastersheet!$C$39)</f>
        <v>-712.88044342308956</v>
      </c>
      <c r="N151" s="38">
        <v>0</v>
      </c>
      <c r="O151" s="38">
        <f t="shared" si="18"/>
        <v>0</v>
      </c>
      <c r="P151" s="58">
        <f t="shared" si="15"/>
        <v>8395.8580021415582</v>
      </c>
      <c r="Q151" s="36">
        <f t="shared" si="16"/>
        <v>1125627.7156626852</v>
      </c>
    </row>
    <row r="152" spans="1:17">
      <c r="A152" s="33">
        <v>150</v>
      </c>
      <c r="B152" s="25">
        <v>37</v>
      </c>
      <c r="C152" s="40">
        <v>6</v>
      </c>
      <c r="D152" s="36">
        <f>D140*(1+Mastersheet!$C$3)</f>
        <v>17109.130642154152</v>
      </c>
      <c r="E152" s="34">
        <f t="shared" si="17"/>
        <v>-1026.547838529249</v>
      </c>
      <c r="F152" s="37">
        <v>0</v>
      </c>
      <c r="G152" s="41">
        <f t="shared" si="14"/>
        <v>-4961.6478862247041</v>
      </c>
      <c r="H152" s="25">
        <v>0</v>
      </c>
      <c r="I152" s="25">
        <v>0</v>
      </c>
      <c r="J152" s="25">
        <v>0</v>
      </c>
      <c r="K152">
        <v>0</v>
      </c>
      <c r="L152" s="38">
        <f>(1+Mastersheet!$C$29)*L140</f>
        <v>-2012.1964718355516</v>
      </c>
      <c r="M152" s="37">
        <f>M140*(1+Mastersheet!$C$39)</f>
        <v>-712.88044342308956</v>
      </c>
      <c r="N152" s="38">
        <v>0</v>
      </c>
      <c r="O152" s="38">
        <f t="shared" si="18"/>
        <v>0</v>
      </c>
      <c r="P152" s="58">
        <f t="shared" si="15"/>
        <v>8395.8580021415582</v>
      </c>
      <c r="Q152" s="36">
        <f t="shared" si="16"/>
        <v>1135899.6198575981</v>
      </c>
    </row>
    <row r="153" spans="1:17">
      <c r="A153" s="33">
        <v>151</v>
      </c>
      <c r="B153" s="25">
        <v>37</v>
      </c>
      <c r="C153" s="40">
        <v>7</v>
      </c>
      <c r="D153" s="36">
        <f>D141*(1+Mastersheet!$C$3)</f>
        <v>17109.130642154152</v>
      </c>
      <c r="E153" s="34">
        <f t="shared" si="17"/>
        <v>-1026.547838529249</v>
      </c>
      <c r="F153" s="37">
        <v>0</v>
      </c>
      <c r="G153" s="41">
        <f t="shared" si="14"/>
        <v>-4961.6478862247041</v>
      </c>
      <c r="H153" s="25">
        <v>0</v>
      </c>
      <c r="I153" s="25">
        <v>0</v>
      </c>
      <c r="J153" s="25">
        <v>0</v>
      </c>
      <c r="K153">
        <v>0</v>
      </c>
      <c r="L153" s="38">
        <f>(1+Mastersheet!$C$29)*L141</f>
        <v>-2012.1964718355516</v>
      </c>
      <c r="M153" s="37">
        <f>M141*(1+Mastersheet!$C$39)</f>
        <v>-712.88044342308956</v>
      </c>
      <c r="N153" s="38">
        <v>0</v>
      </c>
      <c r="O153" s="38">
        <f t="shared" si="18"/>
        <v>0</v>
      </c>
      <c r="P153" s="58">
        <f t="shared" si="15"/>
        <v>8395.8580021415582</v>
      </c>
      <c r="Q153" s="36">
        <f t="shared" si="16"/>
        <v>1146188.6438928358</v>
      </c>
    </row>
    <row r="154" spans="1:17">
      <c r="A154" s="33">
        <v>152</v>
      </c>
      <c r="B154" s="25">
        <v>37</v>
      </c>
      <c r="C154" s="40">
        <v>8</v>
      </c>
      <c r="D154" s="36">
        <f>D142*(1+Mastersheet!$C$3)</f>
        <v>17109.130642154152</v>
      </c>
      <c r="E154" s="34">
        <f t="shared" si="17"/>
        <v>-1026.547838529249</v>
      </c>
      <c r="F154" s="37">
        <v>0</v>
      </c>
      <c r="G154" s="41">
        <f t="shared" si="14"/>
        <v>-4961.6478862247041</v>
      </c>
      <c r="H154" s="25">
        <v>0</v>
      </c>
      <c r="I154" s="25">
        <v>0</v>
      </c>
      <c r="J154" s="25">
        <v>0</v>
      </c>
      <c r="K154">
        <v>0</v>
      </c>
      <c r="L154" s="38">
        <f>(1+Mastersheet!$C$29)*L142</f>
        <v>-2012.1964718355516</v>
      </c>
      <c r="M154" s="37">
        <f>M142*(1+Mastersheet!$C$39)</f>
        <v>-712.88044342308956</v>
      </c>
      <c r="N154" s="38">
        <v>0</v>
      </c>
      <c r="O154" s="38">
        <f t="shared" si="18"/>
        <v>0</v>
      </c>
      <c r="P154" s="58">
        <f t="shared" si="15"/>
        <v>8395.8580021415582</v>
      </c>
      <c r="Q154" s="36">
        <f t="shared" si="16"/>
        <v>1156494.8163014655</v>
      </c>
    </row>
    <row r="155" spans="1:17">
      <c r="A155" s="33">
        <v>153</v>
      </c>
      <c r="B155" s="25">
        <v>37</v>
      </c>
      <c r="C155" s="40">
        <v>9</v>
      </c>
      <c r="D155" s="36">
        <f>D143*(1+Mastersheet!$C$3)</f>
        <v>17109.130642154152</v>
      </c>
      <c r="E155" s="34">
        <f t="shared" si="17"/>
        <v>-1026.547838529249</v>
      </c>
      <c r="F155" s="37">
        <v>0</v>
      </c>
      <c r="G155" s="41">
        <f t="shared" si="14"/>
        <v>-4961.6478862247041</v>
      </c>
      <c r="H155" s="25">
        <v>0</v>
      </c>
      <c r="I155" s="25">
        <v>0</v>
      </c>
      <c r="J155" s="25">
        <v>0</v>
      </c>
      <c r="K155">
        <v>0</v>
      </c>
      <c r="L155" s="38">
        <f>(1+Mastersheet!$C$29)*L143</f>
        <v>-2012.1964718355516</v>
      </c>
      <c r="M155" s="37">
        <f>M143*(1+Mastersheet!$C$39)</f>
        <v>-712.88044342308956</v>
      </c>
      <c r="N155" s="38">
        <v>0</v>
      </c>
      <c r="O155" s="38">
        <f t="shared" si="18"/>
        <v>0</v>
      </c>
      <c r="P155" s="58">
        <f t="shared" si="15"/>
        <v>8395.8580021415582</v>
      </c>
      <c r="Q155" s="36">
        <f t="shared" si="16"/>
        <v>1166818.1656641096</v>
      </c>
    </row>
    <row r="156" spans="1:17">
      <c r="A156" s="33">
        <v>154</v>
      </c>
      <c r="B156" s="25">
        <v>37</v>
      </c>
      <c r="C156" s="40">
        <v>10</v>
      </c>
      <c r="D156" s="36">
        <f>D144*(1+Mastersheet!$C$3)</f>
        <v>17109.130642154152</v>
      </c>
      <c r="E156" s="34">
        <f t="shared" si="17"/>
        <v>-1026.547838529249</v>
      </c>
      <c r="F156" s="37">
        <v>0</v>
      </c>
      <c r="G156" s="41">
        <f t="shared" si="14"/>
        <v>-4961.6478862247041</v>
      </c>
      <c r="H156" s="25">
        <v>0</v>
      </c>
      <c r="I156" s="25">
        <v>0</v>
      </c>
      <c r="J156" s="25">
        <v>0</v>
      </c>
      <c r="K156">
        <v>0</v>
      </c>
      <c r="L156" s="38">
        <f>(1+Mastersheet!$C$29)*L144</f>
        <v>-2012.1964718355516</v>
      </c>
      <c r="M156" s="37">
        <f>M144*(1+Mastersheet!$C$39)</f>
        <v>-712.88044342308956</v>
      </c>
      <c r="N156" s="38">
        <v>0</v>
      </c>
      <c r="O156" s="38">
        <f t="shared" si="18"/>
        <v>0</v>
      </c>
      <c r="P156" s="58">
        <f t="shared" si="15"/>
        <v>8395.8580021415582</v>
      </c>
      <c r="Q156" s="36">
        <f t="shared" si="16"/>
        <v>1177158.7206090249</v>
      </c>
    </row>
    <row r="157" spans="1:17">
      <c r="A157" s="33">
        <v>155</v>
      </c>
      <c r="B157" s="25">
        <v>37</v>
      </c>
      <c r="C157" s="40">
        <v>11</v>
      </c>
      <c r="D157" s="36">
        <f>D145*(1+Mastersheet!$C$3)</f>
        <v>17109.130642154152</v>
      </c>
      <c r="E157" s="34">
        <f t="shared" si="17"/>
        <v>-1026.547838529249</v>
      </c>
      <c r="F157" s="37">
        <v>0</v>
      </c>
      <c r="G157" s="41">
        <f t="shared" si="14"/>
        <v>-4961.6478862247041</v>
      </c>
      <c r="H157" s="25">
        <v>0</v>
      </c>
      <c r="I157" s="25">
        <v>0</v>
      </c>
      <c r="J157" s="25">
        <v>0</v>
      </c>
      <c r="K157">
        <v>0</v>
      </c>
      <c r="L157" s="38">
        <f>(1+Mastersheet!$C$29)*L145</f>
        <v>-2012.1964718355516</v>
      </c>
      <c r="M157" s="37">
        <f>M145*(1+Mastersheet!$C$39)</f>
        <v>-712.88044342308956</v>
      </c>
      <c r="N157" s="38">
        <v>0</v>
      </c>
      <c r="O157" s="38">
        <f t="shared" si="18"/>
        <v>0</v>
      </c>
      <c r="P157" s="58">
        <f t="shared" si="15"/>
        <v>8395.8580021415582</v>
      </c>
      <c r="Q157" s="36">
        <f t="shared" si="16"/>
        <v>1187516.5098121816</v>
      </c>
    </row>
    <row r="158" spans="1:17">
      <c r="A158" s="33">
        <v>156</v>
      </c>
      <c r="B158" s="25">
        <v>37</v>
      </c>
      <c r="C158" s="40">
        <v>0</v>
      </c>
      <c r="D158" s="36">
        <f>D146*(1+Mastersheet!$C$3)</f>
        <v>17109.130642154152</v>
      </c>
      <c r="E158" s="34">
        <f t="shared" si="17"/>
        <v>-1026.547838529249</v>
      </c>
      <c r="F158" s="37">
        <v>0</v>
      </c>
      <c r="G158" s="41">
        <f t="shared" si="14"/>
        <v>-4961.6478862247041</v>
      </c>
      <c r="H158" s="25">
        <v>0</v>
      </c>
      <c r="I158" s="25">
        <v>0</v>
      </c>
      <c r="J158" s="25">
        <v>0</v>
      </c>
      <c r="K158">
        <v>0</v>
      </c>
      <c r="L158" s="38">
        <f>(1+Mastersheet!$C$29)*L146</f>
        <v>-2012.1964718355516</v>
      </c>
      <c r="M158" s="37">
        <f>M146*(1+Mastersheet!$C$39)</f>
        <v>-712.88044342308956</v>
      </c>
      <c r="N158" s="38">
        <v>0</v>
      </c>
      <c r="O158" s="38">
        <f t="shared" si="18"/>
        <v>0</v>
      </c>
      <c r="P158" s="58">
        <f t="shared" si="15"/>
        <v>8395.8580021415582</v>
      </c>
      <c r="Q158" s="36">
        <f t="shared" si="16"/>
        <v>1197891.5619973436</v>
      </c>
    </row>
    <row r="159" spans="1:17">
      <c r="A159" s="33">
        <v>157</v>
      </c>
      <c r="B159" s="25">
        <v>37</v>
      </c>
      <c r="C159" s="40">
        <v>1</v>
      </c>
      <c r="D159" s="36">
        <f>D147*(1+Mastersheet!$C$3)</f>
        <v>17622.404561418778</v>
      </c>
      <c r="E159" s="34">
        <f t="shared" si="17"/>
        <v>-1057.3442736851266</v>
      </c>
      <c r="F159" s="37">
        <v>0</v>
      </c>
      <c r="G159" s="41">
        <f t="shared" si="14"/>
        <v>-5110.497322811445</v>
      </c>
      <c r="H159" s="25">
        <v>0</v>
      </c>
      <c r="I159" s="25">
        <v>0</v>
      </c>
      <c r="J159" s="25">
        <v>0</v>
      </c>
      <c r="K159">
        <v>0</v>
      </c>
      <c r="L159" s="38">
        <f>(1+Mastersheet!$C$29)*L147</f>
        <v>-2132.9282601456848</v>
      </c>
      <c r="M159" s="37">
        <f>M147*(1+Mastersheet!$C$39)</f>
        <v>-734.2668567257823</v>
      </c>
      <c r="N159" s="38">
        <v>0</v>
      </c>
      <c r="O159" s="38">
        <f t="shared" si="18"/>
        <v>0</v>
      </c>
      <c r="P159" s="58">
        <f t="shared" si="15"/>
        <v>8587.3678480507369</v>
      </c>
      <c r="Q159" s="36">
        <f t="shared" si="16"/>
        <v>1208475.4157820565</v>
      </c>
    </row>
    <row r="160" spans="1:17">
      <c r="A160" s="33">
        <v>158</v>
      </c>
      <c r="B160" s="25">
        <v>38</v>
      </c>
      <c r="C160" s="40">
        <v>2</v>
      </c>
      <c r="D160" s="36">
        <f>D148*(1+Mastersheet!$C$3)</f>
        <v>17622.404561418778</v>
      </c>
      <c r="E160" s="34">
        <f t="shared" si="17"/>
        <v>-1057.3442736851266</v>
      </c>
      <c r="F160" s="37">
        <v>0</v>
      </c>
      <c r="G160" s="41">
        <f t="shared" si="14"/>
        <v>-5110.497322811445</v>
      </c>
      <c r="H160" s="25">
        <v>0</v>
      </c>
      <c r="I160" s="25">
        <v>0</v>
      </c>
      <c r="J160" s="25">
        <v>0</v>
      </c>
      <c r="K160">
        <v>0</v>
      </c>
      <c r="L160" s="38">
        <f>(1+Mastersheet!$C$29)*L148</f>
        <v>-2132.9282601456848</v>
      </c>
      <c r="M160" s="37">
        <f>M148*(1+Mastersheet!$C$39)</f>
        <v>-734.2668567257823</v>
      </c>
      <c r="N160" s="38">
        <v>0</v>
      </c>
      <c r="O160" s="38">
        <f t="shared" si="18"/>
        <v>0</v>
      </c>
      <c r="P160" s="58">
        <f t="shared" si="15"/>
        <v>8587.3678480507369</v>
      </c>
      <c r="Q160" s="36">
        <f t="shared" si="16"/>
        <v>1219076.9093230774</v>
      </c>
    </row>
    <row r="161" spans="1:17">
      <c r="A161" s="33">
        <v>159</v>
      </c>
      <c r="B161" s="25">
        <v>38</v>
      </c>
      <c r="C161" s="40">
        <v>3</v>
      </c>
      <c r="D161" s="36">
        <f>D149*(1+Mastersheet!$C$3)</f>
        <v>17622.404561418778</v>
      </c>
      <c r="E161" s="34">
        <f t="shared" si="17"/>
        <v>-1057.3442736851266</v>
      </c>
      <c r="F161" s="37">
        <v>0</v>
      </c>
      <c r="G161" s="41">
        <f t="shared" si="14"/>
        <v>-5110.497322811445</v>
      </c>
      <c r="H161" s="25">
        <v>0</v>
      </c>
      <c r="I161" s="25">
        <v>0</v>
      </c>
      <c r="J161" s="25">
        <v>0</v>
      </c>
      <c r="K161">
        <v>0</v>
      </c>
      <c r="L161" s="38">
        <f>(1+Mastersheet!$C$29)*L149</f>
        <v>-2132.9282601456848</v>
      </c>
      <c r="M161" s="37">
        <f>M149*(1+Mastersheet!$C$39)</f>
        <v>-734.2668567257823</v>
      </c>
      <c r="N161" s="38">
        <v>0</v>
      </c>
      <c r="O161" s="38">
        <f t="shared" si="18"/>
        <v>0</v>
      </c>
      <c r="P161" s="58">
        <f t="shared" si="15"/>
        <v>8587.3678480507369</v>
      </c>
      <c r="Q161" s="36">
        <f t="shared" si="16"/>
        <v>1229696.0720200001</v>
      </c>
    </row>
    <row r="162" spans="1:17">
      <c r="A162" s="33">
        <v>160</v>
      </c>
      <c r="B162" s="25">
        <v>38</v>
      </c>
      <c r="C162" s="40">
        <v>4</v>
      </c>
      <c r="D162" s="36">
        <f>D150*(1+Mastersheet!$C$3)</f>
        <v>17622.404561418778</v>
      </c>
      <c r="E162" s="34">
        <f t="shared" si="17"/>
        <v>-1057.3442736851266</v>
      </c>
      <c r="F162" s="37">
        <v>0</v>
      </c>
      <c r="G162" s="41">
        <f t="shared" si="14"/>
        <v>-5110.497322811445</v>
      </c>
      <c r="H162" s="25">
        <v>0</v>
      </c>
      <c r="I162" s="25">
        <v>0</v>
      </c>
      <c r="J162" s="25">
        <v>0</v>
      </c>
      <c r="K162">
        <v>0</v>
      </c>
      <c r="L162" s="38">
        <f>(1+Mastersheet!$C$29)*L150</f>
        <v>-2132.9282601456848</v>
      </c>
      <c r="M162" s="37">
        <f>M150*(1+Mastersheet!$C$39)</f>
        <v>-734.2668567257823</v>
      </c>
      <c r="N162" s="38">
        <v>0</v>
      </c>
      <c r="O162" s="38">
        <f t="shared" si="18"/>
        <v>0</v>
      </c>
      <c r="P162" s="58">
        <f t="shared" si="15"/>
        <v>8587.3678480507369</v>
      </c>
      <c r="Q162" s="36">
        <f t="shared" si="16"/>
        <v>1240332.9333214175</v>
      </c>
    </row>
    <row r="163" spans="1:17">
      <c r="A163" s="33">
        <v>161</v>
      </c>
      <c r="B163" s="25">
        <v>38</v>
      </c>
      <c r="C163" s="40">
        <v>5</v>
      </c>
      <c r="D163" s="36">
        <f>D151*(1+Mastersheet!$C$3)</f>
        <v>17622.404561418778</v>
      </c>
      <c r="E163" s="34">
        <f t="shared" si="17"/>
        <v>-1057.3442736851266</v>
      </c>
      <c r="F163" s="37">
        <v>0</v>
      </c>
      <c r="G163" s="41">
        <f t="shared" si="14"/>
        <v>-5110.497322811445</v>
      </c>
      <c r="H163" s="25">
        <v>0</v>
      </c>
      <c r="I163" s="25">
        <v>0</v>
      </c>
      <c r="J163" s="25">
        <v>0</v>
      </c>
      <c r="K163">
        <v>0</v>
      </c>
      <c r="L163" s="38">
        <f>(1+Mastersheet!$C$29)*L151</f>
        <v>-2132.9282601456848</v>
      </c>
      <c r="M163" s="37">
        <f>M151*(1+Mastersheet!$C$39)</f>
        <v>-734.2668567257823</v>
      </c>
      <c r="N163" s="38">
        <v>0</v>
      </c>
      <c r="O163" s="38">
        <f t="shared" si="18"/>
        <v>0</v>
      </c>
      <c r="P163" s="58">
        <f t="shared" si="15"/>
        <v>8587.3678480507369</v>
      </c>
      <c r="Q163" s="36">
        <f t="shared" si="16"/>
        <v>1250987.522725004</v>
      </c>
    </row>
    <row r="164" spans="1:17">
      <c r="A164" s="33">
        <v>162</v>
      </c>
      <c r="B164" s="25">
        <v>38</v>
      </c>
      <c r="C164" s="40">
        <v>6</v>
      </c>
      <c r="D164" s="36">
        <f>D152*(1+Mastersheet!$C$3)</f>
        <v>17622.404561418778</v>
      </c>
      <c r="E164" s="34">
        <f t="shared" si="17"/>
        <v>-1057.3442736851266</v>
      </c>
      <c r="F164" s="37">
        <v>0</v>
      </c>
      <c r="G164" s="41">
        <f t="shared" si="14"/>
        <v>-5110.497322811445</v>
      </c>
      <c r="H164" s="25">
        <v>0</v>
      </c>
      <c r="I164" s="25">
        <v>0</v>
      </c>
      <c r="J164" s="25">
        <v>0</v>
      </c>
      <c r="K164">
        <v>0</v>
      </c>
      <c r="L164" s="38">
        <f>(1+Mastersheet!$C$29)*L152</f>
        <v>-2132.9282601456848</v>
      </c>
      <c r="M164" s="37">
        <f>M152*(1+Mastersheet!$C$39)</f>
        <v>-734.2668567257823</v>
      </c>
      <c r="N164" s="38">
        <v>0</v>
      </c>
      <c r="O164" s="38">
        <f t="shared" si="18"/>
        <v>0</v>
      </c>
      <c r="P164" s="58">
        <f t="shared" si="15"/>
        <v>8587.3678480507369</v>
      </c>
      <c r="Q164" s="36">
        <f t="shared" si="16"/>
        <v>1261659.8697775966</v>
      </c>
    </row>
    <row r="165" spans="1:17">
      <c r="A165" s="33">
        <v>163</v>
      </c>
      <c r="B165" s="25">
        <v>38</v>
      </c>
      <c r="C165" s="40">
        <v>7</v>
      </c>
      <c r="D165" s="36">
        <f>D153*(1+Mastersheet!$C$3)</f>
        <v>17622.404561418778</v>
      </c>
      <c r="E165" s="34">
        <f t="shared" si="17"/>
        <v>-1057.3442736851266</v>
      </c>
      <c r="F165" s="37">
        <v>0</v>
      </c>
      <c r="G165" s="41">
        <f t="shared" si="14"/>
        <v>-5110.497322811445</v>
      </c>
      <c r="H165" s="25">
        <v>0</v>
      </c>
      <c r="I165" s="25">
        <v>0</v>
      </c>
      <c r="J165" s="25">
        <v>0</v>
      </c>
      <c r="K165">
        <v>0</v>
      </c>
      <c r="L165" s="38">
        <f>(1+Mastersheet!$C$29)*L153</f>
        <v>-2132.9282601456848</v>
      </c>
      <c r="M165" s="37">
        <f>M153*(1+Mastersheet!$C$39)</f>
        <v>-734.2668567257823</v>
      </c>
      <c r="N165" s="38">
        <v>0</v>
      </c>
      <c r="O165" s="38">
        <f t="shared" si="18"/>
        <v>0</v>
      </c>
      <c r="P165" s="58">
        <f t="shared" si="15"/>
        <v>8587.3678480507369</v>
      </c>
      <c r="Q165" s="36">
        <f t="shared" si="16"/>
        <v>1272350.0040752767</v>
      </c>
    </row>
    <row r="166" spans="1:17">
      <c r="A166" s="33">
        <v>164</v>
      </c>
      <c r="B166" s="25">
        <v>38</v>
      </c>
      <c r="C166" s="40">
        <v>8</v>
      </c>
      <c r="D166" s="36">
        <f>D154*(1+Mastersheet!$C$3)</f>
        <v>17622.404561418778</v>
      </c>
      <c r="E166" s="34">
        <f t="shared" si="17"/>
        <v>-1057.3442736851266</v>
      </c>
      <c r="F166" s="37">
        <v>0</v>
      </c>
      <c r="G166" s="41">
        <f t="shared" si="14"/>
        <v>-5110.497322811445</v>
      </c>
      <c r="H166" s="25">
        <v>0</v>
      </c>
      <c r="I166" s="25">
        <v>0</v>
      </c>
      <c r="J166" s="25">
        <v>0</v>
      </c>
      <c r="K166">
        <v>0</v>
      </c>
      <c r="L166" s="38">
        <f>(1+Mastersheet!$C$29)*L154</f>
        <v>-2132.9282601456848</v>
      </c>
      <c r="M166" s="37">
        <f>M154*(1+Mastersheet!$C$39)</f>
        <v>-734.2668567257823</v>
      </c>
      <c r="N166" s="38">
        <v>0</v>
      </c>
      <c r="O166" s="38">
        <f t="shared" si="18"/>
        <v>0</v>
      </c>
      <c r="P166" s="58">
        <f t="shared" si="15"/>
        <v>8587.3678480507369</v>
      </c>
      <c r="Q166" s="36">
        <f t="shared" si="16"/>
        <v>1283057.9552634531</v>
      </c>
    </row>
    <row r="167" spans="1:17">
      <c r="A167" s="33">
        <v>165</v>
      </c>
      <c r="B167" s="25">
        <v>38</v>
      </c>
      <c r="C167" s="40">
        <v>9</v>
      </c>
      <c r="D167" s="36">
        <f>D155*(1+Mastersheet!$C$3)</f>
        <v>17622.404561418778</v>
      </c>
      <c r="E167" s="34">
        <f t="shared" si="17"/>
        <v>-1057.3442736851266</v>
      </c>
      <c r="F167" s="37">
        <v>0</v>
      </c>
      <c r="G167" s="41">
        <f t="shared" si="14"/>
        <v>-5110.497322811445</v>
      </c>
      <c r="H167" s="25">
        <v>0</v>
      </c>
      <c r="I167" s="25">
        <v>0</v>
      </c>
      <c r="J167" s="25">
        <v>0</v>
      </c>
      <c r="K167">
        <v>0</v>
      </c>
      <c r="L167" s="38">
        <f>(1+Mastersheet!$C$29)*L155</f>
        <v>-2132.9282601456848</v>
      </c>
      <c r="M167" s="37">
        <f>M155*(1+Mastersheet!$C$39)</f>
        <v>-734.2668567257823</v>
      </c>
      <c r="N167" s="38">
        <v>0</v>
      </c>
      <c r="O167" s="38">
        <f t="shared" si="18"/>
        <v>0</v>
      </c>
      <c r="P167" s="58">
        <f t="shared" si="15"/>
        <v>8587.3678480507369</v>
      </c>
      <c r="Q167" s="36">
        <f t="shared" si="16"/>
        <v>1293783.753036943</v>
      </c>
    </row>
    <row r="168" spans="1:17">
      <c r="A168" s="33">
        <v>166</v>
      </c>
      <c r="B168" s="25">
        <v>38</v>
      </c>
      <c r="C168" s="40">
        <v>10</v>
      </c>
      <c r="D168" s="36">
        <f>D156*(1+Mastersheet!$C$3)</f>
        <v>17622.404561418778</v>
      </c>
      <c r="E168" s="34">
        <f t="shared" si="17"/>
        <v>-1057.3442736851266</v>
      </c>
      <c r="F168" s="37">
        <v>0</v>
      </c>
      <c r="G168" s="41">
        <f t="shared" si="14"/>
        <v>-5110.497322811445</v>
      </c>
      <c r="H168" s="25">
        <v>0</v>
      </c>
      <c r="I168" s="25">
        <v>0</v>
      </c>
      <c r="J168" s="25">
        <v>0</v>
      </c>
      <c r="K168">
        <v>0</v>
      </c>
      <c r="L168" s="38">
        <f>(1+Mastersheet!$C$29)*L156</f>
        <v>-2132.9282601456848</v>
      </c>
      <c r="M168" s="37">
        <f>M156*(1+Mastersheet!$C$39)</f>
        <v>-734.2668567257823</v>
      </c>
      <c r="N168" s="38">
        <v>0</v>
      </c>
      <c r="O168" s="38">
        <f t="shared" si="18"/>
        <v>0</v>
      </c>
      <c r="P168" s="58">
        <f t="shared" si="15"/>
        <v>8587.3678480507369</v>
      </c>
      <c r="Q168" s="36">
        <f t="shared" si="16"/>
        <v>1304527.4271400555</v>
      </c>
    </row>
    <row r="169" spans="1:17">
      <c r="A169" s="33">
        <v>167</v>
      </c>
      <c r="B169" s="25">
        <v>38</v>
      </c>
      <c r="C169" s="40">
        <v>11</v>
      </c>
      <c r="D169" s="36">
        <f>D157*(1+Mastersheet!$C$3)</f>
        <v>17622.404561418778</v>
      </c>
      <c r="E169" s="34">
        <f t="shared" si="17"/>
        <v>-1057.3442736851266</v>
      </c>
      <c r="F169" s="37">
        <v>0</v>
      </c>
      <c r="G169" s="41">
        <f t="shared" si="14"/>
        <v>-5110.497322811445</v>
      </c>
      <c r="H169" s="25">
        <v>0</v>
      </c>
      <c r="I169" s="25">
        <v>0</v>
      </c>
      <c r="J169" s="25">
        <v>0</v>
      </c>
      <c r="K169">
        <v>0</v>
      </c>
      <c r="L169" s="38">
        <f>(1+Mastersheet!$C$29)*L157</f>
        <v>-2132.9282601456848</v>
      </c>
      <c r="M169" s="37">
        <f>M157*(1+Mastersheet!$C$39)</f>
        <v>-734.2668567257823</v>
      </c>
      <c r="N169" s="38">
        <v>0</v>
      </c>
      <c r="O169" s="38">
        <f t="shared" si="18"/>
        <v>0</v>
      </c>
      <c r="P169" s="58">
        <f t="shared" si="15"/>
        <v>8587.3678480507369</v>
      </c>
      <c r="Q169" s="36">
        <f t="shared" si="16"/>
        <v>1315289.0073666731</v>
      </c>
    </row>
    <row r="170" spans="1:17">
      <c r="A170" s="33">
        <v>168</v>
      </c>
      <c r="B170" s="25">
        <v>38</v>
      </c>
      <c r="C170" s="40">
        <v>0</v>
      </c>
      <c r="D170" s="36">
        <f>D158*(1+Mastersheet!$C$3)</f>
        <v>17622.404561418778</v>
      </c>
      <c r="E170" s="34">
        <f t="shared" si="17"/>
        <v>-1057.3442736851266</v>
      </c>
      <c r="F170" s="37">
        <v>0</v>
      </c>
      <c r="G170" s="41">
        <f t="shared" si="14"/>
        <v>-5110.497322811445</v>
      </c>
      <c r="H170" s="25">
        <v>0</v>
      </c>
      <c r="I170" s="25">
        <v>0</v>
      </c>
      <c r="J170" s="25">
        <v>0</v>
      </c>
      <c r="K170">
        <v>0</v>
      </c>
      <c r="L170" s="38">
        <f>(1+Mastersheet!$C$29)*L158</f>
        <v>-2132.9282601456848</v>
      </c>
      <c r="M170" s="37">
        <f>M158*(1+Mastersheet!$C$39)</f>
        <v>-734.2668567257823</v>
      </c>
      <c r="N170" s="38">
        <v>0</v>
      </c>
      <c r="O170" s="38">
        <f t="shared" si="18"/>
        <v>0</v>
      </c>
      <c r="P170" s="58">
        <f t="shared" si="15"/>
        <v>8587.3678480507369</v>
      </c>
      <c r="Q170" s="36">
        <f t="shared" si="16"/>
        <v>1326068.5235603349</v>
      </c>
    </row>
    <row r="171" spans="1:17">
      <c r="A171" s="33">
        <v>169</v>
      </c>
      <c r="B171" s="25">
        <v>38</v>
      </c>
      <c r="C171" s="40">
        <v>1</v>
      </c>
      <c r="D171" s="36">
        <f>D159*(1+Mastersheet!$C$3)</f>
        <v>18151.076698261342</v>
      </c>
      <c r="E171" s="34">
        <f t="shared" si="17"/>
        <v>-1089.0646018956804</v>
      </c>
      <c r="F171" s="37">
        <v>0</v>
      </c>
      <c r="G171" s="41">
        <f t="shared" si="14"/>
        <v>-5263.8122424957892</v>
      </c>
      <c r="H171" s="25">
        <v>0</v>
      </c>
      <c r="I171" s="25">
        <v>0</v>
      </c>
      <c r="J171" s="25">
        <v>0</v>
      </c>
      <c r="K171">
        <v>0</v>
      </c>
      <c r="L171" s="38">
        <f>(1+Mastersheet!$C$29)*L159</f>
        <v>-2260.9039557544261</v>
      </c>
      <c r="M171" s="37">
        <f>M159*(1+Mastersheet!$C$39)</f>
        <v>-756.29486242755581</v>
      </c>
      <c r="N171" s="38">
        <v>0</v>
      </c>
      <c r="O171" s="38">
        <f t="shared" si="18"/>
        <v>0</v>
      </c>
      <c r="P171" s="58">
        <f t="shared" si="15"/>
        <v>8781.001035687892</v>
      </c>
      <c r="Q171" s="36">
        <f t="shared" si="16"/>
        <v>1337059.6388019568</v>
      </c>
    </row>
    <row r="172" spans="1:17">
      <c r="A172" s="33">
        <v>170</v>
      </c>
      <c r="B172" s="25">
        <v>39</v>
      </c>
      <c r="C172" s="40">
        <v>2</v>
      </c>
      <c r="D172" s="36">
        <f>D160*(1+Mastersheet!$C$3)</f>
        <v>18151.076698261342</v>
      </c>
      <c r="E172" s="34">
        <f t="shared" si="17"/>
        <v>-1089.0646018956804</v>
      </c>
      <c r="F172" s="37">
        <v>0</v>
      </c>
      <c r="G172" s="41">
        <f t="shared" si="14"/>
        <v>-5263.8122424957892</v>
      </c>
      <c r="H172" s="25">
        <v>0</v>
      </c>
      <c r="I172" s="25">
        <v>0</v>
      </c>
      <c r="J172" s="25">
        <v>0</v>
      </c>
      <c r="K172">
        <v>0</v>
      </c>
      <c r="L172" s="38">
        <f>(1+Mastersheet!$C$29)*L160</f>
        <v>-2260.9039557544261</v>
      </c>
      <c r="M172" s="37">
        <f>M160*(1+Mastersheet!$C$39)</f>
        <v>-756.29486242755581</v>
      </c>
      <c r="N172" s="38">
        <v>0</v>
      </c>
      <c r="O172" s="38">
        <f t="shared" si="18"/>
        <v>0</v>
      </c>
      <c r="P172" s="58">
        <f t="shared" si="15"/>
        <v>8781.001035687892</v>
      </c>
      <c r="Q172" s="36">
        <f t="shared" si="16"/>
        <v>1348069.0725689814</v>
      </c>
    </row>
    <row r="173" spans="1:17">
      <c r="A173" s="33">
        <v>171</v>
      </c>
      <c r="B173" s="25">
        <v>39</v>
      </c>
      <c r="C173" s="40">
        <v>3</v>
      </c>
      <c r="D173" s="36">
        <f>D161*(1+Mastersheet!$C$3)</f>
        <v>18151.076698261342</v>
      </c>
      <c r="E173" s="34">
        <f t="shared" si="17"/>
        <v>-1089.0646018956804</v>
      </c>
      <c r="F173" s="37">
        <v>0</v>
      </c>
      <c r="G173" s="41">
        <f t="shared" si="14"/>
        <v>-5263.8122424957892</v>
      </c>
      <c r="H173" s="25">
        <v>0</v>
      </c>
      <c r="I173" s="25">
        <v>0</v>
      </c>
      <c r="J173" s="25">
        <v>0</v>
      </c>
      <c r="K173">
        <v>0</v>
      </c>
      <c r="L173" s="38">
        <f>(1+Mastersheet!$C$29)*L161</f>
        <v>-2260.9039557544261</v>
      </c>
      <c r="M173" s="37">
        <f>M161*(1+Mastersheet!$C$39)</f>
        <v>-756.29486242755581</v>
      </c>
      <c r="N173" s="38">
        <v>0</v>
      </c>
      <c r="O173" s="38">
        <f t="shared" si="18"/>
        <v>0</v>
      </c>
      <c r="P173" s="58">
        <f t="shared" si="15"/>
        <v>8781.001035687892</v>
      </c>
      <c r="Q173" s="36">
        <f t="shared" si="16"/>
        <v>1359096.8553922845</v>
      </c>
    </row>
    <row r="174" spans="1:17">
      <c r="A174" s="33">
        <v>172</v>
      </c>
      <c r="B174" s="25">
        <v>39</v>
      </c>
      <c r="C174" s="40">
        <v>4</v>
      </c>
      <c r="D174" s="36">
        <f>D162*(1+Mastersheet!$C$3)</f>
        <v>18151.076698261342</v>
      </c>
      <c r="E174" s="34">
        <f t="shared" si="17"/>
        <v>-1089.0646018956804</v>
      </c>
      <c r="F174" s="37">
        <v>0</v>
      </c>
      <c r="G174" s="41">
        <f t="shared" si="14"/>
        <v>-5263.8122424957892</v>
      </c>
      <c r="H174" s="25">
        <v>0</v>
      </c>
      <c r="I174" s="25">
        <v>0</v>
      </c>
      <c r="J174" s="25">
        <v>0</v>
      </c>
      <c r="K174">
        <v>0</v>
      </c>
      <c r="L174" s="38">
        <f>(1+Mastersheet!$C$29)*L162</f>
        <v>-2260.9039557544261</v>
      </c>
      <c r="M174" s="37">
        <f>M162*(1+Mastersheet!$C$39)</f>
        <v>-756.29486242755581</v>
      </c>
      <c r="N174" s="38">
        <v>0</v>
      </c>
      <c r="O174" s="38">
        <f t="shared" si="18"/>
        <v>0</v>
      </c>
      <c r="P174" s="58">
        <f t="shared" si="15"/>
        <v>8781.001035687892</v>
      </c>
      <c r="Q174" s="36">
        <f t="shared" si="16"/>
        <v>1370143.0178536263</v>
      </c>
    </row>
    <row r="175" spans="1:17">
      <c r="A175" s="33">
        <v>173</v>
      </c>
      <c r="B175" s="25">
        <v>39</v>
      </c>
      <c r="C175" s="40">
        <v>5</v>
      </c>
      <c r="D175" s="36">
        <f>D163*(1+Mastersheet!$C$3)</f>
        <v>18151.076698261342</v>
      </c>
      <c r="E175" s="34">
        <f t="shared" si="17"/>
        <v>-1089.0646018956804</v>
      </c>
      <c r="F175" s="37">
        <v>0</v>
      </c>
      <c r="G175" s="41">
        <f t="shared" si="14"/>
        <v>-5263.8122424957892</v>
      </c>
      <c r="H175" s="25">
        <v>0</v>
      </c>
      <c r="I175" s="25">
        <v>0</v>
      </c>
      <c r="J175" s="25">
        <v>0</v>
      </c>
      <c r="K175">
        <v>0</v>
      </c>
      <c r="L175" s="38">
        <f>(1+Mastersheet!$C$29)*L163</f>
        <v>-2260.9039557544261</v>
      </c>
      <c r="M175" s="37">
        <f>M163*(1+Mastersheet!$C$39)</f>
        <v>-756.29486242755581</v>
      </c>
      <c r="N175" s="38">
        <v>0</v>
      </c>
      <c r="O175" s="38">
        <f t="shared" si="18"/>
        <v>0</v>
      </c>
      <c r="P175" s="58">
        <f t="shared" si="15"/>
        <v>8781.001035687892</v>
      </c>
      <c r="Q175" s="36">
        <f t="shared" si="16"/>
        <v>1381207.590585737</v>
      </c>
    </row>
    <row r="176" spans="1:17">
      <c r="A176" s="33">
        <v>174</v>
      </c>
      <c r="B176" s="25">
        <v>39</v>
      </c>
      <c r="C176" s="40">
        <v>6</v>
      </c>
      <c r="D176" s="36">
        <f>D164*(1+Mastersheet!$C$3)</f>
        <v>18151.076698261342</v>
      </c>
      <c r="E176" s="34">
        <f t="shared" si="17"/>
        <v>-1089.0646018956804</v>
      </c>
      <c r="F176" s="37">
        <v>0</v>
      </c>
      <c r="G176" s="41">
        <f t="shared" si="14"/>
        <v>-5263.8122424957892</v>
      </c>
      <c r="H176" s="25">
        <v>0</v>
      </c>
      <c r="I176" s="25">
        <v>0</v>
      </c>
      <c r="J176" s="25">
        <v>0</v>
      </c>
      <c r="K176">
        <v>0</v>
      </c>
      <c r="L176" s="38">
        <f>(1+Mastersheet!$C$29)*L164</f>
        <v>-2260.9039557544261</v>
      </c>
      <c r="M176" s="37">
        <f>M164*(1+Mastersheet!$C$39)</f>
        <v>-756.29486242755581</v>
      </c>
      <c r="N176" s="38">
        <v>0</v>
      </c>
      <c r="O176" s="38">
        <f t="shared" si="18"/>
        <v>0</v>
      </c>
      <c r="P176" s="58">
        <f t="shared" si="15"/>
        <v>8781.001035687892</v>
      </c>
      <c r="Q176" s="36">
        <f t="shared" si="16"/>
        <v>1392290.6042724012</v>
      </c>
    </row>
    <row r="177" spans="1:17">
      <c r="A177" s="33">
        <v>175</v>
      </c>
      <c r="B177" s="25">
        <v>39</v>
      </c>
      <c r="C177" s="40">
        <v>7</v>
      </c>
      <c r="D177" s="36">
        <f>D165*(1+Mastersheet!$C$3)</f>
        <v>18151.076698261342</v>
      </c>
      <c r="E177" s="34">
        <f t="shared" si="17"/>
        <v>-1089.0646018956804</v>
      </c>
      <c r="F177" s="37">
        <v>0</v>
      </c>
      <c r="G177" s="41">
        <f t="shared" si="14"/>
        <v>-5263.8122424957892</v>
      </c>
      <c r="H177" s="25">
        <v>0</v>
      </c>
      <c r="I177" s="25">
        <v>0</v>
      </c>
      <c r="J177" s="25">
        <v>0</v>
      </c>
      <c r="K177">
        <v>0</v>
      </c>
      <c r="L177" s="38">
        <f>(1+Mastersheet!$C$29)*L165</f>
        <v>-2260.9039557544261</v>
      </c>
      <c r="M177" s="37">
        <f>M165*(1+Mastersheet!$C$39)</f>
        <v>-756.29486242755581</v>
      </c>
      <c r="N177" s="38">
        <v>0</v>
      </c>
      <c r="O177" s="38">
        <f t="shared" si="18"/>
        <v>0</v>
      </c>
      <c r="P177" s="58">
        <f t="shared" si="15"/>
        <v>8781.001035687892</v>
      </c>
      <c r="Q177" s="36">
        <f t="shared" si="16"/>
        <v>1403392.0896485432</v>
      </c>
    </row>
    <row r="178" spans="1:17">
      <c r="A178" s="33">
        <v>176</v>
      </c>
      <c r="B178" s="25">
        <v>39</v>
      </c>
      <c r="C178" s="40">
        <v>8</v>
      </c>
      <c r="D178" s="36">
        <f>D166*(1+Mastersheet!$C$3)</f>
        <v>18151.076698261342</v>
      </c>
      <c r="E178" s="34">
        <f t="shared" si="17"/>
        <v>-1089.0646018956804</v>
      </c>
      <c r="F178" s="37">
        <v>0</v>
      </c>
      <c r="G178" s="41">
        <f t="shared" si="14"/>
        <v>-5263.8122424957892</v>
      </c>
      <c r="H178" s="25">
        <v>0</v>
      </c>
      <c r="I178" s="25">
        <v>0</v>
      </c>
      <c r="J178" s="25">
        <v>0</v>
      </c>
      <c r="K178">
        <v>0</v>
      </c>
      <c r="L178" s="38">
        <f>(1+Mastersheet!$C$29)*L166</f>
        <v>-2260.9039557544261</v>
      </c>
      <c r="M178" s="37">
        <f>M166*(1+Mastersheet!$C$39)</f>
        <v>-756.29486242755581</v>
      </c>
      <c r="N178" s="38">
        <v>0</v>
      </c>
      <c r="O178" s="38">
        <f t="shared" si="18"/>
        <v>0</v>
      </c>
      <c r="P178" s="58">
        <f t="shared" si="15"/>
        <v>8781.001035687892</v>
      </c>
      <c r="Q178" s="36">
        <f t="shared" si="16"/>
        <v>1414512.0775003121</v>
      </c>
    </row>
    <row r="179" spans="1:17">
      <c r="A179" s="33">
        <v>177</v>
      </c>
      <c r="B179" s="25">
        <v>39</v>
      </c>
      <c r="C179" s="40">
        <v>9</v>
      </c>
      <c r="D179" s="36">
        <f>D167*(1+Mastersheet!$C$3)</f>
        <v>18151.076698261342</v>
      </c>
      <c r="E179" s="34">
        <f t="shared" si="17"/>
        <v>-1089.0646018956804</v>
      </c>
      <c r="F179" s="37">
        <v>0</v>
      </c>
      <c r="G179" s="41">
        <f t="shared" si="14"/>
        <v>-5263.8122424957892</v>
      </c>
      <c r="H179" s="25">
        <v>0</v>
      </c>
      <c r="I179" s="25">
        <v>0</v>
      </c>
      <c r="J179" s="25">
        <v>0</v>
      </c>
      <c r="K179">
        <v>0</v>
      </c>
      <c r="L179" s="38">
        <f>(1+Mastersheet!$C$29)*L167</f>
        <v>-2260.9039557544261</v>
      </c>
      <c r="M179" s="37">
        <f>M167*(1+Mastersheet!$C$39)</f>
        <v>-756.29486242755581</v>
      </c>
      <c r="N179" s="38">
        <v>0</v>
      </c>
      <c r="O179" s="38">
        <f t="shared" si="18"/>
        <v>0</v>
      </c>
      <c r="P179" s="58">
        <f t="shared" si="15"/>
        <v>8781.001035687892</v>
      </c>
      <c r="Q179" s="36">
        <f t="shared" si="16"/>
        <v>1425650.5986651673</v>
      </c>
    </row>
    <row r="180" spans="1:17">
      <c r="A180" s="33">
        <v>178</v>
      </c>
      <c r="B180" s="25">
        <v>39</v>
      </c>
      <c r="C180" s="40">
        <v>10</v>
      </c>
      <c r="D180" s="36">
        <f>D168*(1+Mastersheet!$C$3)</f>
        <v>18151.076698261342</v>
      </c>
      <c r="E180" s="34">
        <f t="shared" si="17"/>
        <v>-1089.0646018956804</v>
      </c>
      <c r="F180" s="37">
        <v>0</v>
      </c>
      <c r="G180" s="41">
        <f t="shared" si="14"/>
        <v>-5263.8122424957892</v>
      </c>
      <c r="H180" s="25">
        <v>0</v>
      </c>
      <c r="I180" s="25">
        <v>0</v>
      </c>
      <c r="J180" s="25">
        <v>0</v>
      </c>
      <c r="K180">
        <v>0</v>
      </c>
      <c r="L180" s="38">
        <f>(1+Mastersheet!$C$29)*L168</f>
        <v>-2260.9039557544261</v>
      </c>
      <c r="M180" s="37">
        <f>M168*(1+Mastersheet!$C$39)</f>
        <v>-756.29486242755581</v>
      </c>
      <c r="N180" s="38">
        <v>0</v>
      </c>
      <c r="O180" s="38">
        <f t="shared" si="18"/>
        <v>0</v>
      </c>
      <c r="P180" s="58">
        <f t="shared" si="15"/>
        <v>8781.001035687892</v>
      </c>
      <c r="Q180" s="36">
        <f t="shared" si="16"/>
        <v>1436807.684031964</v>
      </c>
    </row>
    <row r="181" spans="1:17">
      <c r="A181" s="33">
        <v>179</v>
      </c>
      <c r="B181" s="25">
        <v>39</v>
      </c>
      <c r="C181" s="40">
        <v>11</v>
      </c>
      <c r="D181" s="36">
        <f>D169*(1+Mastersheet!$C$3)</f>
        <v>18151.076698261342</v>
      </c>
      <c r="E181" s="34">
        <f t="shared" si="17"/>
        <v>-1089.0646018956804</v>
      </c>
      <c r="F181" s="37">
        <v>0</v>
      </c>
      <c r="G181" s="41">
        <f t="shared" si="14"/>
        <v>-5263.8122424957892</v>
      </c>
      <c r="H181" s="25">
        <v>0</v>
      </c>
      <c r="I181" s="25">
        <v>0</v>
      </c>
      <c r="J181" s="25">
        <v>0</v>
      </c>
      <c r="K181">
        <v>0</v>
      </c>
      <c r="L181" s="38">
        <f>(1+Mastersheet!$C$29)*L169</f>
        <v>-2260.9039557544261</v>
      </c>
      <c r="M181" s="37">
        <f>M169*(1+Mastersheet!$C$39)</f>
        <v>-756.29486242755581</v>
      </c>
      <c r="N181" s="38">
        <v>0</v>
      </c>
      <c r="O181" s="38">
        <f t="shared" si="18"/>
        <v>0</v>
      </c>
      <c r="P181" s="58">
        <f t="shared" si="15"/>
        <v>8781.001035687892</v>
      </c>
      <c r="Q181" s="36">
        <f t="shared" si="16"/>
        <v>1447983.3645410386</v>
      </c>
    </row>
    <row r="182" spans="1:17">
      <c r="A182" s="33">
        <v>180</v>
      </c>
      <c r="B182" s="25">
        <v>39</v>
      </c>
      <c r="C182" s="40">
        <v>0</v>
      </c>
      <c r="D182" s="36">
        <f>D170*(1+Mastersheet!$C$3)</f>
        <v>18151.076698261342</v>
      </c>
      <c r="E182" s="34">
        <f t="shared" si="17"/>
        <v>-1089.0646018956804</v>
      </c>
      <c r="F182" s="37">
        <v>0</v>
      </c>
      <c r="G182" s="41">
        <f t="shared" si="14"/>
        <v>-5263.8122424957892</v>
      </c>
      <c r="H182" s="25">
        <v>0</v>
      </c>
      <c r="I182" s="25">
        <v>0</v>
      </c>
      <c r="J182" s="25">
        <v>0</v>
      </c>
      <c r="K182">
        <v>0</v>
      </c>
      <c r="L182" s="38">
        <f>(1+Mastersheet!$C$29)*L170</f>
        <v>-2260.9039557544261</v>
      </c>
      <c r="M182" s="37">
        <f>M170*(1+Mastersheet!$C$39)</f>
        <v>-756.29486242755581</v>
      </c>
      <c r="N182" s="38">
        <v>0</v>
      </c>
      <c r="O182" s="38">
        <f t="shared" si="18"/>
        <v>0</v>
      </c>
      <c r="P182" s="58">
        <f t="shared" si="15"/>
        <v>8781.001035687892</v>
      </c>
      <c r="Q182" s="36">
        <f t="shared" si="16"/>
        <v>1459177.6711842951</v>
      </c>
    </row>
    <row r="183" spans="1:17">
      <c r="A183" s="33">
        <v>181</v>
      </c>
      <c r="B183" s="25">
        <v>39</v>
      </c>
      <c r="C183" s="40">
        <v>1</v>
      </c>
      <c r="D183" s="36">
        <f>D171*(1+Mastersheet!$C$3)</f>
        <v>18695.608999209184</v>
      </c>
      <c r="E183" s="34">
        <f t="shared" si="17"/>
        <v>-1121.7365399525511</v>
      </c>
      <c r="F183" s="37">
        <v>0</v>
      </c>
      <c r="G183" s="41">
        <f t="shared" si="14"/>
        <v>-5421.7266097706633</v>
      </c>
      <c r="H183" s="25">
        <v>0</v>
      </c>
      <c r="I183" s="38">
        <v>-60000</v>
      </c>
      <c r="J183" s="25">
        <v>0</v>
      </c>
      <c r="K183" s="38">
        <v>24000</v>
      </c>
      <c r="L183" s="38">
        <f>(1+Mastersheet!$C$29)*L171</f>
        <v>-2396.5581930996918</v>
      </c>
      <c r="M183" s="37">
        <f>M171*(1+Mastersheet!$C$39)</f>
        <v>-778.98370830038255</v>
      </c>
      <c r="N183" s="38">
        <v>0</v>
      </c>
      <c r="O183" s="38">
        <f t="shared" si="18"/>
        <v>0</v>
      </c>
      <c r="P183" s="58">
        <f t="shared" si="15"/>
        <v>-27023.396051914107</v>
      </c>
      <c r="Q183" s="36">
        <f t="shared" si="16"/>
        <v>1434586.2379176882</v>
      </c>
    </row>
    <row r="184" spans="1:17">
      <c r="A184" s="33">
        <v>182</v>
      </c>
      <c r="B184" s="25">
        <v>40</v>
      </c>
      <c r="C184" s="40">
        <v>2</v>
      </c>
      <c r="D184" s="36">
        <f>D172*(1+Mastersheet!$C$3)</f>
        <v>18695.608999209184</v>
      </c>
      <c r="E184" s="34">
        <f t="shared" si="17"/>
        <v>-1121.7365399525511</v>
      </c>
      <c r="F184" s="37">
        <v>0</v>
      </c>
      <c r="G184" s="41">
        <f t="shared" si="14"/>
        <v>-5421.7266097706633</v>
      </c>
      <c r="H184" s="25">
        <v>0</v>
      </c>
      <c r="I184" s="25">
        <v>0</v>
      </c>
      <c r="J184" s="25">
        <v>0</v>
      </c>
      <c r="K184">
        <v>0</v>
      </c>
      <c r="L184" s="38">
        <f>(1+Mastersheet!$C$29)*L172</f>
        <v>-2396.5581930996918</v>
      </c>
      <c r="M184" s="37">
        <f>M172*(1+Mastersheet!$C$39)</f>
        <v>-778.98370830038255</v>
      </c>
      <c r="N184" s="38">
        <v>0</v>
      </c>
      <c r="O184" s="38">
        <f t="shared" si="18"/>
        <v>0</v>
      </c>
      <c r="P184" s="58">
        <f t="shared" si="15"/>
        <v>8976.6039480858944</v>
      </c>
      <c r="Q184" s="36">
        <f t="shared" si="16"/>
        <v>1445953.8189289703</v>
      </c>
    </row>
    <row r="185" spans="1:17">
      <c r="A185" s="33">
        <v>183</v>
      </c>
      <c r="B185" s="25">
        <v>40</v>
      </c>
      <c r="C185" s="40">
        <v>3</v>
      </c>
      <c r="D185" s="36">
        <f>D173*(1+Mastersheet!$C$3)</f>
        <v>18695.608999209184</v>
      </c>
      <c r="E185" s="34">
        <f t="shared" si="17"/>
        <v>-1121.7365399525511</v>
      </c>
      <c r="F185" s="37">
        <v>0</v>
      </c>
      <c r="G185" s="41">
        <f t="shared" si="14"/>
        <v>-5421.7266097706633</v>
      </c>
      <c r="H185" s="25">
        <v>0</v>
      </c>
      <c r="I185" s="25">
        <v>0</v>
      </c>
      <c r="J185" s="25">
        <v>0</v>
      </c>
      <c r="K185">
        <v>0</v>
      </c>
      <c r="L185" s="38">
        <f>(1+Mastersheet!$C$29)*L173</f>
        <v>-2396.5581930996918</v>
      </c>
      <c r="M185" s="37">
        <f>M173*(1+Mastersheet!$C$39)</f>
        <v>-778.98370830038255</v>
      </c>
      <c r="N185" s="38">
        <v>0</v>
      </c>
      <c r="O185" s="38">
        <f t="shared" si="18"/>
        <v>0</v>
      </c>
      <c r="P185" s="58">
        <f t="shared" si="15"/>
        <v>8976.6039480858944</v>
      </c>
      <c r="Q185" s="36">
        <f t="shared" si="16"/>
        <v>1457340.3459086043</v>
      </c>
    </row>
    <row r="186" spans="1:17">
      <c r="A186" s="33">
        <v>184</v>
      </c>
      <c r="B186" s="25">
        <v>40</v>
      </c>
      <c r="C186" s="40">
        <v>4</v>
      </c>
      <c r="D186" s="36">
        <f>D174*(1+Mastersheet!$C$3)</f>
        <v>18695.608999209184</v>
      </c>
      <c r="E186" s="34">
        <f t="shared" si="17"/>
        <v>-1121.7365399525511</v>
      </c>
      <c r="F186" s="37">
        <v>0</v>
      </c>
      <c r="G186" s="41">
        <f t="shared" si="14"/>
        <v>-5421.7266097706633</v>
      </c>
      <c r="H186" s="25">
        <v>0</v>
      </c>
      <c r="I186" s="25">
        <v>0</v>
      </c>
      <c r="J186" s="25">
        <v>0</v>
      </c>
      <c r="K186">
        <v>0</v>
      </c>
      <c r="L186" s="38">
        <f>(1+Mastersheet!$C$29)*L174</f>
        <v>-2396.5581930996918</v>
      </c>
      <c r="M186" s="37">
        <f>M174*(1+Mastersheet!$C$39)</f>
        <v>-778.98370830038255</v>
      </c>
      <c r="N186" s="38">
        <v>0</v>
      </c>
      <c r="O186" s="38">
        <f t="shared" si="18"/>
        <v>0</v>
      </c>
      <c r="P186" s="58">
        <f t="shared" si="15"/>
        <v>8976.6039480858944</v>
      </c>
      <c r="Q186" s="36">
        <f t="shared" si="16"/>
        <v>1468745.8504332046</v>
      </c>
    </row>
    <row r="187" spans="1:17">
      <c r="A187" s="33">
        <v>185</v>
      </c>
      <c r="B187" s="25">
        <v>40</v>
      </c>
      <c r="C187" s="40">
        <v>5</v>
      </c>
      <c r="D187" s="36">
        <f>D175*(1+Mastersheet!$C$3)</f>
        <v>18695.608999209184</v>
      </c>
      <c r="E187" s="34">
        <f t="shared" si="17"/>
        <v>-1121.7365399525511</v>
      </c>
      <c r="F187" s="37">
        <v>0</v>
      </c>
      <c r="G187" s="41">
        <f t="shared" si="14"/>
        <v>-5421.7266097706633</v>
      </c>
      <c r="H187" s="25">
        <v>0</v>
      </c>
      <c r="I187" s="25">
        <v>0</v>
      </c>
      <c r="J187" s="25">
        <v>0</v>
      </c>
      <c r="K187">
        <v>0</v>
      </c>
      <c r="L187" s="38">
        <f>(1+Mastersheet!$C$29)*L175</f>
        <v>-2396.5581930996918</v>
      </c>
      <c r="M187" s="37">
        <f>M175*(1+Mastersheet!$C$39)</f>
        <v>-778.98370830038255</v>
      </c>
      <c r="N187" s="38">
        <v>0</v>
      </c>
      <c r="O187" s="38">
        <f t="shared" si="18"/>
        <v>0</v>
      </c>
      <c r="P187" s="58">
        <f t="shared" si="15"/>
        <v>8976.6039480858944</v>
      </c>
      <c r="Q187" s="36">
        <f t="shared" si="16"/>
        <v>1480170.3641320125</v>
      </c>
    </row>
    <row r="188" spans="1:17">
      <c r="A188" s="33">
        <v>186</v>
      </c>
      <c r="B188" s="25">
        <v>40</v>
      </c>
      <c r="C188" s="40">
        <v>6</v>
      </c>
      <c r="D188" s="36">
        <f>D176*(1+Mastersheet!$C$3)</f>
        <v>18695.608999209184</v>
      </c>
      <c r="E188" s="34">
        <f t="shared" si="17"/>
        <v>-1121.7365399525511</v>
      </c>
      <c r="F188" s="37">
        <v>0</v>
      </c>
      <c r="G188" s="41">
        <f t="shared" si="14"/>
        <v>-5421.7266097706633</v>
      </c>
      <c r="H188" s="25">
        <v>0</v>
      </c>
      <c r="I188" s="25">
        <v>0</v>
      </c>
      <c r="J188" s="25">
        <v>0</v>
      </c>
      <c r="K188">
        <v>0</v>
      </c>
      <c r="L188" s="38">
        <f>(1+Mastersheet!$C$29)*L176</f>
        <v>-2396.5581930996918</v>
      </c>
      <c r="M188" s="37">
        <f>M176*(1+Mastersheet!$C$39)</f>
        <v>-778.98370830038255</v>
      </c>
      <c r="N188" s="38">
        <v>0</v>
      </c>
      <c r="O188" s="38">
        <f t="shared" si="18"/>
        <v>0</v>
      </c>
      <c r="P188" s="58">
        <f t="shared" si="15"/>
        <v>8976.6039480858944</v>
      </c>
      <c r="Q188" s="36">
        <f t="shared" si="16"/>
        <v>1491613.918686985</v>
      </c>
    </row>
    <row r="189" spans="1:17">
      <c r="A189" s="33">
        <v>187</v>
      </c>
      <c r="B189" s="25">
        <v>40</v>
      </c>
      <c r="C189" s="40">
        <v>7</v>
      </c>
      <c r="D189" s="36">
        <f>D177*(1+Mastersheet!$C$3)</f>
        <v>18695.608999209184</v>
      </c>
      <c r="E189" s="34">
        <f t="shared" si="17"/>
        <v>-1121.7365399525511</v>
      </c>
      <c r="F189" s="37">
        <v>0</v>
      </c>
      <c r="G189" s="41">
        <f t="shared" si="14"/>
        <v>-5421.7266097706633</v>
      </c>
      <c r="H189" s="25">
        <v>0</v>
      </c>
      <c r="I189" s="25">
        <v>0</v>
      </c>
      <c r="J189" s="25">
        <v>0</v>
      </c>
      <c r="K189">
        <v>0</v>
      </c>
      <c r="L189" s="38">
        <f>(1+Mastersheet!$C$29)*L177</f>
        <v>-2396.5581930996918</v>
      </c>
      <c r="M189" s="37">
        <f>M177*(1+Mastersheet!$C$39)</f>
        <v>-778.98370830038255</v>
      </c>
      <c r="N189" s="38">
        <v>0</v>
      </c>
      <c r="O189" s="38">
        <f t="shared" si="18"/>
        <v>0</v>
      </c>
      <c r="P189" s="58">
        <f t="shared" si="15"/>
        <v>8976.6039480858944</v>
      </c>
      <c r="Q189" s="36">
        <f t="shared" si="16"/>
        <v>1503076.5458328826</v>
      </c>
    </row>
    <row r="190" spans="1:17">
      <c r="A190" s="33">
        <v>188</v>
      </c>
      <c r="B190" s="25">
        <v>40</v>
      </c>
      <c r="C190" s="40">
        <v>8</v>
      </c>
      <c r="D190" s="36">
        <f>D178*(1+Mastersheet!$C$3)</f>
        <v>18695.608999209184</v>
      </c>
      <c r="E190" s="34">
        <f t="shared" si="17"/>
        <v>-1121.7365399525511</v>
      </c>
      <c r="F190" s="37">
        <v>0</v>
      </c>
      <c r="G190" s="41">
        <f t="shared" si="14"/>
        <v>-5421.7266097706633</v>
      </c>
      <c r="H190" s="25">
        <v>0</v>
      </c>
      <c r="I190" s="25">
        <v>0</v>
      </c>
      <c r="J190" s="25">
        <v>0</v>
      </c>
      <c r="K190">
        <v>0</v>
      </c>
      <c r="L190" s="38">
        <f>(1+Mastersheet!$C$29)*L178</f>
        <v>-2396.5581930996918</v>
      </c>
      <c r="M190" s="37">
        <f>M178*(1+Mastersheet!$C$39)</f>
        <v>-778.98370830038255</v>
      </c>
      <c r="N190" s="38">
        <v>0</v>
      </c>
      <c r="O190" s="38">
        <f t="shared" si="18"/>
        <v>0</v>
      </c>
      <c r="P190" s="58">
        <f t="shared" si="15"/>
        <v>8976.6039480858944</v>
      </c>
      <c r="Q190" s="36">
        <f t="shared" si="16"/>
        <v>1514558.2773573566</v>
      </c>
    </row>
    <row r="191" spans="1:17">
      <c r="A191" s="33">
        <v>189</v>
      </c>
      <c r="B191" s="25">
        <v>40</v>
      </c>
      <c r="C191" s="40">
        <v>9</v>
      </c>
      <c r="D191" s="36">
        <f>D179*(1+Mastersheet!$C$3)</f>
        <v>18695.608999209184</v>
      </c>
      <c r="E191" s="34">
        <f t="shared" si="17"/>
        <v>-1121.7365399525511</v>
      </c>
      <c r="F191" s="37">
        <v>0</v>
      </c>
      <c r="G191" s="41">
        <f t="shared" si="14"/>
        <v>-5421.7266097706633</v>
      </c>
      <c r="H191" s="25">
        <v>0</v>
      </c>
      <c r="I191" s="25">
        <v>0</v>
      </c>
      <c r="J191" s="25">
        <v>0</v>
      </c>
      <c r="K191">
        <v>0</v>
      </c>
      <c r="L191" s="38">
        <f>(1+Mastersheet!$C$29)*L179</f>
        <v>-2396.5581930996918</v>
      </c>
      <c r="M191" s="37">
        <f>M179*(1+Mastersheet!$C$39)</f>
        <v>-778.98370830038255</v>
      </c>
      <c r="N191" s="38">
        <v>0</v>
      </c>
      <c r="O191" s="38">
        <f t="shared" si="18"/>
        <v>0</v>
      </c>
      <c r="P191" s="58">
        <f t="shared" si="15"/>
        <v>8976.6039480858944</v>
      </c>
      <c r="Q191" s="36">
        <f t="shared" si="16"/>
        <v>1526059.145101038</v>
      </c>
    </row>
    <row r="192" spans="1:17">
      <c r="A192" s="33">
        <v>190</v>
      </c>
      <c r="B192" s="25">
        <v>40</v>
      </c>
      <c r="C192" s="40">
        <v>10</v>
      </c>
      <c r="D192" s="36">
        <f>D180*(1+Mastersheet!$C$3)</f>
        <v>18695.608999209184</v>
      </c>
      <c r="E192" s="34">
        <f t="shared" si="17"/>
        <v>-1121.7365399525511</v>
      </c>
      <c r="F192" s="37">
        <v>0</v>
      </c>
      <c r="G192" s="41">
        <f t="shared" si="14"/>
        <v>-5421.7266097706633</v>
      </c>
      <c r="H192" s="25">
        <v>0</v>
      </c>
      <c r="I192" s="25">
        <v>0</v>
      </c>
      <c r="J192" s="25">
        <v>0</v>
      </c>
      <c r="K192">
        <v>0</v>
      </c>
      <c r="L192" s="38">
        <f>(1+Mastersheet!$C$29)*L180</f>
        <v>-2396.5581930996918</v>
      </c>
      <c r="M192" s="37">
        <f>M180*(1+Mastersheet!$C$39)</f>
        <v>-778.98370830038255</v>
      </c>
      <c r="N192" s="38">
        <v>0</v>
      </c>
      <c r="O192" s="38">
        <f t="shared" si="18"/>
        <v>0</v>
      </c>
      <c r="P192" s="58">
        <f t="shared" si="15"/>
        <v>8976.6039480858944</v>
      </c>
      <c r="Q192" s="36">
        <f t="shared" si="16"/>
        <v>1537579.1809576256</v>
      </c>
    </row>
    <row r="193" spans="1:17">
      <c r="A193" s="33">
        <v>191</v>
      </c>
      <c r="B193" s="25">
        <v>40</v>
      </c>
      <c r="C193" s="40">
        <v>11</v>
      </c>
      <c r="D193" s="36">
        <f>D181*(1+Mastersheet!$C$3)</f>
        <v>18695.608999209184</v>
      </c>
      <c r="E193" s="34">
        <f t="shared" si="17"/>
        <v>-1121.7365399525511</v>
      </c>
      <c r="F193" s="37">
        <v>0</v>
      </c>
      <c r="G193" s="41">
        <f t="shared" si="14"/>
        <v>-5421.7266097706633</v>
      </c>
      <c r="H193" s="25">
        <v>0</v>
      </c>
      <c r="I193" s="25">
        <v>0</v>
      </c>
      <c r="J193" s="25">
        <v>0</v>
      </c>
      <c r="K193">
        <v>0</v>
      </c>
      <c r="L193" s="38">
        <f>(1+Mastersheet!$C$29)*L181</f>
        <v>-2396.5581930996918</v>
      </c>
      <c r="M193" s="37">
        <f>M181*(1+Mastersheet!$C$39)</f>
        <v>-778.98370830038255</v>
      </c>
      <c r="N193" s="38">
        <v>0</v>
      </c>
      <c r="O193" s="38">
        <f t="shared" si="18"/>
        <v>0</v>
      </c>
      <c r="P193" s="58">
        <f t="shared" si="15"/>
        <v>8976.6039480858944</v>
      </c>
      <c r="Q193" s="36">
        <f t="shared" si="16"/>
        <v>1549118.4168739743</v>
      </c>
    </row>
    <row r="194" spans="1:17">
      <c r="A194" s="33">
        <v>192</v>
      </c>
      <c r="B194" s="25">
        <v>40</v>
      </c>
      <c r="C194" s="40">
        <v>0</v>
      </c>
      <c r="D194" s="36">
        <f>D182*(1+Mastersheet!$C$3)</f>
        <v>18695.608999209184</v>
      </c>
      <c r="E194" s="34">
        <f t="shared" si="17"/>
        <v>-1121.7365399525511</v>
      </c>
      <c r="F194" s="37">
        <v>0</v>
      </c>
      <c r="G194" s="41">
        <f t="shared" ref="G194:G257" si="19">-0.29*($D194)</f>
        <v>-5421.7266097706633</v>
      </c>
      <c r="H194" s="25">
        <v>0</v>
      </c>
      <c r="I194" s="25">
        <v>0</v>
      </c>
      <c r="J194" s="25">
        <v>0</v>
      </c>
      <c r="K194">
        <v>0</v>
      </c>
      <c r="L194" s="38">
        <f>(1+Mastersheet!$C$29)*L182</f>
        <v>-2396.5581930996918</v>
      </c>
      <c r="M194" s="37">
        <f>M182*(1+Mastersheet!$C$39)</f>
        <v>-778.98370830038255</v>
      </c>
      <c r="N194" s="38">
        <v>0</v>
      </c>
      <c r="O194" s="38">
        <f t="shared" si="18"/>
        <v>0</v>
      </c>
      <c r="P194" s="58">
        <f t="shared" si="15"/>
        <v>8976.6039480858944</v>
      </c>
      <c r="Q194" s="36">
        <f t="shared" si="16"/>
        <v>1560676.8848501835</v>
      </c>
    </row>
    <row r="195" spans="1:17">
      <c r="A195" s="33">
        <v>193</v>
      </c>
      <c r="B195" s="25">
        <v>40</v>
      </c>
      <c r="C195" s="40">
        <v>1</v>
      </c>
      <c r="D195" s="36">
        <f>D183*(1+Mastersheet!$C$3)</f>
        <v>19256.47726918546</v>
      </c>
      <c r="E195" s="34">
        <f t="shared" si="17"/>
        <v>-1155.3886361511275</v>
      </c>
      <c r="F195" s="37">
        <v>0</v>
      </c>
      <c r="G195" s="41">
        <f t="shared" si="19"/>
        <v>-5584.3784080637824</v>
      </c>
      <c r="H195" s="25">
        <v>0</v>
      </c>
      <c r="I195" s="25">
        <v>0</v>
      </c>
      <c r="J195" s="25">
        <v>0</v>
      </c>
      <c r="K195">
        <v>0</v>
      </c>
      <c r="L195" s="38">
        <f>(1+Mastersheet!$C$29)*L183</f>
        <v>-2540.3516846856733</v>
      </c>
      <c r="M195" s="37">
        <f>M183*(1+Mastersheet!$C$39)</f>
        <v>-802.353219549394</v>
      </c>
      <c r="N195" s="38">
        <v>0</v>
      </c>
      <c r="O195" s="38">
        <f t="shared" si="18"/>
        <v>0</v>
      </c>
      <c r="P195" s="58">
        <f t="shared" ref="P195:P258" si="20">SUM(D195,E195,F195,G195,H195,I195,J195,K195,L195,M195,N195,O195)</f>
        <v>9174.0053207354831</v>
      </c>
      <c r="Q195" s="36">
        <f t="shared" ref="Q195:Q258" si="21">P195+(Q194*(1+($U$7/12)))</f>
        <v>1572452.0183123359</v>
      </c>
    </row>
    <row r="196" spans="1:17">
      <c r="A196" s="33">
        <v>194</v>
      </c>
      <c r="B196" s="25">
        <v>41</v>
      </c>
      <c r="C196" s="40">
        <v>2</v>
      </c>
      <c r="D196" s="36">
        <f>D184*(1+Mastersheet!$C$3)</f>
        <v>19256.47726918546</v>
      </c>
      <c r="E196" s="34">
        <f t="shared" ref="E196:E259" si="22">-0.06*D196</f>
        <v>-1155.3886361511275</v>
      </c>
      <c r="F196" s="37">
        <v>0</v>
      </c>
      <c r="G196" s="41">
        <f t="shared" si="19"/>
        <v>-5584.3784080637824</v>
      </c>
      <c r="H196" s="25">
        <v>0</v>
      </c>
      <c r="I196" s="25">
        <v>0</v>
      </c>
      <c r="J196" s="25">
        <v>0</v>
      </c>
      <c r="K196">
        <v>0</v>
      </c>
      <c r="L196" s="38">
        <f>(1+Mastersheet!$C$29)*L184</f>
        <v>-2540.3516846856733</v>
      </c>
      <c r="M196" s="37">
        <f>M184*(1+Mastersheet!$C$39)</f>
        <v>-802.353219549394</v>
      </c>
      <c r="N196" s="38">
        <v>0</v>
      </c>
      <c r="O196" s="38">
        <f t="shared" ref="O196:O259" si="23">FV(0.00666,1,0,N196,0)</f>
        <v>0</v>
      </c>
      <c r="P196" s="58">
        <f t="shared" si="20"/>
        <v>9174.0053207354831</v>
      </c>
      <c r="Q196" s="36">
        <f t="shared" si="21"/>
        <v>1584246.7769969255</v>
      </c>
    </row>
    <row r="197" spans="1:17">
      <c r="A197" s="33">
        <v>195</v>
      </c>
      <c r="B197" s="25">
        <v>41</v>
      </c>
      <c r="C197" s="40">
        <v>3</v>
      </c>
      <c r="D197" s="36">
        <f>D185*(1+Mastersheet!$C$3)</f>
        <v>19256.47726918546</v>
      </c>
      <c r="E197" s="34">
        <f t="shared" si="22"/>
        <v>-1155.3886361511275</v>
      </c>
      <c r="F197" s="37">
        <v>0</v>
      </c>
      <c r="G197" s="41">
        <f t="shared" si="19"/>
        <v>-5584.3784080637824</v>
      </c>
      <c r="H197" s="25">
        <v>0</v>
      </c>
      <c r="I197" s="25">
        <v>0</v>
      </c>
      <c r="J197" s="25">
        <v>0</v>
      </c>
      <c r="K197">
        <v>0</v>
      </c>
      <c r="L197" s="38">
        <f>(1+Mastersheet!$C$29)*L185</f>
        <v>-2540.3516846856733</v>
      </c>
      <c r="M197" s="37">
        <f>M185*(1+Mastersheet!$C$39)</f>
        <v>-802.353219549394</v>
      </c>
      <c r="N197" s="38">
        <v>0</v>
      </c>
      <c r="O197" s="38">
        <f t="shared" si="23"/>
        <v>0</v>
      </c>
      <c r="P197" s="58">
        <f t="shared" si="20"/>
        <v>9174.0053207354831</v>
      </c>
      <c r="Q197" s="36">
        <f t="shared" si="21"/>
        <v>1596061.1936126559</v>
      </c>
    </row>
    <row r="198" spans="1:17">
      <c r="A198" s="33">
        <v>196</v>
      </c>
      <c r="B198" s="25">
        <v>41</v>
      </c>
      <c r="C198" s="40">
        <v>4</v>
      </c>
      <c r="D198" s="36">
        <f>D186*(1+Mastersheet!$C$3)</f>
        <v>19256.47726918546</v>
      </c>
      <c r="E198" s="34">
        <f t="shared" si="22"/>
        <v>-1155.3886361511275</v>
      </c>
      <c r="F198" s="37">
        <v>0</v>
      </c>
      <c r="G198" s="41">
        <f t="shared" si="19"/>
        <v>-5584.3784080637824</v>
      </c>
      <c r="H198" s="25">
        <v>0</v>
      </c>
      <c r="I198" s="25">
        <v>0</v>
      </c>
      <c r="J198" s="25">
        <v>0</v>
      </c>
      <c r="K198">
        <v>0</v>
      </c>
      <c r="L198" s="38">
        <f>(1+Mastersheet!$C$29)*L186</f>
        <v>-2540.3516846856733</v>
      </c>
      <c r="M198" s="37">
        <f>M186*(1+Mastersheet!$C$39)</f>
        <v>-802.353219549394</v>
      </c>
      <c r="N198" s="38">
        <v>0</v>
      </c>
      <c r="O198" s="38">
        <f t="shared" si="23"/>
        <v>0</v>
      </c>
      <c r="P198" s="58">
        <f t="shared" si="20"/>
        <v>9174.0053207354831</v>
      </c>
      <c r="Q198" s="36">
        <f t="shared" si="21"/>
        <v>1607895.3009227458</v>
      </c>
    </row>
    <row r="199" spans="1:17">
      <c r="A199" s="33">
        <v>197</v>
      </c>
      <c r="B199" s="25">
        <v>41</v>
      </c>
      <c r="C199" s="40">
        <v>5</v>
      </c>
      <c r="D199" s="36">
        <f>D187*(1+Mastersheet!$C$3)</f>
        <v>19256.47726918546</v>
      </c>
      <c r="E199" s="34">
        <f t="shared" si="22"/>
        <v>-1155.3886361511275</v>
      </c>
      <c r="F199" s="37">
        <v>0</v>
      </c>
      <c r="G199" s="41">
        <f t="shared" si="19"/>
        <v>-5584.3784080637824</v>
      </c>
      <c r="H199" s="25">
        <v>0</v>
      </c>
      <c r="I199" s="25">
        <v>0</v>
      </c>
      <c r="J199" s="25">
        <v>0</v>
      </c>
      <c r="K199">
        <v>0</v>
      </c>
      <c r="L199" s="38">
        <f>(1+Mastersheet!$C$29)*L187</f>
        <v>-2540.3516846856733</v>
      </c>
      <c r="M199" s="37">
        <f>M187*(1+Mastersheet!$C$39)</f>
        <v>-802.353219549394</v>
      </c>
      <c r="N199" s="38">
        <v>0</v>
      </c>
      <c r="O199" s="38">
        <f t="shared" si="23"/>
        <v>0</v>
      </c>
      <c r="P199" s="58">
        <f t="shared" si="20"/>
        <v>9174.0053207354831</v>
      </c>
      <c r="Q199" s="36">
        <f t="shared" si="21"/>
        <v>1619749.1317450192</v>
      </c>
    </row>
    <row r="200" spans="1:17">
      <c r="A200" s="33">
        <v>198</v>
      </c>
      <c r="B200" s="25">
        <v>41</v>
      </c>
      <c r="C200" s="40">
        <v>6</v>
      </c>
      <c r="D200" s="36">
        <f>D188*(1+Mastersheet!$C$3)</f>
        <v>19256.47726918546</v>
      </c>
      <c r="E200" s="34">
        <f t="shared" si="22"/>
        <v>-1155.3886361511275</v>
      </c>
      <c r="F200" s="37">
        <v>0</v>
      </c>
      <c r="G200" s="41">
        <f t="shared" si="19"/>
        <v>-5584.3784080637824</v>
      </c>
      <c r="H200" s="25">
        <v>0</v>
      </c>
      <c r="I200" s="25">
        <v>0</v>
      </c>
      <c r="J200" s="25">
        <v>0</v>
      </c>
      <c r="K200">
        <v>0</v>
      </c>
      <c r="L200" s="38">
        <f>(1+Mastersheet!$C$29)*L188</f>
        <v>-2540.3516846856733</v>
      </c>
      <c r="M200" s="37">
        <f>M188*(1+Mastersheet!$C$39)</f>
        <v>-802.353219549394</v>
      </c>
      <c r="N200" s="38">
        <v>0</v>
      </c>
      <c r="O200" s="38">
        <f t="shared" si="23"/>
        <v>0</v>
      </c>
      <c r="P200" s="58">
        <f t="shared" si="20"/>
        <v>9174.0053207354831</v>
      </c>
      <c r="Q200" s="36">
        <f t="shared" si="21"/>
        <v>1631622.7189519964</v>
      </c>
    </row>
    <row r="201" spans="1:17">
      <c r="A201" s="33">
        <v>199</v>
      </c>
      <c r="B201" s="25">
        <v>41</v>
      </c>
      <c r="C201" s="40">
        <v>7</v>
      </c>
      <c r="D201" s="36">
        <f>D189*(1+Mastersheet!$C$3)</f>
        <v>19256.47726918546</v>
      </c>
      <c r="E201" s="34">
        <f t="shared" si="22"/>
        <v>-1155.3886361511275</v>
      </c>
      <c r="F201" s="37">
        <v>0</v>
      </c>
      <c r="G201" s="41">
        <f t="shared" si="19"/>
        <v>-5584.3784080637824</v>
      </c>
      <c r="H201" s="25">
        <v>0</v>
      </c>
      <c r="I201" s="25">
        <v>0</v>
      </c>
      <c r="J201" s="25">
        <v>0</v>
      </c>
      <c r="K201">
        <v>0</v>
      </c>
      <c r="L201" s="38">
        <f>(1+Mastersheet!$C$29)*L189</f>
        <v>-2540.3516846856733</v>
      </c>
      <c r="M201" s="37">
        <f>M189*(1+Mastersheet!$C$39)</f>
        <v>-802.353219549394</v>
      </c>
      <c r="N201" s="38">
        <v>0</v>
      </c>
      <c r="O201" s="38">
        <f t="shared" si="23"/>
        <v>0</v>
      </c>
      <c r="P201" s="58">
        <f t="shared" si="20"/>
        <v>9174.0053207354831</v>
      </c>
      <c r="Q201" s="36">
        <f t="shared" si="21"/>
        <v>1643516.0954709854</v>
      </c>
    </row>
    <row r="202" spans="1:17">
      <c r="A202" s="33">
        <v>200</v>
      </c>
      <c r="B202" s="25">
        <v>41</v>
      </c>
      <c r="C202" s="40">
        <v>8</v>
      </c>
      <c r="D202" s="36">
        <f>D190*(1+Mastersheet!$C$3)</f>
        <v>19256.47726918546</v>
      </c>
      <c r="E202" s="34">
        <f t="shared" si="22"/>
        <v>-1155.3886361511275</v>
      </c>
      <c r="F202" s="37">
        <v>0</v>
      </c>
      <c r="G202" s="41">
        <f t="shared" si="19"/>
        <v>-5584.3784080637824</v>
      </c>
      <c r="H202" s="25">
        <v>0</v>
      </c>
      <c r="I202" s="25">
        <v>0</v>
      </c>
      <c r="J202" s="25">
        <v>0</v>
      </c>
      <c r="K202">
        <v>0</v>
      </c>
      <c r="L202" s="38">
        <f>(1+Mastersheet!$C$29)*L190</f>
        <v>-2540.3516846856733</v>
      </c>
      <c r="M202" s="37">
        <f>M190*(1+Mastersheet!$C$39)</f>
        <v>-802.353219549394</v>
      </c>
      <c r="N202" s="38">
        <v>0</v>
      </c>
      <c r="O202" s="38">
        <f t="shared" si="23"/>
        <v>0</v>
      </c>
      <c r="P202" s="58">
        <f t="shared" si="20"/>
        <v>9174.0053207354831</v>
      </c>
      <c r="Q202" s="36">
        <f t="shared" si="21"/>
        <v>1655429.2942841726</v>
      </c>
    </row>
    <row r="203" spans="1:17">
      <c r="A203" s="33">
        <v>201</v>
      </c>
      <c r="B203" s="25">
        <v>41</v>
      </c>
      <c r="C203" s="40">
        <v>9</v>
      </c>
      <c r="D203" s="36">
        <f>D191*(1+Mastersheet!$C$3)</f>
        <v>19256.47726918546</v>
      </c>
      <c r="E203" s="34">
        <f t="shared" si="22"/>
        <v>-1155.3886361511275</v>
      </c>
      <c r="F203" s="37">
        <v>0</v>
      </c>
      <c r="G203" s="41">
        <f t="shared" si="19"/>
        <v>-5584.3784080637824</v>
      </c>
      <c r="H203" s="25">
        <v>0</v>
      </c>
      <c r="I203" s="25">
        <v>0</v>
      </c>
      <c r="J203" s="25">
        <v>0</v>
      </c>
      <c r="K203">
        <v>0</v>
      </c>
      <c r="L203" s="38">
        <f>(1+Mastersheet!$C$29)*L191</f>
        <v>-2540.3516846856733</v>
      </c>
      <c r="M203" s="37">
        <f>M191*(1+Mastersheet!$C$39)</f>
        <v>-802.353219549394</v>
      </c>
      <c r="N203" s="38">
        <v>0</v>
      </c>
      <c r="O203" s="38">
        <f t="shared" si="23"/>
        <v>0</v>
      </c>
      <c r="P203" s="58">
        <f t="shared" si="20"/>
        <v>9174.0053207354831</v>
      </c>
      <c r="Q203" s="36">
        <f t="shared" si="21"/>
        <v>1667362.348428715</v>
      </c>
    </row>
    <row r="204" spans="1:17">
      <c r="A204" s="33">
        <v>202</v>
      </c>
      <c r="B204" s="25">
        <v>41</v>
      </c>
      <c r="C204" s="40">
        <v>10</v>
      </c>
      <c r="D204" s="36">
        <f>D192*(1+Mastersheet!$C$3)</f>
        <v>19256.47726918546</v>
      </c>
      <c r="E204" s="34">
        <f t="shared" si="22"/>
        <v>-1155.3886361511275</v>
      </c>
      <c r="F204" s="37">
        <v>0</v>
      </c>
      <c r="G204" s="41">
        <f t="shared" si="19"/>
        <v>-5584.3784080637824</v>
      </c>
      <c r="H204" s="25">
        <v>0</v>
      </c>
      <c r="I204" s="25">
        <v>0</v>
      </c>
      <c r="J204" s="25">
        <v>0</v>
      </c>
      <c r="K204">
        <v>0</v>
      </c>
      <c r="L204" s="38">
        <f>(1+Mastersheet!$C$29)*L192</f>
        <v>-2540.3516846856733</v>
      </c>
      <c r="M204" s="37">
        <f>M192*(1+Mastersheet!$C$39)</f>
        <v>-802.353219549394</v>
      </c>
      <c r="N204" s="38">
        <v>0</v>
      </c>
      <c r="O204" s="38">
        <f t="shared" si="23"/>
        <v>0</v>
      </c>
      <c r="P204" s="58">
        <f t="shared" si="20"/>
        <v>9174.0053207354831</v>
      </c>
      <c r="Q204" s="36">
        <f t="shared" si="21"/>
        <v>1679315.2909968318</v>
      </c>
    </row>
    <row r="205" spans="1:17">
      <c r="A205" s="33">
        <v>203</v>
      </c>
      <c r="B205" s="25">
        <v>41</v>
      </c>
      <c r="C205" s="40">
        <v>11</v>
      </c>
      <c r="D205" s="36">
        <f>D193*(1+Mastersheet!$C$3)</f>
        <v>19256.47726918546</v>
      </c>
      <c r="E205" s="34">
        <f t="shared" si="22"/>
        <v>-1155.3886361511275</v>
      </c>
      <c r="F205" s="37">
        <v>0</v>
      </c>
      <c r="G205" s="41">
        <f t="shared" si="19"/>
        <v>-5584.3784080637824</v>
      </c>
      <c r="H205" s="25">
        <v>0</v>
      </c>
      <c r="I205" s="25">
        <v>0</v>
      </c>
      <c r="J205" s="25">
        <v>0</v>
      </c>
      <c r="K205">
        <v>0</v>
      </c>
      <c r="L205" s="38">
        <f>(1+Mastersheet!$C$29)*L193</f>
        <v>-2540.3516846856733</v>
      </c>
      <c r="M205" s="37">
        <f>M193*(1+Mastersheet!$C$39)</f>
        <v>-802.353219549394</v>
      </c>
      <c r="N205" s="38">
        <v>0</v>
      </c>
      <c r="O205" s="38">
        <f t="shared" si="23"/>
        <v>0</v>
      </c>
      <c r="P205" s="58">
        <f t="shared" si="20"/>
        <v>9174.0053207354831</v>
      </c>
      <c r="Q205" s="36">
        <f t="shared" si="21"/>
        <v>1691288.1551358954</v>
      </c>
    </row>
    <row r="206" spans="1:17">
      <c r="A206" s="33">
        <v>204</v>
      </c>
      <c r="B206" s="25">
        <v>41</v>
      </c>
      <c r="C206" s="40">
        <v>0</v>
      </c>
      <c r="D206" s="36">
        <f>D194*(1+Mastersheet!$C$3)</f>
        <v>19256.47726918546</v>
      </c>
      <c r="E206" s="34">
        <f t="shared" si="22"/>
        <v>-1155.3886361511275</v>
      </c>
      <c r="F206" s="37">
        <v>0</v>
      </c>
      <c r="G206" s="41">
        <f t="shared" si="19"/>
        <v>-5584.3784080637824</v>
      </c>
      <c r="H206" s="25">
        <v>0</v>
      </c>
      <c r="I206" s="25">
        <v>0</v>
      </c>
      <c r="J206" s="25">
        <v>0</v>
      </c>
      <c r="K206">
        <v>0</v>
      </c>
      <c r="L206" s="38">
        <f>(1+Mastersheet!$C$29)*L194</f>
        <v>-2540.3516846856733</v>
      </c>
      <c r="M206" s="37">
        <f>M194*(1+Mastersheet!$C$39)</f>
        <v>-802.353219549394</v>
      </c>
      <c r="N206" s="38">
        <v>0</v>
      </c>
      <c r="O206" s="38">
        <f t="shared" si="23"/>
        <v>0</v>
      </c>
      <c r="P206" s="58">
        <f t="shared" si="20"/>
        <v>9174.0053207354831</v>
      </c>
      <c r="Q206" s="36">
        <f t="shared" si="21"/>
        <v>1703280.9740485242</v>
      </c>
    </row>
    <row r="207" spans="1:17">
      <c r="A207" s="33">
        <v>205</v>
      </c>
      <c r="B207" s="25">
        <v>41</v>
      </c>
      <c r="C207" s="40">
        <v>1</v>
      </c>
      <c r="D207" s="36">
        <f>D195*(1+Mastersheet!$C$3)</f>
        <v>19834.171587261026</v>
      </c>
      <c r="E207" s="34">
        <f t="shared" si="22"/>
        <v>-1190.0502952356615</v>
      </c>
      <c r="F207" s="37">
        <v>0</v>
      </c>
      <c r="G207" s="41">
        <f t="shared" si="19"/>
        <v>-5751.9097603056971</v>
      </c>
      <c r="H207" s="25">
        <v>0</v>
      </c>
      <c r="I207" s="25">
        <v>0</v>
      </c>
      <c r="J207" s="25">
        <v>0</v>
      </c>
      <c r="K207">
        <v>0</v>
      </c>
      <c r="L207" s="38">
        <f>(1+Mastersheet!$C$29)*L195</f>
        <v>-2692.7727857668137</v>
      </c>
      <c r="M207" s="37">
        <f>M195*(1+Mastersheet!$C$39)</f>
        <v>-826.42381613587588</v>
      </c>
      <c r="N207" s="38">
        <v>0</v>
      </c>
      <c r="O207" s="38">
        <f t="shared" si="23"/>
        <v>0</v>
      </c>
      <c r="P207" s="58">
        <f t="shared" si="20"/>
        <v>9373.0149298169763</v>
      </c>
      <c r="Q207" s="36">
        <f t="shared" si="21"/>
        <v>1715492.7906017555</v>
      </c>
    </row>
    <row r="208" spans="1:17">
      <c r="A208" s="33">
        <v>206</v>
      </c>
      <c r="B208" s="25">
        <v>42</v>
      </c>
      <c r="C208" s="40">
        <v>2</v>
      </c>
      <c r="D208" s="36">
        <f>D196*(1+Mastersheet!$C$3)</f>
        <v>19834.171587261026</v>
      </c>
      <c r="E208" s="34">
        <f t="shared" si="22"/>
        <v>-1190.0502952356615</v>
      </c>
      <c r="F208" s="37">
        <v>0</v>
      </c>
      <c r="G208" s="41">
        <f t="shared" si="19"/>
        <v>-5751.9097603056971</v>
      </c>
      <c r="H208" s="25">
        <v>0</v>
      </c>
      <c r="I208" s="25">
        <v>0</v>
      </c>
      <c r="J208" s="25">
        <v>0</v>
      </c>
      <c r="K208">
        <v>0</v>
      </c>
      <c r="L208" s="38">
        <f>(1+Mastersheet!$C$29)*L196</f>
        <v>-2692.7727857668137</v>
      </c>
      <c r="M208" s="37">
        <f>M196*(1+Mastersheet!$C$39)</f>
        <v>-826.42381613587588</v>
      </c>
      <c r="N208" s="38">
        <v>0</v>
      </c>
      <c r="O208" s="38">
        <f t="shared" si="23"/>
        <v>0</v>
      </c>
      <c r="P208" s="58">
        <f t="shared" si="20"/>
        <v>9373.0149298169763</v>
      </c>
      <c r="Q208" s="36">
        <f t="shared" si="21"/>
        <v>1727724.9601825755</v>
      </c>
    </row>
    <row r="209" spans="1:17">
      <c r="A209" s="33">
        <v>207</v>
      </c>
      <c r="B209" s="25">
        <v>42</v>
      </c>
      <c r="C209" s="40">
        <v>3</v>
      </c>
      <c r="D209" s="36">
        <f>D197*(1+Mastersheet!$C$3)</f>
        <v>19834.171587261026</v>
      </c>
      <c r="E209" s="34">
        <f t="shared" si="22"/>
        <v>-1190.0502952356615</v>
      </c>
      <c r="F209" s="37">
        <v>0</v>
      </c>
      <c r="G209" s="41">
        <f t="shared" si="19"/>
        <v>-5751.9097603056971</v>
      </c>
      <c r="H209" s="25">
        <v>0</v>
      </c>
      <c r="I209" s="25">
        <v>0</v>
      </c>
      <c r="J209" s="25">
        <v>0</v>
      </c>
      <c r="K209">
        <v>0</v>
      </c>
      <c r="L209" s="38">
        <f>(1+Mastersheet!$C$29)*L197</f>
        <v>-2692.7727857668137</v>
      </c>
      <c r="M209" s="37">
        <f>M197*(1+Mastersheet!$C$39)</f>
        <v>-826.42381613587588</v>
      </c>
      <c r="N209" s="38">
        <v>0</v>
      </c>
      <c r="O209" s="38">
        <f t="shared" si="23"/>
        <v>0</v>
      </c>
      <c r="P209" s="58">
        <f t="shared" si="20"/>
        <v>9373.0149298169763</v>
      </c>
      <c r="Q209" s="36">
        <f t="shared" si="21"/>
        <v>1739977.516712697</v>
      </c>
    </row>
    <row r="210" spans="1:17">
      <c r="A210" s="33">
        <v>208</v>
      </c>
      <c r="B210" s="25">
        <v>42</v>
      </c>
      <c r="C210" s="40">
        <v>4</v>
      </c>
      <c r="D210" s="36">
        <f>D198*(1+Mastersheet!$C$3)</f>
        <v>19834.171587261026</v>
      </c>
      <c r="E210" s="34">
        <f t="shared" si="22"/>
        <v>-1190.0502952356615</v>
      </c>
      <c r="F210" s="37">
        <v>0</v>
      </c>
      <c r="G210" s="41">
        <f t="shared" si="19"/>
        <v>-5751.9097603056971</v>
      </c>
      <c r="H210" s="25">
        <v>0</v>
      </c>
      <c r="I210" s="25">
        <v>0</v>
      </c>
      <c r="J210" s="25">
        <v>0</v>
      </c>
      <c r="K210">
        <v>0</v>
      </c>
      <c r="L210" s="38">
        <f>(1+Mastersheet!$C$29)*L198</f>
        <v>-2692.7727857668137</v>
      </c>
      <c r="M210" s="37">
        <f>M198*(1+Mastersheet!$C$39)</f>
        <v>-826.42381613587588</v>
      </c>
      <c r="N210" s="38">
        <v>0</v>
      </c>
      <c r="O210" s="38">
        <f t="shared" si="23"/>
        <v>0</v>
      </c>
      <c r="P210" s="58">
        <f t="shared" si="20"/>
        <v>9373.0149298169763</v>
      </c>
      <c r="Q210" s="36">
        <f t="shared" si="21"/>
        <v>1752250.4941703686</v>
      </c>
    </row>
    <row r="211" spans="1:17">
      <c r="A211" s="33">
        <v>209</v>
      </c>
      <c r="B211" s="25">
        <v>42</v>
      </c>
      <c r="C211" s="40">
        <v>5</v>
      </c>
      <c r="D211" s="36">
        <f>D199*(1+Mastersheet!$C$3)</f>
        <v>19834.171587261026</v>
      </c>
      <c r="E211" s="34">
        <f t="shared" si="22"/>
        <v>-1190.0502952356615</v>
      </c>
      <c r="F211" s="37">
        <v>0</v>
      </c>
      <c r="G211" s="41">
        <f t="shared" si="19"/>
        <v>-5751.9097603056971</v>
      </c>
      <c r="H211" s="25">
        <v>0</v>
      </c>
      <c r="I211" s="25">
        <v>0</v>
      </c>
      <c r="J211" s="25">
        <v>0</v>
      </c>
      <c r="K211">
        <v>0</v>
      </c>
      <c r="L211" s="38">
        <f>(1+Mastersheet!$C$29)*L199</f>
        <v>-2692.7727857668137</v>
      </c>
      <c r="M211" s="37">
        <f>M199*(1+Mastersheet!$C$39)</f>
        <v>-826.42381613587588</v>
      </c>
      <c r="N211" s="38">
        <v>0</v>
      </c>
      <c r="O211" s="38">
        <f t="shared" si="23"/>
        <v>0</v>
      </c>
      <c r="P211" s="58">
        <f t="shared" si="20"/>
        <v>9373.0149298169763</v>
      </c>
      <c r="Q211" s="36">
        <f t="shared" si="21"/>
        <v>1764543.9265904697</v>
      </c>
    </row>
    <row r="212" spans="1:17">
      <c r="A212" s="33">
        <v>210</v>
      </c>
      <c r="B212" s="25">
        <v>42</v>
      </c>
      <c r="C212" s="40">
        <v>6</v>
      </c>
      <c r="D212" s="36">
        <f>D200*(1+Mastersheet!$C$3)</f>
        <v>19834.171587261026</v>
      </c>
      <c r="E212" s="34">
        <f t="shared" si="22"/>
        <v>-1190.0502952356615</v>
      </c>
      <c r="F212" s="37">
        <v>0</v>
      </c>
      <c r="G212" s="41">
        <f t="shared" si="19"/>
        <v>-5751.9097603056971</v>
      </c>
      <c r="H212" s="25">
        <v>0</v>
      </c>
      <c r="I212" s="25">
        <v>0</v>
      </c>
      <c r="J212" s="25">
        <v>0</v>
      </c>
      <c r="K212">
        <v>0</v>
      </c>
      <c r="L212" s="38">
        <f>(1+Mastersheet!$C$29)*L200</f>
        <v>-2692.7727857668137</v>
      </c>
      <c r="M212" s="37">
        <f>M200*(1+Mastersheet!$C$39)</f>
        <v>-826.42381613587588</v>
      </c>
      <c r="N212" s="38">
        <v>0</v>
      </c>
      <c r="O212" s="38">
        <f t="shared" si="23"/>
        <v>0</v>
      </c>
      <c r="P212" s="58">
        <f t="shared" si="20"/>
        <v>9373.0149298169763</v>
      </c>
      <c r="Q212" s="36">
        <f t="shared" si="21"/>
        <v>1776857.8480646042</v>
      </c>
    </row>
    <row r="213" spans="1:17">
      <c r="A213" s="33">
        <v>211</v>
      </c>
      <c r="B213" s="25">
        <v>42</v>
      </c>
      <c r="C213" s="40">
        <v>7</v>
      </c>
      <c r="D213" s="36">
        <f>D201*(1+Mastersheet!$C$3)</f>
        <v>19834.171587261026</v>
      </c>
      <c r="E213" s="34">
        <f t="shared" si="22"/>
        <v>-1190.0502952356615</v>
      </c>
      <c r="F213" s="37">
        <v>0</v>
      </c>
      <c r="G213" s="41">
        <f t="shared" si="19"/>
        <v>-5751.9097603056971</v>
      </c>
      <c r="H213" s="25">
        <v>0</v>
      </c>
      <c r="I213" s="25">
        <v>0</v>
      </c>
      <c r="J213" s="25">
        <v>0</v>
      </c>
      <c r="K213">
        <v>0</v>
      </c>
      <c r="L213" s="38">
        <f>(1+Mastersheet!$C$29)*L201</f>
        <v>-2692.7727857668137</v>
      </c>
      <c r="M213" s="37">
        <f>M201*(1+Mastersheet!$C$39)</f>
        <v>-826.42381613587588</v>
      </c>
      <c r="N213" s="38">
        <v>0</v>
      </c>
      <c r="O213" s="38">
        <f t="shared" si="23"/>
        <v>0</v>
      </c>
      <c r="P213" s="58">
        <f t="shared" si="20"/>
        <v>9373.0149298169763</v>
      </c>
      <c r="Q213" s="36">
        <f t="shared" si="21"/>
        <v>1789192.2927411958</v>
      </c>
    </row>
    <row r="214" spans="1:17">
      <c r="A214" s="33">
        <v>212</v>
      </c>
      <c r="B214" s="25">
        <v>42</v>
      </c>
      <c r="C214" s="40">
        <v>8</v>
      </c>
      <c r="D214" s="36">
        <f>D202*(1+Mastersheet!$C$3)</f>
        <v>19834.171587261026</v>
      </c>
      <c r="E214" s="34">
        <f t="shared" si="22"/>
        <v>-1190.0502952356615</v>
      </c>
      <c r="F214" s="37">
        <v>0</v>
      </c>
      <c r="G214" s="41">
        <f t="shared" si="19"/>
        <v>-5751.9097603056971</v>
      </c>
      <c r="H214" s="25">
        <v>0</v>
      </c>
      <c r="I214" s="25">
        <v>0</v>
      </c>
      <c r="J214" s="25">
        <v>0</v>
      </c>
      <c r="K214">
        <v>0</v>
      </c>
      <c r="L214" s="38">
        <f>(1+Mastersheet!$C$29)*L202</f>
        <v>-2692.7727857668137</v>
      </c>
      <c r="M214" s="37">
        <f>M202*(1+Mastersheet!$C$39)</f>
        <v>-826.42381613587588</v>
      </c>
      <c r="N214" s="38">
        <v>0</v>
      </c>
      <c r="O214" s="38">
        <f t="shared" si="23"/>
        <v>0</v>
      </c>
      <c r="P214" s="58">
        <f t="shared" si="20"/>
        <v>9373.0149298169763</v>
      </c>
      <c r="Q214" s="36">
        <f t="shared" si="21"/>
        <v>1801547.2948255816</v>
      </c>
    </row>
    <row r="215" spans="1:17">
      <c r="A215" s="33">
        <v>213</v>
      </c>
      <c r="B215" s="25">
        <v>42</v>
      </c>
      <c r="C215" s="40">
        <v>9</v>
      </c>
      <c r="D215" s="36">
        <f>D203*(1+Mastersheet!$C$3)</f>
        <v>19834.171587261026</v>
      </c>
      <c r="E215" s="34">
        <f t="shared" si="22"/>
        <v>-1190.0502952356615</v>
      </c>
      <c r="F215" s="37">
        <v>0</v>
      </c>
      <c r="G215" s="41">
        <f t="shared" si="19"/>
        <v>-5751.9097603056971</v>
      </c>
      <c r="H215" s="25">
        <v>0</v>
      </c>
      <c r="I215" s="25">
        <v>0</v>
      </c>
      <c r="J215" s="25">
        <v>0</v>
      </c>
      <c r="K215">
        <v>0</v>
      </c>
      <c r="L215" s="38">
        <f>(1+Mastersheet!$C$29)*L203</f>
        <v>-2692.7727857668137</v>
      </c>
      <c r="M215" s="37">
        <f>M203*(1+Mastersheet!$C$39)</f>
        <v>-826.42381613587588</v>
      </c>
      <c r="N215" s="38">
        <v>0</v>
      </c>
      <c r="O215" s="38">
        <f t="shared" si="23"/>
        <v>0</v>
      </c>
      <c r="P215" s="58">
        <f t="shared" si="20"/>
        <v>9373.0149298169763</v>
      </c>
      <c r="Q215" s="36">
        <f t="shared" si="21"/>
        <v>1813922.8885801081</v>
      </c>
    </row>
    <row r="216" spans="1:17">
      <c r="A216" s="33">
        <v>214</v>
      </c>
      <c r="B216" s="25">
        <v>42</v>
      </c>
      <c r="C216" s="40">
        <v>10</v>
      </c>
      <c r="D216" s="36">
        <f>D204*(1+Mastersheet!$C$3)</f>
        <v>19834.171587261026</v>
      </c>
      <c r="E216" s="34">
        <f t="shared" si="22"/>
        <v>-1190.0502952356615</v>
      </c>
      <c r="F216" s="37">
        <v>0</v>
      </c>
      <c r="G216" s="41">
        <f t="shared" si="19"/>
        <v>-5751.9097603056971</v>
      </c>
      <c r="H216" s="25">
        <v>0</v>
      </c>
      <c r="I216" s="25">
        <v>0</v>
      </c>
      <c r="J216" s="25">
        <v>0</v>
      </c>
      <c r="K216">
        <v>0</v>
      </c>
      <c r="L216" s="38">
        <f>(1+Mastersheet!$C$29)*L204</f>
        <v>-2692.7727857668137</v>
      </c>
      <c r="M216" s="37">
        <f>M204*(1+Mastersheet!$C$39)</f>
        <v>-826.42381613587588</v>
      </c>
      <c r="N216" s="38">
        <v>0</v>
      </c>
      <c r="O216" s="38">
        <f t="shared" si="23"/>
        <v>0</v>
      </c>
      <c r="P216" s="58">
        <f t="shared" si="20"/>
        <v>9373.0149298169763</v>
      </c>
      <c r="Q216" s="36">
        <f t="shared" si="21"/>
        <v>1826319.1083242253</v>
      </c>
    </row>
    <row r="217" spans="1:17">
      <c r="A217" s="33">
        <v>215</v>
      </c>
      <c r="B217" s="25">
        <v>42</v>
      </c>
      <c r="C217" s="40">
        <v>11</v>
      </c>
      <c r="D217" s="36">
        <f>D205*(1+Mastersheet!$C$3)</f>
        <v>19834.171587261026</v>
      </c>
      <c r="E217" s="34">
        <f t="shared" si="22"/>
        <v>-1190.0502952356615</v>
      </c>
      <c r="F217" s="37">
        <v>0</v>
      </c>
      <c r="G217" s="41">
        <f t="shared" si="19"/>
        <v>-5751.9097603056971</v>
      </c>
      <c r="H217" s="25">
        <v>0</v>
      </c>
      <c r="I217" s="25">
        <v>0</v>
      </c>
      <c r="J217" s="25">
        <v>0</v>
      </c>
      <c r="K217">
        <v>0</v>
      </c>
      <c r="L217" s="38">
        <f>(1+Mastersheet!$C$29)*L205</f>
        <v>-2692.7727857668137</v>
      </c>
      <c r="M217" s="37">
        <f>M205*(1+Mastersheet!$C$39)</f>
        <v>-826.42381613587588</v>
      </c>
      <c r="N217" s="38">
        <v>0</v>
      </c>
      <c r="O217" s="38">
        <f t="shared" si="23"/>
        <v>0</v>
      </c>
      <c r="P217" s="58">
        <f t="shared" si="20"/>
        <v>9373.0149298169763</v>
      </c>
      <c r="Q217" s="36">
        <f t="shared" si="21"/>
        <v>1838735.9884345827</v>
      </c>
    </row>
    <row r="218" spans="1:17">
      <c r="A218" s="33">
        <v>216</v>
      </c>
      <c r="B218" s="25">
        <v>42</v>
      </c>
      <c r="C218" s="40">
        <v>0</v>
      </c>
      <c r="D218" s="36">
        <f>D206*(1+Mastersheet!$C$3)</f>
        <v>19834.171587261026</v>
      </c>
      <c r="E218" s="34">
        <f t="shared" si="22"/>
        <v>-1190.0502952356615</v>
      </c>
      <c r="F218" s="37">
        <v>0</v>
      </c>
      <c r="G218" s="41">
        <f t="shared" si="19"/>
        <v>-5751.9097603056971</v>
      </c>
      <c r="H218" s="25">
        <v>0</v>
      </c>
      <c r="I218" s="25">
        <v>0</v>
      </c>
      <c r="J218" s="25">
        <v>0</v>
      </c>
      <c r="K218">
        <v>0</v>
      </c>
      <c r="L218" s="38">
        <f>(1+Mastersheet!$C$29)*L206</f>
        <v>-2692.7727857668137</v>
      </c>
      <c r="M218" s="37">
        <f>M206*(1+Mastersheet!$C$39)</f>
        <v>-826.42381613587588</v>
      </c>
      <c r="N218" s="38">
        <v>0</v>
      </c>
      <c r="O218" s="38">
        <f t="shared" si="23"/>
        <v>0</v>
      </c>
      <c r="P218" s="58">
        <f t="shared" si="20"/>
        <v>9373.0149298169763</v>
      </c>
      <c r="Q218" s="36">
        <f t="shared" si="21"/>
        <v>1851173.5633451242</v>
      </c>
    </row>
    <row r="219" spans="1:17">
      <c r="A219" s="33">
        <v>217</v>
      </c>
      <c r="B219" s="25">
        <v>42</v>
      </c>
      <c r="C219" s="40">
        <v>1</v>
      </c>
      <c r="D219" s="36">
        <f>D207*(1+Mastersheet!$C$3)</f>
        <v>20429.196734878857</v>
      </c>
      <c r="E219" s="34">
        <f t="shared" si="22"/>
        <v>-1225.7518040927314</v>
      </c>
      <c r="F219" s="37">
        <v>0</v>
      </c>
      <c r="G219" s="41">
        <f t="shared" si="19"/>
        <v>-5924.4670531148677</v>
      </c>
      <c r="H219" s="25">
        <v>0</v>
      </c>
      <c r="I219" s="25">
        <v>0</v>
      </c>
      <c r="J219" s="25">
        <v>0</v>
      </c>
      <c r="K219">
        <v>0</v>
      </c>
      <c r="L219" s="38">
        <f>(1+Mastersheet!$C$29)*L207</f>
        <v>-2854.3391529128226</v>
      </c>
      <c r="M219" s="37">
        <f>M207*(1+Mastersheet!$C$39)</f>
        <v>-851.21653061995221</v>
      </c>
      <c r="N219" s="38">
        <v>0</v>
      </c>
      <c r="O219" s="38">
        <f t="shared" si="23"/>
        <v>0</v>
      </c>
      <c r="P219" s="58">
        <f t="shared" si="20"/>
        <v>9573.4221941384822</v>
      </c>
      <c r="Q219" s="36">
        <f t="shared" si="21"/>
        <v>1863832.2748115046</v>
      </c>
    </row>
    <row r="220" spans="1:17">
      <c r="A220" s="33">
        <v>218</v>
      </c>
      <c r="B220" s="25">
        <v>43</v>
      </c>
      <c r="C220" s="40">
        <v>2</v>
      </c>
      <c r="D220" s="36">
        <f>D208*(1+Mastersheet!$C$3)</f>
        <v>20429.196734878857</v>
      </c>
      <c r="E220" s="34">
        <f t="shared" si="22"/>
        <v>-1225.7518040927314</v>
      </c>
      <c r="F220" s="37">
        <v>0</v>
      </c>
      <c r="G220" s="41">
        <f t="shared" si="19"/>
        <v>-5924.4670531148677</v>
      </c>
      <c r="H220" s="25">
        <v>0</v>
      </c>
      <c r="I220" s="25">
        <v>0</v>
      </c>
      <c r="J220" s="25">
        <v>0</v>
      </c>
      <c r="K220">
        <v>0</v>
      </c>
      <c r="L220" s="38">
        <f>(1+Mastersheet!$C$29)*L208</f>
        <v>-2854.3391529128226</v>
      </c>
      <c r="M220" s="37">
        <f>M208*(1+Mastersheet!$C$39)</f>
        <v>-851.21653061995221</v>
      </c>
      <c r="N220" s="38">
        <v>0</v>
      </c>
      <c r="O220" s="38">
        <f t="shared" si="23"/>
        <v>0</v>
      </c>
      <c r="P220" s="58">
        <f t="shared" si="20"/>
        <v>9573.4221941384822</v>
      </c>
      <c r="Q220" s="36">
        <f t="shared" si="21"/>
        <v>1876512.0841303288</v>
      </c>
    </row>
    <row r="221" spans="1:17">
      <c r="A221" s="33">
        <v>219</v>
      </c>
      <c r="B221" s="25">
        <v>43</v>
      </c>
      <c r="C221" s="40">
        <v>3</v>
      </c>
      <c r="D221" s="36">
        <f>D209*(1+Mastersheet!$C$3)</f>
        <v>20429.196734878857</v>
      </c>
      <c r="E221" s="34">
        <f t="shared" si="22"/>
        <v>-1225.7518040927314</v>
      </c>
      <c r="F221" s="37">
        <v>0</v>
      </c>
      <c r="G221" s="41">
        <f t="shared" si="19"/>
        <v>-5924.4670531148677</v>
      </c>
      <c r="H221" s="25">
        <v>0</v>
      </c>
      <c r="I221" s="25">
        <v>0</v>
      </c>
      <c r="J221" s="25">
        <v>0</v>
      </c>
      <c r="K221">
        <v>0</v>
      </c>
      <c r="L221" s="38">
        <f>(1+Mastersheet!$C$29)*L209</f>
        <v>-2854.3391529128226</v>
      </c>
      <c r="M221" s="37">
        <f>M209*(1+Mastersheet!$C$39)</f>
        <v>-851.21653061995221</v>
      </c>
      <c r="N221" s="38">
        <v>0</v>
      </c>
      <c r="O221" s="38">
        <f t="shared" si="23"/>
        <v>0</v>
      </c>
      <c r="P221" s="58">
        <f t="shared" si="20"/>
        <v>9573.4221941384822</v>
      </c>
      <c r="Q221" s="36">
        <f t="shared" si="21"/>
        <v>1889213.0264646846</v>
      </c>
    </row>
    <row r="222" spans="1:17">
      <c r="A222" s="33">
        <v>220</v>
      </c>
      <c r="B222" s="25">
        <v>43</v>
      </c>
      <c r="C222" s="40">
        <v>4</v>
      </c>
      <c r="D222" s="36">
        <f>D210*(1+Mastersheet!$C$3)</f>
        <v>20429.196734878857</v>
      </c>
      <c r="E222" s="34">
        <f t="shared" si="22"/>
        <v>-1225.7518040927314</v>
      </c>
      <c r="F222" s="37">
        <v>0</v>
      </c>
      <c r="G222" s="41">
        <f t="shared" si="19"/>
        <v>-5924.4670531148677</v>
      </c>
      <c r="H222" s="25">
        <v>0</v>
      </c>
      <c r="I222" s="25">
        <v>0</v>
      </c>
      <c r="J222" s="25">
        <v>0</v>
      </c>
      <c r="K222">
        <v>0</v>
      </c>
      <c r="L222" s="38">
        <f>(1+Mastersheet!$C$29)*L210</f>
        <v>-2854.3391529128226</v>
      </c>
      <c r="M222" s="37">
        <f>M210*(1+Mastersheet!$C$39)</f>
        <v>-851.21653061995221</v>
      </c>
      <c r="N222" s="38">
        <v>0</v>
      </c>
      <c r="O222" s="38">
        <f t="shared" si="23"/>
        <v>0</v>
      </c>
      <c r="P222" s="58">
        <f t="shared" si="20"/>
        <v>9573.4221941384822</v>
      </c>
      <c r="Q222" s="36">
        <f t="shared" si="21"/>
        <v>1901935.1370362642</v>
      </c>
    </row>
    <row r="223" spans="1:17">
      <c r="A223" s="33">
        <v>221</v>
      </c>
      <c r="B223" s="25">
        <v>43</v>
      </c>
      <c r="C223" s="40">
        <v>5</v>
      </c>
      <c r="D223" s="36">
        <f>D211*(1+Mastersheet!$C$3)</f>
        <v>20429.196734878857</v>
      </c>
      <c r="E223" s="34">
        <f t="shared" si="22"/>
        <v>-1225.7518040927314</v>
      </c>
      <c r="F223" s="37">
        <v>0</v>
      </c>
      <c r="G223" s="41">
        <f t="shared" si="19"/>
        <v>-5924.4670531148677</v>
      </c>
      <c r="H223" s="25">
        <v>0</v>
      </c>
      <c r="I223" s="25">
        <v>0</v>
      </c>
      <c r="J223" s="25">
        <v>0</v>
      </c>
      <c r="K223">
        <v>0</v>
      </c>
      <c r="L223" s="38">
        <f>(1+Mastersheet!$C$29)*L211</f>
        <v>-2854.3391529128226</v>
      </c>
      <c r="M223" s="37">
        <f>M211*(1+Mastersheet!$C$39)</f>
        <v>-851.21653061995221</v>
      </c>
      <c r="N223" s="38">
        <v>0</v>
      </c>
      <c r="O223" s="38">
        <f t="shared" si="23"/>
        <v>0</v>
      </c>
      <c r="P223" s="58">
        <f t="shared" si="20"/>
        <v>9573.4221941384822</v>
      </c>
      <c r="Q223" s="36">
        <f t="shared" si="21"/>
        <v>1914678.451125463</v>
      </c>
    </row>
    <row r="224" spans="1:17">
      <c r="A224" s="33">
        <v>222</v>
      </c>
      <c r="B224" s="25">
        <v>43</v>
      </c>
      <c r="C224" s="40">
        <v>6</v>
      </c>
      <c r="D224" s="36">
        <f>D212*(1+Mastersheet!$C$3)</f>
        <v>20429.196734878857</v>
      </c>
      <c r="E224" s="34">
        <f t="shared" si="22"/>
        <v>-1225.7518040927314</v>
      </c>
      <c r="F224" s="37">
        <v>0</v>
      </c>
      <c r="G224" s="41">
        <f t="shared" si="19"/>
        <v>-5924.4670531148677</v>
      </c>
      <c r="H224" s="25">
        <v>0</v>
      </c>
      <c r="I224" s="25">
        <v>0</v>
      </c>
      <c r="J224" s="25">
        <v>0</v>
      </c>
      <c r="K224">
        <v>0</v>
      </c>
      <c r="L224" s="38">
        <f>(1+Mastersheet!$C$29)*L212</f>
        <v>-2854.3391529128226</v>
      </c>
      <c r="M224" s="37">
        <f>M212*(1+Mastersheet!$C$39)</f>
        <v>-851.21653061995221</v>
      </c>
      <c r="N224" s="38">
        <v>0</v>
      </c>
      <c r="O224" s="38">
        <f t="shared" si="23"/>
        <v>0</v>
      </c>
      <c r="P224" s="58">
        <f t="shared" si="20"/>
        <v>9573.4221941384822</v>
      </c>
      <c r="Q224" s="36">
        <f t="shared" si="21"/>
        <v>1927443.0040714773</v>
      </c>
    </row>
    <row r="225" spans="1:17">
      <c r="A225" s="33">
        <v>223</v>
      </c>
      <c r="B225" s="25">
        <v>43</v>
      </c>
      <c r="C225" s="40">
        <v>7</v>
      </c>
      <c r="D225" s="36">
        <f>D213*(1+Mastersheet!$C$3)</f>
        <v>20429.196734878857</v>
      </c>
      <c r="E225" s="34">
        <f t="shared" si="22"/>
        <v>-1225.7518040927314</v>
      </c>
      <c r="F225" s="37">
        <v>0</v>
      </c>
      <c r="G225" s="41">
        <f t="shared" si="19"/>
        <v>-5924.4670531148677</v>
      </c>
      <c r="H225" s="25">
        <v>0</v>
      </c>
      <c r="I225" s="25">
        <v>0</v>
      </c>
      <c r="J225" s="25">
        <v>0</v>
      </c>
      <c r="K225">
        <v>0</v>
      </c>
      <c r="L225" s="38">
        <f>(1+Mastersheet!$C$29)*L213</f>
        <v>-2854.3391529128226</v>
      </c>
      <c r="M225" s="37">
        <f>M213*(1+Mastersheet!$C$39)</f>
        <v>-851.21653061995221</v>
      </c>
      <c r="N225" s="38">
        <v>0</v>
      </c>
      <c r="O225" s="38">
        <f t="shared" si="23"/>
        <v>0</v>
      </c>
      <c r="P225" s="58">
        <f t="shared" si="20"/>
        <v>9573.4221941384822</v>
      </c>
      <c r="Q225" s="36">
        <f t="shared" si="21"/>
        <v>1940228.8312724016</v>
      </c>
    </row>
    <row r="226" spans="1:17">
      <c r="A226" s="33">
        <v>224</v>
      </c>
      <c r="B226" s="25">
        <v>43</v>
      </c>
      <c r="C226" s="40">
        <v>8</v>
      </c>
      <c r="D226" s="36">
        <f>D214*(1+Mastersheet!$C$3)</f>
        <v>20429.196734878857</v>
      </c>
      <c r="E226" s="34">
        <f t="shared" si="22"/>
        <v>-1225.7518040927314</v>
      </c>
      <c r="F226" s="37">
        <v>0</v>
      </c>
      <c r="G226" s="41">
        <f t="shared" si="19"/>
        <v>-5924.4670531148677</v>
      </c>
      <c r="H226" s="25">
        <v>0</v>
      </c>
      <c r="I226" s="25">
        <v>0</v>
      </c>
      <c r="J226" s="25">
        <v>0</v>
      </c>
      <c r="K226">
        <v>0</v>
      </c>
      <c r="L226" s="38">
        <f>(1+Mastersheet!$C$29)*L214</f>
        <v>-2854.3391529128226</v>
      </c>
      <c r="M226" s="37">
        <f>M214*(1+Mastersheet!$C$39)</f>
        <v>-851.21653061995221</v>
      </c>
      <c r="N226" s="38">
        <v>0</v>
      </c>
      <c r="O226" s="38">
        <f t="shared" si="23"/>
        <v>0</v>
      </c>
      <c r="P226" s="58">
        <f t="shared" si="20"/>
        <v>9573.4221941384822</v>
      </c>
      <c r="Q226" s="36">
        <f t="shared" si="21"/>
        <v>1953035.9681853275</v>
      </c>
    </row>
    <row r="227" spans="1:17">
      <c r="A227" s="33">
        <v>225</v>
      </c>
      <c r="B227" s="25">
        <v>43</v>
      </c>
      <c r="C227" s="40">
        <v>9</v>
      </c>
      <c r="D227" s="36">
        <f>D215*(1+Mastersheet!$C$3)</f>
        <v>20429.196734878857</v>
      </c>
      <c r="E227" s="34">
        <f t="shared" si="22"/>
        <v>-1225.7518040927314</v>
      </c>
      <c r="F227" s="37">
        <v>0</v>
      </c>
      <c r="G227" s="41">
        <f t="shared" si="19"/>
        <v>-5924.4670531148677</v>
      </c>
      <c r="H227" s="25">
        <v>0</v>
      </c>
      <c r="I227" s="25">
        <v>0</v>
      </c>
      <c r="J227" s="25">
        <v>0</v>
      </c>
      <c r="K227">
        <v>0</v>
      </c>
      <c r="L227" s="38">
        <f>(1+Mastersheet!$C$29)*L215</f>
        <v>-2854.3391529128226</v>
      </c>
      <c r="M227" s="37">
        <f>M215*(1+Mastersheet!$C$39)</f>
        <v>-851.21653061995221</v>
      </c>
      <c r="N227" s="38">
        <v>0</v>
      </c>
      <c r="O227" s="38">
        <f t="shared" si="23"/>
        <v>0</v>
      </c>
      <c r="P227" s="58">
        <f t="shared" si="20"/>
        <v>9573.4221941384822</v>
      </c>
      <c r="Q227" s="36">
        <f t="shared" si="21"/>
        <v>1965864.4503264416</v>
      </c>
    </row>
    <row r="228" spans="1:17">
      <c r="A228" s="33">
        <v>226</v>
      </c>
      <c r="B228" s="25">
        <v>43</v>
      </c>
      <c r="C228" s="40">
        <v>10</v>
      </c>
      <c r="D228" s="36">
        <f>D216*(1+Mastersheet!$C$3)</f>
        <v>20429.196734878857</v>
      </c>
      <c r="E228" s="34">
        <f t="shared" si="22"/>
        <v>-1225.7518040927314</v>
      </c>
      <c r="F228" s="37">
        <v>0</v>
      </c>
      <c r="G228" s="41">
        <f t="shared" si="19"/>
        <v>-5924.4670531148677</v>
      </c>
      <c r="H228" s="25">
        <v>0</v>
      </c>
      <c r="I228" s="25">
        <v>0</v>
      </c>
      <c r="J228" s="25">
        <v>0</v>
      </c>
      <c r="K228">
        <v>0</v>
      </c>
      <c r="L228" s="38">
        <f>(1+Mastersheet!$C$29)*L216</f>
        <v>-2854.3391529128226</v>
      </c>
      <c r="M228" s="37">
        <f>M216*(1+Mastersheet!$C$39)</f>
        <v>-851.21653061995221</v>
      </c>
      <c r="N228" s="38">
        <v>0</v>
      </c>
      <c r="O228" s="38">
        <f t="shared" si="23"/>
        <v>0</v>
      </c>
      <c r="P228" s="58">
        <f t="shared" si="20"/>
        <v>9573.4221941384822</v>
      </c>
      <c r="Q228" s="36">
        <f t="shared" si="21"/>
        <v>1978714.3132711241</v>
      </c>
    </row>
    <row r="229" spans="1:17">
      <c r="A229" s="33">
        <v>227</v>
      </c>
      <c r="B229" s="25">
        <v>43</v>
      </c>
      <c r="C229" s="40">
        <v>11</v>
      </c>
      <c r="D229" s="36">
        <f>D217*(1+Mastersheet!$C$3)</f>
        <v>20429.196734878857</v>
      </c>
      <c r="E229" s="34">
        <f t="shared" si="22"/>
        <v>-1225.7518040927314</v>
      </c>
      <c r="F229" s="37">
        <v>0</v>
      </c>
      <c r="G229" s="41">
        <f t="shared" si="19"/>
        <v>-5924.4670531148677</v>
      </c>
      <c r="H229" s="25">
        <v>0</v>
      </c>
      <c r="I229" s="25">
        <v>0</v>
      </c>
      <c r="J229" s="25">
        <v>0</v>
      </c>
      <c r="K229">
        <v>0</v>
      </c>
      <c r="L229" s="38">
        <f>(1+Mastersheet!$C$29)*L217</f>
        <v>-2854.3391529128226</v>
      </c>
      <c r="M229" s="37">
        <f>M217*(1+Mastersheet!$C$39)</f>
        <v>-851.21653061995221</v>
      </c>
      <c r="N229" s="38">
        <v>0</v>
      </c>
      <c r="O229" s="38">
        <f t="shared" si="23"/>
        <v>0</v>
      </c>
      <c r="P229" s="58">
        <f t="shared" si="20"/>
        <v>9573.4221941384822</v>
      </c>
      <c r="Q229" s="36">
        <f t="shared" si="21"/>
        <v>1991585.5926540478</v>
      </c>
    </row>
    <row r="230" spans="1:17">
      <c r="A230" s="33">
        <v>228</v>
      </c>
      <c r="B230" s="25">
        <v>43</v>
      </c>
      <c r="C230" s="40">
        <v>0</v>
      </c>
      <c r="D230" s="36">
        <f>D218*(1+Mastersheet!$C$3)</f>
        <v>20429.196734878857</v>
      </c>
      <c r="E230" s="34">
        <f t="shared" si="22"/>
        <v>-1225.7518040927314</v>
      </c>
      <c r="F230" s="37">
        <v>0</v>
      </c>
      <c r="G230" s="41">
        <f t="shared" si="19"/>
        <v>-5924.4670531148677</v>
      </c>
      <c r="H230" s="25">
        <v>0</v>
      </c>
      <c r="I230" s="25">
        <v>0</v>
      </c>
      <c r="J230" s="25">
        <v>0</v>
      </c>
      <c r="K230">
        <v>0</v>
      </c>
      <c r="L230" s="38">
        <f>(1+Mastersheet!$C$29)*L218</f>
        <v>-2854.3391529128226</v>
      </c>
      <c r="M230" s="37">
        <f>M218*(1+Mastersheet!$C$39)</f>
        <v>-851.21653061995221</v>
      </c>
      <c r="N230" s="38">
        <v>0</v>
      </c>
      <c r="O230" s="38">
        <f t="shared" si="23"/>
        <v>0</v>
      </c>
      <c r="P230" s="58">
        <f t="shared" si="20"/>
        <v>9573.4221941384822</v>
      </c>
      <c r="Q230" s="36">
        <f t="shared" si="21"/>
        <v>2004478.3241692763</v>
      </c>
    </row>
    <row r="231" spans="1:17">
      <c r="A231" s="33">
        <v>229</v>
      </c>
      <c r="B231" s="25">
        <v>43</v>
      </c>
      <c r="C231" s="40">
        <v>1</v>
      </c>
      <c r="D231" s="36">
        <f>D219*(1+Mastersheet!$C$3)</f>
        <v>21042.072636925222</v>
      </c>
      <c r="E231" s="34">
        <f t="shared" si="22"/>
        <v>-1262.5243582155133</v>
      </c>
      <c r="F231" s="37">
        <v>0</v>
      </c>
      <c r="G231" s="41">
        <f t="shared" si="19"/>
        <v>-6102.2010647083143</v>
      </c>
      <c r="H231" s="25">
        <v>0</v>
      </c>
      <c r="I231" s="25">
        <v>0</v>
      </c>
      <c r="J231" s="25">
        <v>0</v>
      </c>
      <c r="K231">
        <v>0</v>
      </c>
      <c r="L231" s="38">
        <f>(1+Mastersheet!$C$29)*L219</f>
        <v>-3025.5995020875921</v>
      </c>
      <c r="M231" s="37">
        <f>M219*(1+Mastersheet!$C$39)</f>
        <v>-876.75302653855078</v>
      </c>
      <c r="N231" s="38">
        <v>0</v>
      </c>
      <c r="O231" s="38">
        <f t="shared" si="23"/>
        <v>0</v>
      </c>
      <c r="P231" s="58">
        <f t="shared" si="20"/>
        <v>9774.9946853752517</v>
      </c>
      <c r="Q231" s="36">
        <f t="shared" si="21"/>
        <v>2017594.1160616006</v>
      </c>
    </row>
    <row r="232" spans="1:17">
      <c r="A232" s="33">
        <v>230</v>
      </c>
      <c r="B232" s="25">
        <v>44</v>
      </c>
      <c r="C232" s="40">
        <v>2</v>
      </c>
      <c r="D232" s="36">
        <f>D220*(1+Mastersheet!$C$3)</f>
        <v>21042.072636925222</v>
      </c>
      <c r="E232" s="34">
        <f t="shared" si="22"/>
        <v>-1262.5243582155133</v>
      </c>
      <c r="F232" s="37">
        <v>0</v>
      </c>
      <c r="G232" s="41">
        <f t="shared" si="19"/>
        <v>-6102.2010647083143</v>
      </c>
      <c r="H232" s="25">
        <v>0</v>
      </c>
      <c r="I232" s="25">
        <v>0</v>
      </c>
      <c r="J232" s="25">
        <v>0</v>
      </c>
      <c r="K232">
        <v>0</v>
      </c>
      <c r="L232" s="38">
        <f>(1+Mastersheet!$C$29)*L220</f>
        <v>-3025.5995020875921</v>
      </c>
      <c r="M232" s="37">
        <f>M220*(1+Mastersheet!$C$39)</f>
        <v>-876.75302653855078</v>
      </c>
      <c r="N232" s="38">
        <v>0</v>
      </c>
      <c r="O232" s="38">
        <f t="shared" si="23"/>
        <v>0</v>
      </c>
      <c r="P232" s="58">
        <f t="shared" si="20"/>
        <v>9774.9946853752517</v>
      </c>
      <c r="Q232" s="36">
        <f t="shared" si="21"/>
        <v>2030731.7676070787</v>
      </c>
    </row>
    <row r="233" spans="1:17">
      <c r="A233" s="33">
        <v>231</v>
      </c>
      <c r="B233" s="25">
        <v>44</v>
      </c>
      <c r="C233" s="40">
        <v>3</v>
      </c>
      <c r="D233" s="36">
        <f>D221*(1+Mastersheet!$C$3)</f>
        <v>21042.072636925222</v>
      </c>
      <c r="E233" s="34">
        <f t="shared" si="22"/>
        <v>-1262.5243582155133</v>
      </c>
      <c r="F233" s="37">
        <v>0</v>
      </c>
      <c r="G233" s="41">
        <f t="shared" si="19"/>
        <v>-6102.2010647083143</v>
      </c>
      <c r="H233" s="25">
        <v>0</v>
      </c>
      <c r="I233" s="25">
        <v>0</v>
      </c>
      <c r="J233" s="25">
        <v>0</v>
      </c>
      <c r="K233">
        <v>0</v>
      </c>
      <c r="L233" s="38">
        <f>(1+Mastersheet!$C$29)*L221</f>
        <v>-3025.5995020875921</v>
      </c>
      <c r="M233" s="37">
        <f>M221*(1+Mastersheet!$C$39)</f>
        <v>-876.75302653855078</v>
      </c>
      <c r="N233" s="38">
        <v>0</v>
      </c>
      <c r="O233" s="38">
        <f t="shared" si="23"/>
        <v>0</v>
      </c>
      <c r="P233" s="58">
        <f t="shared" si="20"/>
        <v>9774.9946853752517</v>
      </c>
      <c r="Q233" s="36">
        <f t="shared" si="21"/>
        <v>2043891.3152384658</v>
      </c>
    </row>
    <row r="234" spans="1:17">
      <c r="A234" s="33">
        <v>232</v>
      </c>
      <c r="B234" s="25">
        <v>44</v>
      </c>
      <c r="C234" s="40">
        <v>4</v>
      </c>
      <c r="D234" s="36">
        <f>D222*(1+Mastersheet!$C$3)</f>
        <v>21042.072636925222</v>
      </c>
      <c r="E234" s="34">
        <f t="shared" si="22"/>
        <v>-1262.5243582155133</v>
      </c>
      <c r="F234" s="37">
        <v>0</v>
      </c>
      <c r="G234" s="41">
        <f t="shared" si="19"/>
        <v>-6102.2010647083143</v>
      </c>
      <c r="H234" s="25">
        <v>0</v>
      </c>
      <c r="I234" s="25">
        <v>0</v>
      </c>
      <c r="J234" s="25">
        <v>0</v>
      </c>
      <c r="K234">
        <v>0</v>
      </c>
      <c r="L234" s="38">
        <f>(1+Mastersheet!$C$29)*L222</f>
        <v>-3025.5995020875921</v>
      </c>
      <c r="M234" s="37">
        <f>M222*(1+Mastersheet!$C$39)</f>
        <v>-876.75302653855078</v>
      </c>
      <c r="N234" s="38">
        <v>0</v>
      </c>
      <c r="O234" s="38">
        <f t="shared" si="23"/>
        <v>0</v>
      </c>
      <c r="P234" s="58">
        <f t="shared" si="20"/>
        <v>9774.9946853752517</v>
      </c>
      <c r="Q234" s="36">
        <f t="shared" si="21"/>
        <v>2057072.7954492387</v>
      </c>
    </row>
    <row r="235" spans="1:17">
      <c r="A235" s="33">
        <v>233</v>
      </c>
      <c r="B235" s="25">
        <v>44</v>
      </c>
      <c r="C235" s="40">
        <v>5</v>
      </c>
      <c r="D235" s="36">
        <f>D223*(1+Mastersheet!$C$3)</f>
        <v>21042.072636925222</v>
      </c>
      <c r="E235" s="34">
        <f t="shared" si="22"/>
        <v>-1262.5243582155133</v>
      </c>
      <c r="F235" s="37">
        <v>0</v>
      </c>
      <c r="G235" s="41">
        <f t="shared" si="19"/>
        <v>-6102.2010647083143</v>
      </c>
      <c r="H235" s="25">
        <v>0</v>
      </c>
      <c r="I235" s="25">
        <v>0</v>
      </c>
      <c r="J235" s="25">
        <v>0</v>
      </c>
      <c r="K235">
        <v>0</v>
      </c>
      <c r="L235" s="38">
        <f>(1+Mastersheet!$C$29)*L223</f>
        <v>-3025.5995020875921</v>
      </c>
      <c r="M235" s="37">
        <f>M223*(1+Mastersheet!$C$39)</f>
        <v>-876.75302653855078</v>
      </c>
      <c r="N235" s="38">
        <v>0</v>
      </c>
      <c r="O235" s="38">
        <f t="shared" si="23"/>
        <v>0</v>
      </c>
      <c r="P235" s="58">
        <f t="shared" si="20"/>
        <v>9774.9946853752517</v>
      </c>
      <c r="Q235" s="36">
        <f t="shared" si="21"/>
        <v>2070276.2447936963</v>
      </c>
    </row>
    <row r="236" spans="1:17">
      <c r="A236" s="33">
        <v>234</v>
      </c>
      <c r="B236" s="25">
        <v>44</v>
      </c>
      <c r="C236" s="40">
        <v>6</v>
      </c>
      <c r="D236" s="36">
        <f>D224*(1+Mastersheet!$C$3)</f>
        <v>21042.072636925222</v>
      </c>
      <c r="E236" s="34">
        <f t="shared" si="22"/>
        <v>-1262.5243582155133</v>
      </c>
      <c r="F236" s="37">
        <v>0</v>
      </c>
      <c r="G236" s="41">
        <f t="shared" si="19"/>
        <v>-6102.2010647083143</v>
      </c>
      <c r="H236" s="25">
        <v>0</v>
      </c>
      <c r="I236" s="25">
        <v>0</v>
      </c>
      <c r="J236" s="25">
        <v>0</v>
      </c>
      <c r="K236">
        <v>0</v>
      </c>
      <c r="L236" s="38">
        <f>(1+Mastersheet!$C$29)*L224</f>
        <v>-3025.5995020875921</v>
      </c>
      <c r="M236" s="37">
        <f>M224*(1+Mastersheet!$C$39)</f>
        <v>-876.75302653855078</v>
      </c>
      <c r="N236" s="38">
        <v>0</v>
      </c>
      <c r="O236" s="38">
        <f t="shared" si="23"/>
        <v>0</v>
      </c>
      <c r="P236" s="58">
        <f t="shared" si="20"/>
        <v>9774.9946853752517</v>
      </c>
      <c r="Q236" s="36">
        <f t="shared" si="21"/>
        <v>2083501.6998870613</v>
      </c>
    </row>
    <row r="237" spans="1:17">
      <c r="A237" s="33">
        <v>235</v>
      </c>
      <c r="B237" s="25">
        <v>44</v>
      </c>
      <c r="C237" s="40">
        <v>7</v>
      </c>
      <c r="D237" s="36">
        <f>D225*(1+Mastersheet!$C$3)</f>
        <v>21042.072636925222</v>
      </c>
      <c r="E237" s="34">
        <f t="shared" si="22"/>
        <v>-1262.5243582155133</v>
      </c>
      <c r="F237" s="37">
        <v>0</v>
      </c>
      <c r="G237" s="41">
        <f t="shared" si="19"/>
        <v>-6102.2010647083143</v>
      </c>
      <c r="H237" s="25">
        <v>0</v>
      </c>
      <c r="I237" s="25">
        <v>0</v>
      </c>
      <c r="J237" s="25">
        <v>0</v>
      </c>
      <c r="K237">
        <v>0</v>
      </c>
      <c r="L237" s="38">
        <f>(1+Mastersheet!$C$29)*L225</f>
        <v>-3025.5995020875921</v>
      </c>
      <c r="M237" s="37">
        <f>M225*(1+Mastersheet!$C$39)</f>
        <v>-876.75302653855078</v>
      </c>
      <c r="N237" s="38">
        <v>0</v>
      </c>
      <c r="O237" s="38">
        <f t="shared" si="23"/>
        <v>0</v>
      </c>
      <c r="P237" s="58">
        <f t="shared" si="20"/>
        <v>9774.9946853752517</v>
      </c>
      <c r="Q237" s="36">
        <f t="shared" si="21"/>
        <v>2096749.1974055818</v>
      </c>
    </row>
    <row r="238" spans="1:17">
      <c r="A238" s="33">
        <v>236</v>
      </c>
      <c r="B238" s="25">
        <v>44</v>
      </c>
      <c r="C238" s="40">
        <v>8</v>
      </c>
      <c r="D238" s="36">
        <f>D226*(1+Mastersheet!$C$3)</f>
        <v>21042.072636925222</v>
      </c>
      <c r="E238" s="34">
        <f t="shared" si="22"/>
        <v>-1262.5243582155133</v>
      </c>
      <c r="F238" s="37">
        <v>0</v>
      </c>
      <c r="G238" s="41">
        <f t="shared" si="19"/>
        <v>-6102.2010647083143</v>
      </c>
      <c r="H238" s="25">
        <v>0</v>
      </c>
      <c r="I238" s="25">
        <v>0</v>
      </c>
      <c r="J238" s="25">
        <v>0</v>
      </c>
      <c r="K238">
        <v>0</v>
      </c>
      <c r="L238" s="38">
        <f>(1+Mastersheet!$C$29)*L226</f>
        <v>-3025.5995020875921</v>
      </c>
      <c r="M238" s="37">
        <f>M226*(1+Mastersheet!$C$39)</f>
        <v>-876.75302653855078</v>
      </c>
      <c r="N238" s="38">
        <v>0</v>
      </c>
      <c r="O238" s="38">
        <f t="shared" si="23"/>
        <v>0</v>
      </c>
      <c r="P238" s="58">
        <f t="shared" si="20"/>
        <v>9774.9946853752517</v>
      </c>
      <c r="Q238" s="36">
        <f t="shared" si="21"/>
        <v>2110018.7740866332</v>
      </c>
    </row>
    <row r="239" spans="1:17">
      <c r="A239" s="33">
        <v>237</v>
      </c>
      <c r="B239" s="25">
        <v>44</v>
      </c>
      <c r="C239" s="40">
        <v>9</v>
      </c>
      <c r="D239" s="36">
        <f>D227*(1+Mastersheet!$C$3)</f>
        <v>21042.072636925222</v>
      </c>
      <c r="E239" s="34">
        <f t="shared" si="22"/>
        <v>-1262.5243582155133</v>
      </c>
      <c r="F239" s="37">
        <v>0</v>
      </c>
      <c r="G239" s="41">
        <f t="shared" si="19"/>
        <v>-6102.2010647083143</v>
      </c>
      <c r="H239" s="25">
        <v>0</v>
      </c>
      <c r="I239" s="25">
        <v>0</v>
      </c>
      <c r="J239" s="25">
        <v>0</v>
      </c>
      <c r="K239">
        <v>0</v>
      </c>
      <c r="L239" s="38">
        <f>(1+Mastersheet!$C$29)*L227</f>
        <v>-3025.5995020875921</v>
      </c>
      <c r="M239" s="37">
        <f>M227*(1+Mastersheet!$C$39)</f>
        <v>-876.75302653855078</v>
      </c>
      <c r="N239" s="38">
        <v>0</v>
      </c>
      <c r="O239" s="38">
        <f t="shared" si="23"/>
        <v>0</v>
      </c>
      <c r="P239" s="58">
        <f t="shared" si="20"/>
        <v>9774.9946853752517</v>
      </c>
      <c r="Q239" s="36">
        <f t="shared" si="21"/>
        <v>2123310.4667288195</v>
      </c>
    </row>
    <row r="240" spans="1:17">
      <c r="A240" s="33">
        <v>238</v>
      </c>
      <c r="B240" s="25">
        <v>44</v>
      </c>
      <c r="C240" s="40">
        <v>10</v>
      </c>
      <c r="D240" s="36">
        <f>D228*(1+Mastersheet!$C$3)</f>
        <v>21042.072636925222</v>
      </c>
      <c r="E240" s="34">
        <f t="shared" si="22"/>
        <v>-1262.5243582155133</v>
      </c>
      <c r="F240" s="37">
        <v>0</v>
      </c>
      <c r="G240" s="41">
        <f t="shared" si="19"/>
        <v>-6102.2010647083143</v>
      </c>
      <c r="H240" s="25">
        <v>0</v>
      </c>
      <c r="I240" s="25">
        <v>0</v>
      </c>
      <c r="J240" s="25">
        <v>0</v>
      </c>
      <c r="K240">
        <v>0</v>
      </c>
      <c r="L240" s="38">
        <f>(1+Mastersheet!$C$29)*L228</f>
        <v>-3025.5995020875921</v>
      </c>
      <c r="M240" s="37">
        <f>M228*(1+Mastersheet!$C$39)</f>
        <v>-876.75302653855078</v>
      </c>
      <c r="N240" s="38">
        <v>0</v>
      </c>
      <c r="O240" s="38">
        <f t="shared" si="23"/>
        <v>0</v>
      </c>
      <c r="P240" s="58">
        <f t="shared" si="20"/>
        <v>9774.9946853752517</v>
      </c>
      <c r="Q240" s="36">
        <f t="shared" si="21"/>
        <v>2136624.3121920759</v>
      </c>
    </row>
    <row r="241" spans="1:17">
      <c r="A241" s="33">
        <v>239</v>
      </c>
      <c r="B241" s="25">
        <v>44</v>
      </c>
      <c r="C241" s="40">
        <v>11</v>
      </c>
      <c r="D241" s="36">
        <f>D229*(1+Mastersheet!$C$3)</f>
        <v>21042.072636925222</v>
      </c>
      <c r="E241" s="34">
        <f t="shared" si="22"/>
        <v>-1262.5243582155133</v>
      </c>
      <c r="F241" s="37">
        <v>0</v>
      </c>
      <c r="G241" s="41">
        <f t="shared" si="19"/>
        <v>-6102.2010647083143</v>
      </c>
      <c r="H241" s="25">
        <v>0</v>
      </c>
      <c r="I241" s="25">
        <v>0</v>
      </c>
      <c r="J241" s="25">
        <v>0</v>
      </c>
      <c r="K241">
        <v>0</v>
      </c>
      <c r="L241" s="38">
        <f>(1+Mastersheet!$C$29)*L229</f>
        <v>-3025.5995020875921</v>
      </c>
      <c r="M241" s="37">
        <f>M229*(1+Mastersheet!$C$39)</f>
        <v>-876.75302653855078</v>
      </c>
      <c r="N241" s="38">
        <v>0</v>
      </c>
      <c r="O241" s="38">
        <f t="shared" si="23"/>
        <v>0</v>
      </c>
      <c r="P241" s="58">
        <f t="shared" si="20"/>
        <v>9774.9946853752517</v>
      </c>
      <c r="Q241" s="36">
        <f t="shared" si="21"/>
        <v>2149960.3473977712</v>
      </c>
    </row>
    <row r="242" spans="1:17">
      <c r="A242" s="33">
        <v>240</v>
      </c>
      <c r="B242" s="25">
        <v>44</v>
      </c>
      <c r="C242" s="40">
        <v>0</v>
      </c>
      <c r="D242" s="36">
        <f>D230*(1+Mastersheet!$C$3)</f>
        <v>21042.072636925222</v>
      </c>
      <c r="E242" s="34">
        <f t="shared" si="22"/>
        <v>-1262.5243582155133</v>
      </c>
      <c r="F242" s="37">
        <v>0</v>
      </c>
      <c r="G242" s="41">
        <f t="shared" si="19"/>
        <v>-6102.2010647083143</v>
      </c>
      <c r="H242" s="25">
        <v>0</v>
      </c>
      <c r="I242" s="25">
        <v>0</v>
      </c>
      <c r="J242" s="25">
        <v>0</v>
      </c>
      <c r="K242">
        <v>0</v>
      </c>
      <c r="L242" s="38">
        <f>(1+Mastersheet!$C$29)*L230</f>
        <v>-3025.5995020875921</v>
      </c>
      <c r="M242" s="37">
        <f>M230*(1+Mastersheet!$C$39)</f>
        <v>-876.75302653855078</v>
      </c>
      <c r="N242" s="38">
        <v>0</v>
      </c>
      <c r="O242" s="38">
        <f t="shared" si="23"/>
        <v>0</v>
      </c>
      <c r="P242" s="58">
        <f t="shared" si="20"/>
        <v>9774.9946853752517</v>
      </c>
      <c r="Q242" s="36">
        <f t="shared" si="21"/>
        <v>2163318.6093288092</v>
      </c>
    </row>
    <row r="243" spans="1:17">
      <c r="A243" s="33">
        <v>241</v>
      </c>
      <c r="B243" s="25">
        <v>44</v>
      </c>
      <c r="C243" s="40">
        <v>1</v>
      </c>
      <c r="D243" s="36">
        <f>D231*(1+Mastersheet!$C$3)</f>
        <v>21673.334816032981</v>
      </c>
      <c r="E243" s="34">
        <f t="shared" si="22"/>
        <v>-1300.4000889619788</v>
      </c>
      <c r="F243" s="37">
        <v>0</v>
      </c>
      <c r="G243" s="41">
        <f t="shared" si="19"/>
        <v>-6285.2670966495643</v>
      </c>
      <c r="H243" s="25">
        <v>0</v>
      </c>
      <c r="I243" s="38">
        <v>-70000</v>
      </c>
      <c r="J243" s="25">
        <v>0</v>
      </c>
      <c r="K243" s="38">
        <v>26000</v>
      </c>
      <c r="L243" s="38">
        <f>(1+Mastersheet!$C$29)*L231</f>
        <v>-3207.1354722128476</v>
      </c>
      <c r="M243" s="37">
        <f>M231*(1+Mastersheet!$C$39)</f>
        <v>-903.05561733470734</v>
      </c>
      <c r="N243" s="38">
        <v>0</v>
      </c>
      <c r="O243" s="38">
        <f t="shared" si="23"/>
        <v>0</v>
      </c>
      <c r="P243" s="58">
        <f t="shared" si="20"/>
        <v>-34022.523459126118</v>
      </c>
      <c r="Q243" s="36">
        <f t="shared" si="21"/>
        <v>2132901.6168852309</v>
      </c>
    </row>
    <row r="244" spans="1:17">
      <c r="A244" s="33">
        <v>242</v>
      </c>
      <c r="B244" s="25">
        <v>45</v>
      </c>
      <c r="C244" s="40">
        <v>2</v>
      </c>
      <c r="D244" s="36">
        <f>D232*(1+Mastersheet!$C$3)</f>
        <v>21673.334816032981</v>
      </c>
      <c r="E244" s="34">
        <f t="shared" si="22"/>
        <v>-1300.4000889619788</v>
      </c>
      <c r="F244" s="37">
        <v>0</v>
      </c>
      <c r="G244" s="41">
        <f t="shared" si="19"/>
        <v>-6285.2670966495643</v>
      </c>
      <c r="H244" s="25">
        <v>0</v>
      </c>
      <c r="I244" s="25">
        <v>0</v>
      </c>
      <c r="J244" s="25">
        <v>0</v>
      </c>
      <c r="K244">
        <v>0</v>
      </c>
      <c r="L244" s="38">
        <f>(1+Mastersheet!$C$29)*L232</f>
        <v>-3207.1354722128476</v>
      </c>
      <c r="M244" s="37">
        <f>M232*(1+Mastersheet!$C$39)</f>
        <v>-903.05561733470734</v>
      </c>
      <c r="N244" s="38">
        <v>0</v>
      </c>
      <c r="O244" s="38">
        <f t="shared" si="23"/>
        <v>0</v>
      </c>
      <c r="P244" s="58">
        <f t="shared" si="20"/>
        <v>9977.476540873884</v>
      </c>
      <c r="Q244" s="36">
        <f t="shared" si="21"/>
        <v>2146433.9294542465</v>
      </c>
    </row>
    <row r="245" spans="1:17">
      <c r="A245" s="33">
        <v>243</v>
      </c>
      <c r="B245" s="25">
        <v>45</v>
      </c>
      <c r="C245" s="40">
        <v>3</v>
      </c>
      <c r="D245" s="36">
        <f>D233*(1+Mastersheet!$C$3)</f>
        <v>21673.334816032981</v>
      </c>
      <c r="E245" s="34">
        <f t="shared" si="22"/>
        <v>-1300.4000889619788</v>
      </c>
      <c r="F245" s="37">
        <v>0</v>
      </c>
      <c r="G245" s="41">
        <f t="shared" si="19"/>
        <v>-6285.2670966495643</v>
      </c>
      <c r="H245" s="25">
        <v>0</v>
      </c>
      <c r="I245" s="25">
        <v>0</v>
      </c>
      <c r="J245" s="25">
        <v>0</v>
      </c>
      <c r="K245">
        <v>0</v>
      </c>
      <c r="L245" s="38">
        <f>(1+Mastersheet!$C$29)*L233</f>
        <v>-3207.1354722128476</v>
      </c>
      <c r="M245" s="37">
        <f>M233*(1+Mastersheet!$C$39)</f>
        <v>-903.05561733470734</v>
      </c>
      <c r="N245" s="38">
        <v>0</v>
      </c>
      <c r="O245" s="38">
        <f t="shared" si="23"/>
        <v>0</v>
      </c>
      <c r="P245" s="58">
        <f t="shared" si="20"/>
        <v>9977.476540873884</v>
      </c>
      <c r="Q245" s="36">
        <f t="shared" si="21"/>
        <v>2159988.7958775442</v>
      </c>
    </row>
    <row r="246" spans="1:17">
      <c r="A246" s="33">
        <v>244</v>
      </c>
      <c r="B246" s="25">
        <v>45</v>
      </c>
      <c r="C246" s="40">
        <v>4</v>
      </c>
      <c r="D246" s="36">
        <f>D234*(1+Mastersheet!$C$3)</f>
        <v>21673.334816032981</v>
      </c>
      <c r="E246" s="34">
        <f t="shared" si="22"/>
        <v>-1300.4000889619788</v>
      </c>
      <c r="F246" s="37">
        <v>0</v>
      </c>
      <c r="G246" s="41">
        <f t="shared" si="19"/>
        <v>-6285.2670966495643</v>
      </c>
      <c r="H246" s="25">
        <v>0</v>
      </c>
      <c r="I246" s="25">
        <v>0</v>
      </c>
      <c r="J246" s="25">
        <v>0</v>
      </c>
      <c r="K246">
        <v>0</v>
      </c>
      <c r="L246" s="38">
        <f>(1+Mastersheet!$C$29)*L234</f>
        <v>-3207.1354722128476</v>
      </c>
      <c r="M246" s="37">
        <f>M234*(1+Mastersheet!$C$39)</f>
        <v>-903.05561733470734</v>
      </c>
      <c r="N246" s="38">
        <v>0</v>
      </c>
      <c r="O246" s="38">
        <f t="shared" si="23"/>
        <v>0</v>
      </c>
      <c r="P246" s="58">
        <f t="shared" si="20"/>
        <v>9977.476540873884</v>
      </c>
      <c r="Q246" s="36">
        <f t="shared" si="21"/>
        <v>2173566.2537448807</v>
      </c>
    </row>
    <row r="247" spans="1:17">
      <c r="A247" s="33">
        <v>245</v>
      </c>
      <c r="B247" s="25">
        <v>45</v>
      </c>
      <c r="C247" s="40">
        <v>5</v>
      </c>
      <c r="D247" s="36">
        <f>D235*(1+Mastersheet!$C$3)</f>
        <v>21673.334816032981</v>
      </c>
      <c r="E247" s="34">
        <f t="shared" si="22"/>
        <v>-1300.4000889619788</v>
      </c>
      <c r="F247" s="37">
        <v>0</v>
      </c>
      <c r="G247" s="41">
        <f t="shared" si="19"/>
        <v>-6285.2670966495643</v>
      </c>
      <c r="H247" s="25">
        <v>0</v>
      </c>
      <c r="I247" s="25">
        <v>0</v>
      </c>
      <c r="J247" s="25">
        <v>0</v>
      </c>
      <c r="K247">
        <v>0</v>
      </c>
      <c r="L247" s="38">
        <f>(1+Mastersheet!$C$29)*L235</f>
        <v>-3207.1354722128476</v>
      </c>
      <c r="M247" s="37">
        <f>M235*(1+Mastersheet!$C$39)</f>
        <v>-903.05561733470734</v>
      </c>
      <c r="N247" s="38">
        <v>0</v>
      </c>
      <c r="O247" s="38">
        <f t="shared" si="23"/>
        <v>0</v>
      </c>
      <c r="P247" s="58">
        <f t="shared" si="20"/>
        <v>9977.476540873884</v>
      </c>
      <c r="Q247" s="36">
        <f t="shared" si="21"/>
        <v>2187166.3407086628</v>
      </c>
    </row>
    <row r="248" spans="1:17">
      <c r="A248" s="33">
        <v>246</v>
      </c>
      <c r="B248" s="25">
        <v>45</v>
      </c>
      <c r="C248" s="40">
        <v>6</v>
      </c>
      <c r="D248" s="36">
        <f>D236*(1+Mastersheet!$C$3)</f>
        <v>21673.334816032981</v>
      </c>
      <c r="E248" s="34">
        <f t="shared" si="22"/>
        <v>-1300.4000889619788</v>
      </c>
      <c r="F248" s="37">
        <v>0</v>
      </c>
      <c r="G248" s="41">
        <f t="shared" si="19"/>
        <v>-6285.2670966495643</v>
      </c>
      <c r="H248" s="25">
        <v>0</v>
      </c>
      <c r="I248" s="25">
        <v>0</v>
      </c>
      <c r="J248" s="25">
        <v>0</v>
      </c>
      <c r="K248">
        <v>0</v>
      </c>
      <c r="L248" s="38">
        <f>(1+Mastersheet!$C$29)*L236</f>
        <v>-3207.1354722128476</v>
      </c>
      <c r="M248" s="37">
        <f>M236*(1+Mastersheet!$C$39)</f>
        <v>-903.05561733470734</v>
      </c>
      <c r="N248" s="38">
        <v>0</v>
      </c>
      <c r="O248" s="38">
        <f t="shared" si="23"/>
        <v>0</v>
      </c>
      <c r="P248" s="58">
        <f t="shared" si="20"/>
        <v>9977.476540873884</v>
      </c>
      <c r="Q248" s="36">
        <f t="shared" si="21"/>
        <v>2200789.0944840512</v>
      </c>
    </row>
    <row r="249" spans="1:17">
      <c r="A249" s="33">
        <v>247</v>
      </c>
      <c r="B249" s="25">
        <v>45</v>
      </c>
      <c r="C249" s="40">
        <v>7</v>
      </c>
      <c r="D249" s="36">
        <f>D237*(1+Mastersheet!$C$3)</f>
        <v>21673.334816032981</v>
      </c>
      <c r="E249" s="34">
        <f t="shared" si="22"/>
        <v>-1300.4000889619788</v>
      </c>
      <c r="F249" s="37">
        <v>0</v>
      </c>
      <c r="G249" s="41">
        <f t="shared" si="19"/>
        <v>-6285.2670966495643</v>
      </c>
      <c r="H249" s="25">
        <v>0</v>
      </c>
      <c r="I249" s="25">
        <v>0</v>
      </c>
      <c r="J249" s="25">
        <v>0</v>
      </c>
      <c r="K249">
        <v>0</v>
      </c>
      <c r="L249" s="38">
        <f>(1+Mastersheet!$C$29)*L237</f>
        <v>-3207.1354722128476</v>
      </c>
      <c r="M249" s="37">
        <f>M237*(1+Mastersheet!$C$39)</f>
        <v>-903.05561733470734</v>
      </c>
      <c r="N249" s="38">
        <v>0</v>
      </c>
      <c r="O249" s="38">
        <f t="shared" si="23"/>
        <v>0</v>
      </c>
      <c r="P249" s="58">
        <f t="shared" si="20"/>
        <v>9977.476540873884</v>
      </c>
      <c r="Q249" s="36">
        <f t="shared" si="21"/>
        <v>2214434.552849065</v>
      </c>
    </row>
    <row r="250" spans="1:17">
      <c r="A250" s="33">
        <v>248</v>
      </c>
      <c r="B250" s="25">
        <v>45</v>
      </c>
      <c r="C250" s="40">
        <v>8</v>
      </c>
      <c r="D250" s="36">
        <f>D238*(1+Mastersheet!$C$3)</f>
        <v>21673.334816032981</v>
      </c>
      <c r="E250" s="34">
        <f t="shared" si="22"/>
        <v>-1300.4000889619788</v>
      </c>
      <c r="F250" s="37">
        <v>0</v>
      </c>
      <c r="G250" s="41">
        <f t="shared" si="19"/>
        <v>-6285.2670966495643</v>
      </c>
      <c r="H250" s="25">
        <v>0</v>
      </c>
      <c r="I250" s="25">
        <v>0</v>
      </c>
      <c r="J250" s="25">
        <v>0</v>
      </c>
      <c r="K250">
        <v>0</v>
      </c>
      <c r="L250" s="38">
        <f>(1+Mastersheet!$C$29)*L238</f>
        <v>-3207.1354722128476</v>
      </c>
      <c r="M250" s="37">
        <f>M238*(1+Mastersheet!$C$39)</f>
        <v>-903.05561733470734</v>
      </c>
      <c r="N250" s="38">
        <v>0</v>
      </c>
      <c r="O250" s="38">
        <f t="shared" si="23"/>
        <v>0</v>
      </c>
      <c r="P250" s="58">
        <f t="shared" si="20"/>
        <v>9977.476540873884</v>
      </c>
      <c r="Q250" s="36">
        <f t="shared" si="21"/>
        <v>2228102.7536446871</v>
      </c>
    </row>
    <row r="251" spans="1:17">
      <c r="A251" s="33">
        <v>249</v>
      </c>
      <c r="B251" s="25">
        <v>45</v>
      </c>
      <c r="C251" s="40">
        <v>9</v>
      </c>
      <c r="D251" s="36">
        <f>D239*(1+Mastersheet!$C$3)</f>
        <v>21673.334816032981</v>
      </c>
      <c r="E251" s="34">
        <f t="shared" si="22"/>
        <v>-1300.4000889619788</v>
      </c>
      <c r="F251" s="37">
        <v>0</v>
      </c>
      <c r="G251" s="41">
        <f t="shared" si="19"/>
        <v>-6285.2670966495643</v>
      </c>
      <c r="H251" s="25">
        <v>0</v>
      </c>
      <c r="I251" s="25">
        <v>0</v>
      </c>
      <c r="J251" s="25">
        <v>0</v>
      </c>
      <c r="K251">
        <v>0</v>
      </c>
      <c r="L251" s="38">
        <f>(1+Mastersheet!$C$29)*L239</f>
        <v>-3207.1354722128476</v>
      </c>
      <c r="M251" s="37">
        <f>M239*(1+Mastersheet!$C$39)</f>
        <v>-903.05561733470734</v>
      </c>
      <c r="N251" s="38">
        <v>0</v>
      </c>
      <c r="O251" s="38">
        <f t="shared" si="23"/>
        <v>0</v>
      </c>
      <c r="P251" s="58">
        <f t="shared" si="20"/>
        <v>9977.476540873884</v>
      </c>
      <c r="Q251" s="36">
        <f t="shared" si="21"/>
        <v>2241793.7347749686</v>
      </c>
    </row>
    <row r="252" spans="1:17">
      <c r="A252" s="33">
        <v>250</v>
      </c>
      <c r="B252" s="25">
        <v>45</v>
      </c>
      <c r="C252" s="40">
        <v>10</v>
      </c>
      <c r="D252" s="36">
        <f>D240*(1+Mastersheet!$C$3)</f>
        <v>21673.334816032981</v>
      </c>
      <c r="E252" s="34">
        <f t="shared" si="22"/>
        <v>-1300.4000889619788</v>
      </c>
      <c r="F252" s="37">
        <v>0</v>
      </c>
      <c r="G252" s="41">
        <f t="shared" si="19"/>
        <v>-6285.2670966495643</v>
      </c>
      <c r="H252" s="25">
        <v>0</v>
      </c>
      <c r="I252" s="25">
        <v>0</v>
      </c>
      <c r="J252" s="25">
        <v>0</v>
      </c>
      <c r="K252">
        <v>0</v>
      </c>
      <c r="L252" s="38">
        <f>(1+Mastersheet!$C$29)*L240</f>
        <v>-3207.1354722128476</v>
      </c>
      <c r="M252" s="37">
        <f>M240*(1+Mastersheet!$C$39)</f>
        <v>-903.05561733470734</v>
      </c>
      <c r="N252" s="38">
        <v>0</v>
      </c>
      <c r="O252" s="38">
        <f t="shared" si="23"/>
        <v>0</v>
      </c>
      <c r="P252" s="58">
        <f t="shared" si="20"/>
        <v>9977.476540873884</v>
      </c>
      <c r="Q252" s="36">
        <f t="shared" si="21"/>
        <v>2255507.534207134</v>
      </c>
    </row>
    <row r="253" spans="1:17">
      <c r="A253" s="33">
        <v>251</v>
      </c>
      <c r="B253" s="25">
        <v>45</v>
      </c>
      <c r="C253" s="40">
        <v>11</v>
      </c>
      <c r="D253" s="36">
        <f>D241*(1+Mastersheet!$C$3)</f>
        <v>21673.334816032981</v>
      </c>
      <c r="E253" s="34">
        <f t="shared" si="22"/>
        <v>-1300.4000889619788</v>
      </c>
      <c r="F253" s="37">
        <v>0</v>
      </c>
      <c r="G253" s="41">
        <f t="shared" si="19"/>
        <v>-6285.2670966495643</v>
      </c>
      <c r="H253" s="25">
        <v>0</v>
      </c>
      <c r="I253" s="25">
        <v>0</v>
      </c>
      <c r="J253" s="25">
        <v>0</v>
      </c>
      <c r="K253">
        <v>0</v>
      </c>
      <c r="L253" s="38">
        <f>(1+Mastersheet!$C$29)*L241</f>
        <v>-3207.1354722128476</v>
      </c>
      <c r="M253" s="37">
        <f>M241*(1+Mastersheet!$C$39)</f>
        <v>-903.05561733470734</v>
      </c>
      <c r="N253" s="38">
        <v>0</v>
      </c>
      <c r="O253" s="38">
        <f t="shared" si="23"/>
        <v>0</v>
      </c>
      <c r="P253" s="58">
        <f t="shared" si="20"/>
        <v>9977.476540873884</v>
      </c>
      <c r="Q253" s="36">
        <f t="shared" si="21"/>
        <v>2269244.1899716863</v>
      </c>
    </row>
    <row r="254" spans="1:17">
      <c r="A254" s="33">
        <v>252</v>
      </c>
      <c r="B254" s="25">
        <v>45</v>
      </c>
      <c r="C254" s="40">
        <v>0</v>
      </c>
      <c r="D254" s="36">
        <f>D242*(1+Mastersheet!$C$3)</f>
        <v>21673.334816032981</v>
      </c>
      <c r="E254" s="34">
        <f t="shared" si="22"/>
        <v>-1300.4000889619788</v>
      </c>
      <c r="F254" s="37">
        <v>0</v>
      </c>
      <c r="G254" s="41">
        <f t="shared" si="19"/>
        <v>-6285.2670966495643</v>
      </c>
      <c r="H254" s="25">
        <v>0</v>
      </c>
      <c r="I254" s="25">
        <v>0</v>
      </c>
      <c r="J254" s="25">
        <v>0</v>
      </c>
      <c r="K254">
        <v>0</v>
      </c>
      <c r="L254" s="38">
        <f>(1+Mastersheet!$C$29)*L242</f>
        <v>-3207.1354722128476</v>
      </c>
      <c r="M254" s="37">
        <f>M242*(1+Mastersheet!$C$39)</f>
        <v>-903.05561733470734</v>
      </c>
      <c r="N254" s="38">
        <v>0</v>
      </c>
      <c r="O254" s="38">
        <f t="shared" si="23"/>
        <v>0</v>
      </c>
      <c r="P254" s="58">
        <f t="shared" si="20"/>
        <v>9977.476540873884</v>
      </c>
      <c r="Q254" s="36">
        <f t="shared" si="21"/>
        <v>2283003.7401625132</v>
      </c>
    </row>
    <row r="255" spans="1:17">
      <c r="A255" s="33">
        <v>253</v>
      </c>
      <c r="B255" s="25">
        <v>45</v>
      </c>
      <c r="C255" s="40">
        <v>1</v>
      </c>
      <c r="D255" s="36">
        <f>D243*(1+Mastersheet!$C$3)</f>
        <v>22323.53486051397</v>
      </c>
      <c r="E255" s="34">
        <f t="shared" si="22"/>
        <v>-1339.4120916308382</v>
      </c>
      <c r="F255" s="37">
        <v>0</v>
      </c>
      <c r="G255" s="41">
        <f t="shared" si="19"/>
        <v>-6473.8251095490505</v>
      </c>
      <c r="H255" s="25">
        <v>0</v>
      </c>
      <c r="I255" s="25">
        <v>0</v>
      </c>
      <c r="J255" s="25">
        <v>0</v>
      </c>
      <c r="K255">
        <v>0</v>
      </c>
      <c r="L255" s="38">
        <f>(1+Mastersheet!$C$29)*L243</f>
        <v>-3399.5636005456186</v>
      </c>
      <c r="M255" s="37">
        <f>M243*(1+Mastersheet!$C$39)</f>
        <v>-930.14728585474859</v>
      </c>
      <c r="N255" s="38">
        <v>0</v>
      </c>
      <c r="O255" s="38">
        <f t="shared" si="23"/>
        <v>0</v>
      </c>
      <c r="P255" s="58">
        <f t="shared" si="20"/>
        <v>10180.586772933715</v>
      </c>
      <c r="Q255" s="36">
        <f t="shared" si="21"/>
        <v>2296989.333169051</v>
      </c>
    </row>
    <row r="256" spans="1:17">
      <c r="A256" s="33">
        <v>254</v>
      </c>
      <c r="B256" s="25">
        <v>46</v>
      </c>
      <c r="C256" s="40">
        <v>2</v>
      </c>
      <c r="D256" s="36">
        <f>D244*(1+Mastersheet!$C$3)</f>
        <v>22323.53486051397</v>
      </c>
      <c r="E256" s="34">
        <f t="shared" si="22"/>
        <v>-1339.4120916308382</v>
      </c>
      <c r="F256" s="37">
        <v>0</v>
      </c>
      <c r="G256" s="41">
        <f t="shared" si="19"/>
        <v>-6473.8251095490505</v>
      </c>
      <c r="H256" s="25">
        <v>0</v>
      </c>
      <c r="I256" s="25">
        <v>0</v>
      </c>
      <c r="J256" s="25">
        <v>0</v>
      </c>
      <c r="K256">
        <v>0</v>
      </c>
      <c r="L256" s="38">
        <f>(1+Mastersheet!$C$29)*L244</f>
        <v>-3399.5636005456186</v>
      </c>
      <c r="M256" s="37">
        <f>M244*(1+Mastersheet!$C$39)</f>
        <v>-930.14728585474859</v>
      </c>
      <c r="N256" s="38">
        <v>0</v>
      </c>
      <c r="O256" s="38">
        <f t="shared" si="23"/>
        <v>0</v>
      </c>
      <c r="P256" s="58">
        <f t="shared" si="20"/>
        <v>10180.586772933715</v>
      </c>
      <c r="Q256" s="36">
        <f t="shared" si="21"/>
        <v>2310998.2354972665</v>
      </c>
    </row>
    <row r="257" spans="1:17">
      <c r="A257" s="33">
        <v>255</v>
      </c>
      <c r="B257" s="25">
        <v>46</v>
      </c>
      <c r="C257" s="40">
        <v>3</v>
      </c>
      <c r="D257" s="36">
        <f>D245*(1+Mastersheet!$C$3)</f>
        <v>22323.53486051397</v>
      </c>
      <c r="E257" s="34">
        <f t="shared" si="22"/>
        <v>-1339.4120916308382</v>
      </c>
      <c r="F257" s="37">
        <v>0</v>
      </c>
      <c r="G257" s="41">
        <f t="shared" si="19"/>
        <v>-6473.8251095490505</v>
      </c>
      <c r="H257" s="25">
        <v>0</v>
      </c>
      <c r="I257" s="25">
        <v>0</v>
      </c>
      <c r="J257" s="25">
        <v>0</v>
      </c>
      <c r="K257">
        <v>0</v>
      </c>
      <c r="L257" s="38">
        <f>(1+Mastersheet!$C$29)*L245</f>
        <v>-3399.5636005456186</v>
      </c>
      <c r="M257" s="37">
        <f>M245*(1+Mastersheet!$C$39)</f>
        <v>-930.14728585474859</v>
      </c>
      <c r="N257" s="38">
        <v>0</v>
      </c>
      <c r="O257" s="38">
        <f t="shared" si="23"/>
        <v>0</v>
      </c>
      <c r="P257" s="58">
        <f t="shared" si="20"/>
        <v>10180.586772933715</v>
      </c>
      <c r="Q257" s="36">
        <f t="shared" si="21"/>
        <v>2325030.4859960289</v>
      </c>
    </row>
    <row r="258" spans="1:17">
      <c r="A258" s="33">
        <v>256</v>
      </c>
      <c r="B258" s="25">
        <v>46</v>
      </c>
      <c r="C258" s="40">
        <v>4</v>
      </c>
      <c r="D258" s="36">
        <f>D246*(1+Mastersheet!$C$3)</f>
        <v>22323.53486051397</v>
      </c>
      <c r="E258" s="34">
        <f t="shared" si="22"/>
        <v>-1339.4120916308382</v>
      </c>
      <c r="F258" s="37">
        <v>0</v>
      </c>
      <c r="G258" s="41">
        <f t="shared" ref="G258:G321" si="24">-0.29*($D258)</f>
        <v>-6473.8251095490505</v>
      </c>
      <c r="H258" s="25">
        <v>0</v>
      </c>
      <c r="I258" s="25">
        <v>0</v>
      </c>
      <c r="J258" s="25">
        <v>0</v>
      </c>
      <c r="K258">
        <v>0</v>
      </c>
      <c r="L258" s="38">
        <f>(1+Mastersheet!$C$29)*L246</f>
        <v>-3399.5636005456186</v>
      </c>
      <c r="M258" s="37">
        <f>M246*(1+Mastersheet!$C$39)</f>
        <v>-930.14728585474859</v>
      </c>
      <c r="N258" s="38">
        <v>0</v>
      </c>
      <c r="O258" s="38">
        <f t="shared" si="23"/>
        <v>0</v>
      </c>
      <c r="P258" s="58">
        <f t="shared" si="20"/>
        <v>10180.586772933715</v>
      </c>
      <c r="Q258" s="36">
        <f t="shared" si="21"/>
        <v>2339086.1235789559</v>
      </c>
    </row>
    <row r="259" spans="1:17">
      <c r="A259" s="33">
        <v>257</v>
      </c>
      <c r="B259" s="25">
        <v>46</v>
      </c>
      <c r="C259" s="40">
        <v>5</v>
      </c>
      <c r="D259" s="36">
        <f>D247*(1+Mastersheet!$C$3)</f>
        <v>22323.53486051397</v>
      </c>
      <c r="E259" s="34">
        <f t="shared" si="22"/>
        <v>-1339.4120916308382</v>
      </c>
      <c r="F259" s="37">
        <v>0</v>
      </c>
      <c r="G259" s="41">
        <f t="shared" si="24"/>
        <v>-6473.8251095490505</v>
      </c>
      <c r="H259" s="25">
        <v>0</v>
      </c>
      <c r="I259" s="25">
        <v>0</v>
      </c>
      <c r="J259" s="25">
        <v>0</v>
      </c>
      <c r="K259">
        <v>0</v>
      </c>
      <c r="L259" s="38">
        <f>(1+Mastersheet!$C$29)*L247</f>
        <v>-3399.5636005456186</v>
      </c>
      <c r="M259" s="37">
        <f>M247*(1+Mastersheet!$C$39)</f>
        <v>-930.14728585474859</v>
      </c>
      <c r="N259" s="38">
        <v>0</v>
      </c>
      <c r="O259" s="38">
        <f t="shared" si="23"/>
        <v>0</v>
      </c>
      <c r="P259" s="58">
        <f t="shared" ref="P259:P322" si="25">SUM(D259,E259,F259,G259,H259,I259,J259,K259,L259,M259,N259,O259)</f>
        <v>10180.586772933715</v>
      </c>
      <c r="Q259" s="36">
        <f t="shared" ref="Q259:Q322" si="26">P259+(Q258*(1+($U$7/12)))</f>
        <v>2353165.1872245213</v>
      </c>
    </row>
    <row r="260" spans="1:17">
      <c r="A260" s="33">
        <v>258</v>
      </c>
      <c r="B260" s="25">
        <v>46</v>
      </c>
      <c r="C260" s="40">
        <v>6</v>
      </c>
      <c r="D260" s="36">
        <f>D248*(1+Mastersheet!$C$3)</f>
        <v>22323.53486051397</v>
      </c>
      <c r="E260" s="34">
        <f t="shared" ref="E260:E323" si="27">-0.06*D260</f>
        <v>-1339.4120916308382</v>
      </c>
      <c r="F260" s="37">
        <v>0</v>
      </c>
      <c r="G260" s="41">
        <f t="shared" si="24"/>
        <v>-6473.8251095490505</v>
      </c>
      <c r="H260" s="25">
        <v>0</v>
      </c>
      <c r="I260" s="25">
        <v>0</v>
      </c>
      <c r="J260" s="25">
        <v>0</v>
      </c>
      <c r="K260">
        <v>0</v>
      </c>
      <c r="L260" s="38">
        <f>(1+Mastersheet!$C$29)*L248</f>
        <v>-3399.5636005456186</v>
      </c>
      <c r="M260" s="37">
        <f>M248*(1+Mastersheet!$C$39)</f>
        <v>-930.14728585474859</v>
      </c>
      <c r="N260" s="38">
        <v>0</v>
      </c>
      <c r="O260" s="38">
        <f t="shared" ref="O260:O323" si="28">FV(0.00666,1,0,N260,0)</f>
        <v>0</v>
      </c>
      <c r="P260" s="58">
        <f t="shared" si="25"/>
        <v>10180.586772933715</v>
      </c>
      <c r="Q260" s="36">
        <f t="shared" si="26"/>
        <v>2367267.7159761623</v>
      </c>
    </row>
    <row r="261" spans="1:17">
      <c r="A261" s="33">
        <v>259</v>
      </c>
      <c r="B261" s="25">
        <v>46</v>
      </c>
      <c r="C261" s="40">
        <v>7</v>
      </c>
      <c r="D261" s="36">
        <f>D249*(1+Mastersheet!$C$3)</f>
        <v>22323.53486051397</v>
      </c>
      <c r="E261" s="34">
        <f t="shared" si="27"/>
        <v>-1339.4120916308382</v>
      </c>
      <c r="F261" s="37">
        <v>0</v>
      </c>
      <c r="G261" s="41">
        <f t="shared" si="24"/>
        <v>-6473.8251095490505</v>
      </c>
      <c r="H261" s="25">
        <v>0</v>
      </c>
      <c r="I261" s="25">
        <v>0</v>
      </c>
      <c r="J261" s="25">
        <v>0</v>
      </c>
      <c r="K261">
        <v>0</v>
      </c>
      <c r="L261" s="38">
        <f>(1+Mastersheet!$C$29)*L249</f>
        <v>-3399.5636005456186</v>
      </c>
      <c r="M261" s="37">
        <f>M249*(1+Mastersheet!$C$39)</f>
        <v>-930.14728585474859</v>
      </c>
      <c r="N261" s="38">
        <v>0</v>
      </c>
      <c r="O261" s="38">
        <f t="shared" si="28"/>
        <v>0</v>
      </c>
      <c r="P261" s="58">
        <f t="shared" si="25"/>
        <v>10180.586772933715</v>
      </c>
      <c r="Q261" s="36">
        <f t="shared" si="26"/>
        <v>2381393.7489423896</v>
      </c>
    </row>
    <row r="262" spans="1:17">
      <c r="A262" s="33">
        <v>260</v>
      </c>
      <c r="B262" s="25">
        <v>46</v>
      </c>
      <c r="C262" s="40">
        <v>8</v>
      </c>
      <c r="D262" s="36">
        <f>D250*(1+Mastersheet!$C$3)</f>
        <v>22323.53486051397</v>
      </c>
      <c r="E262" s="34">
        <f t="shared" si="27"/>
        <v>-1339.4120916308382</v>
      </c>
      <c r="F262" s="37">
        <v>0</v>
      </c>
      <c r="G262" s="41">
        <f t="shared" si="24"/>
        <v>-6473.8251095490505</v>
      </c>
      <c r="H262" s="25">
        <v>0</v>
      </c>
      <c r="I262" s="25">
        <v>0</v>
      </c>
      <c r="J262" s="25">
        <v>0</v>
      </c>
      <c r="K262">
        <v>0</v>
      </c>
      <c r="L262" s="38">
        <f>(1+Mastersheet!$C$29)*L250</f>
        <v>-3399.5636005456186</v>
      </c>
      <c r="M262" s="37">
        <f>M250*(1+Mastersheet!$C$39)</f>
        <v>-930.14728585474859</v>
      </c>
      <c r="N262" s="38">
        <v>0</v>
      </c>
      <c r="O262" s="38">
        <f t="shared" si="28"/>
        <v>0</v>
      </c>
      <c r="P262" s="58">
        <f t="shared" si="25"/>
        <v>10180.586772933715</v>
      </c>
      <c r="Q262" s="36">
        <f t="shared" si="26"/>
        <v>2395543.3252968942</v>
      </c>
    </row>
    <row r="263" spans="1:17">
      <c r="A263" s="33">
        <v>261</v>
      </c>
      <c r="B263" s="25">
        <v>46</v>
      </c>
      <c r="C263" s="40">
        <v>9</v>
      </c>
      <c r="D263" s="36">
        <f>D251*(1+Mastersheet!$C$3)</f>
        <v>22323.53486051397</v>
      </c>
      <c r="E263" s="34">
        <f t="shared" si="27"/>
        <v>-1339.4120916308382</v>
      </c>
      <c r="F263" s="37">
        <v>0</v>
      </c>
      <c r="G263" s="41">
        <f t="shared" si="24"/>
        <v>-6473.8251095490505</v>
      </c>
      <c r="H263" s="25">
        <v>0</v>
      </c>
      <c r="I263" s="25">
        <v>0</v>
      </c>
      <c r="J263" s="25">
        <v>0</v>
      </c>
      <c r="K263">
        <v>0</v>
      </c>
      <c r="L263" s="38">
        <f>(1+Mastersheet!$C$29)*L251</f>
        <v>-3399.5636005456186</v>
      </c>
      <c r="M263" s="37">
        <f>M251*(1+Mastersheet!$C$39)</f>
        <v>-930.14728585474859</v>
      </c>
      <c r="N263" s="38">
        <v>0</v>
      </c>
      <c r="O263" s="38">
        <f t="shared" si="28"/>
        <v>0</v>
      </c>
      <c r="P263" s="58">
        <f t="shared" si="25"/>
        <v>10180.586772933715</v>
      </c>
      <c r="Q263" s="36">
        <f t="shared" si="26"/>
        <v>2409716.4842786561</v>
      </c>
    </row>
    <row r="264" spans="1:17">
      <c r="A264" s="33">
        <v>262</v>
      </c>
      <c r="B264" s="25">
        <v>46</v>
      </c>
      <c r="C264" s="40">
        <v>10</v>
      </c>
      <c r="D264" s="36">
        <f>D252*(1+Mastersheet!$C$3)</f>
        <v>22323.53486051397</v>
      </c>
      <c r="E264" s="34">
        <f t="shared" si="27"/>
        <v>-1339.4120916308382</v>
      </c>
      <c r="F264" s="37">
        <v>0</v>
      </c>
      <c r="G264" s="41">
        <f t="shared" si="24"/>
        <v>-6473.8251095490505</v>
      </c>
      <c r="H264" s="25">
        <v>0</v>
      </c>
      <c r="I264" s="25">
        <v>0</v>
      </c>
      <c r="J264" s="25">
        <v>0</v>
      </c>
      <c r="K264">
        <v>0</v>
      </c>
      <c r="L264" s="38">
        <f>(1+Mastersheet!$C$29)*L252</f>
        <v>-3399.5636005456186</v>
      </c>
      <c r="M264" s="37">
        <f>M252*(1+Mastersheet!$C$39)</f>
        <v>-930.14728585474859</v>
      </c>
      <c r="N264" s="38">
        <v>0</v>
      </c>
      <c r="O264" s="38">
        <f t="shared" si="28"/>
        <v>0</v>
      </c>
      <c r="P264" s="58">
        <f t="shared" si="25"/>
        <v>10180.586772933715</v>
      </c>
      <c r="Q264" s="36">
        <f t="shared" si="26"/>
        <v>2423913.2651920542</v>
      </c>
    </row>
    <row r="265" spans="1:17">
      <c r="A265" s="33">
        <v>263</v>
      </c>
      <c r="B265" s="25">
        <v>46</v>
      </c>
      <c r="C265" s="40">
        <v>11</v>
      </c>
      <c r="D265" s="36">
        <f>D253*(1+Mastersheet!$C$3)</f>
        <v>22323.53486051397</v>
      </c>
      <c r="E265" s="34">
        <f t="shared" si="27"/>
        <v>-1339.4120916308382</v>
      </c>
      <c r="F265" s="37">
        <v>0</v>
      </c>
      <c r="G265" s="41">
        <f t="shared" si="24"/>
        <v>-6473.8251095490505</v>
      </c>
      <c r="H265" s="25">
        <v>0</v>
      </c>
      <c r="I265" s="25">
        <v>0</v>
      </c>
      <c r="J265" s="25">
        <v>0</v>
      </c>
      <c r="K265">
        <v>0</v>
      </c>
      <c r="L265" s="38">
        <f>(1+Mastersheet!$C$29)*L253</f>
        <v>-3399.5636005456186</v>
      </c>
      <c r="M265" s="37">
        <f>M253*(1+Mastersheet!$C$39)</f>
        <v>-930.14728585474859</v>
      </c>
      <c r="N265" s="38">
        <v>0</v>
      </c>
      <c r="O265" s="38">
        <f t="shared" si="28"/>
        <v>0</v>
      </c>
      <c r="P265" s="58">
        <f t="shared" si="25"/>
        <v>10180.586772933715</v>
      </c>
      <c r="Q265" s="36">
        <f t="shared" si="26"/>
        <v>2438133.7074069749</v>
      </c>
    </row>
    <row r="266" spans="1:17">
      <c r="A266" s="33">
        <v>264</v>
      </c>
      <c r="B266" s="25">
        <v>46</v>
      </c>
      <c r="C266" s="40">
        <v>0</v>
      </c>
      <c r="D266" s="36">
        <f>D254*(1+Mastersheet!$C$3)</f>
        <v>22323.53486051397</v>
      </c>
      <c r="E266" s="34">
        <f t="shared" si="27"/>
        <v>-1339.4120916308382</v>
      </c>
      <c r="F266" s="37">
        <v>0</v>
      </c>
      <c r="G266" s="41">
        <f t="shared" si="24"/>
        <v>-6473.8251095490505</v>
      </c>
      <c r="H266" s="25">
        <v>0</v>
      </c>
      <c r="I266" s="25">
        <v>0</v>
      </c>
      <c r="J266" s="25">
        <v>0</v>
      </c>
      <c r="K266">
        <v>0</v>
      </c>
      <c r="L266" s="38">
        <f>(1+Mastersheet!$C$29)*L254</f>
        <v>-3399.5636005456186</v>
      </c>
      <c r="M266" s="37">
        <f>M254*(1+Mastersheet!$C$39)</f>
        <v>-930.14728585474859</v>
      </c>
      <c r="N266" s="38">
        <v>0</v>
      </c>
      <c r="O266" s="38">
        <f t="shared" si="28"/>
        <v>0</v>
      </c>
      <c r="P266" s="58">
        <f t="shared" si="25"/>
        <v>10180.586772933715</v>
      </c>
      <c r="Q266" s="36">
        <f t="shared" si="26"/>
        <v>2452377.8503589202</v>
      </c>
    </row>
    <row r="267" spans="1:17">
      <c r="A267" s="33">
        <v>265</v>
      </c>
      <c r="B267" s="25">
        <v>46</v>
      </c>
      <c r="C267" s="40">
        <v>1</v>
      </c>
      <c r="D267" s="36">
        <f>D255*(1+Mastersheet!$C$3)</f>
        <v>22993.240906329389</v>
      </c>
      <c r="E267" s="34">
        <f t="shared" si="27"/>
        <v>-1379.5944543797632</v>
      </c>
      <c r="F267" s="37">
        <v>0</v>
      </c>
      <c r="G267" s="41">
        <f t="shared" si="24"/>
        <v>-6668.0398628355224</v>
      </c>
      <c r="H267" s="25">
        <v>0</v>
      </c>
      <c r="I267" s="25">
        <v>0</v>
      </c>
      <c r="J267" s="25">
        <v>0</v>
      </c>
      <c r="K267">
        <v>0</v>
      </c>
      <c r="L267" s="38">
        <f>(1+Mastersheet!$C$29)*L255</f>
        <v>-3603.537416578356</v>
      </c>
      <c r="M267" s="37">
        <f>M255*(1+Mastersheet!$C$39)</f>
        <v>-958.05170443039106</v>
      </c>
      <c r="N267" s="38">
        <v>0</v>
      </c>
      <c r="O267" s="38">
        <f t="shared" si="28"/>
        <v>0</v>
      </c>
      <c r="P267" s="58">
        <f t="shared" si="25"/>
        <v>10384.017468105358</v>
      </c>
      <c r="Q267" s="36">
        <f t="shared" si="26"/>
        <v>2466849.1642442904</v>
      </c>
    </row>
    <row r="268" spans="1:17">
      <c r="A268" s="33">
        <v>266</v>
      </c>
      <c r="B268" s="25">
        <v>47</v>
      </c>
      <c r="C268" s="40">
        <v>2</v>
      </c>
      <c r="D268" s="36">
        <f>D256*(1+Mastersheet!$C$3)</f>
        <v>22993.240906329389</v>
      </c>
      <c r="E268" s="34">
        <f t="shared" si="27"/>
        <v>-1379.5944543797632</v>
      </c>
      <c r="F268" s="37">
        <v>0</v>
      </c>
      <c r="G268" s="41">
        <f t="shared" si="24"/>
        <v>-6668.0398628355224</v>
      </c>
      <c r="H268" s="25">
        <v>0</v>
      </c>
      <c r="I268" s="25">
        <v>0</v>
      </c>
      <c r="J268" s="25">
        <v>0</v>
      </c>
      <c r="K268">
        <v>0</v>
      </c>
      <c r="L268" s="38">
        <f>(1+Mastersheet!$C$29)*L256</f>
        <v>-3603.537416578356</v>
      </c>
      <c r="M268" s="37">
        <f>M256*(1+Mastersheet!$C$39)</f>
        <v>-958.05170443039106</v>
      </c>
      <c r="N268" s="38">
        <v>0</v>
      </c>
      <c r="O268" s="38">
        <f t="shared" si="28"/>
        <v>0</v>
      </c>
      <c r="P268" s="58">
        <f t="shared" si="25"/>
        <v>10384.017468105358</v>
      </c>
      <c r="Q268" s="36">
        <f t="shared" si="26"/>
        <v>2481344.5969861364</v>
      </c>
    </row>
    <row r="269" spans="1:17">
      <c r="A269" s="33">
        <v>267</v>
      </c>
      <c r="B269" s="25">
        <v>47</v>
      </c>
      <c r="C269" s="40">
        <v>3</v>
      </c>
      <c r="D269" s="36">
        <f>D257*(1+Mastersheet!$C$3)</f>
        <v>22993.240906329389</v>
      </c>
      <c r="E269" s="34">
        <f t="shared" si="27"/>
        <v>-1379.5944543797632</v>
      </c>
      <c r="F269" s="37">
        <v>0</v>
      </c>
      <c r="G269" s="41">
        <f t="shared" si="24"/>
        <v>-6668.0398628355224</v>
      </c>
      <c r="H269" s="25">
        <v>0</v>
      </c>
      <c r="I269" s="25">
        <v>0</v>
      </c>
      <c r="J269" s="25">
        <v>0</v>
      </c>
      <c r="K269">
        <v>0</v>
      </c>
      <c r="L269" s="38">
        <f>(1+Mastersheet!$C$29)*L257</f>
        <v>-3603.537416578356</v>
      </c>
      <c r="M269" s="37">
        <f>M257*(1+Mastersheet!$C$39)</f>
        <v>-958.05170443039106</v>
      </c>
      <c r="N269" s="38">
        <v>0</v>
      </c>
      <c r="O269" s="38">
        <f t="shared" si="28"/>
        <v>0</v>
      </c>
      <c r="P269" s="58">
        <f t="shared" si="25"/>
        <v>10384.017468105358</v>
      </c>
      <c r="Q269" s="36">
        <f t="shared" si="26"/>
        <v>2495864.1887825523</v>
      </c>
    </row>
    <row r="270" spans="1:17">
      <c r="A270" s="33">
        <v>268</v>
      </c>
      <c r="B270" s="25">
        <v>47</v>
      </c>
      <c r="C270" s="40">
        <v>4</v>
      </c>
      <c r="D270" s="36">
        <f>D258*(1+Mastersheet!$C$3)</f>
        <v>22993.240906329389</v>
      </c>
      <c r="E270" s="34">
        <f t="shared" si="27"/>
        <v>-1379.5944543797632</v>
      </c>
      <c r="F270" s="37">
        <v>0</v>
      </c>
      <c r="G270" s="41">
        <f t="shared" si="24"/>
        <v>-6668.0398628355224</v>
      </c>
      <c r="H270" s="25">
        <v>0</v>
      </c>
      <c r="I270" s="25">
        <v>0</v>
      </c>
      <c r="J270" s="25">
        <v>0</v>
      </c>
      <c r="K270">
        <v>0</v>
      </c>
      <c r="L270" s="38">
        <f>(1+Mastersheet!$C$29)*L258</f>
        <v>-3603.537416578356</v>
      </c>
      <c r="M270" s="37">
        <f>M258*(1+Mastersheet!$C$39)</f>
        <v>-958.05170443039106</v>
      </c>
      <c r="N270" s="38">
        <v>0</v>
      </c>
      <c r="O270" s="38">
        <f t="shared" si="28"/>
        <v>0</v>
      </c>
      <c r="P270" s="58">
        <f t="shared" si="25"/>
        <v>10384.017468105358</v>
      </c>
      <c r="Q270" s="36">
        <f t="shared" si="26"/>
        <v>2510407.9798986288</v>
      </c>
    </row>
    <row r="271" spans="1:17">
      <c r="A271" s="33">
        <v>269</v>
      </c>
      <c r="B271" s="25">
        <v>47</v>
      </c>
      <c r="C271" s="40">
        <v>5</v>
      </c>
      <c r="D271" s="36">
        <f>D259*(1+Mastersheet!$C$3)</f>
        <v>22993.240906329389</v>
      </c>
      <c r="E271" s="34">
        <f t="shared" si="27"/>
        <v>-1379.5944543797632</v>
      </c>
      <c r="F271" s="37">
        <v>0</v>
      </c>
      <c r="G271" s="41">
        <f t="shared" si="24"/>
        <v>-6668.0398628355224</v>
      </c>
      <c r="H271" s="25">
        <v>0</v>
      </c>
      <c r="I271" s="25">
        <v>0</v>
      </c>
      <c r="J271" s="25">
        <v>0</v>
      </c>
      <c r="K271">
        <v>0</v>
      </c>
      <c r="L271" s="38">
        <f>(1+Mastersheet!$C$29)*L259</f>
        <v>-3603.537416578356</v>
      </c>
      <c r="M271" s="37">
        <f>M259*(1+Mastersheet!$C$39)</f>
        <v>-958.05170443039106</v>
      </c>
      <c r="N271" s="38">
        <v>0</v>
      </c>
      <c r="O271" s="38">
        <f t="shared" si="28"/>
        <v>0</v>
      </c>
      <c r="P271" s="58">
        <f t="shared" si="25"/>
        <v>10384.017468105358</v>
      </c>
      <c r="Q271" s="36">
        <f t="shared" si="26"/>
        <v>2524976.0106665655</v>
      </c>
    </row>
    <row r="272" spans="1:17">
      <c r="A272" s="33">
        <v>270</v>
      </c>
      <c r="B272" s="25">
        <v>47</v>
      </c>
      <c r="C272" s="40">
        <v>6</v>
      </c>
      <c r="D272" s="36">
        <f>D260*(1+Mastersheet!$C$3)</f>
        <v>22993.240906329389</v>
      </c>
      <c r="E272" s="34">
        <f t="shared" si="27"/>
        <v>-1379.5944543797632</v>
      </c>
      <c r="F272" s="37">
        <v>0</v>
      </c>
      <c r="G272" s="41">
        <f t="shared" si="24"/>
        <v>-6668.0398628355224</v>
      </c>
      <c r="H272" s="25">
        <v>0</v>
      </c>
      <c r="I272" s="25">
        <v>0</v>
      </c>
      <c r="J272" s="25">
        <v>0</v>
      </c>
      <c r="K272">
        <v>0</v>
      </c>
      <c r="L272" s="38">
        <f>(1+Mastersheet!$C$29)*L260</f>
        <v>-3603.537416578356</v>
      </c>
      <c r="M272" s="37">
        <f>M260*(1+Mastersheet!$C$39)</f>
        <v>-958.05170443039106</v>
      </c>
      <c r="N272" s="38">
        <v>0</v>
      </c>
      <c r="O272" s="38">
        <f t="shared" si="28"/>
        <v>0</v>
      </c>
      <c r="P272" s="58">
        <f t="shared" si="25"/>
        <v>10384.017468105358</v>
      </c>
      <c r="Q272" s="36">
        <f t="shared" si="26"/>
        <v>2539568.321485782</v>
      </c>
    </row>
    <row r="273" spans="1:17">
      <c r="A273" s="33">
        <v>271</v>
      </c>
      <c r="B273" s="25">
        <v>47</v>
      </c>
      <c r="C273" s="40">
        <v>7</v>
      </c>
      <c r="D273" s="36">
        <f>D261*(1+Mastersheet!$C$3)</f>
        <v>22993.240906329389</v>
      </c>
      <c r="E273" s="34">
        <f t="shared" si="27"/>
        <v>-1379.5944543797632</v>
      </c>
      <c r="F273" s="37">
        <v>0</v>
      </c>
      <c r="G273" s="41">
        <f t="shared" si="24"/>
        <v>-6668.0398628355224</v>
      </c>
      <c r="H273" s="25">
        <v>0</v>
      </c>
      <c r="I273" s="25">
        <v>0</v>
      </c>
      <c r="J273" s="25">
        <v>0</v>
      </c>
      <c r="K273">
        <v>0</v>
      </c>
      <c r="L273" s="38">
        <f>(1+Mastersheet!$C$29)*L261</f>
        <v>-3603.537416578356</v>
      </c>
      <c r="M273" s="37">
        <f>M261*(1+Mastersheet!$C$39)</f>
        <v>-958.05170443039106</v>
      </c>
      <c r="N273" s="38">
        <v>0</v>
      </c>
      <c r="O273" s="38">
        <f t="shared" si="28"/>
        <v>0</v>
      </c>
      <c r="P273" s="58">
        <f t="shared" si="25"/>
        <v>10384.017468105358</v>
      </c>
      <c r="Q273" s="36">
        <f t="shared" si="26"/>
        <v>2554184.9528230308</v>
      </c>
    </row>
    <row r="274" spans="1:17">
      <c r="A274" s="33">
        <v>272</v>
      </c>
      <c r="B274" s="25">
        <v>47</v>
      </c>
      <c r="C274" s="40">
        <v>8</v>
      </c>
      <c r="D274" s="36">
        <f>D262*(1+Mastersheet!$C$3)</f>
        <v>22993.240906329389</v>
      </c>
      <c r="E274" s="34">
        <f t="shared" si="27"/>
        <v>-1379.5944543797632</v>
      </c>
      <c r="F274" s="37">
        <v>0</v>
      </c>
      <c r="G274" s="41">
        <f t="shared" si="24"/>
        <v>-6668.0398628355224</v>
      </c>
      <c r="H274" s="25">
        <v>0</v>
      </c>
      <c r="I274" s="25">
        <v>0</v>
      </c>
      <c r="J274" s="25">
        <v>0</v>
      </c>
      <c r="K274">
        <v>0</v>
      </c>
      <c r="L274" s="38">
        <f>(1+Mastersheet!$C$29)*L262</f>
        <v>-3603.537416578356</v>
      </c>
      <c r="M274" s="37">
        <f>M262*(1+Mastersheet!$C$39)</f>
        <v>-958.05170443039106</v>
      </c>
      <c r="N274" s="38">
        <v>0</v>
      </c>
      <c r="O274" s="38">
        <f t="shared" si="28"/>
        <v>0</v>
      </c>
      <c r="P274" s="58">
        <f t="shared" si="25"/>
        <v>10384.017468105358</v>
      </c>
      <c r="Q274" s="36">
        <f t="shared" si="26"/>
        <v>2568825.9452125081</v>
      </c>
    </row>
    <row r="275" spans="1:17">
      <c r="A275" s="33">
        <v>273</v>
      </c>
      <c r="B275" s="25">
        <v>47</v>
      </c>
      <c r="C275" s="40">
        <v>9</v>
      </c>
      <c r="D275" s="36">
        <f>D263*(1+Mastersheet!$C$3)</f>
        <v>22993.240906329389</v>
      </c>
      <c r="E275" s="34">
        <f t="shared" si="27"/>
        <v>-1379.5944543797632</v>
      </c>
      <c r="F275" s="37">
        <v>0</v>
      </c>
      <c r="G275" s="41">
        <f t="shared" si="24"/>
        <v>-6668.0398628355224</v>
      </c>
      <c r="H275" s="25">
        <v>0</v>
      </c>
      <c r="I275" s="25">
        <v>0</v>
      </c>
      <c r="J275" s="25">
        <v>0</v>
      </c>
      <c r="K275">
        <v>0</v>
      </c>
      <c r="L275" s="38">
        <f>(1+Mastersheet!$C$29)*L263</f>
        <v>-3603.537416578356</v>
      </c>
      <c r="M275" s="37">
        <f>M263*(1+Mastersheet!$C$39)</f>
        <v>-958.05170443039106</v>
      </c>
      <c r="N275" s="38">
        <v>0</v>
      </c>
      <c r="O275" s="38">
        <f t="shared" si="28"/>
        <v>0</v>
      </c>
      <c r="P275" s="58">
        <f t="shared" si="25"/>
        <v>10384.017468105358</v>
      </c>
      <c r="Q275" s="36">
        <f t="shared" si="26"/>
        <v>2583491.3392559681</v>
      </c>
    </row>
    <row r="276" spans="1:17">
      <c r="A276" s="33">
        <v>274</v>
      </c>
      <c r="B276" s="25">
        <v>47</v>
      </c>
      <c r="C276" s="40">
        <v>10</v>
      </c>
      <c r="D276" s="36">
        <f>D264*(1+Mastersheet!$C$3)</f>
        <v>22993.240906329389</v>
      </c>
      <c r="E276" s="34">
        <f t="shared" si="27"/>
        <v>-1379.5944543797632</v>
      </c>
      <c r="F276" s="37">
        <v>0</v>
      </c>
      <c r="G276" s="41">
        <f t="shared" si="24"/>
        <v>-6668.0398628355224</v>
      </c>
      <c r="H276" s="25">
        <v>0</v>
      </c>
      <c r="I276" s="25">
        <v>0</v>
      </c>
      <c r="J276" s="25">
        <v>0</v>
      </c>
      <c r="K276">
        <v>0</v>
      </c>
      <c r="L276" s="38">
        <f>(1+Mastersheet!$C$29)*L264</f>
        <v>-3603.537416578356</v>
      </c>
      <c r="M276" s="37">
        <f>M264*(1+Mastersheet!$C$39)</f>
        <v>-958.05170443039106</v>
      </c>
      <c r="N276" s="38">
        <v>0</v>
      </c>
      <c r="O276" s="38">
        <f t="shared" si="28"/>
        <v>0</v>
      </c>
      <c r="P276" s="58">
        <f t="shared" si="25"/>
        <v>10384.017468105358</v>
      </c>
      <c r="Q276" s="36">
        <f t="shared" si="26"/>
        <v>2598181.1756228339</v>
      </c>
    </row>
    <row r="277" spans="1:17">
      <c r="A277" s="33">
        <v>275</v>
      </c>
      <c r="B277" s="25">
        <v>47</v>
      </c>
      <c r="C277" s="40">
        <v>11</v>
      </c>
      <c r="D277" s="36">
        <f>D265*(1+Mastersheet!$C$3)</f>
        <v>22993.240906329389</v>
      </c>
      <c r="E277" s="34">
        <f t="shared" si="27"/>
        <v>-1379.5944543797632</v>
      </c>
      <c r="F277" s="37">
        <v>0</v>
      </c>
      <c r="G277" s="41">
        <f t="shared" si="24"/>
        <v>-6668.0398628355224</v>
      </c>
      <c r="H277" s="25">
        <v>0</v>
      </c>
      <c r="I277" s="25">
        <v>0</v>
      </c>
      <c r="J277" s="25">
        <v>0</v>
      </c>
      <c r="K277">
        <v>0</v>
      </c>
      <c r="L277" s="38">
        <f>(1+Mastersheet!$C$29)*L265</f>
        <v>-3603.537416578356</v>
      </c>
      <c r="M277" s="37">
        <f>M265*(1+Mastersheet!$C$39)</f>
        <v>-958.05170443039106</v>
      </c>
      <c r="N277" s="38">
        <v>0</v>
      </c>
      <c r="O277" s="38">
        <f t="shared" si="28"/>
        <v>0</v>
      </c>
      <c r="P277" s="58">
        <f t="shared" si="25"/>
        <v>10384.017468105358</v>
      </c>
      <c r="Q277" s="36">
        <f t="shared" si="26"/>
        <v>2612895.4950503111</v>
      </c>
    </row>
    <row r="278" spans="1:17">
      <c r="A278" s="33">
        <v>276</v>
      </c>
      <c r="B278" s="25">
        <v>47</v>
      </c>
      <c r="C278" s="40">
        <v>0</v>
      </c>
      <c r="D278" s="36">
        <f>D266*(1+Mastersheet!$C$3)</f>
        <v>22993.240906329389</v>
      </c>
      <c r="E278" s="34">
        <f t="shared" si="27"/>
        <v>-1379.5944543797632</v>
      </c>
      <c r="F278" s="37">
        <v>0</v>
      </c>
      <c r="G278" s="41">
        <f t="shared" si="24"/>
        <v>-6668.0398628355224</v>
      </c>
      <c r="H278" s="25">
        <v>0</v>
      </c>
      <c r="I278" s="25">
        <v>0</v>
      </c>
      <c r="J278" s="25">
        <v>0</v>
      </c>
      <c r="K278">
        <v>0</v>
      </c>
      <c r="L278" s="38">
        <f>(1+Mastersheet!$C$29)*L266</f>
        <v>-3603.537416578356</v>
      </c>
      <c r="M278" s="37">
        <f>M266*(1+Mastersheet!$C$39)</f>
        <v>-958.05170443039106</v>
      </c>
      <c r="N278" s="38">
        <v>0</v>
      </c>
      <c r="O278" s="38">
        <f t="shared" si="28"/>
        <v>0</v>
      </c>
      <c r="P278" s="58">
        <f t="shared" si="25"/>
        <v>10384.017468105358</v>
      </c>
      <c r="Q278" s="36">
        <f t="shared" si="26"/>
        <v>2627634.3383435006</v>
      </c>
    </row>
    <row r="279" spans="1:17">
      <c r="A279" s="33">
        <v>277</v>
      </c>
      <c r="B279" s="25">
        <v>47</v>
      </c>
      <c r="C279" s="40">
        <v>1</v>
      </c>
      <c r="D279" s="36">
        <f>D267*(1+Mastersheet!$C$3)</f>
        <v>23683.038133519272</v>
      </c>
      <c r="E279" s="34">
        <f t="shared" si="27"/>
        <v>-1420.9822880111562</v>
      </c>
      <c r="F279" s="37">
        <v>0</v>
      </c>
      <c r="G279" s="41">
        <f t="shared" si="24"/>
        <v>-6868.0810587205888</v>
      </c>
      <c r="H279" s="25">
        <v>0</v>
      </c>
      <c r="I279" s="25">
        <v>0</v>
      </c>
      <c r="J279" s="25">
        <v>0</v>
      </c>
      <c r="K279">
        <v>0</v>
      </c>
      <c r="L279" s="38">
        <f>(1+Mastersheet!$C$29)*L267</f>
        <v>-3819.7496615730574</v>
      </c>
      <c r="M279" s="37">
        <f>M267*(1+Mastersheet!$C$39)</f>
        <v>-986.79325556330286</v>
      </c>
      <c r="N279" s="38">
        <v>0</v>
      </c>
      <c r="O279" s="38">
        <f t="shared" si="28"/>
        <v>0</v>
      </c>
      <c r="P279" s="58">
        <f t="shared" si="25"/>
        <v>10587.431869651165</v>
      </c>
      <c r="Q279" s="36">
        <f t="shared" si="26"/>
        <v>2642601.1607770575</v>
      </c>
    </row>
    <row r="280" spans="1:17">
      <c r="A280" s="33">
        <v>278</v>
      </c>
      <c r="B280" s="25">
        <v>48</v>
      </c>
      <c r="C280" s="40">
        <v>2</v>
      </c>
      <c r="D280" s="36">
        <f>D268*(1+Mastersheet!$C$3)</f>
        <v>23683.038133519272</v>
      </c>
      <c r="E280" s="34">
        <f t="shared" si="27"/>
        <v>-1420.9822880111562</v>
      </c>
      <c r="F280" s="37">
        <v>0</v>
      </c>
      <c r="G280" s="41">
        <f t="shared" si="24"/>
        <v>-6868.0810587205888</v>
      </c>
      <c r="H280" s="25">
        <v>0</v>
      </c>
      <c r="I280" s="25">
        <v>0</v>
      </c>
      <c r="J280" s="25">
        <v>0</v>
      </c>
      <c r="K280">
        <v>0</v>
      </c>
      <c r="L280" s="38">
        <f>(1+Mastersheet!$C$29)*L268</f>
        <v>-3819.7496615730574</v>
      </c>
      <c r="M280" s="37">
        <f>M268*(1+Mastersheet!$C$39)</f>
        <v>-986.79325556330286</v>
      </c>
      <c r="N280" s="38">
        <v>0</v>
      </c>
      <c r="O280" s="38">
        <f t="shared" si="28"/>
        <v>0</v>
      </c>
      <c r="P280" s="58">
        <f t="shared" si="25"/>
        <v>10587.431869651165</v>
      </c>
      <c r="Q280" s="36">
        <f t="shared" si="26"/>
        <v>2657592.9279146707</v>
      </c>
    </row>
    <row r="281" spans="1:17">
      <c r="A281" s="33">
        <v>279</v>
      </c>
      <c r="B281" s="25">
        <v>48</v>
      </c>
      <c r="C281" s="40">
        <v>3</v>
      </c>
      <c r="D281" s="36">
        <f>D269*(1+Mastersheet!$C$3)</f>
        <v>23683.038133519272</v>
      </c>
      <c r="E281" s="34">
        <f t="shared" si="27"/>
        <v>-1420.9822880111562</v>
      </c>
      <c r="F281" s="37">
        <v>0</v>
      </c>
      <c r="G281" s="41">
        <f t="shared" si="24"/>
        <v>-6868.0810587205888</v>
      </c>
      <c r="H281" s="25">
        <v>0</v>
      </c>
      <c r="I281" s="25">
        <v>0</v>
      </c>
      <c r="J281" s="25">
        <v>0</v>
      </c>
      <c r="K281">
        <v>0</v>
      </c>
      <c r="L281" s="38">
        <f>(1+Mastersheet!$C$29)*L269</f>
        <v>-3819.7496615730574</v>
      </c>
      <c r="M281" s="37">
        <f>M269*(1+Mastersheet!$C$39)</f>
        <v>-986.79325556330286</v>
      </c>
      <c r="N281" s="38">
        <v>0</v>
      </c>
      <c r="O281" s="38">
        <f t="shared" si="28"/>
        <v>0</v>
      </c>
      <c r="P281" s="58">
        <f t="shared" si="25"/>
        <v>10587.431869651165</v>
      </c>
      <c r="Q281" s="36">
        <f t="shared" si="26"/>
        <v>2672609.6813308466</v>
      </c>
    </row>
    <row r="282" spans="1:17">
      <c r="A282" s="33">
        <v>280</v>
      </c>
      <c r="B282" s="25">
        <v>48</v>
      </c>
      <c r="C282" s="40">
        <v>4</v>
      </c>
      <c r="D282" s="36">
        <f>D270*(1+Mastersheet!$C$3)</f>
        <v>23683.038133519272</v>
      </c>
      <c r="E282" s="34">
        <f t="shared" si="27"/>
        <v>-1420.9822880111562</v>
      </c>
      <c r="F282" s="37">
        <v>0</v>
      </c>
      <c r="G282" s="41">
        <f t="shared" si="24"/>
        <v>-6868.0810587205888</v>
      </c>
      <c r="H282" s="25">
        <v>0</v>
      </c>
      <c r="I282" s="25">
        <v>0</v>
      </c>
      <c r="J282" s="25">
        <v>0</v>
      </c>
      <c r="K282">
        <v>0</v>
      </c>
      <c r="L282" s="38">
        <f>(1+Mastersheet!$C$29)*L270</f>
        <v>-3819.7496615730574</v>
      </c>
      <c r="M282" s="37">
        <f>M270*(1+Mastersheet!$C$39)</f>
        <v>-986.79325556330286</v>
      </c>
      <c r="N282" s="38">
        <v>0</v>
      </c>
      <c r="O282" s="38">
        <f t="shared" si="28"/>
        <v>0</v>
      </c>
      <c r="P282" s="58">
        <f t="shared" si="25"/>
        <v>10587.431869651165</v>
      </c>
      <c r="Q282" s="36">
        <f t="shared" si="26"/>
        <v>2687651.4626693828</v>
      </c>
    </row>
    <row r="283" spans="1:17">
      <c r="A283" s="33">
        <v>281</v>
      </c>
      <c r="B283" s="25">
        <v>48</v>
      </c>
      <c r="C283" s="40">
        <v>5</v>
      </c>
      <c r="D283" s="36">
        <f>D271*(1+Mastersheet!$C$3)</f>
        <v>23683.038133519272</v>
      </c>
      <c r="E283" s="34">
        <f t="shared" si="27"/>
        <v>-1420.9822880111562</v>
      </c>
      <c r="F283" s="37">
        <v>0</v>
      </c>
      <c r="G283" s="41">
        <f t="shared" si="24"/>
        <v>-6868.0810587205888</v>
      </c>
      <c r="H283" s="25">
        <v>0</v>
      </c>
      <c r="I283" s="25">
        <v>0</v>
      </c>
      <c r="J283" s="25">
        <v>0</v>
      </c>
      <c r="K283">
        <v>0</v>
      </c>
      <c r="L283" s="38">
        <f>(1+Mastersheet!$C$29)*L271</f>
        <v>-3819.7496615730574</v>
      </c>
      <c r="M283" s="37">
        <f>M271*(1+Mastersheet!$C$39)</f>
        <v>-986.79325556330286</v>
      </c>
      <c r="N283" s="38">
        <v>0</v>
      </c>
      <c r="O283" s="38">
        <f t="shared" si="28"/>
        <v>0</v>
      </c>
      <c r="P283" s="58">
        <f t="shared" si="25"/>
        <v>10587.431869651165</v>
      </c>
      <c r="Q283" s="36">
        <f t="shared" si="26"/>
        <v>2702718.313643483</v>
      </c>
    </row>
    <row r="284" spans="1:17">
      <c r="A284" s="33">
        <v>282</v>
      </c>
      <c r="B284" s="25">
        <v>48</v>
      </c>
      <c r="C284" s="40">
        <v>6</v>
      </c>
      <c r="D284" s="36">
        <f>D272*(1+Mastersheet!$C$3)</f>
        <v>23683.038133519272</v>
      </c>
      <c r="E284" s="34">
        <f t="shared" si="27"/>
        <v>-1420.9822880111562</v>
      </c>
      <c r="F284" s="37">
        <v>0</v>
      </c>
      <c r="G284" s="41">
        <f t="shared" si="24"/>
        <v>-6868.0810587205888</v>
      </c>
      <c r="H284" s="25">
        <v>0</v>
      </c>
      <c r="I284" s="25">
        <v>0</v>
      </c>
      <c r="J284" s="25">
        <v>0</v>
      </c>
      <c r="K284">
        <v>0</v>
      </c>
      <c r="L284" s="38">
        <f>(1+Mastersheet!$C$29)*L272</f>
        <v>-3819.7496615730574</v>
      </c>
      <c r="M284" s="37">
        <f>M272*(1+Mastersheet!$C$39)</f>
        <v>-986.79325556330286</v>
      </c>
      <c r="N284" s="38">
        <v>0</v>
      </c>
      <c r="O284" s="38">
        <f t="shared" si="28"/>
        <v>0</v>
      </c>
      <c r="P284" s="58">
        <f t="shared" si="25"/>
        <v>10587.431869651165</v>
      </c>
      <c r="Q284" s="36">
        <f t="shared" si="26"/>
        <v>2717810.2760358732</v>
      </c>
    </row>
    <row r="285" spans="1:17">
      <c r="A285" s="33">
        <v>283</v>
      </c>
      <c r="B285" s="25">
        <v>48</v>
      </c>
      <c r="C285" s="40">
        <v>7</v>
      </c>
      <c r="D285" s="36">
        <f>D273*(1+Mastersheet!$C$3)</f>
        <v>23683.038133519272</v>
      </c>
      <c r="E285" s="34">
        <f t="shared" si="27"/>
        <v>-1420.9822880111562</v>
      </c>
      <c r="F285" s="37">
        <v>0</v>
      </c>
      <c r="G285" s="41">
        <f t="shared" si="24"/>
        <v>-6868.0810587205888</v>
      </c>
      <c r="H285" s="25">
        <v>0</v>
      </c>
      <c r="I285" s="25">
        <v>0</v>
      </c>
      <c r="J285" s="25">
        <v>0</v>
      </c>
      <c r="K285">
        <v>0</v>
      </c>
      <c r="L285" s="38">
        <f>(1+Mastersheet!$C$29)*L273</f>
        <v>-3819.7496615730574</v>
      </c>
      <c r="M285" s="37">
        <f>M273*(1+Mastersheet!$C$39)</f>
        <v>-986.79325556330286</v>
      </c>
      <c r="N285" s="38">
        <v>0</v>
      </c>
      <c r="O285" s="38">
        <f t="shared" si="28"/>
        <v>0</v>
      </c>
      <c r="P285" s="58">
        <f t="shared" si="25"/>
        <v>10587.431869651165</v>
      </c>
      <c r="Q285" s="36">
        <f t="shared" si="26"/>
        <v>2732927.3916989178</v>
      </c>
    </row>
    <row r="286" spans="1:17">
      <c r="A286" s="33">
        <v>284</v>
      </c>
      <c r="B286" s="25">
        <v>48</v>
      </c>
      <c r="C286" s="40">
        <v>8</v>
      </c>
      <c r="D286" s="36">
        <f>D274*(1+Mastersheet!$C$3)</f>
        <v>23683.038133519272</v>
      </c>
      <c r="E286" s="34">
        <f t="shared" si="27"/>
        <v>-1420.9822880111562</v>
      </c>
      <c r="F286" s="37">
        <v>0</v>
      </c>
      <c r="G286" s="41">
        <f t="shared" si="24"/>
        <v>-6868.0810587205888</v>
      </c>
      <c r="H286" s="25">
        <v>0</v>
      </c>
      <c r="I286" s="25">
        <v>0</v>
      </c>
      <c r="J286" s="25">
        <v>0</v>
      </c>
      <c r="K286">
        <v>0</v>
      </c>
      <c r="L286" s="38">
        <f>(1+Mastersheet!$C$29)*L274</f>
        <v>-3819.7496615730574</v>
      </c>
      <c r="M286" s="37">
        <f>M274*(1+Mastersheet!$C$39)</f>
        <v>-986.79325556330286</v>
      </c>
      <c r="N286" s="38">
        <v>0</v>
      </c>
      <c r="O286" s="38">
        <f t="shared" si="28"/>
        <v>0</v>
      </c>
      <c r="P286" s="58">
        <f t="shared" si="25"/>
        <v>10587.431869651165</v>
      </c>
      <c r="Q286" s="36">
        <f t="shared" si="26"/>
        <v>2748069.702554734</v>
      </c>
    </row>
    <row r="287" spans="1:17">
      <c r="A287" s="33">
        <v>285</v>
      </c>
      <c r="B287" s="25">
        <v>48</v>
      </c>
      <c r="C287" s="40">
        <v>9</v>
      </c>
      <c r="D287" s="36">
        <f>D275*(1+Mastersheet!$C$3)</f>
        <v>23683.038133519272</v>
      </c>
      <c r="E287" s="34">
        <f t="shared" si="27"/>
        <v>-1420.9822880111562</v>
      </c>
      <c r="F287" s="37">
        <v>0</v>
      </c>
      <c r="G287" s="41">
        <f t="shared" si="24"/>
        <v>-6868.0810587205888</v>
      </c>
      <c r="H287" s="25">
        <v>0</v>
      </c>
      <c r="I287" s="25">
        <v>0</v>
      </c>
      <c r="J287" s="25">
        <v>0</v>
      </c>
      <c r="K287">
        <v>0</v>
      </c>
      <c r="L287" s="38">
        <f>(1+Mastersheet!$C$29)*L275</f>
        <v>-3819.7496615730574</v>
      </c>
      <c r="M287" s="37">
        <f>M275*(1+Mastersheet!$C$39)</f>
        <v>-986.79325556330286</v>
      </c>
      <c r="N287" s="38">
        <v>0</v>
      </c>
      <c r="O287" s="38">
        <f t="shared" si="28"/>
        <v>0</v>
      </c>
      <c r="P287" s="58">
        <f t="shared" si="25"/>
        <v>10587.431869651165</v>
      </c>
      <c r="Q287" s="36">
        <f t="shared" si="26"/>
        <v>2763237.2505953098</v>
      </c>
    </row>
    <row r="288" spans="1:17">
      <c r="A288" s="33">
        <v>286</v>
      </c>
      <c r="B288" s="25">
        <v>48</v>
      </c>
      <c r="C288" s="40">
        <v>10</v>
      </c>
      <c r="D288" s="36">
        <f>D276*(1+Mastersheet!$C$3)</f>
        <v>23683.038133519272</v>
      </c>
      <c r="E288" s="34">
        <f t="shared" si="27"/>
        <v>-1420.9822880111562</v>
      </c>
      <c r="F288" s="37">
        <v>0</v>
      </c>
      <c r="G288" s="41">
        <f t="shared" si="24"/>
        <v>-6868.0810587205888</v>
      </c>
      <c r="H288" s="25">
        <v>0</v>
      </c>
      <c r="I288" s="25">
        <v>0</v>
      </c>
      <c r="J288" s="25">
        <v>0</v>
      </c>
      <c r="K288">
        <v>0</v>
      </c>
      <c r="L288" s="38">
        <f>(1+Mastersheet!$C$29)*L276</f>
        <v>-3819.7496615730574</v>
      </c>
      <c r="M288" s="37">
        <f>M276*(1+Mastersheet!$C$39)</f>
        <v>-986.79325556330286</v>
      </c>
      <c r="N288" s="38">
        <v>0</v>
      </c>
      <c r="O288" s="38">
        <f t="shared" si="28"/>
        <v>0</v>
      </c>
      <c r="P288" s="58">
        <f t="shared" si="25"/>
        <v>10587.431869651165</v>
      </c>
      <c r="Q288" s="36">
        <f t="shared" si="26"/>
        <v>2778430.07788262</v>
      </c>
    </row>
    <row r="289" spans="1:17">
      <c r="A289" s="33">
        <v>287</v>
      </c>
      <c r="B289" s="25">
        <v>48</v>
      </c>
      <c r="C289" s="40">
        <v>11</v>
      </c>
      <c r="D289" s="36">
        <f>D277*(1+Mastersheet!$C$3)</f>
        <v>23683.038133519272</v>
      </c>
      <c r="E289" s="34">
        <f t="shared" si="27"/>
        <v>-1420.9822880111562</v>
      </c>
      <c r="F289" s="37">
        <v>0</v>
      </c>
      <c r="G289" s="41">
        <f t="shared" si="24"/>
        <v>-6868.0810587205888</v>
      </c>
      <c r="H289" s="25">
        <v>0</v>
      </c>
      <c r="I289" s="25">
        <v>0</v>
      </c>
      <c r="J289" s="25">
        <v>0</v>
      </c>
      <c r="K289">
        <v>0</v>
      </c>
      <c r="L289" s="38">
        <f>(1+Mastersheet!$C$29)*L277</f>
        <v>-3819.7496615730574</v>
      </c>
      <c r="M289" s="37">
        <f>M277*(1+Mastersheet!$C$39)</f>
        <v>-986.79325556330286</v>
      </c>
      <c r="N289" s="38">
        <v>0</v>
      </c>
      <c r="O289" s="38">
        <f t="shared" si="28"/>
        <v>0</v>
      </c>
      <c r="P289" s="58">
        <f t="shared" si="25"/>
        <v>10587.431869651165</v>
      </c>
      <c r="Q289" s="36">
        <f t="shared" si="26"/>
        <v>2793648.2265487425</v>
      </c>
    </row>
    <row r="290" spans="1:17">
      <c r="A290" s="33">
        <v>288</v>
      </c>
      <c r="B290" s="25">
        <v>48</v>
      </c>
      <c r="C290" s="40">
        <v>0</v>
      </c>
      <c r="D290" s="36">
        <f>D278*(1+Mastersheet!$C$3)</f>
        <v>23683.038133519272</v>
      </c>
      <c r="E290" s="34">
        <f t="shared" si="27"/>
        <v>-1420.9822880111562</v>
      </c>
      <c r="F290" s="37">
        <v>0</v>
      </c>
      <c r="G290" s="41">
        <f t="shared" si="24"/>
        <v>-6868.0810587205888</v>
      </c>
      <c r="H290" s="25">
        <v>0</v>
      </c>
      <c r="I290" s="25">
        <v>0</v>
      </c>
      <c r="J290" s="25">
        <v>0</v>
      </c>
      <c r="K290">
        <v>0</v>
      </c>
      <c r="L290" s="38">
        <f>(1+Mastersheet!$C$29)*L278</f>
        <v>-3819.7496615730574</v>
      </c>
      <c r="M290" s="37">
        <f>M278*(1+Mastersheet!$C$39)</f>
        <v>-986.79325556330286</v>
      </c>
      <c r="N290" s="38">
        <v>0</v>
      </c>
      <c r="O290" s="38">
        <f t="shared" si="28"/>
        <v>0</v>
      </c>
      <c r="P290" s="58">
        <f t="shared" si="25"/>
        <v>10587.431869651165</v>
      </c>
      <c r="Q290" s="36">
        <f t="shared" si="26"/>
        <v>2808891.7387959752</v>
      </c>
    </row>
    <row r="291" spans="1:17">
      <c r="A291" s="33">
        <v>289</v>
      </c>
      <c r="B291" s="25">
        <v>48</v>
      </c>
      <c r="C291" s="40">
        <v>1</v>
      </c>
      <c r="D291" s="36">
        <f>D279*(1+Mastersheet!$C$3)</f>
        <v>24393.529277524853</v>
      </c>
      <c r="E291" s="34">
        <f t="shared" si="27"/>
        <v>-1463.6117566514911</v>
      </c>
      <c r="F291" s="37">
        <v>0</v>
      </c>
      <c r="G291" s="41">
        <f t="shared" si="24"/>
        <v>-7074.1234904822068</v>
      </c>
      <c r="H291" s="25">
        <v>0</v>
      </c>
      <c r="I291" s="25">
        <v>0</v>
      </c>
      <c r="J291" s="25">
        <v>0</v>
      </c>
      <c r="K291">
        <v>0</v>
      </c>
      <c r="L291" s="38">
        <f>(1+Mastersheet!$C$29)*L279</f>
        <v>-4048.9346412674413</v>
      </c>
      <c r="M291" s="37">
        <f>M279*(1+Mastersheet!$C$39)</f>
        <v>-1016.397053230202</v>
      </c>
      <c r="N291" s="38">
        <v>0</v>
      </c>
      <c r="O291" s="38">
        <f t="shared" si="28"/>
        <v>0</v>
      </c>
      <c r="P291" s="58">
        <f t="shared" si="25"/>
        <v>10790.462335893511</v>
      </c>
      <c r="Q291" s="36">
        <f t="shared" si="26"/>
        <v>2824363.6873631952</v>
      </c>
    </row>
    <row r="292" spans="1:17">
      <c r="A292" s="33">
        <v>290</v>
      </c>
      <c r="B292" s="25">
        <v>49</v>
      </c>
      <c r="C292" s="40">
        <v>2</v>
      </c>
      <c r="D292" s="36">
        <f>D280*(1+Mastersheet!$C$3)</f>
        <v>24393.529277524853</v>
      </c>
      <c r="E292" s="34">
        <f t="shared" si="27"/>
        <v>-1463.6117566514911</v>
      </c>
      <c r="F292" s="37">
        <v>0</v>
      </c>
      <c r="G292" s="41">
        <f t="shared" si="24"/>
        <v>-7074.1234904822068</v>
      </c>
      <c r="H292" s="25">
        <v>0</v>
      </c>
      <c r="I292" s="25">
        <v>0</v>
      </c>
      <c r="J292" s="25">
        <v>0</v>
      </c>
      <c r="K292">
        <v>0</v>
      </c>
      <c r="L292" s="38">
        <f>(1+Mastersheet!$C$29)*L280</f>
        <v>-4048.9346412674413</v>
      </c>
      <c r="M292" s="37">
        <f>M280*(1+Mastersheet!$C$39)</f>
        <v>-1016.397053230202</v>
      </c>
      <c r="N292" s="38">
        <v>0</v>
      </c>
      <c r="O292" s="38">
        <f t="shared" si="28"/>
        <v>0</v>
      </c>
      <c r="P292" s="58">
        <f t="shared" si="25"/>
        <v>10790.462335893511</v>
      </c>
      <c r="Q292" s="36">
        <f t="shared" si="26"/>
        <v>2839861.4225113606</v>
      </c>
    </row>
    <row r="293" spans="1:17">
      <c r="A293" s="33">
        <v>291</v>
      </c>
      <c r="B293" s="25">
        <v>49</v>
      </c>
      <c r="C293" s="40">
        <v>3</v>
      </c>
      <c r="D293" s="36">
        <f>D281*(1+Mastersheet!$C$3)</f>
        <v>24393.529277524853</v>
      </c>
      <c r="E293" s="34">
        <f t="shared" si="27"/>
        <v>-1463.6117566514911</v>
      </c>
      <c r="F293" s="37">
        <v>0</v>
      </c>
      <c r="G293" s="41">
        <f t="shared" si="24"/>
        <v>-7074.1234904822068</v>
      </c>
      <c r="H293" s="25">
        <v>0</v>
      </c>
      <c r="I293" s="25">
        <v>0</v>
      </c>
      <c r="J293" s="25">
        <v>0</v>
      </c>
      <c r="K293">
        <v>0</v>
      </c>
      <c r="L293" s="38">
        <f>(1+Mastersheet!$C$29)*L281</f>
        <v>-4048.9346412674413</v>
      </c>
      <c r="M293" s="37">
        <f>M281*(1+Mastersheet!$C$39)</f>
        <v>-1016.397053230202</v>
      </c>
      <c r="N293" s="38">
        <v>0</v>
      </c>
      <c r="O293" s="38">
        <f t="shared" si="28"/>
        <v>0</v>
      </c>
      <c r="P293" s="58">
        <f t="shared" si="25"/>
        <v>10790.462335893511</v>
      </c>
      <c r="Q293" s="36">
        <f t="shared" si="26"/>
        <v>2855384.9872181066</v>
      </c>
    </row>
    <row r="294" spans="1:17">
      <c r="A294" s="33">
        <v>292</v>
      </c>
      <c r="B294" s="25">
        <v>49</v>
      </c>
      <c r="C294" s="40">
        <v>4</v>
      </c>
      <c r="D294" s="36">
        <f>D282*(1+Mastersheet!$C$3)</f>
        <v>24393.529277524853</v>
      </c>
      <c r="E294" s="34">
        <f t="shared" si="27"/>
        <v>-1463.6117566514911</v>
      </c>
      <c r="F294" s="37">
        <v>0</v>
      </c>
      <c r="G294" s="41">
        <f t="shared" si="24"/>
        <v>-7074.1234904822068</v>
      </c>
      <c r="H294" s="25">
        <v>0</v>
      </c>
      <c r="I294" s="25">
        <v>0</v>
      </c>
      <c r="J294" s="25">
        <v>0</v>
      </c>
      <c r="K294">
        <v>0</v>
      </c>
      <c r="L294" s="38">
        <f>(1+Mastersheet!$C$29)*L282</f>
        <v>-4048.9346412674413</v>
      </c>
      <c r="M294" s="37">
        <f>M282*(1+Mastersheet!$C$39)</f>
        <v>-1016.397053230202</v>
      </c>
      <c r="N294" s="38">
        <v>0</v>
      </c>
      <c r="O294" s="38">
        <f t="shared" si="28"/>
        <v>0</v>
      </c>
      <c r="P294" s="58">
        <f t="shared" si="25"/>
        <v>10790.462335893511</v>
      </c>
      <c r="Q294" s="36">
        <f t="shared" si="26"/>
        <v>2870934.4245326971</v>
      </c>
    </row>
    <row r="295" spans="1:17">
      <c r="A295" s="33">
        <v>293</v>
      </c>
      <c r="B295" s="25">
        <v>49</v>
      </c>
      <c r="C295" s="40">
        <v>5</v>
      </c>
      <c r="D295" s="36">
        <f>D283*(1+Mastersheet!$C$3)</f>
        <v>24393.529277524853</v>
      </c>
      <c r="E295" s="34">
        <f t="shared" si="27"/>
        <v>-1463.6117566514911</v>
      </c>
      <c r="F295" s="37">
        <v>0</v>
      </c>
      <c r="G295" s="41">
        <f t="shared" si="24"/>
        <v>-7074.1234904822068</v>
      </c>
      <c r="H295" s="25">
        <v>0</v>
      </c>
      <c r="I295" s="25">
        <v>0</v>
      </c>
      <c r="J295" s="25">
        <v>0</v>
      </c>
      <c r="K295">
        <v>0</v>
      </c>
      <c r="L295" s="38">
        <f>(1+Mastersheet!$C$29)*L283</f>
        <v>-4048.9346412674413</v>
      </c>
      <c r="M295" s="37">
        <f>M283*(1+Mastersheet!$C$39)</f>
        <v>-1016.397053230202</v>
      </c>
      <c r="N295" s="38">
        <v>0</v>
      </c>
      <c r="O295" s="38">
        <f t="shared" si="28"/>
        <v>0</v>
      </c>
      <c r="P295" s="58">
        <f t="shared" si="25"/>
        <v>10790.462335893511</v>
      </c>
      <c r="Q295" s="36">
        <f t="shared" si="26"/>
        <v>2886509.7775761453</v>
      </c>
    </row>
    <row r="296" spans="1:17">
      <c r="A296" s="33">
        <v>294</v>
      </c>
      <c r="B296" s="25">
        <v>49</v>
      </c>
      <c r="C296" s="40">
        <v>6</v>
      </c>
      <c r="D296" s="36">
        <f>D284*(1+Mastersheet!$C$3)</f>
        <v>24393.529277524853</v>
      </c>
      <c r="E296" s="34">
        <f t="shared" si="27"/>
        <v>-1463.6117566514911</v>
      </c>
      <c r="F296" s="37">
        <v>0</v>
      </c>
      <c r="G296" s="41">
        <f t="shared" si="24"/>
        <v>-7074.1234904822068</v>
      </c>
      <c r="H296" s="25">
        <v>0</v>
      </c>
      <c r="I296" s="25">
        <v>0</v>
      </c>
      <c r="J296" s="25">
        <v>0</v>
      </c>
      <c r="K296">
        <v>0</v>
      </c>
      <c r="L296" s="38">
        <f>(1+Mastersheet!$C$29)*L284</f>
        <v>-4048.9346412674413</v>
      </c>
      <c r="M296" s="37">
        <f>M284*(1+Mastersheet!$C$39)</f>
        <v>-1016.397053230202</v>
      </c>
      <c r="N296" s="38">
        <v>0</v>
      </c>
      <c r="O296" s="38">
        <f t="shared" si="28"/>
        <v>0</v>
      </c>
      <c r="P296" s="58">
        <f t="shared" si="25"/>
        <v>10790.462335893511</v>
      </c>
      <c r="Q296" s="36">
        <f t="shared" si="26"/>
        <v>2902111.0895413323</v>
      </c>
    </row>
    <row r="297" spans="1:17">
      <c r="A297" s="33">
        <v>295</v>
      </c>
      <c r="B297" s="25">
        <v>49</v>
      </c>
      <c r="C297" s="40">
        <v>7</v>
      </c>
      <c r="D297" s="36">
        <f>D285*(1+Mastersheet!$C$3)</f>
        <v>24393.529277524853</v>
      </c>
      <c r="E297" s="34">
        <f t="shared" si="27"/>
        <v>-1463.6117566514911</v>
      </c>
      <c r="F297" s="37">
        <v>0</v>
      </c>
      <c r="G297" s="41">
        <f t="shared" si="24"/>
        <v>-7074.1234904822068</v>
      </c>
      <c r="H297" s="25">
        <v>0</v>
      </c>
      <c r="I297" s="25">
        <v>0</v>
      </c>
      <c r="J297" s="25">
        <v>0</v>
      </c>
      <c r="K297">
        <v>0</v>
      </c>
      <c r="L297" s="38">
        <f>(1+Mastersheet!$C$29)*L285</f>
        <v>-4048.9346412674413</v>
      </c>
      <c r="M297" s="37">
        <f>M285*(1+Mastersheet!$C$39)</f>
        <v>-1016.397053230202</v>
      </c>
      <c r="N297" s="38">
        <v>0</v>
      </c>
      <c r="O297" s="38">
        <f t="shared" si="28"/>
        <v>0</v>
      </c>
      <c r="P297" s="58">
        <f t="shared" si="25"/>
        <v>10790.462335893511</v>
      </c>
      <c r="Q297" s="36">
        <f t="shared" si="26"/>
        <v>2917738.4036931279</v>
      </c>
    </row>
    <row r="298" spans="1:17">
      <c r="A298" s="33">
        <v>296</v>
      </c>
      <c r="B298" s="25">
        <v>49</v>
      </c>
      <c r="C298" s="40">
        <v>8</v>
      </c>
      <c r="D298" s="36">
        <f>D286*(1+Mastersheet!$C$3)</f>
        <v>24393.529277524853</v>
      </c>
      <c r="E298" s="34">
        <f t="shared" si="27"/>
        <v>-1463.6117566514911</v>
      </c>
      <c r="F298" s="37">
        <v>0</v>
      </c>
      <c r="G298" s="41">
        <f t="shared" si="24"/>
        <v>-7074.1234904822068</v>
      </c>
      <c r="H298" s="25">
        <v>0</v>
      </c>
      <c r="I298" s="25">
        <v>0</v>
      </c>
      <c r="J298" s="25">
        <v>0</v>
      </c>
      <c r="K298">
        <v>0</v>
      </c>
      <c r="L298" s="38">
        <f>(1+Mastersheet!$C$29)*L286</f>
        <v>-4048.9346412674413</v>
      </c>
      <c r="M298" s="37">
        <f>M286*(1+Mastersheet!$C$39)</f>
        <v>-1016.397053230202</v>
      </c>
      <c r="N298" s="38">
        <v>0</v>
      </c>
      <c r="O298" s="38">
        <f t="shared" si="28"/>
        <v>0</v>
      </c>
      <c r="P298" s="58">
        <f t="shared" si="25"/>
        <v>10790.462335893511</v>
      </c>
      <c r="Q298" s="36">
        <f t="shared" si="26"/>
        <v>2933391.7633685102</v>
      </c>
    </row>
    <row r="299" spans="1:17">
      <c r="A299" s="33">
        <v>297</v>
      </c>
      <c r="B299" s="25">
        <v>49</v>
      </c>
      <c r="C299" s="40">
        <v>9</v>
      </c>
      <c r="D299" s="36">
        <f>D287*(1+Mastersheet!$C$3)</f>
        <v>24393.529277524853</v>
      </c>
      <c r="E299" s="34">
        <f t="shared" si="27"/>
        <v>-1463.6117566514911</v>
      </c>
      <c r="F299" s="37">
        <v>0</v>
      </c>
      <c r="G299" s="41">
        <f t="shared" si="24"/>
        <v>-7074.1234904822068</v>
      </c>
      <c r="H299" s="25">
        <v>0</v>
      </c>
      <c r="I299" s="25">
        <v>0</v>
      </c>
      <c r="J299" s="25">
        <v>0</v>
      </c>
      <c r="K299">
        <v>0</v>
      </c>
      <c r="L299" s="38">
        <f>(1+Mastersheet!$C$29)*L287</f>
        <v>-4048.9346412674413</v>
      </c>
      <c r="M299" s="37">
        <f>M287*(1+Mastersheet!$C$39)</f>
        <v>-1016.397053230202</v>
      </c>
      <c r="N299" s="38">
        <v>0</v>
      </c>
      <c r="O299" s="38">
        <f t="shared" si="28"/>
        <v>0</v>
      </c>
      <c r="P299" s="58">
        <f t="shared" si="25"/>
        <v>10790.462335893511</v>
      </c>
      <c r="Q299" s="36">
        <f t="shared" si="26"/>
        <v>2949071.2119766846</v>
      </c>
    </row>
    <row r="300" spans="1:17">
      <c r="A300" s="33">
        <v>298</v>
      </c>
      <c r="B300" s="25">
        <v>49</v>
      </c>
      <c r="C300" s="40">
        <v>10</v>
      </c>
      <c r="D300" s="36">
        <f>D288*(1+Mastersheet!$C$3)</f>
        <v>24393.529277524853</v>
      </c>
      <c r="E300" s="34">
        <f t="shared" si="27"/>
        <v>-1463.6117566514911</v>
      </c>
      <c r="F300" s="37">
        <v>0</v>
      </c>
      <c r="G300" s="41">
        <f t="shared" si="24"/>
        <v>-7074.1234904822068</v>
      </c>
      <c r="H300" s="25">
        <v>0</v>
      </c>
      <c r="I300" s="25">
        <v>0</v>
      </c>
      <c r="J300" s="25">
        <v>0</v>
      </c>
      <c r="K300">
        <v>0</v>
      </c>
      <c r="L300" s="38">
        <f>(1+Mastersheet!$C$29)*L288</f>
        <v>-4048.9346412674413</v>
      </c>
      <c r="M300" s="37">
        <f>M288*(1+Mastersheet!$C$39)</f>
        <v>-1016.397053230202</v>
      </c>
      <c r="N300" s="38">
        <v>0</v>
      </c>
      <c r="O300" s="38">
        <f t="shared" si="28"/>
        <v>0</v>
      </c>
      <c r="P300" s="58">
        <f t="shared" si="25"/>
        <v>10790.462335893511</v>
      </c>
      <c r="Q300" s="36">
        <f t="shared" si="26"/>
        <v>2964776.7929992061</v>
      </c>
    </row>
    <row r="301" spans="1:17">
      <c r="A301" s="33">
        <v>299</v>
      </c>
      <c r="B301" s="25">
        <v>49</v>
      </c>
      <c r="C301" s="40">
        <v>11</v>
      </c>
      <c r="D301" s="36">
        <f>D289*(1+Mastersheet!$C$3)</f>
        <v>24393.529277524853</v>
      </c>
      <c r="E301" s="34">
        <f t="shared" si="27"/>
        <v>-1463.6117566514911</v>
      </c>
      <c r="F301" s="37">
        <v>0</v>
      </c>
      <c r="G301" s="41">
        <f t="shared" si="24"/>
        <v>-7074.1234904822068</v>
      </c>
      <c r="H301" s="25">
        <v>0</v>
      </c>
      <c r="I301" s="25">
        <v>0</v>
      </c>
      <c r="J301" s="25">
        <v>0</v>
      </c>
      <c r="K301">
        <v>0</v>
      </c>
      <c r="L301" s="38">
        <f>(1+Mastersheet!$C$29)*L289</f>
        <v>-4048.9346412674413</v>
      </c>
      <c r="M301" s="37">
        <f>M289*(1+Mastersheet!$C$39)</f>
        <v>-1016.397053230202</v>
      </c>
      <c r="N301" s="38">
        <v>0</v>
      </c>
      <c r="O301" s="38">
        <f t="shared" si="28"/>
        <v>0</v>
      </c>
      <c r="P301" s="58">
        <f t="shared" si="25"/>
        <v>10790.462335893511</v>
      </c>
      <c r="Q301" s="36">
        <f t="shared" si="26"/>
        <v>2980508.5499900985</v>
      </c>
    </row>
    <row r="302" spans="1:17">
      <c r="A302" s="33">
        <v>300</v>
      </c>
      <c r="B302" s="25">
        <v>49</v>
      </c>
      <c r="C302" s="40">
        <v>0</v>
      </c>
      <c r="D302" s="36">
        <f>D290*(1+Mastersheet!$C$3)</f>
        <v>24393.529277524853</v>
      </c>
      <c r="E302" s="34">
        <f t="shared" si="27"/>
        <v>-1463.6117566514911</v>
      </c>
      <c r="F302" s="37">
        <v>0</v>
      </c>
      <c r="G302" s="41">
        <f t="shared" si="24"/>
        <v>-7074.1234904822068</v>
      </c>
      <c r="H302" s="25">
        <v>0</v>
      </c>
      <c r="I302" s="25">
        <v>0</v>
      </c>
      <c r="J302" s="25">
        <v>0</v>
      </c>
      <c r="K302">
        <v>0</v>
      </c>
      <c r="L302" s="38">
        <f>(1+Mastersheet!$C$29)*L290</f>
        <v>-4048.9346412674413</v>
      </c>
      <c r="M302" s="37">
        <f>M290*(1+Mastersheet!$C$39)</f>
        <v>-1016.397053230202</v>
      </c>
      <c r="N302" s="38">
        <v>0</v>
      </c>
      <c r="O302" s="38">
        <f t="shared" si="28"/>
        <v>0</v>
      </c>
      <c r="P302" s="58">
        <f t="shared" si="25"/>
        <v>10790.462335893511</v>
      </c>
      <c r="Q302" s="36">
        <f t="shared" si="26"/>
        <v>2996266.5265759756</v>
      </c>
    </row>
    <row r="303" spans="1:17">
      <c r="A303" s="33">
        <v>301</v>
      </c>
      <c r="B303" s="25">
        <v>49</v>
      </c>
      <c r="C303" s="40">
        <v>1</v>
      </c>
      <c r="D303" s="36">
        <f>D291*(1+Mastersheet!$C$3)</f>
        <v>25125.3351558506</v>
      </c>
      <c r="E303" s="34">
        <f t="shared" si="27"/>
        <v>-1507.5201093510359</v>
      </c>
      <c r="F303" s="37">
        <v>0</v>
      </c>
      <c r="G303" s="41">
        <f t="shared" si="24"/>
        <v>-7286.347195196674</v>
      </c>
      <c r="H303" s="25">
        <v>0</v>
      </c>
      <c r="I303" s="38">
        <v>-80000</v>
      </c>
      <c r="J303" s="25">
        <v>0</v>
      </c>
      <c r="K303" s="38">
        <v>30000</v>
      </c>
      <c r="L303" s="38">
        <f>(1+Mastersheet!$C$29)*L291</f>
        <v>-4291.8707197434878</v>
      </c>
      <c r="M303" s="37">
        <f>M291*(1+Mastersheet!$C$39)</f>
        <v>-1046.8889648271081</v>
      </c>
      <c r="N303" s="38">
        <v>0</v>
      </c>
      <c r="O303" s="38">
        <f t="shared" si="28"/>
        <v>0</v>
      </c>
      <c r="P303" s="58">
        <f t="shared" si="25"/>
        <v>-39007.2918332677</v>
      </c>
      <c r="Q303" s="36">
        <f t="shared" si="26"/>
        <v>2962253.0122870016</v>
      </c>
    </row>
    <row r="304" spans="1:17">
      <c r="A304" s="33">
        <v>302</v>
      </c>
      <c r="B304" s="25">
        <v>50</v>
      </c>
      <c r="C304" s="40">
        <v>2</v>
      </c>
      <c r="D304" s="36">
        <f>D292*(1+Mastersheet!$C$3)</f>
        <v>25125.3351558506</v>
      </c>
      <c r="E304" s="34">
        <f t="shared" si="27"/>
        <v>-1507.5201093510359</v>
      </c>
      <c r="F304" s="37">
        <v>0</v>
      </c>
      <c r="G304" s="41">
        <f t="shared" si="24"/>
        <v>-7286.347195196674</v>
      </c>
      <c r="H304" s="25">
        <v>0</v>
      </c>
      <c r="I304" s="25">
        <v>0</v>
      </c>
      <c r="J304" s="25">
        <v>0</v>
      </c>
      <c r="K304">
        <v>0</v>
      </c>
      <c r="L304" s="38">
        <f>(1+Mastersheet!$C$29)*L292</f>
        <v>-4291.8707197434878</v>
      </c>
      <c r="M304" s="37">
        <f>M292*(1+Mastersheet!$C$39)</f>
        <v>-1046.8889648271081</v>
      </c>
      <c r="N304" s="38">
        <v>0</v>
      </c>
      <c r="O304" s="38">
        <f t="shared" si="28"/>
        <v>0</v>
      </c>
      <c r="P304" s="58">
        <f t="shared" si="25"/>
        <v>10992.708166732291</v>
      </c>
      <c r="Q304" s="36">
        <f t="shared" si="26"/>
        <v>2978182.8088075458</v>
      </c>
    </row>
    <row r="305" spans="1:17">
      <c r="A305" s="33">
        <v>303</v>
      </c>
      <c r="B305" s="25">
        <v>50</v>
      </c>
      <c r="C305" s="40">
        <v>3</v>
      </c>
      <c r="D305" s="36">
        <f>D293*(1+Mastersheet!$C$3)</f>
        <v>25125.3351558506</v>
      </c>
      <c r="E305" s="34">
        <f t="shared" si="27"/>
        <v>-1507.5201093510359</v>
      </c>
      <c r="F305" s="37">
        <v>0</v>
      </c>
      <c r="G305" s="41">
        <f t="shared" si="24"/>
        <v>-7286.347195196674</v>
      </c>
      <c r="H305" s="25">
        <v>0</v>
      </c>
      <c r="I305" s="25">
        <v>0</v>
      </c>
      <c r="J305" s="25">
        <v>0</v>
      </c>
      <c r="K305">
        <v>0</v>
      </c>
      <c r="L305" s="38">
        <f>(1+Mastersheet!$C$29)*L293</f>
        <v>-4291.8707197434878</v>
      </c>
      <c r="M305" s="37">
        <f>M293*(1+Mastersheet!$C$39)</f>
        <v>-1046.8889648271081</v>
      </c>
      <c r="N305" s="38">
        <v>0</v>
      </c>
      <c r="O305" s="38">
        <f t="shared" si="28"/>
        <v>0</v>
      </c>
      <c r="P305" s="58">
        <f t="shared" si="25"/>
        <v>10992.708166732291</v>
      </c>
      <c r="Q305" s="36">
        <f t="shared" si="26"/>
        <v>2994139.1549889576</v>
      </c>
    </row>
    <row r="306" spans="1:17">
      <c r="A306" s="33">
        <v>304</v>
      </c>
      <c r="B306" s="25">
        <v>50</v>
      </c>
      <c r="C306" s="40">
        <v>4</v>
      </c>
      <c r="D306" s="36">
        <f>D294*(1+Mastersheet!$C$3)</f>
        <v>25125.3351558506</v>
      </c>
      <c r="E306" s="34">
        <f t="shared" si="27"/>
        <v>-1507.5201093510359</v>
      </c>
      <c r="F306" s="37">
        <v>0</v>
      </c>
      <c r="G306" s="41">
        <f t="shared" si="24"/>
        <v>-7286.347195196674</v>
      </c>
      <c r="H306" s="25">
        <v>0</v>
      </c>
      <c r="I306" s="25">
        <v>0</v>
      </c>
      <c r="J306" s="25">
        <v>0</v>
      </c>
      <c r="K306">
        <v>0</v>
      </c>
      <c r="L306" s="38">
        <f>(1+Mastersheet!$C$29)*L294</f>
        <v>-4291.8707197434878</v>
      </c>
      <c r="M306" s="37">
        <f>M294*(1+Mastersheet!$C$39)</f>
        <v>-1046.8889648271081</v>
      </c>
      <c r="N306" s="38">
        <v>0</v>
      </c>
      <c r="O306" s="38">
        <f t="shared" si="28"/>
        <v>0</v>
      </c>
      <c r="P306" s="58">
        <f t="shared" si="25"/>
        <v>10992.708166732291</v>
      </c>
      <c r="Q306" s="36">
        <f t="shared" si="26"/>
        <v>3010122.0950806718</v>
      </c>
    </row>
    <row r="307" spans="1:17">
      <c r="A307" s="33">
        <v>305</v>
      </c>
      <c r="B307" s="25">
        <v>50</v>
      </c>
      <c r="C307" s="40">
        <v>5</v>
      </c>
      <c r="D307" s="36">
        <f>D295*(1+Mastersheet!$C$3)</f>
        <v>25125.3351558506</v>
      </c>
      <c r="E307" s="34">
        <f t="shared" si="27"/>
        <v>-1507.5201093510359</v>
      </c>
      <c r="F307" s="37">
        <v>0</v>
      </c>
      <c r="G307" s="41">
        <f t="shared" si="24"/>
        <v>-7286.347195196674</v>
      </c>
      <c r="H307" s="25">
        <v>0</v>
      </c>
      <c r="I307" s="25">
        <v>0</v>
      </c>
      <c r="J307" s="25">
        <v>0</v>
      </c>
      <c r="K307">
        <v>0</v>
      </c>
      <c r="L307" s="38">
        <f>(1+Mastersheet!$C$29)*L295</f>
        <v>-4291.8707197434878</v>
      </c>
      <c r="M307" s="37">
        <f>M295*(1+Mastersheet!$C$39)</f>
        <v>-1046.8889648271081</v>
      </c>
      <c r="N307" s="38">
        <v>0</v>
      </c>
      <c r="O307" s="38">
        <f t="shared" si="28"/>
        <v>0</v>
      </c>
      <c r="P307" s="58">
        <f t="shared" si="25"/>
        <v>10992.708166732291</v>
      </c>
      <c r="Q307" s="36">
        <f t="shared" si="26"/>
        <v>3026131.6734058722</v>
      </c>
    </row>
    <row r="308" spans="1:17">
      <c r="A308" s="33">
        <v>306</v>
      </c>
      <c r="B308" s="25">
        <v>50</v>
      </c>
      <c r="C308" s="40">
        <v>6</v>
      </c>
      <c r="D308" s="36">
        <f>D296*(1+Mastersheet!$C$3)</f>
        <v>25125.3351558506</v>
      </c>
      <c r="E308" s="34">
        <f t="shared" si="27"/>
        <v>-1507.5201093510359</v>
      </c>
      <c r="F308" s="37">
        <v>0</v>
      </c>
      <c r="G308" s="41">
        <f t="shared" si="24"/>
        <v>-7286.347195196674</v>
      </c>
      <c r="H308" s="25">
        <v>0</v>
      </c>
      <c r="I308" s="25">
        <v>0</v>
      </c>
      <c r="J308" s="25">
        <v>0</v>
      </c>
      <c r="K308">
        <v>0</v>
      </c>
      <c r="L308" s="38">
        <f>(1+Mastersheet!$C$29)*L296</f>
        <v>-4291.8707197434878</v>
      </c>
      <c r="M308" s="37">
        <f>M296*(1+Mastersheet!$C$39)</f>
        <v>-1046.8889648271081</v>
      </c>
      <c r="N308" s="38">
        <v>0</v>
      </c>
      <c r="O308" s="38">
        <f t="shared" si="28"/>
        <v>0</v>
      </c>
      <c r="P308" s="58">
        <f t="shared" si="25"/>
        <v>10992.708166732291</v>
      </c>
      <c r="Q308" s="36">
        <f t="shared" si="26"/>
        <v>3042167.9343616148</v>
      </c>
    </row>
    <row r="309" spans="1:17">
      <c r="A309" s="33">
        <v>307</v>
      </c>
      <c r="B309" s="25">
        <v>50</v>
      </c>
      <c r="C309" s="40">
        <v>7</v>
      </c>
      <c r="D309" s="36">
        <f>D297*(1+Mastersheet!$C$3)</f>
        <v>25125.3351558506</v>
      </c>
      <c r="E309" s="34">
        <f t="shared" si="27"/>
        <v>-1507.5201093510359</v>
      </c>
      <c r="F309" s="37">
        <v>0</v>
      </c>
      <c r="G309" s="41">
        <f t="shared" si="24"/>
        <v>-7286.347195196674</v>
      </c>
      <c r="H309" s="25">
        <v>0</v>
      </c>
      <c r="I309" s="25">
        <v>0</v>
      </c>
      <c r="J309" s="25">
        <v>0</v>
      </c>
      <c r="K309">
        <v>0</v>
      </c>
      <c r="L309" s="38">
        <f>(1+Mastersheet!$C$29)*L297</f>
        <v>-4291.8707197434878</v>
      </c>
      <c r="M309" s="37">
        <f>M297*(1+Mastersheet!$C$39)</f>
        <v>-1046.8889648271081</v>
      </c>
      <c r="N309" s="38">
        <v>0</v>
      </c>
      <c r="O309" s="38">
        <f t="shared" si="28"/>
        <v>0</v>
      </c>
      <c r="P309" s="58">
        <f t="shared" si="25"/>
        <v>10992.708166732291</v>
      </c>
      <c r="Q309" s="36">
        <f t="shared" si="26"/>
        <v>3058230.9224189501</v>
      </c>
    </row>
    <row r="310" spans="1:17">
      <c r="A310" s="33">
        <v>308</v>
      </c>
      <c r="B310" s="25">
        <v>50</v>
      </c>
      <c r="C310" s="40">
        <v>8</v>
      </c>
      <c r="D310" s="36">
        <f>D298*(1+Mastersheet!$C$3)</f>
        <v>25125.3351558506</v>
      </c>
      <c r="E310" s="34">
        <f t="shared" si="27"/>
        <v>-1507.5201093510359</v>
      </c>
      <c r="F310" s="37">
        <v>0</v>
      </c>
      <c r="G310" s="41">
        <f t="shared" si="24"/>
        <v>-7286.347195196674</v>
      </c>
      <c r="H310" s="25">
        <v>0</v>
      </c>
      <c r="I310" s="25">
        <v>0</v>
      </c>
      <c r="J310" s="25">
        <v>0</v>
      </c>
      <c r="K310">
        <v>0</v>
      </c>
      <c r="L310" s="38">
        <f>(1+Mastersheet!$C$29)*L298</f>
        <v>-4291.8707197434878</v>
      </c>
      <c r="M310" s="37">
        <f>M298*(1+Mastersheet!$C$39)</f>
        <v>-1046.8889648271081</v>
      </c>
      <c r="N310" s="38">
        <v>0</v>
      </c>
      <c r="O310" s="38">
        <f t="shared" si="28"/>
        <v>0</v>
      </c>
      <c r="P310" s="58">
        <f t="shared" si="25"/>
        <v>10992.708166732291</v>
      </c>
      <c r="Q310" s="36">
        <f t="shared" si="26"/>
        <v>3074320.6821230478</v>
      </c>
    </row>
    <row r="311" spans="1:17">
      <c r="A311" s="33">
        <v>309</v>
      </c>
      <c r="B311" s="25">
        <v>50</v>
      </c>
      <c r="C311" s="40">
        <v>9</v>
      </c>
      <c r="D311" s="36">
        <f>D299*(1+Mastersheet!$C$3)</f>
        <v>25125.3351558506</v>
      </c>
      <c r="E311" s="34">
        <f t="shared" si="27"/>
        <v>-1507.5201093510359</v>
      </c>
      <c r="F311" s="37">
        <v>0</v>
      </c>
      <c r="G311" s="41">
        <f t="shared" si="24"/>
        <v>-7286.347195196674</v>
      </c>
      <c r="H311" s="25">
        <v>0</v>
      </c>
      <c r="I311" s="25">
        <v>0</v>
      </c>
      <c r="J311" s="25">
        <v>0</v>
      </c>
      <c r="K311">
        <v>0</v>
      </c>
      <c r="L311" s="38">
        <f>(1+Mastersheet!$C$29)*L299</f>
        <v>-4291.8707197434878</v>
      </c>
      <c r="M311" s="37">
        <f>M299*(1+Mastersheet!$C$39)</f>
        <v>-1046.8889648271081</v>
      </c>
      <c r="N311" s="38">
        <v>0</v>
      </c>
      <c r="O311" s="38">
        <f t="shared" si="28"/>
        <v>0</v>
      </c>
      <c r="P311" s="58">
        <f t="shared" si="25"/>
        <v>10992.708166732291</v>
      </c>
      <c r="Q311" s="36">
        <f t="shared" si="26"/>
        <v>3090437.2580933189</v>
      </c>
    </row>
    <row r="312" spans="1:17">
      <c r="A312" s="33">
        <v>310</v>
      </c>
      <c r="B312" s="25">
        <v>50</v>
      </c>
      <c r="C312" s="40">
        <v>10</v>
      </c>
      <c r="D312" s="36">
        <f>D300*(1+Mastersheet!$C$3)</f>
        <v>25125.3351558506</v>
      </c>
      <c r="E312" s="34">
        <f t="shared" si="27"/>
        <v>-1507.5201093510359</v>
      </c>
      <c r="F312" s="37">
        <v>0</v>
      </c>
      <c r="G312" s="41">
        <f t="shared" si="24"/>
        <v>-7286.347195196674</v>
      </c>
      <c r="H312" s="25">
        <v>0</v>
      </c>
      <c r="I312" s="25">
        <v>0</v>
      </c>
      <c r="J312" s="25">
        <v>0</v>
      </c>
      <c r="K312">
        <v>0</v>
      </c>
      <c r="L312" s="38">
        <f>(1+Mastersheet!$C$29)*L300</f>
        <v>-4291.8707197434878</v>
      </c>
      <c r="M312" s="37">
        <f>M300*(1+Mastersheet!$C$39)</f>
        <v>-1046.8889648271081</v>
      </c>
      <c r="N312" s="38">
        <v>0</v>
      </c>
      <c r="O312" s="38">
        <f t="shared" si="28"/>
        <v>0</v>
      </c>
      <c r="P312" s="58">
        <f t="shared" si="25"/>
        <v>10992.708166732291</v>
      </c>
      <c r="Q312" s="36">
        <f t="shared" si="26"/>
        <v>3106580.6950235404</v>
      </c>
    </row>
    <row r="313" spans="1:17">
      <c r="A313" s="33">
        <v>311</v>
      </c>
      <c r="B313" s="25">
        <v>50</v>
      </c>
      <c r="C313" s="40">
        <v>11</v>
      </c>
      <c r="D313" s="36">
        <f>D301*(1+Mastersheet!$C$3)</f>
        <v>25125.3351558506</v>
      </c>
      <c r="E313" s="34">
        <f t="shared" si="27"/>
        <v>-1507.5201093510359</v>
      </c>
      <c r="F313" s="37">
        <v>0</v>
      </c>
      <c r="G313" s="41">
        <f t="shared" si="24"/>
        <v>-7286.347195196674</v>
      </c>
      <c r="H313" s="25">
        <v>0</v>
      </c>
      <c r="I313" s="25">
        <v>0</v>
      </c>
      <c r="J313" s="25">
        <v>0</v>
      </c>
      <c r="K313">
        <v>0</v>
      </c>
      <c r="L313" s="38">
        <f>(1+Mastersheet!$C$29)*L301</f>
        <v>-4291.8707197434878</v>
      </c>
      <c r="M313" s="37">
        <f>M301*(1+Mastersheet!$C$39)</f>
        <v>-1046.8889648271081</v>
      </c>
      <c r="N313" s="38">
        <v>0</v>
      </c>
      <c r="O313" s="38">
        <f t="shared" si="28"/>
        <v>0</v>
      </c>
      <c r="P313" s="58">
        <f t="shared" si="25"/>
        <v>10992.708166732291</v>
      </c>
      <c r="Q313" s="36">
        <f t="shared" si="26"/>
        <v>3122751.0376819787</v>
      </c>
    </row>
    <row r="314" spans="1:17">
      <c r="A314" s="33">
        <v>312</v>
      </c>
      <c r="B314" s="25">
        <v>50</v>
      </c>
      <c r="C314" s="40">
        <v>0</v>
      </c>
      <c r="D314" s="36">
        <f>D302*(1+Mastersheet!$C$3)</f>
        <v>25125.3351558506</v>
      </c>
      <c r="E314" s="34">
        <f t="shared" si="27"/>
        <v>-1507.5201093510359</v>
      </c>
      <c r="F314" s="37">
        <v>0</v>
      </c>
      <c r="G314" s="41">
        <f t="shared" si="24"/>
        <v>-7286.347195196674</v>
      </c>
      <c r="H314" s="25">
        <v>0</v>
      </c>
      <c r="I314" s="25">
        <v>0</v>
      </c>
      <c r="J314" s="25">
        <v>0</v>
      </c>
      <c r="K314">
        <v>0</v>
      </c>
      <c r="L314" s="38">
        <f>(1+Mastersheet!$C$29)*L302</f>
        <v>-4291.8707197434878</v>
      </c>
      <c r="M314" s="37">
        <f>M302*(1+Mastersheet!$C$39)</f>
        <v>-1046.8889648271081</v>
      </c>
      <c r="N314" s="38">
        <v>0</v>
      </c>
      <c r="O314" s="38">
        <f t="shared" si="28"/>
        <v>0</v>
      </c>
      <c r="P314" s="58">
        <f t="shared" si="25"/>
        <v>10992.708166732291</v>
      </c>
      <c r="Q314" s="36">
        <f t="shared" si="26"/>
        <v>3138948.3309115143</v>
      </c>
    </row>
    <row r="315" spans="1:17">
      <c r="A315" s="33">
        <v>313</v>
      </c>
      <c r="B315" s="25">
        <v>50</v>
      </c>
      <c r="C315" s="40">
        <v>1</v>
      </c>
      <c r="D315" s="36">
        <f>D303*(1+Mastersheet!$C$3)</f>
        <v>25879.09521052612</v>
      </c>
      <c r="E315" s="34">
        <f t="shared" si="27"/>
        <v>-1552.7457126315671</v>
      </c>
      <c r="F315" s="37">
        <v>0</v>
      </c>
      <c r="G315" s="41">
        <f t="shared" si="24"/>
        <v>-7504.9376110525745</v>
      </c>
      <c r="H315" s="25">
        <v>0</v>
      </c>
      <c r="I315" s="25">
        <v>0</v>
      </c>
      <c r="J315" s="25">
        <v>0</v>
      </c>
      <c r="K315">
        <v>0</v>
      </c>
      <c r="L315" s="38">
        <f>(1+Mastersheet!$C$29)*L303</f>
        <v>-4549.3829629280972</v>
      </c>
      <c r="M315" s="37">
        <f>M303*(1+Mastersheet!$C$39)</f>
        <v>-1078.2956337719213</v>
      </c>
      <c r="N315" s="38">
        <v>0</v>
      </c>
      <c r="O315" s="38">
        <f t="shared" si="28"/>
        <v>0</v>
      </c>
      <c r="P315" s="58">
        <f t="shared" si="25"/>
        <v>11193.733290141961</v>
      </c>
      <c r="Q315" s="36">
        <f t="shared" si="26"/>
        <v>3155373.6447531758</v>
      </c>
    </row>
    <row r="316" spans="1:17">
      <c r="A316" s="33">
        <v>314</v>
      </c>
      <c r="B316" s="25">
        <v>51</v>
      </c>
      <c r="C316" s="40">
        <v>2</v>
      </c>
      <c r="D316" s="36">
        <f>D304*(1+Mastersheet!$C$3)</f>
        <v>25879.09521052612</v>
      </c>
      <c r="E316" s="34">
        <f t="shared" si="27"/>
        <v>-1552.7457126315671</v>
      </c>
      <c r="F316" s="37">
        <v>0</v>
      </c>
      <c r="G316" s="41">
        <f t="shared" si="24"/>
        <v>-7504.9376110525745</v>
      </c>
      <c r="H316" s="25">
        <v>0</v>
      </c>
      <c r="I316" s="25">
        <v>0</v>
      </c>
      <c r="J316" s="25">
        <v>0</v>
      </c>
      <c r="K316">
        <v>0</v>
      </c>
      <c r="L316" s="38">
        <f>(1+Mastersheet!$C$29)*L304</f>
        <v>-4549.3829629280972</v>
      </c>
      <c r="M316" s="37">
        <f>M304*(1+Mastersheet!$C$39)</f>
        <v>-1078.2956337719213</v>
      </c>
      <c r="N316" s="38">
        <v>0</v>
      </c>
      <c r="O316" s="38">
        <f t="shared" si="28"/>
        <v>0</v>
      </c>
      <c r="P316" s="58">
        <f t="shared" si="25"/>
        <v>11193.733290141961</v>
      </c>
      <c r="Q316" s="36">
        <f t="shared" si="26"/>
        <v>3171826.3341179066</v>
      </c>
    </row>
    <row r="317" spans="1:17">
      <c r="A317" s="33">
        <v>315</v>
      </c>
      <c r="B317" s="25">
        <v>51</v>
      </c>
      <c r="C317" s="40">
        <v>3</v>
      </c>
      <c r="D317" s="36">
        <f>D305*(1+Mastersheet!$C$3)</f>
        <v>25879.09521052612</v>
      </c>
      <c r="E317" s="34">
        <f t="shared" si="27"/>
        <v>-1552.7457126315671</v>
      </c>
      <c r="F317" s="37">
        <v>0</v>
      </c>
      <c r="G317" s="41">
        <f t="shared" si="24"/>
        <v>-7504.9376110525745</v>
      </c>
      <c r="H317" s="25">
        <v>0</v>
      </c>
      <c r="I317" s="25">
        <v>0</v>
      </c>
      <c r="J317" s="25">
        <v>0</v>
      </c>
      <c r="K317">
        <v>0</v>
      </c>
      <c r="L317" s="38">
        <f>(1+Mastersheet!$C$29)*L305</f>
        <v>-4549.3829629280972</v>
      </c>
      <c r="M317" s="37">
        <f>M305*(1+Mastersheet!$C$39)</f>
        <v>-1078.2956337719213</v>
      </c>
      <c r="N317" s="38">
        <v>0</v>
      </c>
      <c r="O317" s="38">
        <f t="shared" si="28"/>
        <v>0</v>
      </c>
      <c r="P317" s="58">
        <f t="shared" si="25"/>
        <v>11193.733290141961</v>
      </c>
      <c r="Q317" s="36">
        <f t="shared" si="26"/>
        <v>3188306.4446315784</v>
      </c>
    </row>
    <row r="318" spans="1:17">
      <c r="A318" s="33">
        <v>316</v>
      </c>
      <c r="B318" s="25">
        <v>51</v>
      </c>
      <c r="C318" s="40">
        <v>4</v>
      </c>
      <c r="D318" s="36">
        <f>D306*(1+Mastersheet!$C$3)</f>
        <v>25879.09521052612</v>
      </c>
      <c r="E318" s="34">
        <f t="shared" si="27"/>
        <v>-1552.7457126315671</v>
      </c>
      <c r="F318" s="37">
        <v>0</v>
      </c>
      <c r="G318" s="41">
        <f t="shared" si="24"/>
        <v>-7504.9376110525745</v>
      </c>
      <c r="H318" s="25">
        <v>0</v>
      </c>
      <c r="I318" s="25">
        <v>0</v>
      </c>
      <c r="J318" s="25">
        <v>0</v>
      </c>
      <c r="K318">
        <v>0</v>
      </c>
      <c r="L318" s="38">
        <f>(1+Mastersheet!$C$29)*L306</f>
        <v>-4549.3829629280972</v>
      </c>
      <c r="M318" s="37">
        <f>M306*(1+Mastersheet!$C$39)</f>
        <v>-1078.2956337719213</v>
      </c>
      <c r="N318" s="38">
        <v>0</v>
      </c>
      <c r="O318" s="38">
        <f t="shared" si="28"/>
        <v>0</v>
      </c>
      <c r="P318" s="58">
        <f t="shared" si="25"/>
        <v>11193.733290141961</v>
      </c>
      <c r="Q318" s="36">
        <f t="shared" si="26"/>
        <v>3204814.0219961065</v>
      </c>
    </row>
    <row r="319" spans="1:17">
      <c r="A319" s="33">
        <v>317</v>
      </c>
      <c r="B319" s="25">
        <v>51</v>
      </c>
      <c r="C319" s="40">
        <v>5</v>
      </c>
      <c r="D319" s="36">
        <f>D307*(1+Mastersheet!$C$3)</f>
        <v>25879.09521052612</v>
      </c>
      <c r="E319" s="34">
        <f t="shared" si="27"/>
        <v>-1552.7457126315671</v>
      </c>
      <c r="F319" s="37">
        <v>0</v>
      </c>
      <c r="G319" s="41">
        <f t="shared" si="24"/>
        <v>-7504.9376110525745</v>
      </c>
      <c r="H319" s="25">
        <v>0</v>
      </c>
      <c r="I319" s="25">
        <v>0</v>
      </c>
      <c r="J319" s="25">
        <v>0</v>
      </c>
      <c r="K319">
        <v>0</v>
      </c>
      <c r="L319" s="38">
        <f>(1+Mastersheet!$C$29)*L307</f>
        <v>-4549.3829629280972</v>
      </c>
      <c r="M319" s="37">
        <f>M307*(1+Mastersheet!$C$39)</f>
        <v>-1078.2956337719213</v>
      </c>
      <c r="N319" s="38">
        <v>0</v>
      </c>
      <c r="O319" s="38">
        <f t="shared" si="28"/>
        <v>0</v>
      </c>
      <c r="P319" s="58">
        <f t="shared" si="25"/>
        <v>11193.733290141961</v>
      </c>
      <c r="Q319" s="36">
        <f t="shared" si="26"/>
        <v>3221349.1119895754</v>
      </c>
    </row>
    <row r="320" spans="1:17">
      <c r="A320" s="33">
        <v>318</v>
      </c>
      <c r="B320" s="25">
        <v>51</v>
      </c>
      <c r="C320" s="40">
        <v>6</v>
      </c>
      <c r="D320" s="36">
        <f>D308*(1+Mastersheet!$C$3)</f>
        <v>25879.09521052612</v>
      </c>
      <c r="E320" s="34">
        <f t="shared" si="27"/>
        <v>-1552.7457126315671</v>
      </c>
      <c r="F320" s="37">
        <v>0</v>
      </c>
      <c r="G320" s="41">
        <f t="shared" si="24"/>
        <v>-7504.9376110525745</v>
      </c>
      <c r="H320" s="25">
        <v>0</v>
      </c>
      <c r="I320" s="25">
        <v>0</v>
      </c>
      <c r="J320" s="25">
        <v>0</v>
      </c>
      <c r="K320">
        <v>0</v>
      </c>
      <c r="L320" s="38">
        <f>(1+Mastersheet!$C$29)*L308</f>
        <v>-4549.3829629280972</v>
      </c>
      <c r="M320" s="37">
        <f>M308*(1+Mastersheet!$C$39)</f>
        <v>-1078.2956337719213</v>
      </c>
      <c r="N320" s="38">
        <v>0</v>
      </c>
      <c r="O320" s="38">
        <f t="shared" si="28"/>
        <v>0</v>
      </c>
      <c r="P320" s="58">
        <f t="shared" si="25"/>
        <v>11193.733290141961</v>
      </c>
      <c r="Q320" s="36">
        <f t="shared" si="26"/>
        <v>3237911.7604663665</v>
      </c>
    </row>
    <row r="321" spans="1:17">
      <c r="A321" s="33">
        <v>319</v>
      </c>
      <c r="B321" s="25">
        <v>51</v>
      </c>
      <c r="C321" s="40">
        <v>7</v>
      </c>
      <c r="D321" s="36">
        <f>D309*(1+Mastersheet!$C$3)</f>
        <v>25879.09521052612</v>
      </c>
      <c r="E321" s="34">
        <f t="shared" si="27"/>
        <v>-1552.7457126315671</v>
      </c>
      <c r="F321" s="37">
        <v>0</v>
      </c>
      <c r="G321" s="41">
        <f t="shared" si="24"/>
        <v>-7504.9376110525745</v>
      </c>
      <c r="H321" s="25">
        <v>0</v>
      </c>
      <c r="I321" s="25">
        <v>0</v>
      </c>
      <c r="J321" s="25">
        <v>0</v>
      </c>
      <c r="K321">
        <v>0</v>
      </c>
      <c r="L321" s="38">
        <f>(1+Mastersheet!$C$29)*L309</f>
        <v>-4549.3829629280972</v>
      </c>
      <c r="M321" s="37">
        <f>M309*(1+Mastersheet!$C$39)</f>
        <v>-1078.2956337719213</v>
      </c>
      <c r="N321" s="38">
        <v>0</v>
      </c>
      <c r="O321" s="38">
        <f t="shared" si="28"/>
        <v>0</v>
      </c>
      <c r="P321" s="58">
        <f t="shared" si="25"/>
        <v>11193.733290141961</v>
      </c>
      <c r="Q321" s="36">
        <f t="shared" si="26"/>
        <v>3254502.0133572859</v>
      </c>
    </row>
    <row r="322" spans="1:17">
      <c r="A322" s="33">
        <v>320</v>
      </c>
      <c r="B322" s="25">
        <v>51</v>
      </c>
      <c r="C322" s="40">
        <v>8</v>
      </c>
      <c r="D322" s="36">
        <f>D310*(1+Mastersheet!$C$3)</f>
        <v>25879.09521052612</v>
      </c>
      <c r="E322" s="34">
        <f t="shared" si="27"/>
        <v>-1552.7457126315671</v>
      </c>
      <c r="F322" s="37">
        <v>0</v>
      </c>
      <c r="G322" s="41">
        <f t="shared" ref="G322:G385" si="29">-0.29*($D322)</f>
        <v>-7504.9376110525745</v>
      </c>
      <c r="H322" s="25">
        <v>0</v>
      </c>
      <c r="I322" s="25">
        <v>0</v>
      </c>
      <c r="J322" s="25">
        <v>0</v>
      </c>
      <c r="K322">
        <v>0</v>
      </c>
      <c r="L322" s="38">
        <f>(1+Mastersheet!$C$29)*L310</f>
        <v>-4549.3829629280972</v>
      </c>
      <c r="M322" s="37">
        <f>M310*(1+Mastersheet!$C$39)</f>
        <v>-1078.2956337719213</v>
      </c>
      <c r="N322" s="38">
        <v>0</v>
      </c>
      <c r="O322" s="38">
        <f t="shared" si="28"/>
        <v>0</v>
      </c>
      <c r="P322" s="58">
        <f t="shared" si="25"/>
        <v>11193.733290141961</v>
      </c>
      <c r="Q322" s="36">
        <f t="shared" si="26"/>
        <v>3271119.9166696901</v>
      </c>
    </row>
    <row r="323" spans="1:17">
      <c r="A323" s="33">
        <v>321</v>
      </c>
      <c r="B323" s="25">
        <v>51</v>
      </c>
      <c r="C323" s="40">
        <v>9</v>
      </c>
      <c r="D323" s="36">
        <f>D311*(1+Mastersheet!$C$3)</f>
        <v>25879.09521052612</v>
      </c>
      <c r="E323" s="34">
        <f t="shared" si="27"/>
        <v>-1552.7457126315671</v>
      </c>
      <c r="F323" s="37">
        <v>0</v>
      </c>
      <c r="G323" s="41">
        <f t="shared" si="29"/>
        <v>-7504.9376110525745</v>
      </c>
      <c r="H323" s="25">
        <v>0</v>
      </c>
      <c r="I323" s="25">
        <v>0</v>
      </c>
      <c r="J323" s="25">
        <v>0</v>
      </c>
      <c r="K323">
        <v>0</v>
      </c>
      <c r="L323" s="38">
        <f>(1+Mastersheet!$C$29)*L311</f>
        <v>-4549.3829629280972</v>
      </c>
      <c r="M323" s="37">
        <f>M311*(1+Mastersheet!$C$39)</f>
        <v>-1078.2956337719213</v>
      </c>
      <c r="N323" s="38">
        <v>0</v>
      </c>
      <c r="O323" s="38">
        <f t="shared" si="28"/>
        <v>0</v>
      </c>
      <c r="P323" s="58">
        <f t="shared" ref="P323:P386" si="30">SUM(D323,E323,F323,G323,H323,I323,J323,K323,L323,M323,N323,O323)</f>
        <v>11193.733290141961</v>
      </c>
      <c r="Q323" s="36">
        <f t="shared" ref="Q323:Q386" si="31">P323+(Q322*(1+($U$7/12)))</f>
        <v>3287765.5164876147</v>
      </c>
    </row>
    <row r="324" spans="1:17">
      <c r="A324" s="33">
        <v>322</v>
      </c>
      <c r="B324" s="25">
        <v>51</v>
      </c>
      <c r="C324" s="40">
        <v>10</v>
      </c>
      <c r="D324" s="36">
        <f>D312*(1+Mastersheet!$C$3)</f>
        <v>25879.09521052612</v>
      </c>
      <c r="E324" s="34">
        <f t="shared" ref="E324:E387" si="32">-0.06*D324</f>
        <v>-1552.7457126315671</v>
      </c>
      <c r="F324" s="37">
        <v>0</v>
      </c>
      <c r="G324" s="41">
        <f t="shared" si="29"/>
        <v>-7504.9376110525745</v>
      </c>
      <c r="H324" s="25">
        <v>0</v>
      </c>
      <c r="I324" s="25">
        <v>0</v>
      </c>
      <c r="J324" s="25">
        <v>0</v>
      </c>
      <c r="K324">
        <v>0</v>
      </c>
      <c r="L324" s="38">
        <f>(1+Mastersheet!$C$29)*L312</f>
        <v>-4549.3829629280972</v>
      </c>
      <c r="M324" s="37">
        <f>M312*(1+Mastersheet!$C$39)</f>
        <v>-1078.2956337719213</v>
      </c>
      <c r="N324" s="38">
        <v>0</v>
      </c>
      <c r="O324" s="38">
        <f t="shared" ref="O324:O387" si="33">FV(0.00666,1,0,N324,0)</f>
        <v>0</v>
      </c>
      <c r="P324" s="58">
        <f t="shared" si="30"/>
        <v>11193.733290141961</v>
      </c>
      <c r="Q324" s="36">
        <f t="shared" si="31"/>
        <v>3304438.8589719026</v>
      </c>
    </row>
    <row r="325" spans="1:17">
      <c r="A325" s="33">
        <v>323</v>
      </c>
      <c r="B325" s="25">
        <v>51</v>
      </c>
      <c r="C325" s="40">
        <v>11</v>
      </c>
      <c r="D325" s="36">
        <f>D313*(1+Mastersheet!$C$3)</f>
        <v>25879.09521052612</v>
      </c>
      <c r="E325" s="34">
        <f t="shared" si="32"/>
        <v>-1552.7457126315671</v>
      </c>
      <c r="F325" s="37">
        <v>0</v>
      </c>
      <c r="G325" s="41">
        <f t="shared" si="29"/>
        <v>-7504.9376110525745</v>
      </c>
      <c r="H325" s="25">
        <v>0</v>
      </c>
      <c r="I325" s="25">
        <v>0</v>
      </c>
      <c r="J325" s="25">
        <v>0</v>
      </c>
      <c r="K325">
        <v>0</v>
      </c>
      <c r="L325" s="38">
        <f>(1+Mastersheet!$C$29)*L313</f>
        <v>-4549.3829629280972</v>
      </c>
      <c r="M325" s="37">
        <f>M313*(1+Mastersheet!$C$39)</f>
        <v>-1078.2956337719213</v>
      </c>
      <c r="N325" s="38">
        <v>0</v>
      </c>
      <c r="O325" s="38">
        <f t="shared" si="33"/>
        <v>0</v>
      </c>
      <c r="P325" s="58">
        <f t="shared" si="30"/>
        <v>11193.733290141961</v>
      </c>
      <c r="Q325" s="36">
        <f t="shared" si="31"/>
        <v>3321139.9903603313</v>
      </c>
    </row>
    <row r="326" spans="1:17">
      <c r="A326" s="33">
        <v>324</v>
      </c>
      <c r="B326" s="25">
        <v>51</v>
      </c>
      <c r="C326" s="40">
        <v>0</v>
      </c>
      <c r="D326" s="36">
        <f>D314*(1+Mastersheet!$C$3)</f>
        <v>25879.09521052612</v>
      </c>
      <c r="E326" s="34">
        <f t="shared" si="32"/>
        <v>-1552.7457126315671</v>
      </c>
      <c r="F326" s="37">
        <v>0</v>
      </c>
      <c r="G326" s="41">
        <f t="shared" si="29"/>
        <v>-7504.9376110525745</v>
      </c>
      <c r="H326" s="25">
        <v>0</v>
      </c>
      <c r="I326" s="25">
        <v>0</v>
      </c>
      <c r="J326" s="25">
        <v>0</v>
      </c>
      <c r="K326">
        <v>0</v>
      </c>
      <c r="L326" s="38">
        <f>(1+Mastersheet!$C$29)*L314</f>
        <v>-4549.3829629280972</v>
      </c>
      <c r="M326" s="37">
        <f>M314*(1+Mastersheet!$C$39)</f>
        <v>-1078.2956337719213</v>
      </c>
      <c r="N326" s="38">
        <v>0</v>
      </c>
      <c r="O326" s="38">
        <f t="shared" si="33"/>
        <v>0</v>
      </c>
      <c r="P326" s="58">
        <f t="shared" si="30"/>
        <v>11193.733290141961</v>
      </c>
      <c r="Q326" s="36">
        <f t="shared" si="31"/>
        <v>3337868.9569677403</v>
      </c>
    </row>
    <row r="327" spans="1:17">
      <c r="A327" s="33">
        <v>325</v>
      </c>
      <c r="B327" s="25">
        <v>51</v>
      </c>
      <c r="C327" s="40">
        <v>1</v>
      </c>
      <c r="D327" s="36">
        <f>D315*(1+Mastersheet!$C$3)</f>
        <v>26655.468066841906</v>
      </c>
      <c r="E327" s="34">
        <f t="shared" si="32"/>
        <v>-1599.3280840105142</v>
      </c>
      <c r="F327" s="37">
        <v>0</v>
      </c>
      <c r="G327" s="41">
        <f t="shared" si="29"/>
        <v>-7730.0857393841525</v>
      </c>
      <c r="H327" s="25">
        <v>0</v>
      </c>
      <c r="I327" s="25">
        <v>0</v>
      </c>
      <c r="J327" s="25">
        <v>0</v>
      </c>
      <c r="K327">
        <v>0</v>
      </c>
      <c r="L327" s="38">
        <f>(1+Mastersheet!$C$29)*L315</f>
        <v>-4822.3459407037835</v>
      </c>
      <c r="M327" s="37">
        <f>M315*(1+Mastersheet!$C$39)</f>
        <v>-1110.6445027850789</v>
      </c>
      <c r="N327" s="38">
        <v>0</v>
      </c>
      <c r="O327" s="38">
        <f t="shared" si="33"/>
        <v>0</v>
      </c>
      <c r="P327" s="58">
        <f t="shared" si="30"/>
        <v>11393.063799958374</v>
      </c>
      <c r="Q327" s="36">
        <f t="shared" si="31"/>
        <v>3354825.1356959781</v>
      </c>
    </row>
    <row r="328" spans="1:17">
      <c r="A328" s="33">
        <v>326</v>
      </c>
      <c r="B328" s="25">
        <v>52</v>
      </c>
      <c r="C328" s="40">
        <v>2</v>
      </c>
      <c r="D328" s="36">
        <f>D316*(1+Mastersheet!$C$3)</f>
        <v>26655.468066841906</v>
      </c>
      <c r="E328" s="34">
        <f t="shared" si="32"/>
        <v>-1599.3280840105142</v>
      </c>
      <c r="F328" s="37">
        <v>0</v>
      </c>
      <c r="G328" s="41">
        <f t="shared" si="29"/>
        <v>-7730.0857393841525</v>
      </c>
      <c r="H328" s="25">
        <v>0</v>
      </c>
      <c r="I328" s="25">
        <v>0</v>
      </c>
      <c r="J328" s="25">
        <v>0</v>
      </c>
      <c r="K328">
        <v>0</v>
      </c>
      <c r="L328" s="38">
        <f>(1+Mastersheet!$C$29)*L316</f>
        <v>-4822.3459407037835</v>
      </c>
      <c r="M328" s="37">
        <f>M316*(1+Mastersheet!$C$39)</f>
        <v>-1110.6445027850789</v>
      </c>
      <c r="N328" s="38">
        <v>0</v>
      </c>
      <c r="O328" s="38">
        <f t="shared" si="33"/>
        <v>0</v>
      </c>
      <c r="P328" s="58">
        <f t="shared" si="30"/>
        <v>11393.063799958374</v>
      </c>
      <c r="Q328" s="36">
        <f t="shared" si="31"/>
        <v>3371809.5747220963</v>
      </c>
    </row>
    <row r="329" spans="1:17">
      <c r="A329" s="33">
        <v>327</v>
      </c>
      <c r="B329" s="25">
        <v>52</v>
      </c>
      <c r="C329" s="40">
        <v>3</v>
      </c>
      <c r="D329" s="36">
        <f>D317*(1+Mastersheet!$C$3)</f>
        <v>26655.468066841906</v>
      </c>
      <c r="E329" s="34">
        <f t="shared" si="32"/>
        <v>-1599.3280840105142</v>
      </c>
      <c r="F329" s="37">
        <v>0</v>
      </c>
      <c r="G329" s="41">
        <f t="shared" si="29"/>
        <v>-7730.0857393841525</v>
      </c>
      <c r="H329" s="25">
        <v>0</v>
      </c>
      <c r="I329" s="25">
        <v>0</v>
      </c>
      <c r="J329" s="25">
        <v>0</v>
      </c>
      <c r="K329">
        <v>0</v>
      </c>
      <c r="L329" s="38">
        <f>(1+Mastersheet!$C$29)*L317</f>
        <v>-4822.3459407037835</v>
      </c>
      <c r="M329" s="37">
        <f>M317*(1+Mastersheet!$C$39)</f>
        <v>-1110.6445027850789</v>
      </c>
      <c r="N329" s="38">
        <v>0</v>
      </c>
      <c r="O329" s="38">
        <f t="shared" si="33"/>
        <v>0</v>
      </c>
      <c r="P329" s="58">
        <f t="shared" si="30"/>
        <v>11393.063799958374</v>
      </c>
      <c r="Q329" s="36">
        <f t="shared" si="31"/>
        <v>3388822.3211465916</v>
      </c>
    </row>
    <row r="330" spans="1:17">
      <c r="A330" s="33">
        <v>328</v>
      </c>
      <c r="B330" s="25">
        <v>52</v>
      </c>
      <c r="C330" s="40">
        <v>4</v>
      </c>
      <c r="D330" s="36">
        <f>D318*(1+Mastersheet!$C$3)</f>
        <v>26655.468066841906</v>
      </c>
      <c r="E330" s="34">
        <f t="shared" si="32"/>
        <v>-1599.3280840105142</v>
      </c>
      <c r="F330" s="37">
        <v>0</v>
      </c>
      <c r="G330" s="41">
        <f t="shared" si="29"/>
        <v>-7730.0857393841525</v>
      </c>
      <c r="H330" s="25">
        <v>0</v>
      </c>
      <c r="I330" s="25">
        <v>0</v>
      </c>
      <c r="J330" s="25">
        <v>0</v>
      </c>
      <c r="K330">
        <v>0</v>
      </c>
      <c r="L330" s="38">
        <f>(1+Mastersheet!$C$29)*L318</f>
        <v>-4822.3459407037835</v>
      </c>
      <c r="M330" s="37">
        <f>M318*(1+Mastersheet!$C$39)</f>
        <v>-1110.6445027850789</v>
      </c>
      <c r="N330" s="38">
        <v>0</v>
      </c>
      <c r="O330" s="38">
        <f t="shared" si="33"/>
        <v>0</v>
      </c>
      <c r="P330" s="58">
        <f t="shared" si="30"/>
        <v>11393.063799958374</v>
      </c>
      <c r="Q330" s="36">
        <f t="shared" si="31"/>
        <v>3405863.422148461</v>
      </c>
    </row>
    <row r="331" spans="1:17">
      <c r="A331" s="33">
        <v>329</v>
      </c>
      <c r="B331" s="25">
        <v>52</v>
      </c>
      <c r="C331" s="40">
        <v>5</v>
      </c>
      <c r="D331" s="36">
        <f>D319*(1+Mastersheet!$C$3)</f>
        <v>26655.468066841906</v>
      </c>
      <c r="E331" s="34">
        <f t="shared" si="32"/>
        <v>-1599.3280840105142</v>
      </c>
      <c r="F331" s="37">
        <v>0</v>
      </c>
      <c r="G331" s="41">
        <f t="shared" si="29"/>
        <v>-7730.0857393841525</v>
      </c>
      <c r="H331" s="25">
        <v>0</v>
      </c>
      <c r="I331" s="25">
        <v>0</v>
      </c>
      <c r="J331" s="25">
        <v>0</v>
      </c>
      <c r="K331">
        <v>0</v>
      </c>
      <c r="L331" s="38">
        <f>(1+Mastersheet!$C$29)*L319</f>
        <v>-4822.3459407037835</v>
      </c>
      <c r="M331" s="37">
        <f>M319*(1+Mastersheet!$C$39)</f>
        <v>-1110.6445027850789</v>
      </c>
      <c r="N331" s="38">
        <v>0</v>
      </c>
      <c r="O331" s="38">
        <f t="shared" si="33"/>
        <v>0</v>
      </c>
      <c r="P331" s="58">
        <f t="shared" si="30"/>
        <v>11393.063799958374</v>
      </c>
      <c r="Q331" s="36">
        <f t="shared" si="31"/>
        <v>3422932.9249853333</v>
      </c>
    </row>
    <row r="332" spans="1:17">
      <c r="A332" s="33">
        <v>330</v>
      </c>
      <c r="B332" s="25">
        <v>52</v>
      </c>
      <c r="C332" s="40">
        <v>6</v>
      </c>
      <c r="D332" s="36">
        <f>D320*(1+Mastersheet!$C$3)</f>
        <v>26655.468066841906</v>
      </c>
      <c r="E332" s="34">
        <f t="shared" si="32"/>
        <v>-1599.3280840105142</v>
      </c>
      <c r="F332" s="37">
        <v>0</v>
      </c>
      <c r="G332" s="41">
        <f t="shared" si="29"/>
        <v>-7730.0857393841525</v>
      </c>
      <c r="H332" s="25">
        <v>0</v>
      </c>
      <c r="I332" s="25">
        <v>0</v>
      </c>
      <c r="J332" s="25">
        <v>0</v>
      </c>
      <c r="K332">
        <v>0</v>
      </c>
      <c r="L332" s="38">
        <f>(1+Mastersheet!$C$29)*L320</f>
        <v>-4822.3459407037835</v>
      </c>
      <c r="M332" s="37">
        <f>M320*(1+Mastersheet!$C$39)</f>
        <v>-1110.6445027850789</v>
      </c>
      <c r="N332" s="38">
        <v>0</v>
      </c>
      <c r="O332" s="38">
        <f t="shared" si="33"/>
        <v>0</v>
      </c>
      <c r="P332" s="58">
        <f t="shared" si="30"/>
        <v>11393.063799958374</v>
      </c>
      <c r="Q332" s="36">
        <f t="shared" si="31"/>
        <v>3440030.8769936007</v>
      </c>
    </row>
    <row r="333" spans="1:17">
      <c r="A333" s="33">
        <v>331</v>
      </c>
      <c r="B333" s="25">
        <v>52</v>
      </c>
      <c r="C333" s="40">
        <v>7</v>
      </c>
      <c r="D333" s="36">
        <f>D321*(1+Mastersheet!$C$3)</f>
        <v>26655.468066841906</v>
      </c>
      <c r="E333" s="34">
        <f t="shared" si="32"/>
        <v>-1599.3280840105142</v>
      </c>
      <c r="F333" s="37">
        <v>0</v>
      </c>
      <c r="G333" s="41">
        <f t="shared" si="29"/>
        <v>-7730.0857393841525</v>
      </c>
      <c r="H333" s="25">
        <v>0</v>
      </c>
      <c r="I333" s="25">
        <v>0</v>
      </c>
      <c r="J333" s="25">
        <v>0</v>
      </c>
      <c r="K333">
        <v>0</v>
      </c>
      <c r="L333" s="38">
        <f>(1+Mastersheet!$C$29)*L321</f>
        <v>-4822.3459407037835</v>
      </c>
      <c r="M333" s="37">
        <f>M321*(1+Mastersheet!$C$39)</f>
        <v>-1110.6445027850789</v>
      </c>
      <c r="N333" s="38">
        <v>0</v>
      </c>
      <c r="O333" s="38">
        <f t="shared" si="33"/>
        <v>0</v>
      </c>
      <c r="P333" s="58">
        <f t="shared" si="30"/>
        <v>11393.063799958374</v>
      </c>
      <c r="Q333" s="36">
        <f t="shared" si="31"/>
        <v>3457157.3255885486</v>
      </c>
    </row>
    <row r="334" spans="1:17">
      <c r="A334" s="33">
        <v>332</v>
      </c>
      <c r="B334" s="25">
        <v>52</v>
      </c>
      <c r="C334" s="40">
        <v>8</v>
      </c>
      <c r="D334" s="36">
        <f>D322*(1+Mastersheet!$C$3)</f>
        <v>26655.468066841906</v>
      </c>
      <c r="E334" s="34">
        <f t="shared" si="32"/>
        <v>-1599.3280840105142</v>
      </c>
      <c r="F334" s="37">
        <v>0</v>
      </c>
      <c r="G334" s="41">
        <f t="shared" si="29"/>
        <v>-7730.0857393841525</v>
      </c>
      <c r="H334" s="25">
        <v>0</v>
      </c>
      <c r="I334" s="25">
        <v>0</v>
      </c>
      <c r="J334" s="25">
        <v>0</v>
      </c>
      <c r="K334">
        <v>0</v>
      </c>
      <c r="L334" s="38">
        <f>(1+Mastersheet!$C$29)*L322</f>
        <v>-4822.3459407037835</v>
      </c>
      <c r="M334" s="37">
        <f>M322*(1+Mastersheet!$C$39)</f>
        <v>-1110.6445027850789</v>
      </c>
      <c r="N334" s="38">
        <v>0</v>
      </c>
      <c r="O334" s="38">
        <f t="shared" si="33"/>
        <v>0</v>
      </c>
      <c r="P334" s="58">
        <f t="shared" si="30"/>
        <v>11393.063799958374</v>
      </c>
      <c r="Q334" s="36">
        <f t="shared" si="31"/>
        <v>3474312.3182644877</v>
      </c>
    </row>
    <row r="335" spans="1:17">
      <c r="A335" s="33">
        <v>333</v>
      </c>
      <c r="B335" s="25">
        <v>52</v>
      </c>
      <c r="C335" s="40">
        <v>9</v>
      </c>
      <c r="D335" s="36">
        <f>D323*(1+Mastersheet!$C$3)</f>
        <v>26655.468066841906</v>
      </c>
      <c r="E335" s="34">
        <f t="shared" si="32"/>
        <v>-1599.3280840105142</v>
      </c>
      <c r="F335" s="37">
        <v>0</v>
      </c>
      <c r="G335" s="41">
        <f t="shared" si="29"/>
        <v>-7730.0857393841525</v>
      </c>
      <c r="H335" s="25">
        <v>0</v>
      </c>
      <c r="I335" s="25">
        <v>0</v>
      </c>
      <c r="J335" s="25">
        <v>0</v>
      </c>
      <c r="K335">
        <v>0</v>
      </c>
      <c r="L335" s="38">
        <f>(1+Mastersheet!$C$29)*L323</f>
        <v>-4822.3459407037835</v>
      </c>
      <c r="M335" s="37">
        <f>M323*(1+Mastersheet!$C$39)</f>
        <v>-1110.6445027850789</v>
      </c>
      <c r="N335" s="38">
        <v>0</v>
      </c>
      <c r="O335" s="38">
        <f t="shared" si="33"/>
        <v>0</v>
      </c>
      <c r="P335" s="58">
        <f t="shared" si="30"/>
        <v>11393.063799958374</v>
      </c>
      <c r="Q335" s="36">
        <f t="shared" si="31"/>
        <v>3491495.9025948867</v>
      </c>
    </row>
    <row r="336" spans="1:17">
      <c r="A336" s="33">
        <v>334</v>
      </c>
      <c r="B336" s="25">
        <v>52</v>
      </c>
      <c r="C336" s="40">
        <v>10</v>
      </c>
      <c r="D336" s="36">
        <f>D324*(1+Mastersheet!$C$3)</f>
        <v>26655.468066841906</v>
      </c>
      <c r="E336" s="34">
        <f t="shared" si="32"/>
        <v>-1599.3280840105142</v>
      </c>
      <c r="F336" s="37">
        <v>0</v>
      </c>
      <c r="G336" s="41">
        <f t="shared" si="29"/>
        <v>-7730.0857393841525</v>
      </c>
      <c r="H336" s="25">
        <v>0</v>
      </c>
      <c r="I336" s="25">
        <v>0</v>
      </c>
      <c r="J336" s="25">
        <v>0</v>
      </c>
      <c r="K336">
        <v>0</v>
      </c>
      <c r="L336" s="38">
        <f>(1+Mastersheet!$C$29)*L324</f>
        <v>-4822.3459407037835</v>
      </c>
      <c r="M336" s="37">
        <f>M324*(1+Mastersheet!$C$39)</f>
        <v>-1110.6445027850789</v>
      </c>
      <c r="N336" s="38">
        <v>0</v>
      </c>
      <c r="O336" s="38">
        <f t="shared" si="33"/>
        <v>0</v>
      </c>
      <c r="P336" s="58">
        <f t="shared" si="30"/>
        <v>11393.063799958374</v>
      </c>
      <c r="Q336" s="36">
        <f t="shared" si="31"/>
        <v>3508708.126232503</v>
      </c>
    </row>
    <row r="337" spans="1:17">
      <c r="A337" s="33">
        <v>335</v>
      </c>
      <c r="B337" s="25">
        <v>52</v>
      </c>
      <c r="C337" s="40">
        <v>11</v>
      </c>
      <c r="D337" s="36">
        <f>D325*(1+Mastersheet!$C$3)</f>
        <v>26655.468066841906</v>
      </c>
      <c r="E337" s="34">
        <f t="shared" si="32"/>
        <v>-1599.3280840105142</v>
      </c>
      <c r="F337" s="37">
        <v>0</v>
      </c>
      <c r="G337" s="41">
        <f t="shared" si="29"/>
        <v>-7730.0857393841525</v>
      </c>
      <c r="H337" s="25">
        <v>0</v>
      </c>
      <c r="I337" s="25">
        <v>0</v>
      </c>
      <c r="J337" s="25">
        <v>0</v>
      </c>
      <c r="K337">
        <v>0</v>
      </c>
      <c r="L337" s="38">
        <f>(1+Mastersheet!$C$29)*L325</f>
        <v>-4822.3459407037835</v>
      </c>
      <c r="M337" s="37">
        <f>M325*(1+Mastersheet!$C$39)</f>
        <v>-1110.6445027850789</v>
      </c>
      <c r="N337" s="38">
        <v>0</v>
      </c>
      <c r="O337" s="38">
        <f t="shared" si="33"/>
        <v>0</v>
      </c>
      <c r="P337" s="58">
        <f t="shared" si="30"/>
        <v>11393.063799958374</v>
      </c>
      <c r="Q337" s="36">
        <f t="shared" si="31"/>
        <v>3525949.0369095155</v>
      </c>
    </row>
    <row r="338" spans="1:17">
      <c r="A338" s="33">
        <v>336</v>
      </c>
      <c r="B338" s="25">
        <v>52</v>
      </c>
      <c r="C338" s="40">
        <v>0</v>
      </c>
      <c r="D338" s="36">
        <f>D326*(1+Mastersheet!$C$3)</f>
        <v>26655.468066841906</v>
      </c>
      <c r="E338" s="34">
        <f t="shared" si="32"/>
        <v>-1599.3280840105142</v>
      </c>
      <c r="F338" s="37">
        <v>0</v>
      </c>
      <c r="G338" s="41">
        <f t="shared" si="29"/>
        <v>-7730.0857393841525</v>
      </c>
      <c r="H338" s="25">
        <v>0</v>
      </c>
      <c r="I338" s="25">
        <v>0</v>
      </c>
      <c r="J338" s="25">
        <v>0</v>
      </c>
      <c r="K338">
        <v>0</v>
      </c>
      <c r="L338" s="38">
        <f>(1+Mastersheet!$C$29)*L326</f>
        <v>-4822.3459407037835</v>
      </c>
      <c r="M338" s="37">
        <f>M326*(1+Mastersheet!$C$39)</f>
        <v>-1110.6445027850789</v>
      </c>
      <c r="N338" s="38">
        <v>0</v>
      </c>
      <c r="O338" s="38">
        <f t="shared" si="33"/>
        <v>0</v>
      </c>
      <c r="P338" s="58">
        <f t="shared" si="30"/>
        <v>11393.063799958374</v>
      </c>
      <c r="Q338" s="36">
        <f t="shared" si="31"/>
        <v>3543218.6824376564</v>
      </c>
    </row>
    <row r="339" spans="1:17">
      <c r="A339" s="33">
        <v>337</v>
      </c>
      <c r="B339" s="25">
        <v>52</v>
      </c>
      <c r="C339" s="40">
        <v>1</v>
      </c>
      <c r="D339" s="36">
        <f>D327*(1+Mastersheet!$C$3)</f>
        <v>27455.132108847163</v>
      </c>
      <c r="E339" s="34">
        <f t="shared" si="32"/>
        <v>-1647.3079265308297</v>
      </c>
      <c r="F339" s="37">
        <v>0</v>
      </c>
      <c r="G339" s="41">
        <f t="shared" si="29"/>
        <v>-7961.9883115656767</v>
      </c>
      <c r="H339" s="25">
        <v>0</v>
      </c>
      <c r="I339" s="25">
        <v>0</v>
      </c>
      <c r="J339" s="25">
        <v>0</v>
      </c>
      <c r="K339">
        <v>0</v>
      </c>
      <c r="L339" s="38">
        <f>(1+Mastersheet!$C$29)*L327</f>
        <v>-5111.6866971460104</v>
      </c>
      <c r="M339" s="37">
        <f>M327*(1+Mastersheet!$C$39)</f>
        <v>-1143.9638378686313</v>
      </c>
      <c r="N339" s="38">
        <v>0</v>
      </c>
      <c r="O339" s="38">
        <f t="shared" si="33"/>
        <v>0</v>
      </c>
      <c r="P339" s="58">
        <f t="shared" si="30"/>
        <v>11590.185335736012</v>
      </c>
      <c r="Q339" s="36">
        <f t="shared" si="31"/>
        <v>3560714.2322441218</v>
      </c>
    </row>
    <row r="340" spans="1:17">
      <c r="A340" s="33">
        <v>338</v>
      </c>
      <c r="B340" s="25">
        <v>53</v>
      </c>
      <c r="C340" s="40">
        <v>2</v>
      </c>
      <c r="D340" s="36">
        <f>D328*(1+Mastersheet!$C$3)</f>
        <v>27455.132108847163</v>
      </c>
      <c r="E340" s="34">
        <f t="shared" si="32"/>
        <v>-1647.3079265308297</v>
      </c>
      <c r="F340" s="37">
        <v>0</v>
      </c>
      <c r="G340" s="41">
        <f t="shared" si="29"/>
        <v>-7961.9883115656767</v>
      </c>
      <c r="H340" s="25">
        <v>0</v>
      </c>
      <c r="I340" s="25">
        <v>0</v>
      </c>
      <c r="J340" s="25">
        <v>0</v>
      </c>
      <c r="K340">
        <v>0</v>
      </c>
      <c r="L340" s="38">
        <f>(1+Mastersheet!$C$29)*L328</f>
        <v>-5111.6866971460104</v>
      </c>
      <c r="M340" s="37">
        <f>M328*(1+Mastersheet!$C$39)</f>
        <v>-1143.9638378686313</v>
      </c>
      <c r="N340" s="38">
        <v>0</v>
      </c>
      <c r="O340" s="38">
        <f t="shared" si="33"/>
        <v>0</v>
      </c>
      <c r="P340" s="58">
        <f t="shared" si="30"/>
        <v>11590.185335736012</v>
      </c>
      <c r="Q340" s="36">
        <f t="shared" si="31"/>
        <v>3578238.9413002646</v>
      </c>
    </row>
    <row r="341" spans="1:17">
      <c r="A341" s="33">
        <v>339</v>
      </c>
      <c r="B341" s="25">
        <v>53</v>
      </c>
      <c r="C341" s="40">
        <v>3</v>
      </c>
      <c r="D341" s="36">
        <f>D329*(1+Mastersheet!$C$3)</f>
        <v>27455.132108847163</v>
      </c>
      <c r="E341" s="34">
        <f t="shared" si="32"/>
        <v>-1647.3079265308297</v>
      </c>
      <c r="F341" s="37">
        <v>0</v>
      </c>
      <c r="G341" s="41">
        <f t="shared" si="29"/>
        <v>-7961.9883115656767</v>
      </c>
      <c r="H341" s="25">
        <v>0</v>
      </c>
      <c r="I341" s="25">
        <v>0</v>
      </c>
      <c r="J341" s="25">
        <v>0</v>
      </c>
      <c r="K341">
        <v>0</v>
      </c>
      <c r="L341" s="38">
        <f>(1+Mastersheet!$C$29)*L329</f>
        <v>-5111.6866971460104</v>
      </c>
      <c r="M341" s="37">
        <f>M329*(1+Mastersheet!$C$39)</f>
        <v>-1143.9638378686313</v>
      </c>
      <c r="N341" s="38">
        <v>0</v>
      </c>
      <c r="O341" s="38">
        <f t="shared" si="33"/>
        <v>0</v>
      </c>
      <c r="P341" s="58">
        <f t="shared" si="30"/>
        <v>11590.185335736012</v>
      </c>
      <c r="Q341" s="36">
        <f t="shared" si="31"/>
        <v>3595792.8582048342</v>
      </c>
    </row>
    <row r="342" spans="1:17">
      <c r="A342" s="33">
        <v>340</v>
      </c>
      <c r="B342" s="25">
        <v>53</v>
      </c>
      <c r="C342" s="40">
        <v>4</v>
      </c>
      <c r="D342" s="36">
        <f>D330*(1+Mastersheet!$C$3)</f>
        <v>27455.132108847163</v>
      </c>
      <c r="E342" s="34">
        <f t="shared" si="32"/>
        <v>-1647.3079265308297</v>
      </c>
      <c r="F342" s="37">
        <v>0</v>
      </c>
      <c r="G342" s="41">
        <f t="shared" si="29"/>
        <v>-7961.9883115656767</v>
      </c>
      <c r="H342" s="25">
        <v>0</v>
      </c>
      <c r="I342" s="25">
        <v>0</v>
      </c>
      <c r="J342" s="25">
        <v>0</v>
      </c>
      <c r="K342">
        <v>0</v>
      </c>
      <c r="L342" s="38">
        <f>(1+Mastersheet!$C$29)*L330</f>
        <v>-5111.6866971460104</v>
      </c>
      <c r="M342" s="37">
        <f>M330*(1+Mastersheet!$C$39)</f>
        <v>-1143.9638378686313</v>
      </c>
      <c r="N342" s="38">
        <v>0</v>
      </c>
      <c r="O342" s="38">
        <f t="shared" si="33"/>
        <v>0</v>
      </c>
      <c r="P342" s="58">
        <f t="shared" si="30"/>
        <v>11590.185335736012</v>
      </c>
      <c r="Q342" s="36">
        <f t="shared" si="31"/>
        <v>3613376.0316375783</v>
      </c>
    </row>
    <row r="343" spans="1:17">
      <c r="A343" s="33">
        <v>341</v>
      </c>
      <c r="B343" s="25">
        <v>53</v>
      </c>
      <c r="C343" s="40">
        <v>5</v>
      </c>
      <c r="D343" s="36">
        <f>D331*(1+Mastersheet!$C$3)</f>
        <v>27455.132108847163</v>
      </c>
      <c r="E343" s="34">
        <f t="shared" si="32"/>
        <v>-1647.3079265308297</v>
      </c>
      <c r="F343" s="37">
        <v>0</v>
      </c>
      <c r="G343" s="41">
        <f t="shared" si="29"/>
        <v>-7961.9883115656767</v>
      </c>
      <c r="H343" s="25">
        <v>0</v>
      </c>
      <c r="I343" s="25">
        <v>0</v>
      </c>
      <c r="J343" s="25">
        <v>0</v>
      </c>
      <c r="K343">
        <v>0</v>
      </c>
      <c r="L343" s="38">
        <f>(1+Mastersheet!$C$29)*L331</f>
        <v>-5111.6866971460104</v>
      </c>
      <c r="M343" s="37">
        <f>M331*(1+Mastersheet!$C$39)</f>
        <v>-1143.9638378686313</v>
      </c>
      <c r="N343" s="38">
        <v>0</v>
      </c>
      <c r="O343" s="38">
        <f t="shared" si="33"/>
        <v>0</v>
      </c>
      <c r="P343" s="58">
        <f t="shared" si="30"/>
        <v>11590.185335736012</v>
      </c>
      <c r="Q343" s="36">
        <f t="shared" si="31"/>
        <v>3630988.5103593767</v>
      </c>
    </row>
    <row r="344" spans="1:17">
      <c r="A344" s="33">
        <v>342</v>
      </c>
      <c r="B344" s="25">
        <v>53</v>
      </c>
      <c r="C344" s="40">
        <v>6</v>
      </c>
      <c r="D344" s="36">
        <f>D332*(1+Mastersheet!$C$3)</f>
        <v>27455.132108847163</v>
      </c>
      <c r="E344" s="34">
        <f t="shared" si="32"/>
        <v>-1647.3079265308297</v>
      </c>
      <c r="F344" s="37">
        <v>0</v>
      </c>
      <c r="G344" s="41">
        <f t="shared" si="29"/>
        <v>-7961.9883115656767</v>
      </c>
      <c r="H344" s="25">
        <v>0</v>
      </c>
      <c r="I344" s="25">
        <v>0</v>
      </c>
      <c r="J344" s="25">
        <v>0</v>
      </c>
      <c r="K344">
        <v>0</v>
      </c>
      <c r="L344" s="38">
        <f>(1+Mastersheet!$C$29)*L332</f>
        <v>-5111.6866971460104</v>
      </c>
      <c r="M344" s="37">
        <f>M332*(1+Mastersheet!$C$39)</f>
        <v>-1143.9638378686313</v>
      </c>
      <c r="N344" s="38">
        <v>0</v>
      </c>
      <c r="O344" s="38">
        <f t="shared" si="33"/>
        <v>0</v>
      </c>
      <c r="P344" s="58">
        <f t="shared" si="30"/>
        <v>11590.185335736012</v>
      </c>
      <c r="Q344" s="36">
        <f t="shared" si="31"/>
        <v>3648630.3432123782</v>
      </c>
    </row>
    <row r="345" spans="1:17">
      <c r="A345" s="33">
        <v>343</v>
      </c>
      <c r="B345" s="25">
        <v>53</v>
      </c>
      <c r="C345" s="40">
        <v>7</v>
      </c>
      <c r="D345" s="36">
        <f>D333*(1+Mastersheet!$C$3)</f>
        <v>27455.132108847163</v>
      </c>
      <c r="E345" s="34">
        <f t="shared" si="32"/>
        <v>-1647.3079265308297</v>
      </c>
      <c r="F345" s="37">
        <v>0</v>
      </c>
      <c r="G345" s="41">
        <f t="shared" si="29"/>
        <v>-7961.9883115656767</v>
      </c>
      <c r="H345" s="25">
        <v>0</v>
      </c>
      <c r="I345" s="25">
        <v>0</v>
      </c>
      <c r="J345" s="25">
        <v>0</v>
      </c>
      <c r="K345">
        <v>0</v>
      </c>
      <c r="L345" s="38">
        <f>(1+Mastersheet!$C$29)*L333</f>
        <v>-5111.6866971460104</v>
      </c>
      <c r="M345" s="37">
        <f>M333*(1+Mastersheet!$C$39)</f>
        <v>-1143.9638378686313</v>
      </c>
      <c r="N345" s="38">
        <v>0</v>
      </c>
      <c r="O345" s="38">
        <f t="shared" si="33"/>
        <v>0</v>
      </c>
      <c r="P345" s="58">
        <f t="shared" si="30"/>
        <v>11590.185335736012</v>
      </c>
      <c r="Q345" s="36">
        <f t="shared" si="31"/>
        <v>3666301.5791201349</v>
      </c>
    </row>
    <row r="346" spans="1:17">
      <c r="A346" s="33">
        <v>344</v>
      </c>
      <c r="B346" s="25">
        <v>53</v>
      </c>
      <c r="C346" s="40">
        <v>8</v>
      </c>
      <c r="D346" s="36">
        <f>D334*(1+Mastersheet!$C$3)</f>
        <v>27455.132108847163</v>
      </c>
      <c r="E346" s="34">
        <f t="shared" si="32"/>
        <v>-1647.3079265308297</v>
      </c>
      <c r="F346" s="37">
        <v>0</v>
      </c>
      <c r="G346" s="41">
        <f t="shared" si="29"/>
        <v>-7961.9883115656767</v>
      </c>
      <c r="H346" s="25">
        <v>0</v>
      </c>
      <c r="I346" s="25">
        <v>0</v>
      </c>
      <c r="J346" s="25">
        <v>0</v>
      </c>
      <c r="K346">
        <v>0</v>
      </c>
      <c r="L346" s="38">
        <f>(1+Mastersheet!$C$29)*L334</f>
        <v>-5111.6866971460104</v>
      </c>
      <c r="M346" s="37">
        <f>M334*(1+Mastersheet!$C$39)</f>
        <v>-1143.9638378686313</v>
      </c>
      <c r="N346" s="38">
        <v>0</v>
      </c>
      <c r="O346" s="38">
        <f t="shared" si="33"/>
        <v>0</v>
      </c>
      <c r="P346" s="58">
        <f t="shared" si="30"/>
        <v>11590.185335736012</v>
      </c>
      <c r="Q346" s="36">
        <f t="shared" si="31"/>
        <v>3684002.2670877376</v>
      </c>
    </row>
    <row r="347" spans="1:17">
      <c r="A347" s="33">
        <v>345</v>
      </c>
      <c r="B347" s="25">
        <v>53</v>
      </c>
      <c r="C347" s="40">
        <v>9</v>
      </c>
      <c r="D347" s="36">
        <f>D335*(1+Mastersheet!$C$3)</f>
        <v>27455.132108847163</v>
      </c>
      <c r="E347" s="34">
        <f t="shared" si="32"/>
        <v>-1647.3079265308297</v>
      </c>
      <c r="F347" s="37">
        <v>0</v>
      </c>
      <c r="G347" s="41">
        <f t="shared" si="29"/>
        <v>-7961.9883115656767</v>
      </c>
      <c r="H347" s="25">
        <v>0</v>
      </c>
      <c r="I347" s="25">
        <v>0</v>
      </c>
      <c r="J347" s="25">
        <v>0</v>
      </c>
      <c r="K347">
        <v>0</v>
      </c>
      <c r="L347" s="38">
        <f>(1+Mastersheet!$C$29)*L335</f>
        <v>-5111.6866971460104</v>
      </c>
      <c r="M347" s="37">
        <f>M335*(1+Mastersheet!$C$39)</f>
        <v>-1143.9638378686313</v>
      </c>
      <c r="N347" s="38">
        <v>0</v>
      </c>
      <c r="O347" s="38">
        <f t="shared" si="33"/>
        <v>0</v>
      </c>
      <c r="P347" s="58">
        <f t="shared" si="30"/>
        <v>11590.185335736012</v>
      </c>
      <c r="Q347" s="36">
        <f t="shared" si="31"/>
        <v>3701732.4562019529</v>
      </c>
    </row>
    <row r="348" spans="1:17">
      <c r="A348" s="33">
        <v>346</v>
      </c>
      <c r="B348" s="25">
        <v>53</v>
      </c>
      <c r="C348" s="40">
        <v>10</v>
      </c>
      <c r="D348" s="36">
        <f>D336*(1+Mastersheet!$C$3)</f>
        <v>27455.132108847163</v>
      </c>
      <c r="E348" s="34">
        <f t="shared" si="32"/>
        <v>-1647.3079265308297</v>
      </c>
      <c r="F348" s="37">
        <v>0</v>
      </c>
      <c r="G348" s="41">
        <f t="shared" si="29"/>
        <v>-7961.9883115656767</v>
      </c>
      <c r="H348" s="25">
        <v>0</v>
      </c>
      <c r="I348" s="25">
        <v>0</v>
      </c>
      <c r="J348" s="25">
        <v>0</v>
      </c>
      <c r="K348">
        <v>0</v>
      </c>
      <c r="L348" s="38">
        <f>(1+Mastersheet!$C$29)*L336</f>
        <v>-5111.6866971460104</v>
      </c>
      <c r="M348" s="37">
        <f>M336*(1+Mastersheet!$C$39)</f>
        <v>-1143.9638378686313</v>
      </c>
      <c r="N348" s="38">
        <v>0</v>
      </c>
      <c r="O348" s="38">
        <f t="shared" si="33"/>
        <v>0</v>
      </c>
      <c r="P348" s="58">
        <f t="shared" si="30"/>
        <v>11590.185335736012</v>
      </c>
      <c r="Q348" s="36">
        <f t="shared" si="31"/>
        <v>3719492.1956313588</v>
      </c>
    </row>
    <row r="349" spans="1:17">
      <c r="A349" s="33">
        <v>347</v>
      </c>
      <c r="B349" s="25">
        <v>53</v>
      </c>
      <c r="C349" s="40">
        <v>11</v>
      </c>
      <c r="D349" s="36">
        <f>D337*(1+Mastersheet!$C$3)</f>
        <v>27455.132108847163</v>
      </c>
      <c r="E349" s="34">
        <f t="shared" si="32"/>
        <v>-1647.3079265308297</v>
      </c>
      <c r="F349" s="37">
        <v>0</v>
      </c>
      <c r="G349" s="41">
        <f t="shared" si="29"/>
        <v>-7961.9883115656767</v>
      </c>
      <c r="H349" s="25">
        <v>0</v>
      </c>
      <c r="I349" s="25">
        <v>0</v>
      </c>
      <c r="J349" s="25">
        <v>0</v>
      </c>
      <c r="K349">
        <v>0</v>
      </c>
      <c r="L349" s="38">
        <f>(1+Mastersheet!$C$29)*L337</f>
        <v>-5111.6866971460104</v>
      </c>
      <c r="M349" s="37">
        <f>M337*(1+Mastersheet!$C$39)</f>
        <v>-1143.9638378686313</v>
      </c>
      <c r="N349" s="38">
        <v>0</v>
      </c>
      <c r="O349" s="38">
        <f t="shared" si="33"/>
        <v>0</v>
      </c>
      <c r="P349" s="58">
        <f t="shared" si="30"/>
        <v>11590.185335736012</v>
      </c>
      <c r="Q349" s="36">
        <f t="shared" si="31"/>
        <v>3737281.5346264802</v>
      </c>
    </row>
    <row r="350" spans="1:17">
      <c r="A350" s="33">
        <v>348</v>
      </c>
      <c r="B350" s="25">
        <v>53</v>
      </c>
      <c r="C350" s="40">
        <v>0</v>
      </c>
      <c r="D350" s="36">
        <f>D338*(1+Mastersheet!$C$3)</f>
        <v>27455.132108847163</v>
      </c>
      <c r="E350" s="34">
        <f t="shared" si="32"/>
        <v>-1647.3079265308297</v>
      </c>
      <c r="F350" s="37">
        <v>0</v>
      </c>
      <c r="G350" s="41">
        <f t="shared" si="29"/>
        <v>-7961.9883115656767</v>
      </c>
      <c r="H350" s="25">
        <v>0</v>
      </c>
      <c r="I350" s="25">
        <v>0</v>
      </c>
      <c r="J350" s="25">
        <v>0</v>
      </c>
      <c r="K350">
        <v>0</v>
      </c>
      <c r="L350" s="38">
        <f>(1+Mastersheet!$C$29)*L338</f>
        <v>-5111.6866971460104</v>
      </c>
      <c r="M350" s="37">
        <f>M338*(1+Mastersheet!$C$39)</f>
        <v>-1143.9638378686313</v>
      </c>
      <c r="N350" s="38">
        <v>0</v>
      </c>
      <c r="O350" s="38">
        <f t="shared" si="33"/>
        <v>0</v>
      </c>
      <c r="P350" s="58">
        <f t="shared" si="30"/>
        <v>11590.185335736012</v>
      </c>
      <c r="Q350" s="36">
        <f t="shared" si="31"/>
        <v>3755100.522519927</v>
      </c>
    </row>
    <row r="351" spans="1:17">
      <c r="A351" s="33">
        <v>349</v>
      </c>
      <c r="B351" s="25">
        <v>53</v>
      </c>
      <c r="C351" s="40">
        <v>1</v>
      </c>
      <c r="D351" s="36">
        <f>D339*(1+Mastersheet!$C$3)</f>
        <v>28278.78607211258</v>
      </c>
      <c r="E351" s="34">
        <f t="shared" si="32"/>
        <v>-1696.7271643267547</v>
      </c>
      <c r="F351" s="37">
        <v>0</v>
      </c>
      <c r="G351" s="41">
        <f t="shared" si="29"/>
        <v>-8200.847960912648</v>
      </c>
      <c r="H351" s="25">
        <v>0</v>
      </c>
      <c r="I351" s="25">
        <v>0</v>
      </c>
      <c r="J351" s="25">
        <v>0</v>
      </c>
      <c r="K351">
        <v>0</v>
      </c>
      <c r="L351" s="38">
        <f>(1+Mastersheet!$C$29)*L339</f>
        <v>-5418.3878989747709</v>
      </c>
      <c r="M351" s="37">
        <f>M339*(1+Mastersheet!$C$39)</f>
        <v>-1178.2827530046902</v>
      </c>
      <c r="N351" s="38">
        <v>0</v>
      </c>
      <c r="O351" s="38">
        <f t="shared" si="33"/>
        <v>0</v>
      </c>
      <c r="P351" s="58">
        <f t="shared" si="30"/>
        <v>11784.540294893714</v>
      </c>
      <c r="Q351" s="36">
        <f t="shared" si="31"/>
        <v>3773143.5636856873</v>
      </c>
    </row>
    <row r="352" spans="1:17">
      <c r="A352" s="33">
        <v>350</v>
      </c>
      <c r="B352" s="25">
        <v>54</v>
      </c>
      <c r="C352" s="40">
        <v>2</v>
      </c>
      <c r="D352" s="36">
        <f>D340*(1+Mastersheet!$C$3)</f>
        <v>28278.78607211258</v>
      </c>
      <c r="E352" s="34">
        <f t="shared" si="32"/>
        <v>-1696.7271643267547</v>
      </c>
      <c r="F352" s="37">
        <v>0</v>
      </c>
      <c r="G352" s="41">
        <f t="shared" si="29"/>
        <v>-8200.847960912648</v>
      </c>
      <c r="H352" s="25">
        <v>0</v>
      </c>
      <c r="I352" s="25">
        <v>0</v>
      </c>
      <c r="J352" s="25">
        <v>0</v>
      </c>
      <c r="K352">
        <v>0</v>
      </c>
      <c r="L352" s="38">
        <f>(1+Mastersheet!$C$29)*L340</f>
        <v>-5418.3878989747709</v>
      </c>
      <c r="M352" s="37">
        <f>M340*(1+Mastersheet!$C$39)</f>
        <v>-1178.2827530046902</v>
      </c>
      <c r="N352" s="38">
        <v>0</v>
      </c>
      <c r="O352" s="38">
        <f t="shared" si="33"/>
        <v>0</v>
      </c>
      <c r="P352" s="58">
        <f t="shared" si="30"/>
        <v>11784.540294893714</v>
      </c>
      <c r="Q352" s="36">
        <f t="shared" si="31"/>
        <v>3791216.6765867239</v>
      </c>
    </row>
    <row r="353" spans="1:17">
      <c r="A353" s="33">
        <v>351</v>
      </c>
      <c r="B353" s="25">
        <v>54</v>
      </c>
      <c r="C353" s="40">
        <v>3</v>
      </c>
      <c r="D353" s="36">
        <f>D341*(1+Mastersheet!$C$3)</f>
        <v>28278.78607211258</v>
      </c>
      <c r="E353" s="34">
        <f t="shared" si="32"/>
        <v>-1696.7271643267547</v>
      </c>
      <c r="F353" s="37">
        <v>0</v>
      </c>
      <c r="G353" s="41">
        <f t="shared" si="29"/>
        <v>-8200.847960912648</v>
      </c>
      <c r="H353" s="25">
        <v>0</v>
      </c>
      <c r="I353" s="25">
        <v>0</v>
      </c>
      <c r="J353" s="25">
        <v>0</v>
      </c>
      <c r="K353">
        <v>0</v>
      </c>
      <c r="L353" s="38">
        <f>(1+Mastersheet!$C$29)*L341</f>
        <v>-5418.3878989747709</v>
      </c>
      <c r="M353" s="37">
        <f>M341*(1+Mastersheet!$C$39)</f>
        <v>-1178.2827530046902</v>
      </c>
      <c r="N353" s="38">
        <v>0</v>
      </c>
      <c r="O353" s="38">
        <f t="shared" si="33"/>
        <v>0</v>
      </c>
      <c r="P353" s="58">
        <f t="shared" si="30"/>
        <v>11784.540294893714</v>
      </c>
      <c r="Q353" s="36">
        <f t="shared" si="31"/>
        <v>3809319.9113425952</v>
      </c>
    </row>
    <row r="354" spans="1:17">
      <c r="A354" s="33">
        <v>352</v>
      </c>
      <c r="B354" s="25">
        <v>54</v>
      </c>
      <c r="C354" s="40">
        <v>4</v>
      </c>
      <c r="D354" s="36">
        <f>D342*(1+Mastersheet!$C$3)</f>
        <v>28278.78607211258</v>
      </c>
      <c r="E354" s="34">
        <f t="shared" si="32"/>
        <v>-1696.7271643267547</v>
      </c>
      <c r="F354" s="37">
        <v>0</v>
      </c>
      <c r="G354" s="41">
        <f t="shared" si="29"/>
        <v>-8200.847960912648</v>
      </c>
      <c r="H354" s="25">
        <v>0</v>
      </c>
      <c r="I354" s="25">
        <v>0</v>
      </c>
      <c r="J354" s="25">
        <v>0</v>
      </c>
      <c r="K354">
        <v>0</v>
      </c>
      <c r="L354" s="38">
        <f>(1+Mastersheet!$C$29)*L342</f>
        <v>-5418.3878989747709</v>
      </c>
      <c r="M354" s="37">
        <f>M342*(1+Mastersheet!$C$39)</f>
        <v>-1178.2827530046902</v>
      </c>
      <c r="N354" s="38">
        <v>0</v>
      </c>
      <c r="O354" s="38">
        <f t="shared" si="33"/>
        <v>0</v>
      </c>
      <c r="P354" s="58">
        <f t="shared" si="30"/>
        <v>11784.540294893714</v>
      </c>
      <c r="Q354" s="36">
        <f t="shared" si="31"/>
        <v>3827453.3181563932</v>
      </c>
    </row>
    <row r="355" spans="1:17">
      <c r="A355" s="33">
        <v>353</v>
      </c>
      <c r="B355" s="25">
        <v>54</v>
      </c>
      <c r="C355" s="40">
        <v>5</v>
      </c>
      <c r="D355" s="36">
        <f>D343*(1+Mastersheet!$C$3)</f>
        <v>28278.78607211258</v>
      </c>
      <c r="E355" s="34">
        <f t="shared" si="32"/>
        <v>-1696.7271643267547</v>
      </c>
      <c r="F355" s="37">
        <v>0</v>
      </c>
      <c r="G355" s="41">
        <f t="shared" si="29"/>
        <v>-8200.847960912648</v>
      </c>
      <c r="H355" s="25">
        <v>0</v>
      </c>
      <c r="I355" s="25">
        <v>0</v>
      </c>
      <c r="J355" s="25">
        <v>0</v>
      </c>
      <c r="K355">
        <v>0</v>
      </c>
      <c r="L355" s="38">
        <f>(1+Mastersheet!$C$29)*L343</f>
        <v>-5418.3878989747709</v>
      </c>
      <c r="M355" s="37">
        <f>M343*(1+Mastersheet!$C$39)</f>
        <v>-1178.2827530046902</v>
      </c>
      <c r="N355" s="38">
        <v>0</v>
      </c>
      <c r="O355" s="38">
        <f t="shared" si="33"/>
        <v>0</v>
      </c>
      <c r="P355" s="58">
        <f t="shared" si="30"/>
        <v>11784.540294893714</v>
      </c>
      <c r="Q355" s="36">
        <f t="shared" si="31"/>
        <v>3845616.9473148808</v>
      </c>
    </row>
    <row r="356" spans="1:17">
      <c r="A356" s="33">
        <v>354</v>
      </c>
      <c r="B356" s="25">
        <v>54</v>
      </c>
      <c r="C356" s="40">
        <v>6</v>
      </c>
      <c r="D356" s="36">
        <f>D344*(1+Mastersheet!$C$3)</f>
        <v>28278.78607211258</v>
      </c>
      <c r="E356" s="34">
        <f t="shared" si="32"/>
        <v>-1696.7271643267547</v>
      </c>
      <c r="F356" s="37">
        <v>0</v>
      </c>
      <c r="G356" s="41">
        <f t="shared" si="29"/>
        <v>-8200.847960912648</v>
      </c>
      <c r="H356" s="25">
        <v>0</v>
      </c>
      <c r="I356" s="25">
        <v>0</v>
      </c>
      <c r="J356" s="25">
        <v>0</v>
      </c>
      <c r="K356">
        <v>0</v>
      </c>
      <c r="L356" s="38">
        <f>(1+Mastersheet!$C$29)*L344</f>
        <v>-5418.3878989747709</v>
      </c>
      <c r="M356" s="37">
        <f>M344*(1+Mastersheet!$C$39)</f>
        <v>-1178.2827530046902</v>
      </c>
      <c r="N356" s="38">
        <v>0</v>
      </c>
      <c r="O356" s="38">
        <f t="shared" si="33"/>
        <v>0</v>
      </c>
      <c r="P356" s="58">
        <f t="shared" si="30"/>
        <v>11784.540294893714</v>
      </c>
      <c r="Q356" s="36">
        <f t="shared" si="31"/>
        <v>3863810.8491886328</v>
      </c>
    </row>
    <row r="357" spans="1:17">
      <c r="A357" s="33">
        <v>355</v>
      </c>
      <c r="B357" s="25">
        <v>54</v>
      </c>
      <c r="C357" s="40">
        <v>7</v>
      </c>
      <c r="D357" s="36">
        <f>D345*(1+Mastersheet!$C$3)</f>
        <v>28278.78607211258</v>
      </c>
      <c r="E357" s="34">
        <f t="shared" si="32"/>
        <v>-1696.7271643267547</v>
      </c>
      <c r="F357" s="37">
        <v>0</v>
      </c>
      <c r="G357" s="41">
        <f t="shared" si="29"/>
        <v>-8200.847960912648</v>
      </c>
      <c r="H357" s="25">
        <v>0</v>
      </c>
      <c r="I357" s="25">
        <v>0</v>
      </c>
      <c r="J357" s="25">
        <v>0</v>
      </c>
      <c r="K357">
        <v>0</v>
      </c>
      <c r="L357" s="38">
        <f>(1+Mastersheet!$C$29)*L345</f>
        <v>-5418.3878989747709</v>
      </c>
      <c r="M357" s="37">
        <f>M345*(1+Mastersheet!$C$39)</f>
        <v>-1178.2827530046902</v>
      </c>
      <c r="N357" s="38">
        <v>0</v>
      </c>
      <c r="O357" s="38">
        <f t="shared" si="33"/>
        <v>0</v>
      </c>
      <c r="P357" s="58">
        <f t="shared" si="30"/>
        <v>11784.540294893714</v>
      </c>
      <c r="Q357" s="36">
        <f t="shared" si="31"/>
        <v>3882035.0742321741</v>
      </c>
    </row>
    <row r="358" spans="1:17">
      <c r="A358" s="33">
        <v>356</v>
      </c>
      <c r="B358" s="25">
        <v>54</v>
      </c>
      <c r="C358" s="40">
        <v>8</v>
      </c>
      <c r="D358" s="36">
        <f>D346*(1+Mastersheet!$C$3)</f>
        <v>28278.78607211258</v>
      </c>
      <c r="E358" s="34">
        <f t="shared" si="32"/>
        <v>-1696.7271643267547</v>
      </c>
      <c r="F358" s="37">
        <v>0</v>
      </c>
      <c r="G358" s="41">
        <f t="shared" si="29"/>
        <v>-8200.847960912648</v>
      </c>
      <c r="H358" s="25">
        <v>0</v>
      </c>
      <c r="I358" s="25">
        <v>0</v>
      </c>
      <c r="J358" s="25">
        <v>0</v>
      </c>
      <c r="K358">
        <v>0</v>
      </c>
      <c r="L358" s="38">
        <f>(1+Mastersheet!$C$29)*L346</f>
        <v>-5418.3878989747709</v>
      </c>
      <c r="M358" s="37">
        <f>M346*(1+Mastersheet!$C$39)</f>
        <v>-1178.2827530046902</v>
      </c>
      <c r="N358" s="38">
        <v>0</v>
      </c>
      <c r="O358" s="38">
        <f t="shared" si="33"/>
        <v>0</v>
      </c>
      <c r="P358" s="58">
        <f t="shared" si="30"/>
        <v>11784.540294893714</v>
      </c>
      <c r="Q358" s="36">
        <f t="shared" si="31"/>
        <v>3900289.6729841214</v>
      </c>
    </row>
    <row r="359" spans="1:17">
      <c r="A359" s="33">
        <v>357</v>
      </c>
      <c r="B359" s="25">
        <v>54</v>
      </c>
      <c r="C359" s="40">
        <v>9</v>
      </c>
      <c r="D359" s="36">
        <f>D347*(1+Mastersheet!$C$3)</f>
        <v>28278.78607211258</v>
      </c>
      <c r="E359" s="34">
        <f t="shared" si="32"/>
        <v>-1696.7271643267547</v>
      </c>
      <c r="F359" s="37">
        <v>0</v>
      </c>
      <c r="G359" s="41">
        <f t="shared" si="29"/>
        <v>-8200.847960912648</v>
      </c>
      <c r="H359" s="25">
        <v>0</v>
      </c>
      <c r="I359" s="25">
        <v>0</v>
      </c>
      <c r="J359" s="25">
        <v>0</v>
      </c>
      <c r="K359">
        <v>0</v>
      </c>
      <c r="L359" s="38">
        <f>(1+Mastersheet!$C$29)*L347</f>
        <v>-5418.3878989747709</v>
      </c>
      <c r="M359" s="37">
        <f>M347*(1+Mastersheet!$C$39)</f>
        <v>-1178.2827530046902</v>
      </c>
      <c r="N359" s="38">
        <v>0</v>
      </c>
      <c r="O359" s="38">
        <f t="shared" si="33"/>
        <v>0</v>
      </c>
      <c r="P359" s="58">
        <f t="shared" si="30"/>
        <v>11784.540294893714</v>
      </c>
      <c r="Q359" s="36">
        <f t="shared" si="31"/>
        <v>3918574.696067322</v>
      </c>
    </row>
    <row r="360" spans="1:17">
      <c r="A360" s="33">
        <v>358</v>
      </c>
      <c r="B360" s="25">
        <v>54</v>
      </c>
      <c r="C360" s="40">
        <v>10</v>
      </c>
      <c r="D360" s="36">
        <f>D348*(1+Mastersheet!$C$3)</f>
        <v>28278.78607211258</v>
      </c>
      <c r="E360" s="34">
        <f t="shared" si="32"/>
        <v>-1696.7271643267547</v>
      </c>
      <c r="F360" s="37">
        <v>0</v>
      </c>
      <c r="G360" s="41">
        <f t="shared" si="29"/>
        <v>-8200.847960912648</v>
      </c>
      <c r="H360" s="25">
        <v>0</v>
      </c>
      <c r="I360" s="25">
        <v>0</v>
      </c>
      <c r="J360" s="25">
        <v>0</v>
      </c>
      <c r="K360">
        <v>0</v>
      </c>
      <c r="L360" s="38">
        <f>(1+Mastersheet!$C$29)*L348</f>
        <v>-5418.3878989747709</v>
      </c>
      <c r="M360" s="37">
        <f>M348*(1+Mastersheet!$C$39)</f>
        <v>-1178.2827530046902</v>
      </c>
      <c r="N360" s="38">
        <v>0</v>
      </c>
      <c r="O360" s="38">
        <f t="shared" si="33"/>
        <v>0</v>
      </c>
      <c r="P360" s="58">
        <f t="shared" si="30"/>
        <v>11784.540294893714</v>
      </c>
      <c r="Q360" s="36">
        <f t="shared" si="31"/>
        <v>3936890.1941889948</v>
      </c>
    </row>
    <row r="361" spans="1:17">
      <c r="A361" s="33">
        <v>359</v>
      </c>
      <c r="B361" s="25">
        <v>54</v>
      </c>
      <c r="C361" s="40">
        <v>11</v>
      </c>
      <c r="D361" s="36">
        <f>D349*(1+Mastersheet!$C$3)</f>
        <v>28278.78607211258</v>
      </c>
      <c r="E361" s="34">
        <f t="shared" si="32"/>
        <v>-1696.7271643267547</v>
      </c>
      <c r="F361" s="37">
        <v>0</v>
      </c>
      <c r="G361" s="41">
        <f t="shared" si="29"/>
        <v>-8200.847960912648</v>
      </c>
      <c r="H361" s="25">
        <v>0</v>
      </c>
      <c r="I361" s="25">
        <v>0</v>
      </c>
      <c r="J361" s="25">
        <v>0</v>
      </c>
      <c r="K361">
        <v>0</v>
      </c>
      <c r="L361" s="38">
        <f>(1+Mastersheet!$C$29)*L349</f>
        <v>-5418.3878989747709</v>
      </c>
      <c r="M361" s="37">
        <f>M349*(1+Mastersheet!$C$39)</f>
        <v>-1178.2827530046902</v>
      </c>
      <c r="N361" s="38">
        <v>0</v>
      </c>
      <c r="O361" s="38">
        <f t="shared" si="33"/>
        <v>0</v>
      </c>
      <c r="P361" s="58">
        <f t="shared" si="30"/>
        <v>11784.540294893714</v>
      </c>
      <c r="Q361" s="36">
        <f t="shared" si="31"/>
        <v>3955236.2181408703</v>
      </c>
    </row>
    <row r="362" spans="1:17">
      <c r="A362" s="33">
        <v>360</v>
      </c>
      <c r="B362" s="25">
        <v>54</v>
      </c>
      <c r="C362" s="40">
        <v>0</v>
      </c>
      <c r="D362" s="36">
        <f>D350*(1+Mastersheet!$C$3)</f>
        <v>28278.78607211258</v>
      </c>
      <c r="E362" s="34">
        <f t="shared" si="32"/>
        <v>-1696.7271643267547</v>
      </c>
      <c r="F362" s="37">
        <v>0</v>
      </c>
      <c r="G362" s="41">
        <f t="shared" si="29"/>
        <v>-8200.847960912648</v>
      </c>
      <c r="H362" s="25">
        <v>0</v>
      </c>
      <c r="I362" s="25">
        <v>0</v>
      </c>
      <c r="J362" s="25">
        <v>0</v>
      </c>
      <c r="K362">
        <v>0</v>
      </c>
      <c r="L362" s="38">
        <f>(1+Mastersheet!$C$29)*L350</f>
        <v>-5418.3878989747709</v>
      </c>
      <c r="M362" s="37">
        <f>M350*(1+Mastersheet!$C$39)</f>
        <v>-1178.2827530046902</v>
      </c>
      <c r="N362" s="38">
        <v>0</v>
      </c>
      <c r="O362" s="38">
        <f t="shared" si="33"/>
        <v>0</v>
      </c>
      <c r="P362" s="58">
        <f t="shared" si="30"/>
        <v>11784.540294893714</v>
      </c>
      <c r="Q362" s="36">
        <f t="shared" si="31"/>
        <v>3973612.8187993322</v>
      </c>
    </row>
    <row r="363" spans="1:17">
      <c r="A363" s="33">
        <v>361</v>
      </c>
      <c r="B363" s="25">
        <v>54</v>
      </c>
      <c r="C363" s="40">
        <v>1</v>
      </c>
      <c r="D363" s="36">
        <f>D351*(1+Mastersheet!$C$3)</f>
        <v>29127.14965427596</v>
      </c>
      <c r="E363" s="34">
        <f t="shared" si="32"/>
        <v>-1747.6289792565576</v>
      </c>
      <c r="F363" s="37">
        <v>0</v>
      </c>
      <c r="G363" s="41">
        <f t="shared" si="29"/>
        <v>-8446.8733997400268</v>
      </c>
      <c r="H363" s="25">
        <v>0</v>
      </c>
      <c r="I363" s="38">
        <v>-90000</v>
      </c>
      <c r="J363" s="25">
        <v>0</v>
      </c>
      <c r="K363" s="38">
        <v>35000</v>
      </c>
      <c r="L363" s="38">
        <f>(1+Mastersheet!$C$29)*L351</f>
        <v>-5743.4911729132573</v>
      </c>
      <c r="M363" s="37">
        <f>M351*(1+Mastersheet!$C$39)</f>
        <v>-1213.631235594831</v>
      </c>
      <c r="N363" s="38">
        <v>0</v>
      </c>
      <c r="O363" s="38">
        <f t="shared" si="33"/>
        <v>0</v>
      </c>
      <c r="P363" s="58">
        <f t="shared" si="30"/>
        <v>-43024.475133228712</v>
      </c>
      <c r="Q363" s="36">
        <f t="shared" si="31"/>
        <v>3937211.0316974362</v>
      </c>
    </row>
    <row r="364" spans="1:17">
      <c r="A364" s="33">
        <v>362</v>
      </c>
      <c r="B364" s="25">
        <v>55</v>
      </c>
      <c r="C364" s="40">
        <v>2</v>
      </c>
      <c r="D364" s="36">
        <f>D352*(1+Mastersheet!$C$3)</f>
        <v>29127.14965427596</v>
      </c>
      <c r="E364" s="34">
        <f t="shared" si="32"/>
        <v>-1747.6289792565576</v>
      </c>
      <c r="F364" s="37">
        <v>0</v>
      </c>
      <c r="G364" s="41">
        <f t="shared" si="29"/>
        <v>-8446.8733997400268</v>
      </c>
      <c r="H364" s="25">
        <v>0</v>
      </c>
      <c r="I364" s="25">
        <v>0</v>
      </c>
      <c r="J364" s="25">
        <v>0</v>
      </c>
      <c r="K364">
        <v>0</v>
      </c>
      <c r="L364" s="38">
        <f>(1+Mastersheet!$C$29)*L352</f>
        <v>-5743.4911729132573</v>
      </c>
      <c r="M364" s="37">
        <f>M352*(1+Mastersheet!$C$39)</f>
        <v>-1213.631235594831</v>
      </c>
      <c r="N364" s="38">
        <v>0</v>
      </c>
      <c r="O364" s="38">
        <f t="shared" si="33"/>
        <v>0</v>
      </c>
      <c r="P364" s="58">
        <f t="shared" si="30"/>
        <v>11975.524866771286</v>
      </c>
      <c r="Q364" s="36">
        <f t="shared" si="31"/>
        <v>3955748.57495037</v>
      </c>
    </row>
    <row r="365" spans="1:17">
      <c r="A365" s="33">
        <v>363</v>
      </c>
      <c r="B365" s="25">
        <v>55</v>
      </c>
      <c r="C365" s="40">
        <v>3</v>
      </c>
      <c r="D365" s="36">
        <f>D353*(1+Mastersheet!$C$3)</f>
        <v>29127.14965427596</v>
      </c>
      <c r="E365" s="34">
        <f t="shared" si="32"/>
        <v>-1747.6289792565576</v>
      </c>
      <c r="F365" s="37">
        <v>0</v>
      </c>
      <c r="G365" s="41">
        <f t="shared" si="29"/>
        <v>-8446.8733997400268</v>
      </c>
      <c r="H365" s="25">
        <v>0</v>
      </c>
      <c r="I365" s="25">
        <v>0</v>
      </c>
      <c r="J365" s="25">
        <v>0</v>
      </c>
      <c r="K365">
        <v>0</v>
      </c>
      <c r="L365" s="38">
        <f>(1+Mastersheet!$C$29)*L353</f>
        <v>-5743.4911729132573</v>
      </c>
      <c r="M365" s="37">
        <f>M353*(1+Mastersheet!$C$39)</f>
        <v>-1213.631235594831</v>
      </c>
      <c r="N365" s="38">
        <v>0</v>
      </c>
      <c r="O365" s="38">
        <f t="shared" si="33"/>
        <v>0</v>
      </c>
      <c r="P365" s="58">
        <f t="shared" si="30"/>
        <v>11975.524866771286</v>
      </c>
      <c r="Q365" s="36">
        <f t="shared" si="31"/>
        <v>3974317.0141087254</v>
      </c>
    </row>
    <row r="366" spans="1:17">
      <c r="A366" s="33">
        <v>364</v>
      </c>
      <c r="B366" s="25">
        <v>55</v>
      </c>
      <c r="C366" s="40">
        <v>4</v>
      </c>
      <c r="D366" s="36">
        <f>D354*(1+Mastersheet!$C$3)</f>
        <v>29127.14965427596</v>
      </c>
      <c r="E366" s="34">
        <f t="shared" si="32"/>
        <v>-1747.6289792565576</v>
      </c>
      <c r="F366" s="37">
        <v>0</v>
      </c>
      <c r="G366" s="41">
        <f t="shared" si="29"/>
        <v>-8446.8733997400268</v>
      </c>
      <c r="H366" s="25">
        <v>0</v>
      </c>
      <c r="I366" s="25">
        <v>0</v>
      </c>
      <c r="J366" s="25">
        <v>0</v>
      </c>
      <c r="K366">
        <v>0</v>
      </c>
      <c r="L366" s="38">
        <f>(1+Mastersheet!$C$29)*L354</f>
        <v>-5743.4911729132573</v>
      </c>
      <c r="M366" s="37">
        <f>M354*(1+Mastersheet!$C$39)</f>
        <v>-1213.631235594831</v>
      </c>
      <c r="N366" s="38">
        <v>0</v>
      </c>
      <c r="O366" s="38">
        <f t="shared" si="33"/>
        <v>0</v>
      </c>
      <c r="P366" s="58">
        <f t="shared" si="30"/>
        <v>11975.524866771286</v>
      </c>
      <c r="Q366" s="36">
        <f t="shared" si="31"/>
        <v>3992916.4006656781</v>
      </c>
    </row>
    <row r="367" spans="1:17">
      <c r="A367" s="33">
        <v>365</v>
      </c>
      <c r="B367" s="25">
        <v>55</v>
      </c>
      <c r="C367" s="40">
        <v>5</v>
      </c>
      <c r="D367" s="36">
        <f>D355*(1+Mastersheet!$C$3)</f>
        <v>29127.14965427596</v>
      </c>
      <c r="E367" s="34">
        <f t="shared" si="32"/>
        <v>-1747.6289792565576</v>
      </c>
      <c r="F367" s="37">
        <v>0</v>
      </c>
      <c r="G367" s="41">
        <f t="shared" si="29"/>
        <v>-8446.8733997400268</v>
      </c>
      <c r="H367" s="25">
        <v>0</v>
      </c>
      <c r="I367" s="25">
        <v>0</v>
      </c>
      <c r="J367" s="25">
        <v>0</v>
      </c>
      <c r="K367">
        <v>0</v>
      </c>
      <c r="L367" s="38">
        <f>(1+Mastersheet!$C$29)*L355</f>
        <v>-5743.4911729132573</v>
      </c>
      <c r="M367" s="37">
        <f>M355*(1+Mastersheet!$C$39)</f>
        <v>-1213.631235594831</v>
      </c>
      <c r="N367" s="38">
        <v>0</v>
      </c>
      <c r="O367" s="38">
        <f t="shared" si="33"/>
        <v>0</v>
      </c>
      <c r="P367" s="58">
        <f t="shared" si="30"/>
        <v>11975.524866771286</v>
      </c>
      <c r="Q367" s="36">
        <f t="shared" si="31"/>
        <v>4011546.7862002258</v>
      </c>
    </row>
    <row r="368" spans="1:17">
      <c r="A368" s="33">
        <v>366</v>
      </c>
      <c r="B368" s="25">
        <v>55</v>
      </c>
      <c r="C368" s="40">
        <v>6</v>
      </c>
      <c r="D368" s="36">
        <f>D356*(1+Mastersheet!$C$3)</f>
        <v>29127.14965427596</v>
      </c>
      <c r="E368" s="34">
        <f t="shared" si="32"/>
        <v>-1747.6289792565576</v>
      </c>
      <c r="F368" s="37">
        <v>0</v>
      </c>
      <c r="G368" s="41">
        <f t="shared" si="29"/>
        <v>-8446.8733997400268</v>
      </c>
      <c r="H368" s="25">
        <v>0</v>
      </c>
      <c r="I368" s="25">
        <v>0</v>
      </c>
      <c r="J368" s="25">
        <v>0</v>
      </c>
      <c r="K368">
        <v>0</v>
      </c>
      <c r="L368" s="38">
        <f>(1+Mastersheet!$C$29)*L356</f>
        <v>-5743.4911729132573</v>
      </c>
      <c r="M368" s="37">
        <f>M356*(1+Mastersheet!$C$39)</f>
        <v>-1213.631235594831</v>
      </c>
      <c r="N368" s="38">
        <v>0</v>
      </c>
      <c r="O368" s="38">
        <f t="shared" si="33"/>
        <v>0</v>
      </c>
      <c r="P368" s="58">
        <f t="shared" si="30"/>
        <v>11975.524866771286</v>
      </c>
      <c r="Q368" s="36">
        <f t="shared" si="31"/>
        <v>4030208.222377331</v>
      </c>
    </row>
    <row r="369" spans="1:17">
      <c r="A369" s="33">
        <v>367</v>
      </c>
      <c r="B369" s="25">
        <v>55</v>
      </c>
      <c r="C369" s="40">
        <v>7</v>
      </c>
      <c r="D369" s="36">
        <f>D357*(1+Mastersheet!$C$3)</f>
        <v>29127.14965427596</v>
      </c>
      <c r="E369" s="34">
        <f t="shared" si="32"/>
        <v>-1747.6289792565576</v>
      </c>
      <c r="F369" s="37">
        <v>0</v>
      </c>
      <c r="G369" s="41">
        <f t="shared" si="29"/>
        <v>-8446.8733997400268</v>
      </c>
      <c r="H369" s="25">
        <v>0</v>
      </c>
      <c r="I369" s="25">
        <v>0</v>
      </c>
      <c r="J369" s="25">
        <v>0</v>
      </c>
      <c r="K369">
        <v>0</v>
      </c>
      <c r="L369" s="38">
        <f>(1+Mastersheet!$C$29)*L357</f>
        <v>-5743.4911729132573</v>
      </c>
      <c r="M369" s="37">
        <f>M357*(1+Mastersheet!$C$39)</f>
        <v>-1213.631235594831</v>
      </c>
      <c r="N369" s="38">
        <v>0</v>
      </c>
      <c r="O369" s="38">
        <f t="shared" si="33"/>
        <v>0</v>
      </c>
      <c r="P369" s="58">
        <f t="shared" si="30"/>
        <v>11975.524866771286</v>
      </c>
      <c r="Q369" s="36">
        <f t="shared" si="31"/>
        <v>4048900.7609480647</v>
      </c>
    </row>
    <row r="370" spans="1:17">
      <c r="A370" s="33">
        <v>368</v>
      </c>
      <c r="B370" s="25">
        <v>55</v>
      </c>
      <c r="C370" s="40">
        <v>8</v>
      </c>
      <c r="D370" s="36">
        <f>D358*(1+Mastersheet!$C$3)</f>
        <v>29127.14965427596</v>
      </c>
      <c r="E370" s="34">
        <f t="shared" si="32"/>
        <v>-1747.6289792565576</v>
      </c>
      <c r="F370" s="37">
        <v>0</v>
      </c>
      <c r="G370" s="41">
        <f t="shared" si="29"/>
        <v>-8446.8733997400268</v>
      </c>
      <c r="H370" s="25">
        <v>0</v>
      </c>
      <c r="I370" s="25">
        <v>0</v>
      </c>
      <c r="J370" s="25">
        <v>0</v>
      </c>
      <c r="K370">
        <v>0</v>
      </c>
      <c r="L370" s="38">
        <f>(1+Mastersheet!$C$29)*L358</f>
        <v>-5743.4911729132573</v>
      </c>
      <c r="M370" s="37">
        <f>M358*(1+Mastersheet!$C$39)</f>
        <v>-1213.631235594831</v>
      </c>
      <c r="N370" s="38">
        <v>0</v>
      </c>
      <c r="O370" s="38">
        <f t="shared" si="33"/>
        <v>0</v>
      </c>
      <c r="P370" s="58">
        <f t="shared" si="30"/>
        <v>11975.524866771286</v>
      </c>
      <c r="Q370" s="36">
        <f t="shared" si="31"/>
        <v>4067624.4537497498</v>
      </c>
    </row>
    <row r="371" spans="1:17">
      <c r="A371" s="33">
        <v>369</v>
      </c>
      <c r="B371" s="25">
        <v>55</v>
      </c>
      <c r="C371" s="40">
        <v>9</v>
      </c>
      <c r="D371" s="36">
        <f>D359*(1+Mastersheet!$C$3)</f>
        <v>29127.14965427596</v>
      </c>
      <c r="E371" s="34">
        <f t="shared" si="32"/>
        <v>-1747.6289792565576</v>
      </c>
      <c r="F371" s="37">
        <v>0</v>
      </c>
      <c r="G371" s="41">
        <f t="shared" si="29"/>
        <v>-8446.8733997400268</v>
      </c>
      <c r="H371" s="25">
        <v>0</v>
      </c>
      <c r="I371" s="25">
        <v>0</v>
      </c>
      <c r="J371" s="25">
        <v>0</v>
      </c>
      <c r="K371">
        <v>0</v>
      </c>
      <c r="L371" s="38">
        <f>(1+Mastersheet!$C$29)*L359</f>
        <v>-5743.4911729132573</v>
      </c>
      <c r="M371" s="37">
        <f>M359*(1+Mastersheet!$C$39)</f>
        <v>-1213.631235594831</v>
      </c>
      <c r="N371" s="38">
        <v>0</v>
      </c>
      <c r="O371" s="38">
        <f t="shared" si="33"/>
        <v>0</v>
      </c>
      <c r="P371" s="58">
        <f t="shared" si="30"/>
        <v>11975.524866771286</v>
      </c>
      <c r="Q371" s="36">
        <f t="shared" si="31"/>
        <v>4086379.3527061045</v>
      </c>
    </row>
    <row r="372" spans="1:17">
      <c r="A372" s="33">
        <v>370</v>
      </c>
      <c r="B372" s="25">
        <v>55</v>
      </c>
      <c r="C372" s="40">
        <v>10</v>
      </c>
      <c r="D372" s="36">
        <f>D360*(1+Mastersheet!$C$3)</f>
        <v>29127.14965427596</v>
      </c>
      <c r="E372" s="34">
        <f t="shared" si="32"/>
        <v>-1747.6289792565576</v>
      </c>
      <c r="F372" s="37">
        <v>0</v>
      </c>
      <c r="G372" s="41">
        <f t="shared" si="29"/>
        <v>-8446.8733997400268</v>
      </c>
      <c r="H372" s="25">
        <v>0</v>
      </c>
      <c r="I372" s="25">
        <v>0</v>
      </c>
      <c r="J372" s="25">
        <v>0</v>
      </c>
      <c r="K372">
        <v>0</v>
      </c>
      <c r="L372" s="38">
        <f>(1+Mastersheet!$C$29)*L360</f>
        <v>-5743.4911729132573</v>
      </c>
      <c r="M372" s="37">
        <f>M360*(1+Mastersheet!$C$39)</f>
        <v>-1213.631235594831</v>
      </c>
      <c r="N372" s="38">
        <v>0</v>
      </c>
      <c r="O372" s="38">
        <f t="shared" si="33"/>
        <v>0</v>
      </c>
      <c r="P372" s="58">
        <f t="shared" si="30"/>
        <v>11975.524866771286</v>
      </c>
      <c r="Q372" s="36">
        <f t="shared" si="31"/>
        <v>4105165.5098273861</v>
      </c>
    </row>
    <row r="373" spans="1:17">
      <c r="A373" s="33">
        <v>371</v>
      </c>
      <c r="B373" s="25">
        <v>55</v>
      </c>
      <c r="C373" s="40">
        <v>11</v>
      </c>
      <c r="D373" s="36">
        <f>D361*(1+Mastersheet!$C$3)</f>
        <v>29127.14965427596</v>
      </c>
      <c r="E373" s="34">
        <f t="shared" si="32"/>
        <v>-1747.6289792565576</v>
      </c>
      <c r="F373" s="37">
        <v>0</v>
      </c>
      <c r="G373" s="41">
        <f t="shared" si="29"/>
        <v>-8446.8733997400268</v>
      </c>
      <c r="H373" s="25">
        <v>0</v>
      </c>
      <c r="I373" s="25">
        <v>0</v>
      </c>
      <c r="J373" s="25">
        <v>0</v>
      </c>
      <c r="K373">
        <v>0</v>
      </c>
      <c r="L373" s="38">
        <f>(1+Mastersheet!$C$29)*L361</f>
        <v>-5743.4911729132573</v>
      </c>
      <c r="M373" s="37">
        <f>M361*(1+Mastersheet!$C$39)</f>
        <v>-1213.631235594831</v>
      </c>
      <c r="N373" s="38">
        <v>0</v>
      </c>
      <c r="O373" s="38">
        <f t="shared" si="33"/>
        <v>0</v>
      </c>
      <c r="P373" s="58">
        <f t="shared" si="30"/>
        <v>11975.524866771286</v>
      </c>
      <c r="Q373" s="36">
        <f t="shared" si="31"/>
        <v>4123982.9772105366</v>
      </c>
    </row>
    <row r="374" spans="1:17">
      <c r="A374" s="33">
        <v>372</v>
      </c>
      <c r="B374" s="25">
        <v>55</v>
      </c>
      <c r="C374" s="40">
        <v>0</v>
      </c>
      <c r="D374" s="36">
        <f>D362*(1+Mastersheet!$C$3)</f>
        <v>29127.14965427596</v>
      </c>
      <c r="E374" s="34">
        <f t="shared" si="32"/>
        <v>-1747.6289792565576</v>
      </c>
      <c r="F374" s="37">
        <v>0</v>
      </c>
      <c r="G374" s="41">
        <f t="shared" si="29"/>
        <v>-8446.8733997400268</v>
      </c>
      <c r="H374" s="25">
        <v>0</v>
      </c>
      <c r="I374" s="25">
        <v>0</v>
      </c>
      <c r="J374" s="25">
        <v>0</v>
      </c>
      <c r="K374">
        <v>0</v>
      </c>
      <c r="L374" s="38">
        <f>(1+Mastersheet!$C$29)*L362</f>
        <v>-5743.4911729132573</v>
      </c>
      <c r="M374" s="37">
        <f>M362*(1+Mastersheet!$C$39)</f>
        <v>-1213.631235594831</v>
      </c>
      <c r="N374" s="38">
        <v>0</v>
      </c>
      <c r="O374" s="38">
        <f t="shared" si="33"/>
        <v>0</v>
      </c>
      <c r="P374" s="58">
        <f t="shared" si="30"/>
        <v>11975.524866771286</v>
      </c>
      <c r="Q374" s="36">
        <f t="shared" si="31"/>
        <v>4142831.8070393256</v>
      </c>
    </row>
    <row r="375" spans="1:17">
      <c r="A375" s="33">
        <v>373</v>
      </c>
      <c r="B375" s="25">
        <v>55</v>
      </c>
      <c r="C375" s="40">
        <v>1</v>
      </c>
      <c r="D375" s="36">
        <f>D363*(1+Mastersheet!$C$3)</f>
        <v>30000.964143904239</v>
      </c>
      <c r="E375" s="34">
        <f t="shared" si="32"/>
        <v>-1800.0578486342542</v>
      </c>
      <c r="F375" s="37">
        <v>0</v>
      </c>
      <c r="G375" s="41">
        <f t="shared" si="29"/>
        <v>-8700.2796017322289</v>
      </c>
      <c r="H375" s="25">
        <v>0</v>
      </c>
      <c r="I375" s="25">
        <v>0</v>
      </c>
      <c r="J375" s="25">
        <v>0</v>
      </c>
      <c r="K375">
        <v>0</v>
      </c>
      <c r="L375" s="38">
        <f>(1+Mastersheet!$C$29)*L363</f>
        <v>-6088.1006432880531</v>
      </c>
      <c r="M375" s="37">
        <f>M363*(1+Mastersheet!$C$39)</f>
        <v>-1250.040172662676</v>
      </c>
      <c r="N375" s="38">
        <v>0</v>
      </c>
      <c r="O375" s="38">
        <f t="shared" si="33"/>
        <v>0</v>
      </c>
      <c r="P375" s="58">
        <f t="shared" si="30"/>
        <v>12162.485877587027</v>
      </c>
      <c r="Q375" s="36">
        <f t="shared" si="31"/>
        <v>4161899.0125953117</v>
      </c>
    </row>
    <row r="376" spans="1:17">
      <c r="A376" s="33">
        <v>374</v>
      </c>
      <c r="B376" s="25">
        <v>56</v>
      </c>
      <c r="C376" s="40">
        <v>2</v>
      </c>
      <c r="D376" s="36">
        <f>D364*(1+Mastersheet!$C$3)</f>
        <v>30000.964143904239</v>
      </c>
      <c r="E376" s="34">
        <f t="shared" si="32"/>
        <v>-1800.0578486342542</v>
      </c>
      <c r="F376" s="37">
        <v>0</v>
      </c>
      <c r="G376" s="41">
        <f t="shared" si="29"/>
        <v>-8700.2796017322289</v>
      </c>
      <c r="H376" s="25">
        <v>0</v>
      </c>
      <c r="I376" s="25">
        <v>0</v>
      </c>
      <c r="J376" s="25">
        <v>0</v>
      </c>
      <c r="K376">
        <v>0</v>
      </c>
      <c r="L376" s="38">
        <f>(1+Mastersheet!$C$29)*L364</f>
        <v>-6088.1006432880531</v>
      </c>
      <c r="M376" s="37">
        <f>M364*(1+Mastersheet!$C$39)</f>
        <v>-1250.040172662676</v>
      </c>
      <c r="N376" s="38">
        <v>0</v>
      </c>
      <c r="O376" s="38">
        <f t="shared" si="33"/>
        <v>0</v>
      </c>
      <c r="P376" s="58">
        <f t="shared" si="30"/>
        <v>12162.485877587027</v>
      </c>
      <c r="Q376" s="36">
        <f t="shared" si="31"/>
        <v>4180997.9968272243</v>
      </c>
    </row>
    <row r="377" spans="1:17">
      <c r="A377" s="33">
        <v>375</v>
      </c>
      <c r="B377" s="25">
        <v>56</v>
      </c>
      <c r="C377" s="40">
        <v>3</v>
      </c>
      <c r="D377" s="36">
        <f>D365*(1+Mastersheet!$C$3)</f>
        <v>30000.964143904239</v>
      </c>
      <c r="E377" s="34">
        <f t="shared" si="32"/>
        <v>-1800.0578486342542</v>
      </c>
      <c r="F377" s="37">
        <v>0</v>
      </c>
      <c r="G377" s="41">
        <f t="shared" si="29"/>
        <v>-8700.2796017322289</v>
      </c>
      <c r="H377" s="25">
        <v>0</v>
      </c>
      <c r="I377" s="25">
        <v>0</v>
      </c>
      <c r="J377" s="25">
        <v>0</v>
      </c>
      <c r="K377">
        <v>0</v>
      </c>
      <c r="L377" s="38">
        <f>(1+Mastersheet!$C$29)*L365</f>
        <v>-6088.1006432880531</v>
      </c>
      <c r="M377" s="37">
        <f>M365*(1+Mastersheet!$C$39)</f>
        <v>-1250.040172662676</v>
      </c>
      <c r="N377" s="38">
        <v>0</v>
      </c>
      <c r="O377" s="38">
        <f t="shared" si="33"/>
        <v>0</v>
      </c>
      <c r="P377" s="58">
        <f t="shared" si="30"/>
        <v>12162.485877587027</v>
      </c>
      <c r="Q377" s="36">
        <f t="shared" si="31"/>
        <v>4200128.8126995238</v>
      </c>
    </row>
    <row r="378" spans="1:17">
      <c r="A378" s="33">
        <v>376</v>
      </c>
      <c r="B378" s="25">
        <v>56</v>
      </c>
      <c r="C378" s="40">
        <v>4</v>
      </c>
      <c r="D378" s="36">
        <f>D366*(1+Mastersheet!$C$3)</f>
        <v>30000.964143904239</v>
      </c>
      <c r="E378" s="34">
        <f t="shared" si="32"/>
        <v>-1800.0578486342542</v>
      </c>
      <c r="F378" s="37">
        <v>0</v>
      </c>
      <c r="G378" s="41">
        <f t="shared" si="29"/>
        <v>-8700.2796017322289</v>
      </c>
      <c r="H378" s="25">
        <v>0</v>
      </c>
      <c r="I378" s="25">
        <v>0</v>
      </c>
      <c r="J378" s="25">
        <v>0</v>
      </c>
      <c r="K378">
        <v>0</v>
      </c>
      <c r="L378" s="38">
        <f>(1+Mastersheet!$C$29)*L366</f>
        <v>-6088.1006432880531</v>
      </c>
      <c r="M378" s="37">
        <f>M366*(1+Mastersheet!$C$39)</f>
        <v>-1250.040172662676</v>
      </c>
      <c r="N378" s="38">
        <v>0</v>
      </c>
      <c r="O378" s="38">
        <f t="shared" si="33"/>
        <v>0</v>
      </c>
      <c r="P378" s="58">
        <f t="shared" si="30"/>
        <v>12162.485877587027</v>
      </c>
      <c r="Q378" s="36">
        <f t="shared" si="31"/>
        <v>4219291.5132649438</v>
      </c>
    </row>
    <row r="379" spans="1:17">
      <c r="A379" s="33">
        <v>377</v>
      </c>
      <c r="B379" s="25">
        <v>56</v>
      </c>
      <c r="C379" s="40">
        <v>5</v>
      </c>
      <c r="D379" s="36">
        <f>D367*(1+Mastersheet!$C$3)</f>
        <v>30000.964143904239</v>
      </c>
      <c r="E379" s="34">
        <f t="shared" si="32"/>
        <v>-1800.0578486342542</v>
      </c>
      <c r="F379" s="37">
        <v>0</v>
      </c>
      <c r="G379" s="41">
        <f t="shared" si="29"/>
        <v>-8700.2796017322289</v>
      </c>
      <c r="H379" s="25">
        <v>0</v>
      </c>
      <c r="I379" s="25">
        <v>0</v>
      </c>
      <c r="J379" s="25">
        <v>0</v>
      </c>
      <c r="K379">
        <v>0</v>
      </c>
      <c r="L379" s="38">
        <f>(1+Mastersheet!$C$29)*L367</f>
        <v>-6088.1006432880531</v>
      </c>
      <c r="M379" s="37">
        <f>M367*(1+Mastersheet!$C$39)</f>
        <v>-1250.040172662676</v>
      </c>
      <c r="N379" s="38">
        <v>0</v>
      </c>
      <c r="O379" s="38">
        <f t="shared" si="33"/>
        <v>0</v>
      </c>
      <c r="P379" s="58">
        <f t="shared" si="30"/>
        <v>12162.485877587027</v>
      </c>
      <c r="Q379" s="36">
        <f t="shared" si="31"/>
        <v>4238486.1516646398</v>
      </c>
    </row>
    <row r="380" spans="1:17">
      <c r="A380" s="33">
        <v>378</v>
      </c>
      <c r="B380" s="25">
        <v>56</v>
      </c>
      <c r="C380" s="40">
        <v>6</v>
      </c>
      <c r="D380" s="36">
        <f>D368*(1+Mastersheet!$C$3)</f>
        <v>30000.964143904239</v>
      </c>
      <c r="E380" s="34">
        <f t="shared" si="32"/>
        <v>-1800.0578486342542</v>
      </c>
      <c r="F380" s="37">
        <v>0</v>
      </c>
      <c r="G380" s="41">
        <f t="shared" si="29"/>
        <v>-8700.2796017322289</v>
      </c>
      <c r="H380" s="25">
        <v>0</v>
      </c>
      <c r="I380" s="25">
        <v>0</v>
      </c>
      <c r="J380" s="25">
        <v>0</v>
      </c>
      <c r="K380">
        <v>0</v>
      </c>
      <c r="L380" s="38">
        <f>(1+Mastersheet!$C$29)*L368</f>
        <v>-6088.1006432880531</v>
      </c>
      <c r="M380" s="37">
        <f>M368*(1+Mastersheet!$C$39)</f>
        <v>-1250.040172662676</v>
      </c>
      <c r="N380" s="38">
        <v>0</v>
      </c>
      <c r="O380" s="38">
        <f t="shared" si="33"/>
        <v>0</v>
      </c>
      <c r="P380" s="58">
        <f t="shared" si="30"/>
        <v>12162.485877587027</v>
      </c>
      <c r="Q380" s="36">
        <f t="shared" si="31"/>
        <v>4257712.7811283348</v>
      </c>
    </row>
    <row r="381" spans="1:17">
      <c r="A381" s="33">
        <v>379</v>
      </c>
      <c r="B381" s="25">
        <v>56</v>
      </c>
      <c r="C381" s="40">
        <v>7</v>
      </c>
      <c r="D381" s="36">
        <f>D369*(1+Mastersheet!$C$3)</f>
        <v>30000.964143904239</v>
      </c>
      <c r="E381" s="34">
        <f t="shared" si="32"/>
        <v>-1800.0578486342542</v>
      </c>
      <c r="F381" s="37">
        <v>0</v>
      </c>
      <c r="G381" s="41">
        <f t="shared" si="29"/>
        <v>-8700.2796017322289</v>
      </c>
      <c r="H381" s="25">
        <v>0</v>
      </c>
      <c r="I381" s="25">
        <v>0</v>
      </c>
      <c r="J381" s="25">
        <v>0</v>
      </c>
      <c r="K381">
        <v>0</v>
      </c>
      <c r="L381" s="38">
        <f>(1+Mastersheet!$C$29)*L369</f>
        <v>-6088.1006432880531</v>
      </c>
      <c r="M381" s="37">
        <f>M369*(1+Mastersheet!$C$39)</f>
        <v>-1250.040172662676</v>
      </c>
      <c r="N381" s="38">
        <v>0</v>
      </c>
      <c r="O381" s="38">
        <f t="shared" si="33"/>
        <v>0</v>
      </c>
      <c r="P381" s="58">
        <f t="shared" si="30"/>
        <v>12162.485877587027</v>
      </c>
      <c r="Q381" s="36">
        <f t="shared" si="31"/>
        <v>4276971.4549744697</v>
      </c>
    </row>
    <row r="382" spans="1:17">
      <c r="A382" s="33">
        <v>380</v>
      </c>
      <c r="B382" s="25">
        <v>56</v>
      </c>
      <c r="C382" s="40">
        <v>8</v>
      </c>
      <c r="D382" s="36">
        <f>D370*(1+Mastersheet!$C$3)</f>
        <v>30000.964143904239</v>
      </c>
      <c r="E382" s="34">
        <f t="shared" si="32"/>
        <v>-1800.0578486342542</v>
      </c>
      <c r="F382" s="37">
        <v>0</v>
      </c>
      <c r="G382" s="41">
        <f t="shared" si="29"/>
        <v>-8700.2796017322289</v>
      </c>
      <c r="H382" s="25">
        <v>0</v>
      </c>
      <c r="I382" s="25">
        <v>0</v>
      </c>
      <c r="J382" s="25">
        <v>0</v>
      </c>
      <c r="K382">
        <v>0</v>
      </c>
      <c r="L382" s="38">
        <f>(1+Mastersheet!$C$29)*L370</f>
        <v>-6088.1006432880531</v>
      </c>
      <c r="M382" s="37">
        <f>M370*(1+Mastersheet!$C$39)</f>
        <v>-1250.040172662676</v>
      </c>
      <c r="N382" s="38">
        <v>0</v>
      </c>
      <c r="O382" s="38">
        <f t="shared" si="33"/>
        <v>0</v>
      </c>
      <c r="P382" s="58">
        <f t="shared" si="30"/>
        <v>12162.485877587027</v>
      </c>
      <c r="Q382" s="36">
        <f t="shared" si="31"/>
        <v>4296262.2266103486</v>
      </c>
    </row>
    <row r="383" spans="1:17">
      <c r="A383" s="33">
        <v>381</v>
      </c>
      <c r="B383" s="25">
        <v>56</v>
      </c>
      <c r="C383" s="40">
        <v>9</v>
      </c>
      <c r="D383" s="36">
        <f>D371*(1+Mastersheet!$C$3)</f>
        <v>30000.964143904239</v>
      </c>
      <c r="E383" s="34">
        <f t="shared" si="32"/>
        <v>-1800.0578486342542</v>
      </c>
      <c r="F383" s="37">
        <v>0</v>
      </c>
      <c r="G383" s="41">
        <f t="shared" si="29"/>
        <v>-8700.2796017322289</v>
      </c>
      <c r="H383" s="25">
        <v>0</v>
      </c>
      <c r="I383" s="25">
        <v>0</v>
      </c>
      <c r="J383" s="25">
        <v>0</v>
      </c>
      <c r="K383">
        <v>0</v>
      </c>
      <c r="L383" s="38">
        <f>(1+Mastersheet!$C$29)*L371</f>
        <v>-6088.1006432880531</v>
      </c>
      <c r="M383" s="37">
        <f>M371*(1+Mastersheet!$C$39)</f>
        <v>-1250.040172662676</v>
      </c>
      <c r="N383" s="38">
        <v>0</v>
      </c>
      <c r="O383" s="38">
        <f t="shared" si="33"/>
        <v>0</v>
      </c>
      <c r="P383" s="58">
        <f t="shared" si="30"/>
        <v>12162.485877587027</v>
      </c>
      <c r="Q383" s="36">
        <f t="shared" si="31"/>
        <v>4315585.1495322865</v>
      </c>
    </row>
    <row r="384" spans="1:17">
      <c r="A384" s="33">
        <v>382</v>
      </c>
      <c r="B384" s="25">
        <v>56</v>
      </c>
      <c r="C384" s="40">
        <v>10</v>
      </c>
      <c r="D384" s="36">
        <f>D372*(1+Mastersheet!$C$3)</f>
        <v>30000.964143904239</v>
      </c>
      <c r="E384" s="34">
        <f t="shared" si="32"/>
        <v>-1800.0578486342542</v>
      </c>
      <c r="F384" s="37">
        <v>0</v>
      </c>
      <c r="G384" s="41">
        <f t="shared" si="29"/>
        <v>-8700.2796017322289</v>
      </c>
      <c r="H384" s="25">
        <v>0</v>
      </c>
      <c r="I384" s="25">
        <v>0</v>
      </c>
      <c r="J384" s="25">
        <v>0</v>
      </c>
      <c r="K384">
        <v>0</v>
      </c>
      <c r="L384" s="38">
        <f>(1+Mastersheet!$C$29)*L372</f>
        <v>-6088.1006432880531</v>
      </c>
      <c r="M384" s="37">
        <f>M372*(1+Mastersheet!$C$39)</f>
        <v>-1250.040172662676</v>
      </c>
      <c r="N384" s="38">
        <v>0</v>
      </c>
      <c r="O384" s="38">
        <f t="shared" si="33"/>
        <v>0</v>
      </c>
      <c r="P384" s="58">
        <f t="shared" si="30"/>
        <v>12162.485877587027</v>
      </c>
      <c r="Q384" s="36">
        <f t="shared" si="31"/>
        <v>4334940.2773257615</v>
      </c>
    </row>
    <row r="385" spans="1:17">
      <c r="A385" s="33">
        <v>383</v>
      </c>
      <c r="B385" s="25">
        <v>56</v>
      </c>
      <c r="C385" s="40">
        <v>11</v>
      </c>
      <c r="D385" s="36">
        <f>D373*(1+Mastersheet!$C$3)</f>
        <v>30000.964143904239</v>
      </c>
      <c r="E385" s="34">
        <f t="shared" si="32"/>
        <v>-1800.0578486342542</v>
      </c>
      <c r="F385" s="37">
        <v>0</v>
      </c>
      <c r="G385" s="41">
        <f t="shared" si="29"/>
        <v>-8700.2796017322289</v>
      </c>
      <c r="H385" s="25">
        <v>0</v>
      </c>
      <c r="I385" s="25">
        <v>0</v>
      </c>
      <c r="J385" s="25">
        <v>0</v>
      </c>
      <c r="K385">
        <v>0</v>
      </c>
      <c r="L385" s="38">
        <f>(1+Mastersheet!$C$29)*L373</f>
        <v>-6088.1006432880531</v>
      </c>
      <c r="M385" s="37">
        <f>M373*(1+Mastersheet!$C$39)</f>
        <v>-1250.040172662676</v>
      </c>
      <c r="N385" s="38">
        <v>0</v>
      </c>
      <c r="O385" s="38">
        <f t="shared" si="33"/>
        <v>0</v>
      </c>
      <c r="P385" s="58">
        <f t="shared" si="30"/>
        <v>12162.485877587027</v>
      </c>
      <c r="Q385" s="36">
        <f t="shared" si="31"/>
        <v>4354327.6636655591</v>
      </c>
    </row>
    <row r="386" spans="1:17">
      <c r="A386" s="33">
        <v>384</v>
      </c>
      <c r="B386" s="25">
        <v>56</v>
      </c>
      <c r="C386" s="40">
        <v>0</v>
      </c>
      <c r="D386" s="36">
        <f>D374*(1+Mastersheet!$C$3)</f>
        <v>30000.964143904239</v>
      </c>
      <c r="E386" s="34">
        <f t="shared" si="32"/>
        <v>-1800.0578486342542</v>
      </c>
      <c r="F386" s="37">
        <v>0</v>
      </c>
      <c r="G386" s="41">
        <f t="shared" ref="G386:G422" si="34">-0.29*($D386)</f>
        <v>-8700.2796017322289</v>
      </c>
      <c r="H386" s="25">
        <v>0</v>
      </c>
      <c r="I386" s="25">
        <v>0</v>
      </c>
      <c r="J386" s="25">
        <v>0</v>
      </c>
      <c r="K386">
        <v>0</v>
      </c>
      <c r="L386" s="38">
        <f>(1+Mastersheet!$C$29)*L374</f>
        <v>-6088.1006432880531</v>
      </c>
      <c r="M386" s="37">
        <f>M374*(1+Mastersheet!$C$39)</f>
        <v>-1250.040172662676</v>
      </c>
      <c r="N386" s="38">
        <v>0</v>
      </c>
      <c r="O386" s="38">
        <f t="shared" si="33"/>
        <v>0</v>
      </c>
      <c r="P386" s="58">
        <f t="shared" si="30"/>
        <v>12162.485877587027</v>
      </c>
      <c r="Q386" s="36">
        <f t="shared" si="31"/>
        <v>4373747.362315923</v>
      </c>
    </row>
    <row r="387" spans="1:17">
      <c r="A387" s="33">
        <v>385</v>
      </c>
      <c r="B387" s="25">
        <v>56</v>
      </c>
      <c r="C387" s="40">
        <v>1</v>
      </c>
      <c r="D387" s="36">
        <f>D375*(1+Mastersheet!$C$3)</f>
        <v>30900.993068221367</v>
      </c>
      <c r="E387" s="34">
        <f t="shared" si="32"/>
        <v>-1854.059584093282</v>
      </c>
      <c r="F387" s="37">
        <v>0</v>
      </c>
      <c r="G387" s="41">
        <f t="shared" si="34"/>
        <v>-8961.2879897841958</v>
      </c>
      <c r="H387" s="25">
        <v>0</v>
      </c>
      <c r="I387" s="25">
        <v>0</v>
      </c>
      <c r="J387" s="25">
        <v>0</v>
      </c>
      <c r="K387">
        <v>0</v>
      </c>
      <c r="L387" s="38">
        <f>(1+Mastersheet!$C$29)*L375</f>
        <v>-6453.3866818853367</v>
      </c>
      <c r="M387" s="37">
        <f>M375*(1+Mastersheet!$C$39)</f>
        <v>-1287.5413778425564</v>
      </c>
      <c r="N387" s="38">
        <v>0</v>
      </c>
      <c r="O387" s="38">
        <f t="shared" si="33"/>
        <v>0</v>
      </c>
      <c r="P387" s="58">
        <f t="shared" ref="P387:P450" si="35">SUM(D387,E387,F387,G387,H387,I387,J387,K387,L387,M387,N387,O387)</f>
        <v>12344.717434615999</v>
      </c>
      <c r="Q387" s="36">
        <f t="shared" ref="Q387:Q422" si="36">P387+(Q386*(1+($U$7/12)))</f>
        <v>4393381.6586877322</v>
      </c>
    </row>
    <row r="388" spans="1:17">
      <c r="A388" s="33">
        <v>386</v>
      </c>
      <c r="B388" s="25">
        <v>57</v>
      </c>
      <c r="C388" s="40">
        <v>2</v>
      </c>
      <c r="D388" s="36">
        <f>D376*(1+Mastersheet!$C$3)</f>
        <v>30900.993068221367</v>
      </c>
      <c r="E388" s="34">
        <f t="shared" ref="E388:E422" si="37">-0.06*D388</f>
        <v>-1854.059584093282</v>
      </c>
      <c r="F388" s="37">
        <v>0</v>
      </c>
      <c r="G388" s="41">
        <f t="shared" si="34"/>
        <v>-8961.2879897841958</v>
      </c>
      <c r="H388" s="25">
        <v>0</v>
      </c>
      <c r="I388" s="25">
        <v>0</v>
      </c>
      <c r="J388" s="25">
        <v>0</v>
      </c>
      <c r="K388">
        <v>0</v>
      </c>
      <c r="L388" s="38">
        <f>(1+Mastersheet!$C$29)*L376</f>
        <v>-6453.3866818853367</v>
      </c>
      <c r="M388" s="37">
        <f>M376*(1+Mastersheet!$C$39)</f>
        <v>-1287.5413778425564</v>
      </c>
      <c r="N388" s="38">
        <v>0</v>
      </c>
      <c r="O388" s="38">
        <f t="shared" ref="O388:O422" si="38">FV(0.00666,1,0,N388,0)</f>
        <v>0</v>
      </c>
      <c r="P388" s="58">
        <f t="shared" si="35"/>
        <v>12344.717434615999</v>
      </c>
      <c r="Q388" s="36">
        <f t="shared" si="36"/>
        <v>4413048.678886828</v>
      </c>
    </row>
    <row r="389" spans="1:17">
      <c r="A389" s="33">
        <v>387</v>
      </c>
      <c r="B389" s="25">
        <v>57</v>
      </c>
      <c r="C389" s="40">
        <v>3</v>
      </c>
      <c r="D389" s="36">
        <f>D377*(1+Mastersheet!$C$3)</f>
        <v>30900.993068221367</v>
      </c>
      <c r="E389" s="34">
        <f t="shared" si="37"/>
        <v>-1854.059584093282</v>
      </c>
      <c r="F389" s="37">
        <v>0</v>
      </c>
      <c r="G389" s="41">
        <f t="shared" si="34"/>
        <v>-8961.2879897841958</v>
      </c>
      <c r="H389" s="25">
        <v>0</v>
      </c>
      <c r="I389" s="25">
        <v>0</v>
      </c>
      <c r="J389" s="25">
        <v>0</v>
      </c>
      <c r="K389">
        <v>0</v>
      </c>
      <c r="L389" s="38">
        <f>(1+Mastersheet!$C$29)*L377</f>
        <v>-6453.3866818853367</v>
      </c>
      <c r="M389" s="37">
        <f>M377*(1+Mastersheet!$C$39)</f>
        <v>-1287.5413778425564</v>
      </c>
      <c r="N389" s="38">
        <v>0</v>
      </c>
      <c r="O389" s="38">
        <f t="shared" si="38"/>
        <v>0</v>
      </c>
      <c r="P389" s="58">
        <f t="shared" si="35"/>
        <v>12344.717434615999</v>
      </c>
      <c r="Q389" s="36">
        <f t="shared" si="36"/>
        <v>4432748.4774529217</v>
      </c>
    </row>
    <row r="390" spans="1:17">
      <c r="A390" s="33">
        <v>388</v>
      </c>
      <c r="B390" s="25">
        <v>57</v>
      </c>
      <c r="C390" s="40">
        <v>4</v>
      </c>
      <c r="D390" s="36">
        <f>D378*(1+Mastersheet!$C$3)</f>
        <v>30900.993068221367</v>
      </c>
      <c r="E390" s="34">
        <f t="shared" si="37"/>
        <v>-1854.059584093282</v>
      </c>
      <c r="F390" s="37">
        <v>0</v>
      </c>
      <c r="G390" s="41">
        <f t="shared" si="34"/>
        <v>-8961.2879897841958</v>
      </c>
      <c r="H390" s="25">
        <v>0</v>
      </c>
      <c r="I390" s="25">
        <v>0</v>
      </c>
      <c r="J390" s="25">
        <v>0</v>
      </c>
      <c r="K390">
        <v>0</v>
      </c>
      <c r="L390" s="38">
        <f>(1+Mastersheet!$C$29)*L378</f>
        <v>-6453.3866818853367</v>
      </c>
      <c r="M390" s="37">
        <f>M378*(1+Mastersheet!$C$39)</f>
        <v>-1287.5413778425564</v>
      </c>
      <c r="N390" s="38">
        <v>0</v>
      </c>
      <c r="O390" s="38">
        <f t="shared" si="38"/>
        <v>0</v>
      </c>
      <c r="P390" s="58">
        <f t="shared" si="35"/>
        <v>12344.717434615999</v>
      </c>
      <c r="Q390" s="36">
        <f t="shared" si="36"/>
        <v>4452481.1090166261</v>
      </c>
    </row>
    <row r="391" spans="1:17">
      <c r="A391" s="33">
        <v>389</v>
      </c>
      <c r="B391" s="25">
        <v>57</v>
      </c>
      <c r="C391" s="40">
        <v>5</v>
      </c>
      <c r="D391" s="36">
        <f>D379*(1+Mastersheet!$C$3)</f>
        <v>30900.993068221367</v>
      </c>
      <c r="E391" s="34">
        <f t="shared" si="37"/>
        <v>-1854.059584093282</v>
      </c>
      <c r="F391" s="37">
        <v>0</v>
      </c>
      <c r="G391" s="41">
        <f t="shared" si="34"/>
        <v>-8961.2879897841958</v>
      </c>
      <c r="H391" s="25">
        <v>0</v>
      </c>
      <c r="I391" s="25">
        <v>0</v>
      </c>
      <c r="J391" s="25">
        <v>0</v>
      </c>
      <c r="K391">
        <v>0</v>
      </c>
      <c r="L391" s="38">
        <f>(1+Mastersheet!$C$29)*L379</f>
        <v>-6453.3866818853367</v>
      </c>
      <c r="M391" s="37">
        <f>M379*(1+Mastersheet!$C$39)</f>
        <v>-1287.5413778425564</v>
      </c>
      <c r="N391" s="38">
        <v>0</v>
      </c>
      <c r="O391" s="38">
        <f t="shared" si="38"/>
        <v>0</v>
      </c>
      <c r="P391" s="58">
        <f t="shared" si="35"/>
        <v>12344.717434615999</v>
      </c>
      <c r="Q391" s="36">
        <f t="shared" si="36"/>
        <v>4472246.6282996032</v>
      </c>
    </row>
    <row r="392" spans="1:17">
      <c r="A392" s="33">
        <v>390</v>
      </c>
      <c r="B392" s="25">
        <v>57</v>
      </c>
      <c r="C392" s="40">
        <v>6</v>
      </c>
      <c r="D392" s="36">
        <f>D380*(1+Mastersheet!$C$3)</f>
        <v>30900.993068221367</v>
      </c>
      <c r="E392" s="34">
        <f t="shared" si="37"/>
        <v>-1854.059584093282</v>
      </c>
      <c r="F392" s="37">
        <v>0</v>
      </c>
      <c r="G392" s="41">
        <f t="shared" si="34"/>
        <v>-8961.2879897841958</v>
      </c>
      <c r="H392" s="25">
        <v>0</v>
      </c>
      <c r="I392" s="25">
        <v>0</v>
      </c>
      <c r="J392" s="25">
        <v>0</v>
      </c>
      <c r="K392">
        <v>0</v>
      </c>
      <c r="L392" s="38">
        <f>(1+Mastersheet!$C$29)*L380</f>
        <v>-6453.3866818853367</v>
      </c>
      <c r="M392" s="37">
        <f>M380*(1+Mastersheet!$C$39)</f>
        <v>-1287.5413778425564</v>
      </c>
      <c r="N392" s="38">
        <v>0</v>
      </c>
      <c r="O392" s="38">
        <f t="shared" si="38"/>
        <v>0</v>
      </c>
      <c r="P392" s="58">
        <f t="shared" si="35"/>
        <v>12344.717434615999</v>
      </c>
      <c r="Q392" s="36">
        <f t="shared" si="36"/>
        <v>4492045.0901147183</v>
      </c>
    </row>
    <row r="393" spans="1:17">
      <c r="A393" s="33">
        <v>391</v>
      </c>
      <c r="B393" s="25">
        <v>57</v>
      </c>
      <c r="C393" s="40">
        <v>7</v>
      </c>
      <c r="D393" s="36">
        <f>D381*(1+Mastersheet!$C$3)</f>
        <v>30900.993068221367</v>
      </c>
      <c r="E393" s="34">
        <f t="shared" si="37"/>
        <v>-1854.059584093282</v>
      </c>
      <c r="F393" s="37">
        <v>0</v>
      </c>
      <c r="G393" s="41">
        <f t="shared" si="34"/>
        <v>-8961.2879897841958</v>
      </c>
      <c r="H393" s="25">
        <v>0</v>
      </c>
      <c r="I393" s="25">
        <v>0</v>
      </c>
      <c r="J393" s="25">
        <v>0</v>
      </c>
      <c r="K393">
        <v>0</v>
      </c>
      <c r="L393" s="38">
        <f>(1+Mastersheet!$C$29)*L381</f>
        <v>-6453.3866818853367</v>
      </c>
      <c r="M393" s="37">
        <f>M381*(1+Mastersheet!$C$39)</f>
        <v>-1287.5413778425564</v>
      </c>
      <c r="N393" s="38">
        <v>0</v>
      </c>
      <c r="O393" s="38">
        <f t="shared" si="38"/>
        <v>0</v>
      </c>
      <c r="P393" s="58">
        <f t="shared" si="35"/>
        <v>12344.717434615999</v>
      </c>
      <c r="Q393" s="36">
        <f t="shared" si="36"/>
        <v>4511876.549366192</v>
      </c>
    </row>
    <row r="394" spans="1:17">
      <c r="A394" s="33">
        <v>392</v>
      </c>
      <c r="B394" s="25">
        <v>57</v>
      </c>
      <c r="C394" s="40">
        <v>8</v>
      </c>
      <c r="D394" s="36">
        <f>D382*(1+Mastersheet!$C$3)</f>
        <v>30900.993068221367</v>
      </c>
      <c r="E394" s="34">
        <f t="shared" si="37"/>
        <v>-1854.059584093282</v>
      </c>
      <c r="F394" s="37">
        <v>0</v>
      </c>
      <c r="G394" s="41">
        <f t="shared" si="34"/>
        <v>-8961.2879897841958</v>
      </c>
      <c r="H394" s="25">
        <v>0</v>
      </c>
      <c r="I394" s="25">
        <v>0</v>
      </c>
      <c r="J394" s="25">
        <v>0</v>
      </c>
      <c r="K394">
        <v>0</v>
      </c>
      <c r="L394" s="38">
        <f>(1+Mastersheet!$C$29)*L382</f>
        <v>-6453.3866818853367</v>
      </c>
      <c r="M394" s="37">
        <f>M382*(1+Mastersheet!$C$39)</f>
        <v>-1287.5413778425564</v>
      </c>
      <c r="N394" s="38">
        <v>0</v>
      </c>
      <c r="O394" s="38">
        <f t="shared" si="38"/>
        <v>0</v>
      </c>
      <c r="P394" s="58">
        <f t="shared" si="35"/>
        <v>12344.717434615999</v>
      </c>
      <c r="Q394" s="36">
        <f t="shared" si="36"/>
        <v>4531741.0610497519</v>
      </c>
    </row>
    <row r="395" spans="1:17">
      <c r="A395" s="33">
        <v>393</v>
      </c>
      <c r="B395" s="25">
        <v>57</v>
      </c>
      <c r="C395" s="40">
        <v>9</v>
      </c>
      <c r="D395" s="36">
        <f>D383*(1+Mastersheet!$C$3)</f>
        <v>30900.993068221367</v>
      </c>
      <c r="E395" s="34">
        <f t="shared" si="37"/>
        <v>-1854.059584093282</v>
      </c>
      <c r="F395" s="37">
        <v>0</v>
      </c>
      <c r="G395" s="41">
        <f t="shared" si="34"/>
        <v>-8961.2879897841958</v>
      </c>
      <c r="H395" s="25">
        <v>0</v>
      </c>
      <c r="I395" s="25">
        <v>0</v>
      </c>
      <c r="J395" s="25">
        <v>0</v>
      </c>
      <c r="K395">
        <v>0</v>
      </c>
      <c r="L395" s="38">
        <f>(1+Mastersheet!$C$29)*L383</f>
        <v>-6453.3866818853367</v>
      </c>
      <c r="M395" s="37">
        <f>M383*(1+Mastersheet!$C$39)</f>
        <v>-1287.5413778425564</v>
      </c>
      <c r="N395" s="38">
        <v>0</v>
      </c>
      <c r="O395" s="38">
        <f t="shared" si="38"/>
        <v>0</v>
      </c>
      <c r="P395" s="58">
        <f t="shared" si="35"/>
        <v>12344.717434615999</v>
      </c>
      <c r="Q395" s="36">
        <f t="shared" si="36"/>
        <v>4551638.6802527839</v>
      </c>
    </row>
    <row r="396" spans="1:17">
      <c r="A396" s="33">
        <v>394</v>
      </c>
      <c r="B396" s="25">
        <v>57</v>
      </c>
      <c r="C396" s="40">
        <v>10</v>
      </c>
      <c r="D396" s="36">
        <f>D384*(1+Mastersheet!$C$3)</f>
        <v>30900.993068221367</v>
      </c>
      <c r="E396" s="34">
        <f t="shared" si="37"/>
        <v>-1854.059584093282</v>
      </c>
      <c r="F396" s="37">
        <v>0</v>
      </c>
      <c r="G396" s="41">
        <f t="shared" si="34"/>
        <v>-8961.2879897841958</v>
      </c>
      <c r="H396" s="25">
        <v>0</v>
      </c>
      <c r="I396" s="25">
        <v>0</v>
      </c>
      <c r="J396" s="25">
        <v>0</v>
      </c>
      <c r="K396">
        <v>0</v>
      </c>
      <c r="L396" s="38">
        <f>(1+Mastersheet!$C$29)*L384</f>
        <v>-6453.3866818853367</v>
      </c>
      <c r="M396" s="37">
        <f>M384*(1+Mastersheet!$C$39)</f>
        <v>-1287.5413778425564</v>
      </c>
      <c r="N396" s="38">
        <v>0</v>
      </c>
      <c r="O396" s="38">
        <f t="shared" si="38"/>
        <v>0</v>
      </c>
      <c r="P396" s="58">
        <f t="shared" si="35"/>
        <v>12344.717434615999</v>
      </c>
      <c r="Q396" s="36">
        <f t="shared" si="36"/>
        <v>4571569.4621544881</v>
      </c>
    </row>
    <row r="397" spans="1:17">
      <c r="A397" s="33">
        <v>395</v>
      </c>
      <c r="B397" s="25">
        <v>57</v>
      </c>
      <c r="C397" s="40">
        <v>11</v>
      </c>
      <c r="D397" s="36">
        <f>D385*(1+Mastersheet!$C$3)</f>
        <v>30900.993068221367</v>
      </c>
      <c r="E397" s="34">
        <f t="shared" si="37"/>
        <v>-1854.059584093282</v>
      </c>
      <c r="F397" s="37">
        <v>0</v>
      </c>
      <c r="G397" s="41">
        <f t="shared" si="34"/>
        <v>-8961.2879897841958</v>
      </c>
      <c r="H397" s="25">
        <v>0</v>
      </c>
      <c r="I397" s="25">
        <v>0</v>
      </c>
      <c r="J397" s="25">
        <v>0</v>
      </c>
      <c r="K397">
        <v>0</v>
      </c>
      <c r="L397" s="38">
        <f>(1+Mastersheet!$C$29)*L385</f>
        <v>-6453.3866818853367</v>
      </c>
      <c r="M397" s="37">
        <f>M385*(1+Mastersheet!$C$39)</f>
        <v>-1287.5413778425564</v>
      </c>
      <c r="N397" s="38">
        <v>0</v>
      </c>
      <c r="O397" s="38">
        <f t="shared" si="38"/>
        <v>0</v>
      </c>
      <c r="P397" s="58">
        <f t="shared" si="35"/>
        <v>12344.717434615999</v>
      </c>
      <c r="Q397" s="36">
        <f t="shared" si="36"/>
        <v>4591533.462026028</v>
      </c>
    </row>
    <row r="398" spans="1:17">
      <c r="A398" s="33">
        <v>396</v>
      </c>
      <c r="B398" s="25">
        <v>57</v>
      </c>
      <c r="C398" s="40">
        <v>0</v>
      </c>
      <c r="D398" s="36">
        <f>D386*(1+Mastersheet!$C$3)</f>
        <v>30900.993068221367</v>
      </c>
      <c r="E398" s="34">
        <f t="shared" si="37"/>
        <v>-1854.059584093282</v>
      </c>
      <c r="F398" s="37">
        <v>0</v>
      </c>
      <c r="G398" s="41">
        <f t="shared" si="34"/>
        <v>-8961.2879897841958</v>
      </c>
      <c r="H398" s="25">
        <v>0</v>
      </c>
      <c r="I398" s="25">
        <v>0</v>
      </c>
      <c r="J398" s="25">
        <v>0</v>
      </c>
      <c r="K398">
        <v>0</v>
      </c>
      <c r="L398" s="38">
        <f>(1+Mastersheet!$C$29)*L386</f>
        <v>-6453.3866818853367</v>
      </c>
      <c r="M398" s="37">
        <f>M386*(1+Mastersheet!$C$39)</f>
        <v>-1287.5413778425564</v>
      </c>
      <c r="N398" s="38">
        <v>0</v>
      </c>
      <c r="O398" s="38">
        <f t="shared" si="38"/>
        <v>0</v>
      </c>
      <c r="P398" s="58">
        <f t="shared" si="35"/>
        <v>12344.717434615999</v>
      </c>
      <c r="Q398" s="36">
        <f t="shared" si="36"/>
        <v>4611530.7352306871</v>
      </c>
    </row>
    <row r="399" spans="1:17">
      <c r="A399" s="33">
        <v>397</v>
      </c>
      <c r="B399" s="25">
        <v>57</v>
      </c>
      <c r="C399" s="40">
        <v>1</v>
      </c>
      <c r="D399" s="36">
        <f>D387*(1+Mastersheet!$C$3)</f>
        <v>31828.022860268007</v>
      </c>
      <c r="E399" s="34">
        <f t="shared" si="37"/>
        <v>-1909.6813716160805</v>
      </c>
      <c r="F399" s="37">
        <v>0</v>
      </c>
      <c r="G399" s="41">
        <f t="shared" si="34"/>
        <v>-9230.1266294777215</v>
      </c>
      <c r="H399" s="25">
        <v>0</v>
      </c>
      <c r="I399" s="25">
        <v>0</v>
      </c>
      <c r="J399" s="25">
        <v>0</v>
      </c>
      <c r="K399">
        <v>0</v>
      </c>
      <c r="L399" s="38">
        <f>(1+Mastersheet!$C$29)*L387</f>
        <v>-6840.5898827984574</v>
      </c>
      <c r="M399" s="37">
        <f>M387*(1+Mastersheet!$C$39)</f>
        <v>-1326.1676191778331</v>
      </c>
      <c r="N399" s="38">
        <v>0</v>
      </c>
      <c r="O399" s="38">
        <f t="shared" si="38"/>
        <v>0</v>
      </c>
      <c r="P399" s="58">
        <f t="shared" si="35"/>
        <v>12521.457357197918</v>
      </c>
      <c r="Q399" s="36">
        <f t="shared" si="36"/>
        <v>4631738.0771466028</v>
      </c>
    </row>
    <row r="400" spans="1:17">
      <c r="A400" s="33">
        <v>398</v>
      </c>
      <c r="B400" s="25">
        <v>58</v>
      </c>
      <c r="C400" s="40">
        <v>2</v>
      </c>
      <c r="D400" s="36">
        <f>D388*(1+Mastersheet!$C$3)</f>
        <v>31828.022860268007</v>
      </c>
      <c r="E400" s="34">
        <f t="shared" si="37"/>
        <v>-1909.6813716160805</v>
      </c>
      <c r="F400" s="37">
        <v>0</v>
      </c>
      <c r="G400" s="41">
        <f t="shared" si="34"/>
        <v>-9230.1266294777215</v>
      </c>
      <c r="H400" s="25">
        <v>0</v>
      </c>
      <c r="I400" s="25">
        <v>0</v>
      </c>
      <c r="J400" s="25">
        <v>0</v>
      </c>
      <c r="K400">
        <v>0</v>
      </c>
      <c r="L400" s="38">
        <f>(1+Mastersheet!$C$29)*L388</f>
        <v>-6840.5898827984574</v>
      </c>
      <c r="M400" s="37">
        <f>M388*(1+Mastersheet!$C$39)</f>
        <v>-1326.1676191778331</v>
      </c>
      <c r="N400" s="38">
        <v>0</v>
      </c>
      <c r="O400" s="38">
        <f t="shared" si="38"/>
        <v>0</v>
      </c>
      <c r="P400" s="58">
        <f t="shared" si="35"/>
        <v>12521.457357197918</v>
      </c>
      <c r="Q400" s="36">
        <f t="shared" si="36"/>
        <v>4651979.0979657117</v>
      </c>
    </row>
    <row r="401" spans="1:17">
      <c r="A401" s="33">
        <v>399</v>
      </c>
      <c r="B401" s="25">
        <v>58</v>
      </c>
      <c r="C401" s="40">
        <v>3</v>
      </c>
      <c r="D401" s="36">
        <f>D389*(1+Mastersheet!$C$3)</f>
        <v>31828.022860268007</v>
      </c>
      <c r="E401" s="34">
        <f t="shared" si="37"/>
        <v>-1909.6813716160805</v>
      </c>
      <c r="F401" s="37">
        <v>0</v>
      </c>
      <c r="G401" s="41">
        <f t="shared" si="34"/>
        <v>-9230.1266294777215</v>
      </c>
      <c r="H401" s="25">
        <v>0</v>
      </c>
      <c r="I401" s="25">
        <v>0</v>
      </c>
      <c r="J401" s="25">
        <v>0</v>
      </c>
      <c r="K401">
        <v>0</v>
      </c>
      <c r="L401" s="38">
        <f>(1+Mastersheet!$C$29)*L389</f>
        <v>-6840.5898827984574</v>
      </c>
      <c r="M401" s="37">
        <f>M389*(1+Mastersheet!$C$39)</f>
        <v>-1326.1676191778331</v>
      </c>
      <c r="N401" s="38">
        <v>0</v>
      </c>
      <c r="O401" s="38">
        <f t="shared" si="38"/>
        <v>0</v>
      </c>
      <c r="P401" s="58">
        <f t="shared" si="35"/>
        <v>12521.457357197918</v>
      </c>
      <c r="Q401" s="36">
        <f t="shared" si="36"/>
        <v>4672253.8538195193</v>
      </c>
    </row>
    <row r="402" spans="1:17">
      <c r="A402" s="33">
        <v>400</v>
      </c>
      <c r="B402" s="25">
        <v>58</v>
      </c>
      <c r="C402" s="40">
        <v>4</v>
      </c>
      <c r="D402" s="36">
        <f>D390*(1+Mastersheet!$C$3)</f>
        <v>31828.022860268007</v>
      </c>
      <c r="E402" s="34">
        <f t="shared" si="37"/>
        <v>-1909.6813716160805</v>
      </c>
      <c r="F402" s="37">
        <v>0</v>
      </c>
      <c r="G402" s="41">
        <f t="shared" si="34"/>
        <v>-9230.1266294777215</v>
      </c>
      <c r="H402" s="25">
        <v>0</v>
      </c>
      <c r="I402" s="25">
        <v>0</v>
      </c>
      <c r="J402" s="25">
        <v>0</v>
      </c>
      <c r="K402">
        <v>0</v>
      </c>
      <c r="L402" s="38">
        <f>(1+Mastersheet!$C$29)*L390</f>
        <v>-6840.5898827984574</v>
      </c>
      <c r="M402" s="37">
        <f>M390*(1+Mastersheet!$C$39)</f>
        <v>-1326.1676191778331</v>
      </c>
      <c r="N402" s="38">
        <v>0</v>
      </c>
      <c r="O402" s="38">
        <f t="shared" si="38"/>
        <v>0</v>
      </c>
      <c r="P402" s="58">
        <f t="shared" si="35"/>
        <v>12521.457357197918</v>
      </c>
      <c r="Q402" s="36">
        <f t="shared" si="36"/>
        <v>4692562.4009330831</v>
      </c>
    </row>
    <row r="403" spans="1:17">
      <c r="A403" s="33">
        <v>401</v>
      </c>
      <c r="B403" s="25">
        <v>58</v>
      </c>
      <c r="C403" s="40">
        <v>5</v>
      </c>
      <c r="D403" s="36">
        <f>D391*(1+Mastersheet!$C$3)</f>
        <v>31828.022860268007</v>
      </c>
      <c r="E403" s="34">
        <f t="shared" si="37"/>
        <v>-1909.6813716160805</v>
      </c>
      <c r="F403" s="37">
        <v>0</v>
      </c>
      <c r="G403" s="41">
        <f t="shared" si="34"/>
        <v>-9230.1266294777215</v>
      </c>
      <c r="H403" s="25">
        <v>0</v>
      </c>
      <c r="I403" s="25">
        <v>0</v>
      </c>
      <c r="J403" s="25">
        <v>0</v>
      </c>
      <c r="K403">
        <v>0</v>
      </c>
      <c r="L403" s="38">
        <f>(1+Mastersheet!$C$29)*L391</f>
        <v>-6840.5898827984574</v>
      </c>
      <c r="M403" s="37">
        <f>M391*(1+Mastersheet!$C$39)</f>
        <v>-1326.1676191778331</v>
      </c>
      <c r="N403" s="38">
        <v>0</v>
      </c>
      <c r="O403" s="38">
        <f t="shared" si="38"/>
        <v>0</v>
      </c>
      <c r="P403" s="58">
        <f t="shared" si="35"/>
        <v>12521.457357197918</v>
      </c>
      <c r="Q403" s="36">
        <f t="shared" si="36"/>
        <v>4712904.7956251698</v>
      </c>
    </row>
    <row r="404" spans="1:17">
      <c r="A404" s="33">
        <v>402</v>
      </c>
      <c r="B404" s="25">
        <v>58</v>
      </c>
      <c r="C404" s="40">
        <v>6</v>
      </c>
      <c r="D404" s="36">
        <f>D392*(1+Mastersheet!$C$3)</f>
        <v>31828.022860268007</v>
      </c>
      <c r="E404" s="34">
        <f t="shared" si="37"/>
        <v>-1909.6813716160805</v>
      </c>
      <c r="F404" s="37">
        <v>0</v>
      </c>
      <c r="G404" s="41">
        <f t="shared" si="34"/>
        <v>-9230.1266294777215</v>
      </c>
      <c r="H404" s="25">
        <v>0</v>
      </c>
      <c r="I404" s="25">
        <v>0</v>
      </c>
      <c r="J404" s="25">
        <v>0</v>
      </c>
      <c r="K404">
        <v>0</v>
      </c>
      <c r="L404" s="38">
        <f>(1+Mastersheet!$C$29)*L392</f>
        <v>-6840.5898827984574</v>
      </c>
      <c r="M404" s="37">
        <f>M392*(1+Mastersheet!$C$39)</f>
        <v>-1326.1676191778331</v>
      </c>
      <c r="N404" s="38">
        <v>0</v>
      </c>
      <c r="O404" s="38">
        <f t="shared" si="38"/>
        <v>0</v>
      </c>
      <c r="P404" s="58">
        <f t="shared" si="35"/>
        <v>12521.457357197918</v>
      </c>
      <c r="Q404" s="36">
        <f t="shared" si="36"/>
        <v>4733281.0943084098</v>
      </c>
    </row>
    <row r="405" spans="1:17">
      <c r="A405" s="33">
        <v>403</v>
      </c>
      <c r="B405" s="25">
        <v>58</v>
      </c>
      <c r="C405" s="40">
        <v>7</v>
      </c>
      <c r="D405" s="36">
        <f>D393*(1+Mastersheet!$C$3)</f>
        <v>31828.022860268007</v>
      </c>
      <c r="E405" s="34">
        <f t="shared" si="37"/>
        <v>-1909.6813716160805</v>
      </c>
      <c r="F405" s="37">
        <v>0</v>
      </c>
      <c r="G405" s="41">
        <f t="shared" si="34"/>
        <v>-9230.1266294777215</v>
      </c>
      <c r="H405" s="25">
        <v>0</v>
      </c>
      <c r="I405" s="25">
        <v>0</v>
      </c>
      <c r="J405" s="25">
        <v>0</v>
      </c>
      <c r="K405">
        <v>0</v>
      </c>
      <c r="L405" s="38">
        <f>(1+Mastersheet!$C$29)*L393</f>
        <v>-6840.5898827984574</v>
      </c>
      <c r="M405" s="37">
        <f>M393*(1+Mastersheet!$C$39)</f>
        <v>-1326.1676191778331</v>
      </c>
      <c r="N405" s="38">
        <v>0</v>
      </c>
      <c r="O405" s="38">
        <f t="shared" si="38"/>
        <v>0</v>
      </c>
      <c r="P405" s="58">
        <f t="shared" si="35"/>
        <v>12521.457357197918</v>
      </c>
      <c r="Q405" s="36">
        <f t="shared" si="36"/>
        <v>4753691.3534894558</v>
      </c>
    </row>
    <row r="406" spans="1:17">
      <c r="A406" s="33">
        <v>404</v>
      </c>
      <c r="B406" s="25">
        <v>58</v>
      </c>
      <c r="C406" s="40">
        <v>8</v>
      </c>
      <c r="D406" s="36">
        <f>D394*(1+Mastersheet!$C$3)</f>
        <v>31828.022860268007</v>
      </c>
      <c r="E406" s="34">
        <f t="shared" si="37"/>
        <v>-1909.6813716160805</v>
      </c>
      <c r="F406" s="37">
        <v>0</v>
      </c>
      <c r="G406" s="41">
        <f t="shared" si="34"/>
        <v>-9230.1266294777215</v>
      </c>
      <c r="H406" s="25">
        <v>0</v>
      </c>
      <c r="I406" s="25">
        <v>0</v>
      </c>
      <c r="J406" s="25">
        <v>0</v>
      </c>
      <c r="K406">
        <v>0</v>
      </c>
      <c r="L406" s="38">
        <f>(1+Mastersheet!$C$29)*L394</f>
        <v>-6840.5898827984574</v>
      </c>
      <c r="M406" s="37">
        <f>M394*(1+Mastersheet!$C$39)</f>
        <v>-1326.1676191778331</v>
      </c>
      <c r="N406" s="38">
        <v>0</v>
      </c>
      <c r="O406" s="38">
        <f t="shared" si="38"/>
        <v>0</v>
      </c>
      <c r="P406" s="58">
        <f t="shared" si="35"/>
        <v>12521.457357197918</v>
      </c>
      <c r="Q406" s="36">
        <f t="shared" si="36"/>
        <v>4774135.6297691362</v>
      </c>
    </row>
    <row r="407" spans="1:17">
      <c r="A407" s="33">
        <v>405</v>
      </c>
      <c r="B407" s="25">
        <v>58</v>
      </c>
      <c r="C407" s="40">
        <v>9</v>
      </c>
      <c r="D407" s="36">
        <f>D395*(1+Mastersheet!$C$3)</f>
        <v>31828.022860268007</v>
      </c>
      <c r="E407" s="34">
        <f t="shared" si="37"/>
        <v>-1909.6813716160805</v>
      </c>
      <c r="F407" s="37">
        <v>0</v>
      </c>
      <c r="G407" s="41">
        <f t="shared" si="34"/>
        <v>-9230.1266294777215</v>
      </c>
      <c r="H407" s="25">
        <v>0</v>
      </c>
      <c r="I407" s="25">
        <v>0</v>
      </c>
      <c r="J407" s="25">
        <v>0</v>
      </c>
      <c r="K407">
        <v>0</v>
      </c>
      <c r="L407" s="38">
        <f>(1+Mastersheet!$C$29)*L395</f>
        <v>-6840.5898827984574</v>
      </c>
      <c r="M407" s="37">
        <f>M395*(1+Mastersheet!$C$39)</f>
        <v>-1326.1676191778331</v>
      </c>
      <c r="N407" s="38">
        <v>0</v>
      </c>
      <c r="O407" s="38">
        <f t="shared" si="38"/>
        <v>0</v>
      </c>
      <c r="P407" s="58">
        <f t="shared" si="35"/>
        <v>12521.457357197918</v>
      </c>
      <c r="Q407" s="36">
        <f t="shared" si="36"/>
        <v>4794613.9798426162</v>
      </c>
    </row>
    <row r="408" spans="1:17">
      <c r="A408" s="33">
        <v>406</v>
      </c>
      <c r="B408" s="25">
        <v>58</v>
      </c>
      <c r="C408" s="40">
        <v>10</v>
      </c>
      <c r="D408" s="36">
        <f>D396*(1+Mastersheet!$C$3)</f>
        <v>31828.022860268007</v>
      </c>
      <c r="E408" s="34">
        <f t="shared" si="37"/>
        <v>-1909.6813716160805</v>
      </c>
      <c r="F408" s="37">
        <v>0</v>
      </c>
      <c r="G408" s="41">
        <f t="shared" si="34"/>
        <v>-9230.1266294777215</v>
      </c>
      <c r="H408" s="25">
        <v>0</v>
      </c>
      <c r="I408" s="25">
        <v>0</v>
      </c>
      <c r="J408" s="25">
        <v>0</v>
      </c>
      <c r="K408">
        <v>0</v>
      </c>
      <c r="L408" s="38">
        <f>(1+Mastersheet!$C$29)*L396</f>
        <v>-6840.5898827984574</v>
      </c>
      <c r="M408" s="37">
        <f>M396*(1+Mastersheet!$C$39)</f>
        <v>-1326.1676191778331</v>
      </c>
      <c r="N408" s="38">
        <v>0</v>
      </c>
      <c r="O408" s="38">
        <f t="shared" si="38"/>
        <v>0</v>
      </c>
      <c r="P408" s="58">
        <f t="shared" si="35"/>
        <v>12521.457357197918</v>
      </c>
      <c r="Q408" s="36">
        <f t="shared" si="36"/>
        <v>4815126.4604995521</v>
      </c>
    </row>
    <row r="409" spans="1:17">
      <c r="A409" s="33">
        <v>407</v>
      </c>
      <c r="B409" s="25">
        <v>58</v>
      </c>
      <c r="C409" s="40">
        <v>11</v>
      </c>
      <c r="D409" s="36">
        <f>D397*(1+Mastersheet!$C$3)</f>
        <v>31828.022860268007</v>
      </c>
      <c r="E409" s="34">
        <f t="shared" si="37"/>
        <v>-1909.6813716160805</v>
      </c>
      <c r="F409" s="37">
        <v>0</v>
      </c>
      <c r="G409" s="41">
        <f t="shared" si="34"/>
        <v>-9230.1266294777215</v>
      </c>
      <c r="H409" s="25">
        <v>0</v>
      </c>
      <c r="I409" s="25">
        <v>0</v>
      </c>
      <c r="J409" s="25">
        <v>0</v>
      </c>
      <c r="K409">
        <v>0</v>
      </c>
      <c r="L409" s="38">
        <f>(1+Mastersheet!$C$29)*L397</f>
        <v>-6840.5898827984574</v>
      </c>
      <c r="M409" s="37">
        <f>M397*(1+Mastersheet!$C$39)</f>
        <v>-1326.1676191778331</v>
      </c>
      <c r="N409" s="38">
        <v>0</v>
      </c>
      <c r="O409" s="38">
        <f t="shared" si="38"/>
        <v>0</v>
      </c>
      <c r="P409" s="58">
        <f t="shared" si="35"/>
        <v>12521.457357197918</v>
      </c>
      <c r="Q409" s="36">
        <f t="shared" si="36"/>
        <v>4835673.1286242492</v>
      </c>
    </row>
    <row r="410" spans="1:17">
      <c r="A410" s="33">
        <v>408</v>
      </c>
      <c r="B410" s="25">
        <v>58</v>
      </c>
      <c r="C410" s="40">
        <v>0</v>
      </c>
      <c r="D410" s="36">
        <f>D398*(1+Mastersheet!$C$3)</f>
        <v>31828.022860268007</v>
      </c>
      <c r="E410" s="34">
        <f t="shared" si="37"/>
        <v>-1909.6813716160805</v>
      </c>
      <c r="F410" s="37">
        <v>0</v>
      </c>
      <c r="G410" s="41">
        <f t="shared" si="34"/>
        <v>-9230.1266294777215</v>
      </c>
      <c r="H410" s="25">
        <v>0</v>
      </c>
      <c r="I410" s="25">
        <v>0</v>
      </c>
      <c r="J410" s="25">
        <v>0</v>
      </c>
      <c r="K410">
        <v>0</v>
      </c>
      <c r="L410" s="38">
        <f>(1+Mastersheet!$C$29)*L398</f>
        <v>-6840.5898827984574</v>
      </c>
      <c r="M410" s="37">
        <f>M398*(1+Mastersheet!$C$39)</f>
        <v>-1326.1676191778331</v>
      </c>
      <c r="N410" s="38">
        <v>0</v>
      </c>
      <c r="O410" s="38">
        <f t="shared" si="38"/>
        <v>0</v>
      </c>
      <c r="P410" s="58">
        <f t="shared" si="35"/>
        <v>12521.457357197918</v>
      </c>
      <c r="Q410" s="36">
        <f t="shared" si="36"/>
        <v>4856254.041195821</v>
      </c>
    </row>
    <row r="411" spans="1:17">
      <c r="A411" s="33">
        <v>409</v>
      </c>
      <c r="B411" s="25">
        <v>58</v>
      </c>
      <c r="C411" s="40">
        <v>1</v>
      </c>
      <c r="D411" s="36">
        <f>D399*(1+Mastersheet!$C$3)</f>
        <v>32782.863546076049</v>
      </c>
      <c r="E411" s="34">
        <f t="shared" si="37"/>
        <v>-1966.9718127645629</v>
      </c>
      <c r="F411" s="37">
        <v>0</v>
      </c>
      <c r="G411" s="41">
        <f t="shared" si="34"/>
        <v>-9507.0304283620535</v>
      </c>
      <c r="H411" s="25">
        <v>0</v>
      </c>
      <c r="I411" s="25">
        <v>0</v>
      </c>
      <c r="J411" s="25">
        <v>0</v>
      </c>
      <c r="K411">
        <v>0</v>
      </c>
      <c r="L411" s="38">
        <f>(1+Mastersheet!$C$29)*L399</f>
        <v>-7251.0252757663657</v>
      </c>
      <c r="M411" s="37">
        <f>M399*(1+Mastersheet!$C$39)</f>
        <v>-1365.9526477531681</v>
      </c>
      <c r="N411" s="38">
        <v>0</v>
      </c>
      <c r="O411" s="38">
        <f t="shared" si="38"/>
        <v>0</v>
      </c>
      <c r="P411" s="58">
        <f t="shared" si="35"/>
        <v>12691.8833814299</v>
      </c>
      <c r="Q411" s="36">
        <f t="shared" si="36"/>
        <v>4877039.6813125778</v>
      </c>
    </row>
    <row r="412" spans="1:17">
      <c r="A412" s="33">
        <v>410</v>
      </c>
      <c r="B412" s="25">
        <v>59</v>
      </c>
      <c r="C412" s="40">
        <v>2</v>
      </c>
      <c r="D412" s="36">
        <f>D400*(1+Mastersheet!$C$3)</f>
        <v>32782.863546076049</v>
      </c>
      <c r="E412" s="34">
        <f t="shared" si="37"/>
        <v>-1966.9718127645629</v>
      </c>
      <c r="F412" s="37">
        <v>0</v>
      </c>
      <c r="G412" s="41">
        <f t="shared" si="34"/>
        <v>-9507.0304283620535</v>
      </c>
      <c r="H412" s="25">
        <v>0</v>
      </c>
      <c r="I412" s="25">
        <v>0</v>
      </c>
      <c r="J412" s="25">
        <v>0</v>
      </c>
      <c r="K412">
        <v>0</v>
      </c>
      <c r="L412" s="38">
        <f>(1+Mastersheet!$C$29)*L400</f>
        <v>-7251.0252757663657</v>
      </c>
      <c r="M412" s="37">
        <f>M400*(1+Mastersheet!$C$39)</f>
        <v>-1365.9526477531681</v>
      </c>
      <c r="N412" s="38">
        <v>0</v>
      </c>
      <c r="O412" s="38">
        <f t="shared" si="38"/>
        <v>0</v>
      </c>
      <c r="P412" s="58">
        <f t="shared" si="35"/>
        <v>12691.8833814299</v>
      </c>
      <c r="Q412" s="36">
        <f t="shared" si="36"/>
        <v>4897859.9641628619</v>
      </c>
    </row>
    <row r="413" spans="1:17">
      <c r="A413" s="33">
        <v>411</v>
      </c>
      <c r="B413" s="25">
        <v>59</v>
      </c>
      <c r="C413" s="40">
        <v>3</v>
      </c>
      <c r="D413" s="36">
        <f>D401*(1+Mastersheet!$C$3)</f>
        <v>32782.863546076049</v>
      </c>
      <c r="E413" s="34">
        <f t="shared" si="37"/>
        <v>-1966.9718127645629</v>
      </c>
      <c r="F413" s="37">
        <v>0</v>
      </c>
      <c r="G413" s="41">
        <f t="shared" si="34"/>
        <v>-9507.0304283620535</v>
      </c>
      <c r="H413" s="25">
        <v>0</v>
      </c>
      <c r="I413" s="25">
        <v>0</v>
      </c>
      <c r="J413" s="25">
        <v>0</v>
      </c>
      <c r="K413">
        <v>0</v>
      </c>
      <c r="L413" s="38">
        <f>(1+Mastersheet!$C$29)*L401</f>
        <v>-7251.0252757663657</v>
      </c>
      <c r="M413" s="37">
        <f>M401*(1+Mastersheet!$C$39)</f>
        <v>-1365.9526477531681</v>
      </c>
      <c r="N413" s="38">
        <v>0</v>
      </c>
      <c r="O413" s="38">
        <f t="shared" si="38"/>
        <v>0</v>
      </c>
      <c r="P413" s="58">
        <f t="shared" si="35"/>
        <v>12691.8833814299</v>
      </c>
      <c r="Q413" s="36">
        <f t="shared" si="36"/>
        <v>4918714.947484564</v>
      </c>
    </row>
    <row r="414" spans="1:17">
      <c r="A414" s="33">
        <v>412</v>
      </c>
      <c r="B414" s="25">
        <v>59</v>
      </c>
      <c r="C414" s="40">
        <v>4</v>
      </c>
      <c r="D414" s="36">
        <f>D402*(1+Mastersheet!$C$3)</f>
        <v>32782.863546076049</v>
      </c>
      <c r="E414" s="34">
        <f t="shared" si="37"/>
        <v>-1966.9718127645629</v>
      </c>
      <c r="F414" s="37">
        <v>0</v>
      </c>
      <c r="G414" s="41">
        <f t="shared" si="34"/>
        <v>-9507.0304283620535</v>
      </c>
      <c r="H414" s="25">
        <v>0</v>
      </c>
      <c r="I414" s="25">
        <v>0</v>
      </c>
      <c r="J414" s="25">
        <v>0</v>
      </c>
      <c r="K414">
        <v>0</v>
      </c>
      <c r="L414" s="38">
        <f>(1+Mastersheet!$C$29)*L402</f>
        <v>-7251.0252757663657</v>
      </c>
      <c r="M414" s="37">
        <f>M402*(1+Mastersheet!$C$39)</f>
        <v>-1365.9526477531681</v>
      </c>
      <c r="N414" s="38">
        <v>0</v>
      </c>
      <c r="O414" s="38">
        <f t="shared" si="38"/>
        <v>0</v>
      </c>
      <c r="P414" s="58">
        <f t="shared" si="35"/>
        <v>12691.8833814299</v>
      </c>
      <c r="Q414" s="36">
        <f t="shared" si="36"/>
        <v>4939604.6891118018</v>
      </c>
    </row>
    <row r="415" spans="1:17">
      <c r="A415" s="33">
        <v>413</v>
      </c>
      <c r="B415" s="25">
        <v>59</v>
      </c>
      <c r="C415" s="40">
        <v>5</v>
      </c>
      <c r="D415" s="36">
        <f>D403*(1+Mastersheet!$C$3)</f>
        <v>32782.863546076049</v>
      </c>
      <c r="E415" s="34">
        <f t="shared" si="37"/>
        <v>-1966.9718127645629</v>
      </c>
      <c r="F415" s="37">
        <v>0</v>
      </c>
      <c r="G415" s="41">
        <f t="shared" si="34"/>
        <v>-9507.0304283620535</v>
      </c>
      <c r="H415" s="25">
        <v>0</v>
      </c>
      <c r="I415" s="25">
        <v>0</v>
      </c>
      <c r="J415" s="25">
        <v>0</v>
      </c>
      <c r="K415">
        <v>0</v>
      </c>
      <c r="L415" s="38">
        <f>(1+Mastersheet!$C$29)*L403</f>
        <v>-7251.0252757663657</v>
      </c>
      <c r="M415" s="37">
        <f>M403*(1+Mastersheet!$C$39)</f>
        <v>-1365.9526477531681</v>
      </c>
      <c r="N415" s="38">
        <v>0</v>
      </c>
      <c r="O415" s="38">
        <f t="shared" si="38"/>
        <v>0</v>
      </c>
      <c r="P415" s="58">
        <f t="shared" si="35"/>
        <v>12691.8833814299</v>
      </c>
      <c r="Q415" s="36">
        <f t="shared" si="36"/>
        <v>4960529.2469750848</v>
      </c>
    </row>
    <row r="416" spans="1:17">
      <c r="A416" s="33">
        <v>414</v>
      </c>
      <c r="B416" s="25">
        <v>59</v>
      </c>
      <c r="C416" s="40">
        <v>6</v>
      </c>
      <c r="D416" s="36">
        <f>D404*(1+Mastersheet!$C$3)</f>
        <v>32782.863546076049</v>
      </c>
      <c r="E416" s="34">
        <f t="shared" si="37"/>
        <v>-1966.9718127645629</v>
      </c>
      <c r="F416" s="37">
        <v>0</v>
      </c>
      <c r="G416" s="41">
        <f t="shared" si="34"/>
        <v>-9507.0304283620535</v>
      </c>
      <c r="H416" s="25">
        <v>0</v>
      </c>
      <c r="I416" s="25">
        <v>0</v>
      </c>
      <c r="J416" s="25">
        <v>0</v>
      </c>
      <c r="K416">
        <v>0</v>
      </c>
      <c r="L416" s="38">
        <f>(1+Mastersheet!$C$29)*L404</f>
        <v>-7251.0252757663657</v>
      </c>
      <c r="M416" s="37">
        <f>M404*(1+Mastersheet!$C$39)</f>
        <v>-1365.9526477531681</v>
      </c>
      <c r="N416" s="38">
        <v>0</v>
      </c>
      <c r="O416" s="38">
        <f t="shared" si="38"/>
        <v>0</v>
      </c>
      <c r="P416" s="58">
        <f t="shared" si="35"/>
        <v>12691.8833814299</v>
      </c>
      <c r="Q416" s="36">
        <f t="shared" si="36"/>
        <v>4981488.6791014737</v>
      </c>
    </row>
    <row r="417" spans="1:17">
      <c r="A417" s="33">
        <v>415</v>
      </c>
      <c r="B417" s="25">
        <v>59</v>
      </c>
      <c r="C417" s="40">
        <v>7</v>
      </c>
      <c r="D417" s="36">
        <f>D405*(1+Mastersheet!$C$3)</f>
        <v>32782.863546076049</v>
      </c>
      <c r="E417" s="34">
        <f t="shared" si="37"/>
        <v>-1966.9718127645629</v>
      </c>
      <c r="F417" s="37">
        <v>0</v>
      </c>
      <c r="G417" s="41">
        <f t="shared" si="34"/>
        <v>-9507.0304283620535</v>
      </c>
      <c r="H417" s="25">
        <v>0</v>
      </c>
      <c r="I417" s="25">
        <v>0</v>
      </c>
      <c r="J417" s="25">
        <v>0</v>
      </c>
      <c r="K417">
        <v>0</v>
      </c>
      <c r="L417" s="38">
        <f>(1+Mastersheet!$C$29)*L405</f>
        <v>-7251.0252757663657</v>
      </c>
      <c r="M417" s="37">
        <f>M405*(1+Mastersheet!$C$39)</f>
        <v>-1365.9526477531681</v>
      </c>
      <c r="N417" s="38">
        <v>0</v>
      </c>
      <c r="O417" s="38">
        <f t="shared" si="38"/>
        <v>0</v>
      </c>
      <c r="P417" s="58">
        <f t="shared" si="35"/>
        <v>12691.8833814299</v>
      </c>
      <c r="Q417" s="36">
        <f t="shared" si="36"/>
        <v>5002483.0436147396</v>
      </c>
    </row>
    <row r="418" spans="1:17">
      <c r="A418" s="33">
        <v>416</v>
      </c>
      <c r="B418" s="25">
        <v>59</v>
      </c>
      <c r="C418" s="40">
        <v>8</v>
      </c>
      <c r="D418" s="36">
        <f>D406*(1+Mastersheet!$C$3)</f>
        <v>32782.863546076049</v>
      </c>
      <c r="E418" s="34">
        <f t="shared" si="37"/>
        <v>-1966.9718127645629</v>
      </c>
      <c r="F418" s="37">
        <v>0</v>
      </c>
      <c r="G418" s="41">
        <f t="shared" si="34"/>
        <v>-9507.0304283620535</v>
      </c>
      <c r="H418" s="25">
        <v>0</v>
      </c>
      <c r="I418" s="25">
        <v>0</v>
      </c>
      <c r="J418" s="25">
        <v>0</v>
      </c>
      <c r="K418">
        <v>0</v>
      </c>
      <c r="L418" s="38">
        <f>(1+Mastersheet!$C$29)*L406</f>
        <v>-7251.0252757663657</v>
      </c>
      <c r="M418" s="37">
        <f>M406*(1+Mastersheet!$C$39)</f>
        <v>-1365.9526477531681</v>
      </c>
      <c r="N418" s="38">
        <v>0</v>
      </c>
      <c r="O418" s="38">
        <f t="shared" si="38"/>
        <v>0</v>
      </c>
      <c r="P418" s="58">
        <f t="shared" si="35"/>
        <v>12691.8833814299</v>
      </c>
      <c r="Q418" s="36">
        <f t="shared" si="36"/>
        <v>5023512.3987355279</v>
      </c>
    </row>
    <row r="419" spans="1:17">
      <c r="A419" s="33">
        <v>417</v>
      </c>
      <c r="B419" s="25">
        <v>59</v>
      </c>
      <c r="C419" s="40">
        <v>9</v>
      </c>
      <c r="D419" s="36">
        <f>D407*(1+Mastersheet!$C$3)</f>
        <v>32782.863546076049</v>
      </c>
      <c r="E419" s="34">
        <f t="shared" si="37"/>
        <v>-1966.9718127645629</v>
      </c>
      <c r="F419" s="37">
        <v>0</v>
      </c>
      <c r="G419" s="41">
        <f t="shared" si="34"/>
        <v>-9507.0304283620535</v>
      </c>
      <c r="H419" s="25">
        <v>0</v>
      </c>
      <c r="I419" s="25">
        <v>0</v>
      </c>
      <c r="J419" s="25">
        <v>0</v>
      </c>
      <c r="K419">
        <v>0</v>
      </c>
      <c r="L419" s="38">
        <f>(1+Mastersheet!$C$29)*L407</f>
        <v>-7251.0252757663657</v>
      </c>
      <c r="M419" s="37">
        <f>M407*(1+Mastersheet!$C$39)</f>
        <v>-1365.9526477531681</v>
      </c>
      <c r="N419" s="38">
        <v>0</v>
      </c>
      <c r="O419" s="38">
        <f t="shared" si="38"/>
        <v>0</v>
      </c>
      <c r="P419" s="58">
        <f t="shared" si="35"/>
        <v>12691.8833814299</v>
      </c>
      <c r="Q419" s="36">
        <f t="shared" si="36"/>
        <v>5044576.8027815176</v>
      </c>
    </row>
    <row r="420" spans="1:17">
      <c r="A420" s="33">
        <v>418</v>
      </c>
      <c r="B420" s="25">
        <v>59</v>
      </c>
      <c r="C420" s="40">
        <v>10</v>
      </c>
      <c r="D420" s="36">
        <f>D408*(1+Mastersheet!$C$3)</f>
        <v>32782.863546076049</v>
      </c>
      <c r="E420" s="34">
        <f t="shared" si="37"/>
        <v>-1966.9718127645629</v>
      </c>
      <c r="F420" s="37">
        <v>0</v>
      </c>
      <c r="G420" s="41">
        <f t="shared" si="34"/>
        <v>-9507.0304283620535</v>
      </c>
      <c r="H420" s="25">
        <v>0</v>
      </c>
      <c r="I420" s="25">
        <v>0</v>
      </c>
      <c r="J420" s="25">
        <v>0</v>
      </c>
      <c r="K420">
        <v>0</v>
      </c>
      <c r="L420" s="38">
        <f>(1+Mastersheet!$C$29)*L408</f>
        <v>-7251.0252757663657</v>
      </c>
      <c r="M420" s="37">
        <f>M408*(1+Mastersheet!$C$39)</f>
        <v>-1365.9526477531681</v>
      </c>
      <c r="N420" s="38">
        <v>0</v>
      </c>
      <c r="O420" s="38">
        <f t="shared" si="38"/>
        <v>0</v>
      </c>
      <c r="P420" s="58">
        <f t="shared" si="35"/>
        <v>12691.8833814299</v>
      </c>
      <c r="Q420" s="36">
        <f t="shared" si="36"/>
        <v>5065676.3141675834</v>
      </c>
    </row>
    <row r="421" spans="1:17">
      <c r="A421" s="33">
        <v>419</v>
      </c>
      <c r="B421" s="25">
        <v>59</v>
      </c>
      <c r="C421" s="40">
        <v>11</v>
      </c>
      <c r="D421" s="36">
        <f>D409*(1+Mastersheet!$C$3)</f>
        <v>32782.863546076049</v>
      </c>
      <c r="E421" s="34">
        <f t="shared" si="37"/>
        <v>-1966.9718127645629</v>
      </c>
      <c r="F421" s="37">
        <v>0</v>
      </c>
      <c r="G421" s="41">
        <f t="shared" si="34"/>
        <v>-9507.0304283620535</v>
      </c>
      <c r="H421" s="25">
        <v>0</v>
      </c>
      <c r="I421" s="25">
        <v>0</v>
      </c>
      <c r="J421" s="25">
        <v>0</v>
      </c>
      <c r="K421">
        <v>0</v>
      </c>
      <c r="L421" s="38">
        <f>(1+Mastersheet!$C$29)*L409</f>
        <v>-7251.0252757663657</v>
      </c>
      <c r="M421" s="37">
        <f>M409*(1+Mastersheet!$C$39)</f>
        <v>-1365.9526477531681</v>
      </c>
      <c r="N421" s="38">
        <v>0</v>
      </c>
      <c r="O421" s="38">
        <f t="shared" si="38"/>
        <v>0</v>
      </c>
      <c r="P421" s="58">
        <f t="shared" si="35"/>
        <v>12691.8833814299</v>
      </c>
      <c r="Q421" s="36">
        <f t="shared" si="36"/>
        <v>5086810.9914059592</v>
      </c>
    </row>
    <row r="422" spans="1:17">
      <c r="A422" s="33">
        <v>420</v>
      </c>
      <c r="B422" s="25">
        <v>59</v>
      </c>
      <c r="C422" s="40">
        <v>0</v>
      </c>
      <c r="D422" s="36">
        <f>D410*(1+Mastersheet!$C$3)</f>
        <v>32782.863546076049</v>
      </c>
      <c r="E422" s="34">
        <f t="shared" si="37"/>
        <v>-1966.9718127645629</v>
      </c>
      <c r="F422" s="37">
        <f>'Subcase 1'!F422</f>
        <v>1382745.7552817771</v>
      </c>
      <c r="G422" s="41">
        <f t="shared" si="34"/>
        <v>-9507.0304283620535</v>
      </c>
      <c r="H422" s="25">
        <v>0</v>
      </c>
      <c r="I422" s="25">
        <v>0</v>
      </c>
      <c r="J422" s="25">
        <v>0</v>
      </c>
      <c r="K422" t="str">
        <f>Mastersheet!C23</f>
        <v> $45000</v>
      </c>
      <c r="L422" s="38">
        <f>(1+Mastersheet!$C$29)*L410</f>
        <v>-7251.0252757663657</v>
      </c>
      <c r="M422" s="37">
        <f>M410*(1+Mastersheet!$C$39)</f>
        <v>-1365.9526477531681</v>
      </c>
      <c r="N422" s="38">
        <v>0</v>
      </c>
      <c r="O422" s="38">
        <f t="shared" si="38"/>
        <v>0</v>
      </c>
      <c r="P422" s="58">
        <f t="shared" si="35"/>
        <v>1395437.6386632072</v>
      </c>
      <c r="Q422" s="36">
        <f t="shared" si="36"/>
        <v>6490726.6483881762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2023-11-14T01:15:43Z</dcterms:created>
  <dcterms:modified xsi:type="dcterms:W3CDTF">2023-12-05T20:28:07Z</dcterms:modified>
  <cp:category/>
  <cp:contentStatus/>
</cp:coreProperties>
</file>