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0" documentId="8_{E4E7A8A3-06DF-42C4-827E-8A69FB137590}" xr6:coauthVersionLast="47" xr6:coauthVersionMax="47" xr10:uidLastSave="{00000000-0000-0000-0000-000000000000}"/>
  <bookViews>
    <workbookView xWindow="-120" yWindow="-120" windowWidth="20730" windowHeight="11160" tabRatio="955" firstSheet="8" activeTab="16" xr2:uid="{804A284F-30AB-4AA4-80D9-3863464D9C5B}"/>
  </bookViews>
  <sheets>
    <sheet name="Introduction" sheetId="13" r:id="rId1"/>
    <sheet name="Day-1" sheetId="1" r:id="rId2"/>
    <sheet name="Transpose" sheetId="2" r:id="rId3"/>
    <sheet name="Paste Link" sheetId="3" r:id="rId4"/>
    <sheet name="how to remove blanks in bw rows" sheetId="19" r:id="rId5"/>
    <sheet name="Skip Blank" sheetId="4" r:id="rId6"/>
    <sheet name="Paste Special Operations" sheetId="5" r:id="rId7"/>
    <sheet name="Math &amp; Trigo" sheetId="6" r:id="rId8"/>
    <sheet name="IFS Functions" sheetId="7" r:id="rId9"/>
    <sheet name="Referencing" sheetId="8" r:id="rId10"/>
    <sheet name="Mixed Referencing" sheetId="9" r:id="rId11"/>
    <sheet name="Naming Range" sheetId="10" r:id="rId12"/>
    <sheet name="fill Series" sheetId="14" r:id="rId13"/>
    <sheet name="Date &amp; Time" sheetId="11" r:id="rId14"/>
    <sheet name="Information" sheetId="12" r:id="rId15"/>
    <sheet name="text to column " sheetId="15" r:id="rId16"/>
    <sheet name="Flash Fill" sheetId="16" r:id="rId17"/>
    <sheet name="text to column" sheetId="17" r:id="rId18"/>
  </sheets>
  <definedNames>
    <definedName name="SALARY">'Naming Range'!$B$2:$B$14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M3" i="1"/>
  <c r="I3" i="11"/>
  <c r="J3" i="11"/>
  <c r="K3" i="11"/>
  <c r="H5" i="8"/>
  <c r="J30" i="7"/>
  <c r="J36" i="7"/>
  <c r="J34" i="7"/>
  <c r="H3" i="12"/>
  <c r="H4" i="12"/>
  <c r="H5" i="12"/>
  <c r="H7" i="12"/>
  <c r="H8" i="12"/>
  <c r="H9" i="12"/>
  <c r="H10" i="12"/>
  <c r="H11" i="12"/>
  <c r="H12" i="12"/>
  <c r="H13" i="12"/>
  <c r="H14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2" i="12"/>
  <c r="F3" i="12"/>
  <c r="F4" i="12"/>
  <c r="F5" i="12"/>
  <c r="F7" i="12"/>
  <c r="F8" i="12"/>
  <c r="F9" i="12"/>
  <c r="F10" i="12"/>
  <c r="F11" i="12"/>
  <c r="F12" i="12"/>
  <c r="F13" i="12"/>
  <c r="F14" i="12"/>
  <c r="F2" i="12"/>
  <c r="E3" i="12"/>
  <c r="E4" i="12"/>
  <c r="E5" i="12"/>
  <c r="E7" i="12"/>
  <c r="E8" i="12"/>
  <c r="E9" i="12"/>
  <c r="E10" i="12"/>
  <c r="E11" i="12"/>
  <c r="E12" i="12"/>
  <c r="E13" i="12"/>
  <c r="E14" i="12"/>
  <c r="E2" i="12"/>
  <c r="D3" i="12"/>
  <c r="D4" i="12"/>
  <c r="D5" i="12"/>
  <c r="D7" i="12"/>
  <c r="D8" i="12"/>
  <c r="D9" i="12"/>
  <c r="D10" i="12"/>
  <c r="D11" i="12"/>
  <c r="D12" i="12"/>
  <c r="D13" i="12"/>
  <c r="D14" i="12"/>
  <c r="D2" i="12"/>
  <c r="C3" i="12"/>
  <c r="C4" i="12"/>
  <c r="C5" i="12"/>
  <c r="C7" i="12"/>
  <c r="C8" i="12"/>
  <c r="C9" i="12"/>
  <c r="C10" i="12"/>
  <c r="C11" i="12"/>
  <c r="C12" i="12"/>
  <c r="C13" i="12"/>
  <c r="C14" i="12"/>
  <c r="C2" i="12"/>
  <c r="B3" i="12"/>
  <c r="B4" i="12"/>
  <c r="B5" i="12"/>
  <c r="B7" i="12"/>
  <c r="B8" i="12"/>
  <c r="B9" i="12"/>
  <c r="B10" i="12"/>
  <c r="B11" i="12"/>
  <c r="B12" i="12"/>
  <c r="B13" i="12"/>
  <c r="B14" i="12"/>
  <c r="B2" i="12"/>
  <c r="F28" i="7"/>
  <c r="H6" i="8"/>
  <c r="H7" i="8"/>
  <c r="H8" i="8"/>
  <c r="H9" i="8"/>
  <c r="H10" i="8"/>
  <c r="H7" i="10"/>
  <c r="H6" i="10"/>
  <c r="H5" i="10"/>
  <c r="H3" i="10"/>
  <c r="E11" i="11" l="1"/>
  <c r="D11" i="11"/>
  <c r="C6" i="11"/>
  <c r="C5" i="11"/>
  <c r="C4" i="11"/>
  <c r="H4" i="10"/>
  <c r="F7" i="10"/>
  <c r="F6" i="10"/>
  <c r="F5" i="10"/>
  <c r="F4" i="10"/>
  <c r="F3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G5" i="9"/>
  <c r="H5" i="9"/>
  <c r="I5" i="9"/>
  <c r="J5" i="9"/>
  <c r="B6" i="9"/>
  <c r="C6" i="9"/>
  <c r="D6" i="9"/>
  <c r="E6" i="9"/>
  <c r="F6" i="9"/>
  <c r="G6" i="9"/>
  <c r="H6" i="9"/>
  <c r="I6" i="9"/>
  <c r="J6" i="9"/>
  <c r="B7" i="9"/>
  <c r="C7" i="9"/>
  <c r="D7" i="9"/>
  <c r="E7" i="9"/>
  <c r="F7" i="9"/>
  <c r="G7" i="9"/>
  <c r="H7" i="9"/>
  <c r="I7" i="9"/>
  <c r="J7" i="9"/>
  <c r="B8" i="9"/>
  <c r="C8" i="9"/>
  <c r="D8" i="9"/>
  <c r="E8" i="9"/>
  <c r="F8" i="9"/>
  <c r="G8" i="9"/>
  <c r="H8" i="9"/>
  <c r="I8" i="9"/>
  <c r="J8" i="9"/>
  <c r="B9" i="9"/>
  <c r="C9" i="9"/>
  <c r="D9" i="9"/>
  <c r="E9" i="9"/>
  <c r="F9" i="9"/>
  <c r="G9" i="9"/>
  <c r="H9" i="9"/>
  <c r="I9" i="9"/>
  <c r="J9" i="9"/>
  <c r="B10" i="9"/>
  <c r="C10" i="9"/>
  <c r="D10" i="9"/>
  <c r="E10" i="9"/>
  <c r="F10" i="9"/>
  <c r="G10" i="9"/>
  <c r="H10" i="9"/>
  <c r="I10" i="9"/>
  <c r="J10" i="9"/>
  <c r="C2" i="9"/>
  <c r="D2" i="9"/>
  <c r="E2" i="9"/>
  <c r="F2" i="9"/>
  <c r="G2" i="9"/>
  <c r="H2" i="9"/>
  <c r="I2" i="9"/>
  <c r="J2" i="9"/>
  <c r="B2" i="9"/>
  <c r="D6" i="8"/>
  <c r="D7" i="8"/>
  <c r="D8" i="8"/>
  <c r="D9" i="8"/>
  <c r="D10" i="8"/>
  <c r="D11" i="8"/>
  <c r="D5" i="8"/>
  <c r="M20" i="7"/>
  <c r="M18" i="7"/>
  <c r="M10" i="7"/>
  <c r="M15" i="7"/>
  <c r="M14" i="7"/>
  <c r="M13" i="7"/>
  <c r="M8" i="7"/>
  <c r="M9" i="7"/>
  <c r="T4" i="6"/>
  <c r="T5" i="6"/>
  <c r="T6" i="6"/>
  <c r="T7" i="6"/>
  <c r="T8" i="6"/>
  <c r="T9" i="6"/>
  <c r="T10" i="6"/>
  <c r="T3" i="6"/>
  <c r="C1" i="3"/>
  <c r="C2" i="3"/>
  <c r="C3" i="3"/>
  <c r="C4" i="3"/>
  <c r="C5" i="3"/>
  <c r="C6" i="3"/>
  <c r="C7" i="3"/>
  <c r="C8" i="3"/>
  <c r="C9" i="3"/>
  <c r="C10" i="3"/>
  <c r="C11" i="3"/>
  <c r="B1" i="3"/>
  <c r="B2" i="3"/>
  <c r="B3" i="3"/>
  <c r="B4" i="3"/>
  <c r="B5" i="3"/>
  <c r="B6" i="3"/>
  <c r="B7" i="3"/>
  <c r="B8" i="3"/>
  <c r="B9" i="3"/>
  <c r="B10" i="3"/>
  <c r="B11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  <c r="J27" i="7"/>
  <c r="J26" i="7"/>
  <c r="J19" i="7"/>
  <c r="J22" i="7"/>
  <c r="J17" i="7"/>
  <c r="J15" i="7"/>
  <c r="J16" i="7"/>
  <c r="J13" i="7"/>
  <c r="J11" i="7"/>
  <c r="J10" i="7"/>
  <c r="J9" i="7"/>
  <c r="J7" i="7"/>
  <c r="J8" i="7"/>
  <c r="J6" i="7"/>
  <c r="J5" i="7"/>
  <c r="J4" i="7"/>
  <c r="J3" i="7"/>
  <c r="Z4" i="6"/>
  <c r="Z5" i="6"/>
  <c r="Z6" i="6"/>
  <c r="Z7" i="6"/>
  <c r="Z8" i="6"/>
  <c r="Z9" i="6"/>
  <c r="Z10" i="6"/>
  <c r="Z3" i="6"/>
  <c r="R4" i="6"/>
  <c r="R5" i="6"/>
  <c r="R6" i="6"/>
  <c r="R7" i="6"/>
  <c r="R8" i="6"/>
  <c r="R9" i="6"/>
  <c r="R10" i="6"/>
  <c r="R3" i="6"/>
  <c r="W4" i="6"/>
  <c r="W5" i="6"/>
  <c r="W6" i="6"/>
  <c r="W7" i="6"/>
  <c r="W8" i="6"/>
  <c r="W9" i="6"/>
  <c r="W10" i="6"/>
  <c r="W3" i="6"/>
  <c r="O4" i="6"/>
  <c r="O5" i="6"/>
  <c r="O6" i="6"/>
  <c r="O7" i="6"/>
  <c r="O8" i="6"/>
  <c r="O9" i="6"/>
  <c r="O10" i="6"/>
  <c r="O3" i="6"/>
  <c r="L4" i="6"/>
  <c r="L5" i="6"/>
  <c r="L6" i="6"/>
  <c r="L7" i="6"/>
  <c r="L8" i="6"/>
  <c r="L9" i="6"/>
  <c r="L10" i="6"/>
  <c r="L3" i="6"/>
  <c r="I16" i="6"/>
  <c r="I17" i="6"/>
  <c r="I18" i="6"/>
  <c r="I19" i="6"/>
  <c r="I20" i="6"/>
  <c r="I21" i="6"/>
  <c r="I22" i="6"/>
  <c r="I15" i="6"/>
  <c r="I4" i="6"/>
  <c r="I5" i="6"/>
  <c r="I6" i="6"/>
  <c r="I7" i="6"/>
  <c r="I8" i="6"/>
  <c r="I9" i="6"/>
  <c r="I10" i="6"/>
  <c r="I3" i="6"/>
  <c r="D4" i="6"/>
  <c r="D5" i="6"/>
  <c r="D6" i="6"/>
  <c r="D7" i="6"/>
  <c r="D8" i="6"/>
  <c r="D9" i="6"/>
  <c r="D10" i="6"/>
  <c r="D11" i="6"/>
  <c r="D3" i="6"/>
  <c r="C4" i="6"/>
  <c r="C5" i="6"/>
  <c r="C6" i="6"/>
  <c r="C7" i="6"/>
  <c r="C8" i="6"/>
  <c r="C9" i="6"/>
  <c r="C10" i="6"/>
  <c r="C11" i="6"/>
  <c r="C3" i="6"/>
  <c r="E4" i="6"/>
  <c r="E5" i="6"/>
  <c r="E6" i="6"/>
  <c r="E7" i="6"/>
  <c r="E8" i="6"/>
  <c r="E9" i="6"/>
  <c r="E10" i="6"/>
  <c r="E11" i="6"/>
  <c r="E3" i="6"/>
  <c r="B4" i="6"/>
  <c r="B5" i="6"/>
  <c r="B6" i="6"/>
  <c r="B7" i="6"/>
  <c r="B8" i="6"/>
  <c r="B9" i="6"/>
  <c r="B10" i="6"/>
  <c r="B11" i="6"/>
  <c r="B3" i="6"/>
  <c r="D1" i="3"/>
  <c r="D2" i="3"/>
  <c r="D3" i="3"/>
  <c r="D4" i="3"/>
  <c r="D5" i="3"/>
  <c r="D6" i="3"/>
  <c r="D7" i="3"/>
  <c r="D8" i="3"/>
  <c r="D9" i="3"/>
  <c r="D10" i="3"/>
  <c r="D11" i="3"/>
  <c r="U3" i="1"/>
  <c r="T4" i="1"/>
  <c r="T5" i="1"/>
  <c r="T6" i="1"/>
  <c r="T7" i="1"/>
  <c r="T8" i="1"/>
  <c r="T9" i="1"/>
  <c r="T10" i="1"/>
  <c r="T11" i="1"/>
  <c r="T12" i="1"/>
  <c r="R3" i="1"/>
  <c r="S3" i="1" l="1"/>
  <c r="R4" i="1"/>
  <c r="R5" i="1"/>
  <c r="R6" i="1"/>
  <c r="R7" i="1"/>
  <c r="R8" i="1"/>
  <c r="R9" i="1"/>
  <c r="R10" i="1"/>
  <c r="R11" i="1"/>
  <c r="R12" i="1"/>
  <c r="Q3" i="1"/>
  <c r="P3" i="1"/>
  <c r="P4" i="1"/>
  <c r="P5" i="1"/>
  <c r="P6" i="1"/>
  <c r="P7" i="1"/>
  <c r="P8" i="1"/>
  <c r="P9" i="1"/>
  <c r="P10" i="1"/>
  <c r="P11" i="1"/>
  <c r="P12" i="1"/>
  <c r="M6" i="1"/>
  <c r="M5" i="1"/>
  <c r="M4" i="1"/>
  <c r="I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  <c r="L4" i="1"/>
  <c r="L5" i="1"/>
  <c r="L6" i="1"/>
  <c r="L7" i="1"/>
  <c r="L8" i="1"/>
  <c r="L9" i="1"/>
  <c r="L10" i="1"/>
  <c r="L11" i="1"/>
  <c r="L12" i="1"/>
  <c r="L3" i="1"/>
  <c r="W6" i="1"/>
  <c r="W7" i="1"/>
  <c r="W8" i="1"/>
  <c r="W9" i="1"/>
  <c r="W10" i="1"/>
  <c r="W11" i="1"/>
  <c r="W12" i="1"/>
  <c r="W4" i="1"/>
  <c r="W5" i="1"/>
  <c r="W3" i="1"/>
  <c r="U4" i="1"/>
  <c r="U5" i="1"/>
  <c r="U6" i="1"/>
  <c r="U7" i="1"/>
  <c r="U8" i="1"/>
  <c r="U9" i="1"/>
  <c r="U10" i="1"/>
  <c r="U11" i="1"/>
  <c r="U12" i="1"/>
  <c r="S4" i="1"/>
  <c r="S5" i="1"/>
  <c r="S6" i="1"/>
  <c r="S7" i="1"/>
  <c r="S8" i="1"/>
  <c r="S9" i="1"/>
  <c r="S10" i="1"/>
  <c r="S11" i="1"/>
  <c r="S12" i="1"/>
  <c r="Q4" i="1"/>
  <c r="Q5" i="1"/>
  <c r="Q6" i="1"/>
  <c r="Q7" i="1"/>
  <c r="Q8" i="1"/>
  <c r="Q9" i="1"/>
  <c r="Q10" i="1"/>
  <c r="Q11" i="1"/>
  <c r="Q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D4" i="1"/>
  <c r="D5" i="1"/>
  <c r="D6" i="1"/>
  <c r="D7" i="1"/>
  <c r="D8" i="1"/>
  <c r="D9" i="1"/>
  <c r="D10" i="1"/>
  <c r="D11" i="1"/>
  <c r="D12" i="1"/>
  <c r="D3" i="1"/>
  <c r="A6" i="12"/>
  <c r="F6" i="12" l="1"/>
  <c r="H6" i="12"/>
  <c r="D6" i="12"/>
  <c r="E6" i="12"/>
  <c r="B6" i="12"/>
  <c r="C6" i="12"/>
</calcChain>
</file>

<file path=xl/sharedStrings.xml><?xml version="1.0" encoding="utf-8"?>
<sst xmlns="http://schemas.openxmlformats.org/spreadsheetml/2006/main" count="751" uniqueCount="420">
  <si>
    <t>Employee Name</t>
  </si>
  <si>
    <t>JP Kumar</t>
  </si>
  <si>
    <t>Anjali Thakur</t>
  </si>
  <si>
    <t>Priya Agarwal</t>
  </si>
  <si>
    <t>R Vasu</t>
  </si>
  <si>
    <t>Sanjay Gupta</t>
  </si>
  <si>
    <t>Jharna Biswal</t>
  </si>
  <si>
    <t>Prakash Dutta</t>
  </si>
  <si>
    <t>Manisha Guha</t>
  </si>
  <si>
    <t>Arjun Jain</t>
  </si>
  <si>
    <t>Arjun Kapoor</t>
  </si>
  <si>
    <t>Anjali THakur</t>
  </si>
  <si>
    <t>Priya AgarwaL</t>
  </si>
  <si>
    <t>Sanjay GuptA</t>
  </si>
  <si>
    <t>Arjun JAiN</t>
  </si>
  <si>
    <t>Upper</t>
  </si>
  <si>
    <t>Lower</t>
  </si>
  <si>
    <t>Proper</t>
  </si>
  <si>
    <t>Len</t>
  </si>
  <si>
    <t>Left</t>
  </si>
  <si>
    <t>Right</t>
  </si>
  <si>
    <t>MID</t>
  </si>
  <si>
    <t>JP</t>
  </si>
  <si>
    <t>Kumar</t>
  </si>
  <si>
    <t>Anjali</t>
  </si>
  <si>
    <t>THakur</t>
  </si>
  <si>
    <t>Priya</t>
  </si>
  <si>
    <t>AgarwaL</t>
  </si>
  <si>
    <t>R</t>
  </si>
  <si>
    <t>Vasu</t>
  </si>
  <si>
    <t>Sanjay</t>
  </si>
  <si>
    <t>GuptA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</si>
  <si>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</si>
  <si>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</si>
  <si>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</si>
  <si>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</si>
  <si>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</si>
  <si>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</si>
  <si>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</si>
  <si>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</si>
  <si>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Kapoor</t>
  </si>
  <si>
    <t>First Name</t>
  </si>
  <si>
    <t>Last Name</t>
  </si>
  <si>
    <t>Full Name</t>
  </si>
  <si>
    <t>Jp Kumar</t>
  </si>
  <si>
    <t>Exact</t>
  </si>
  <si>
    <t>(Operator)</t>
  </si>
  <si>
    <t>Find</t>
  </si>
  <si>
    <t>Search</t>
  </si>
  <si>
    <t>Replace</t>
  </si>
  <si>
    <t>Substitute</t>
  </si>
  <si>
    <t>Q-1</t>
  </si>
  <si>
    <t>Transpose A Column data in Horizontal Format</t>
  </si>
  <si>
    <t>Q-2</t>
  </si>
  <si>
    <t>Transpose 16 Row  data in Vertical Format</t>
  </si>
  <si>
    <t>Region</t>
  </si>
  <si>
    <t>North</t>
  </si>
  <si>
    <t>East</t>
  </si>
  <si>
    <t>South</t>
  </si>
  <si>
    <t>West</t>
  </si>
  <si>
    <t>Central</t>
  </si>
  <si>
    <t>Nort-East</t>
  </si>
  <si>
    <t>South_west</t>
  </si>
  <si>
    <t>Qtr-1</t>
  </si>
  <si>
    <t>Qtr-2</t>
  </si>
  <si>
    <t>Sales Data</t>
  </si>
  <si>
    <t>Data</t>
  </si>
  <si>
    <t>Add</t>
  </si>
  <si>
    <t>Substract</t>
  </si>
  <si>
    <t>Multiply</t>
  </si>
  <si>
    <t>Divide</t>
  </si>
  <si>
    <t>Value</t>
  </si>
  <si>
    <t>INT</t>
  </si>
  <si>
    <t>Round</t>
  </si>
  <si>
    <t>Roundup</t>
  </si>
  <si>
    <t>Rounddown</t>
  </si>
  <si>
    <t>Power</t>
  </si>
  <si>
    <t>Power Function</t>
  </si>
  <si>
    <t>Anjali        THakur</t>
  </si>
  <si>
    <t>Priya                 AgarwaL</t>
  </si>
  <si>
    <t>R             Vasu</t>
  </si>
  <si>
    <t>Sanjay                  GuptA</t>
  </si>
  <si>
    <t>Jharna                    Biswal</t>
  </si>
  <si>
    <t>Prakash                    Dutta</t>
  </si>
  <si>
    <t>Manisha                   Guha</t>
  </si>
  <si>
    <t>Arjun             JAiN</t>
  </si>
  <si>
    <t>Arjun                        Kapoor</t>
  </si>
  <si>
    <t>JP                           Kumar</t>
  </si>
  <si>
    <t>Trim</t>
  </si>
  <si>
    <t>Roman</t>
  </si>
  <si>
    <t>IV</t>
  </si>
  <si>
    <t>VI</t>
  </si>
  <si>
    <t>II</t>
  </si>
  <si>
    <t>VIII</t>
  </si>
  <si>
    <t>V</t>
  </si>
  <si>
    <t>IX</t>
  </si>
  <si>
    <t>VII</t>
  </si>
  <si>
    <t>Arbic</t>
  </si>
  <si>
    <t>REPT</t>
  </si>
  <si>
    <t>*</t>
  </si>
  <si>
    <t>SQRT</t>
  </si>
  <si>
    <t>Emp Code</t>
  </si>
  <si>
    <t>Address</t>
  </si>
  <si>
    <t>City</t>
  </si>
  <si>
    <t>Department</t>
  </si>
  <si>
    <t>Basic</t>
  </si>
  <si>
    <t>Andheri (W)</t>
  </si>
  <si>
    <t>Mumbai</t>
  </si>
  <si>
    <t>W</t>
  </si>
  <si>
    <t>Training</t>
  </si>
  <si>
    <t>Govindpuri</t>
  </si>
  <si>
    <t>Delhi</t>
  </si>
  <si>
    <t>N</t>
  </si>
  <si>
    <t>Accounts</t>
  </si>
  <si>
    <t>Sector 9</t>
  </si>
  <si>
    <t>Noida</t>
  </si>
  <si>
    <t>Marketing</t>
  </si>
  <si>
    <t>Egmore</t>
  </si>
  <si>
    <t>Chennai</t>
  </si>
  <si>
    <t>S</t>
  </si>
  <si>
    <t>R&amp;D</t>
  </si>
  <si>
    <t>G K - II</t>
  </si>
  <si>
    <t>Link Road</t>
  </si>
  <si>
    <t>Cuttack</t>
  </si>
  <si>
    <t>E</t>
  </si>
  <si>
    <t>Elgin Road</t>
  </si>
  <si>
    <t>Kolkata</t>
  </si>
  <si>
    <t>Alipore</t>
  </si>
  <si>
    <t>MG Road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</si>
  <si>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</si>
  <si>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</si>
  <si>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</si>
  <si>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</si>
  <si>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</si>
  <si>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</si>
  <si>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</si>
  <si>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</si>
  <si>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</si>
  <si>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</si>
  <si>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</si>
  <si>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</si>
  <si>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</si>
  <si>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</si>
  <si>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</si>
  <si>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</si>
  <si>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</si>
  <si>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</si>
  <si>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</si>
  <si>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</si>
  <si>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Manish Grover</t>
  </si>
  <si>
    <t>L L R Road</t>
  </si>
  <si>
    <t>SUMIFS</t>
  </si>
  <si>
    <t>COUNTIFS</t>
  </si>
  <si>
    <t>AverageIFs</t>
  </si>
  <si>
    <t>Tax Rate</t>
  </si>
  <si>
    <t>Relative Demo</t>
  </si>
  <si>
    <t>Absolute Referencing Demo</t>
  </si>
  <si>
    <t>Product Name</t>
  </si>
  <si>
    <t>Quantity</t>
  </si>
  <si>
    <t>Rate</t>
  </si>
  <si>
    <t>Amount</t>
  </si>
  <si>
    <t>Emp Name</t>
  </si>
  <si>
    <t>Salary</t>
  </si>
  <si>
    <t>Tax</t>
  </si>
  <si>
    <t>Pepsi</t>
  </si>
  <si>
    <t>Ram</t>
  </si>
  <si>
    <t>coke</t>
  </si>
  <si>
    <t>Shyam</t>
  </si>
  <si>
    <t>Slice</t>
  </si>
  <si>
    <t>Hari</t>
  </si>
  <si>
    <t>Miranda</t>
  </si>
  <si>
    <t>Manish</t>
  </si>
  <si>
    <t>Team</t>
  </si>
  <si>
    <t>Asha</t>
  </si>
  <si>
    <t>7-Up</t>
  </si>
  <si>
    <t>Ansu</t>
  </si>
  <si>
    <t>frooty</t>
  </si>
  <si>
    <t>ABS</t>
  </si>
  <si>
    <t>Sum</t>
  </si>
  <si>
    <t>Average</t>
  </si>
  <si>
    <t>Max</t>
  </si>
  <si>
    <t>Min</t>
  </si>
  <si>
    <t>Count</t>
  </si>
  <si>
    <t>CTRL+;</t>
  </si>
  <si>
    <t>CTRL+SHIFT+:</t>
  </si>
  <si>
    <t>TODAY</t>
  </si>
  <si>
    <t>NOW</t>
  </si>
  <si>
    <t>NOW-TODAY</t>
  </si>
  <si>
    <t>TIME</t>
  </si>
  <si>
    <t>DATE</t>
  </si>
  <si>
    <t>HOUR</t>
  </si>
  <si>
    <t>MINUTES</t>
  </si>
  <si>
    <t>SECOND</t>
  </si>
  <si>
    <t>DATA</t>
  </si>
  <si>
    <t>ISTEXT</t>
  </si>
  <si>
    <t>ISNUMBER</t>
  </si>
  <si>
    <t>ISEVEN</t>
  </si>
  <si>
    <t>ISODD</t>
  </si>
  <si>
    <t>ISNONTEXT</t>
  </si>
  <si>
    <t>ISFORMULA</t>
  </si>
  <si>
    <t>India</t>
  </si>
  <si>
    <t>Excel</t>
  </si>
  <si>
    <t>ISLOGICAL</t>
  </si>
  <si>
    <t>Weekday</t>
  </si>
  <si>
    <t>Weeknum</t>
  </si>
  <si>
    <t>Excel is World Most Famous Spreadsheet Application</t>
  </si>
  <si>
    <t xml:space="preserve">It is Integral Part of MS-Office </t>
  </si>
  <si>
    <t>Any Software that contain data in rows &amp; Column is known As Spreadsheet</t>
  </si>
  <si>
    <t>Horizontal lines are known as Rows</t>
  </si>
  <si>
    <t>Vertical Lines are Known as Columns</t>
  </si>
  <si>
    <t>Intersection of Row &amp; Column is Known as Cell.</t>
  </si>
  <si>
    <t>Alphabets are Columns</t>
  </si>
  <si>
    <t>Number are denoted as Rows</t>
  </si>
  <si>
    <t>Total Numbers of Rows 10,48,576</t>
  </si>
  <si>
    <t>Total Number of Columns 16,384</t>
  </si>
  <si>
    <t>1 is First Row</t>
  </si>
  <si>
    <t>A is First Column</t>
  </si>
  <si>
    <t>A1 is First Cell</t>
  </si>
  <si>
    <t>XFD1048576 is Last Cell.</t>
  </si>
  <si>
    <t>CTRL+DOWN Arrow Key To go Last Row</t>
  </si>
  <si>
    <t>CTRL+RIGHT Arrow key to go Last Column</t>
  </si>
  <si>
    <t>CTRL+LEFT Arrow Key for First Column</t>
  </si>
  <si>
    <t>CTRL+UP Arrow Key To go First  Row</t>
  </si>
  <si>
    <t>SHIFT + F11 Key Used to Insert New Worksheet</t>
  </si>
  <si>
    <t>CTRL+PGDn is Used To Next Sheet</t>
  </si>
  <si>
    <t>CTRL+UP is Used To Previous Sheet</t>
  </si>
  <si>
    <t>CLRT+HOME For First  Cell</t>
  </si>
  <si>
    <t>CTRL+A To Select All Data</t>
  </si>
  <si>
    <t xml:space="preserve">ALT+PGDN </t>
  </si>
  <si>
    <t>F11 To Insert Instant Chart</t>
  </si>
  <si>
    <t>ALT+F1 To Insert Chart in Data Sheet</t>
  </si>
  <si>
    <t>.XLSX</t>
  </si>
  <si>
    <t>.XLSM</t>
  </si>
  <si>
    <t>.XLS</t>
  </si>
  <si>
    <t>.XLSB</t>
  </si>
  <si>
    <t>=TODAY()</t>
  </si>
  <si>
    <t>=NOW()</t>
  </si>
  <si>
    <t>CLRT+;</t>
  </si>
  <si>
    <t xml:space="preserve">from left I need 3 char so I put 3 </t>
  </si>
  <si>
    <t xml:space="preserve">used to calculate char of each name </t>
  </si>
  <si>
    <t>from RIGHT I need 4 char so I put 4</t>
  </si>
  <si>
    <t>true or false and it is case sentive function)</t>
  </si>
  <si>
    <t xml:space="preserve">same as exact but it is not case sensitive </t>
  </si>
  <si>
    <t xml:space="preserve">search is same as find but is not case sensitive </t>
  </si>
  <si>
    <t>SUBSITUTING SMALL A WITH CAPS A</t>
  </si>
  <si>
    <t>CONCAT</t>
  </si>
  <si>
    <t xml:space="preserve">            </t>
  </si>
  <si>
    <t xml:space="preserve">this will arrage the data chart  in the different sheet </t>
  </si>
  <si>
    <t xml:space="preserve">this will arrage the data chart in the same sheet </t>
  </si>
  <si>
    <t>rectify the error arjun jAiN(here JAiN is not in proper format)</t>
  </si>
  <si>
    <t>in jp kumar I need to find r position in jp kumar</t>
  </si>
  <si>
    <t xml:space="preserve">to replace jp kumar to pp kumar entire word also we can change </t>
  </si>
  <si>
    <t>Manisha mara</t>
  </si>
  <si>
    <t xml:space="preserve">if I want decimel to WHOLE number int </t>
  </si>
  <si>
    <t>POWER</t>
  </si>
  <si>
    <t xml:space="preserve">DATA </t>
  </si>
  <si>
    <t>$</t>
  </si>
  <si>
    <t>^</t>
  </si>
  <si>
    <t xml:space="preserve">REMOTE THE NEGATIVE SYMBOL </t>
  </si>
  <si>
    <t>SUM</t>
  </si>
  <si>
    <t>AVG</t>
  </si>
  <si>
    <t>MAX</t>
  </si>
  <si>
    <t>min</t>
  </si>
  <si>
    <t xml:space="preserve">count </t>
  </si>
  <si>
    <t>counta</t>
  </si>
  <si>
    <t xml:space="preserve">countblank </t>
  </si>
  <si>
    <t xml:space="preserve">count if </t>
  </si>
  <si>
    <t>countif</t>
  </si>
  <si>
    <t xml:space="preserve">number of ppl working in training </t>
  </si>
  <si>
    <t>salary less than 10000</t>
  </si>
  <si>
    <t xml:space="preserve">4th smallest salry </t>
  </si>
  <si>
    <t>4th highest salary</t>
  </si>
  <si>
    <t xml:space="preserve">2nd highest salry </t>
  </si>
  <si>
    <t xml:space="preserve">2nd lowest salry </t>
  </si>
  <si>
    <t xml:space="preserve">Rank </t>
  </si>
  <si>
    <t>JP sharma</t>
  </si>
  <si>
    <t xml:space="preserve">Training </t>
  </si>
  <si>
    <r>
      <rPr>
        <b/>
        <sz val="11"/>
        <color theme="1"/>
        <rFont val="Calibri"/>
        <family val="2"/>
        <scheme val="minor"/>
      </rPr>
      <t xml:space="preserve"> SUMIFS</t>
    </r>
    <r>
      <rPr>
        <sz val="11"/>
        <color theme="1"/>
        <rFont val="Calibri"/>
        <family val="2"/>
        <scheme val="minor"/>
      </rPr>
      <t xml:space="preserve"> Q-1 Total Salary of Training Department Employees form W Region</t>
    </r>
  </si>
  <si>
    <r>
      <rPr>
        <b/>
        <sz val="11"/>
        <color theme="1"/>
        <rFont val="Calibri"/>
        <family val="2"/>
        <scheme val="minor"/>
      </rPr>
      <t>AVERAGE IFS</t>
    </r>
    <r>
      <rPr>
        <sz val="11"/>
        <color theme="1"/>
        <rFont val="Calibri"/>
        <family val="2"/>
        <scheme val="minor"/>
      </rPr>
      <t xml:space="preserve"> Q-2 Average Salary of Training Department Employees form W Region</t>
    </r>
  </si>
  <si>
    <r>
      <rPr>
        <b/>
        <sz val="11"/>
        <color theme="1"/>
        <rFont val="Calibri"/>
        <family val="2"/>
        <scheme val="minor"/>
      </rPr>
      <t xml:space="preserve">COUNT IFS </t>
    </r>
    <r>
      <rPr>
        <sz val="11"/>
        <color theme="1"/>
        <rFont val="Calibri"/>
        <family val="2"/>
        <scheme val="minor"/>
      </rPr>
      <t>Q-3 Total Number of Employees from  Training Department and form W Region</t>
    </r>
  </si>
  <si>
    <t>AVERAGEIFS</t>
  </si>
  <si>
    <t xml:space="preserve">COUNTIFS </t>
  </si>
  <si>
    <t>Q-1 Total Salary of Training Department Employees</t>
  </si>
  <si>
    <t xml:space="preserve">Q-2 Average Salary of Training Department Employees </t>
  </si>
  <si>
    <t xml:space="preserve">Q-3 Total Number of Employees from  Training Department </t>
  </si>
  <si>
    <t>COUNTIF</t>
  </si>
  <si>
    <t>AVERAGEIF</t>
  </si>
  <si>
    <t xml:space="preserve">SUMIF </t>
  </si>
  <si>
    <t xml:space="preserve">HOW MANY EMPLOYES WORKING IN ACCOUNTS IN BANGLORE </t>
  </si>
  <si>
    <t xml:space="preserve">HOW MANY MEANS ----&gt; COUNT </t>
  </si>
  <si>
    <t xml:space="preserve">HOW MANY RD AND SOUTH </t>
  </si>
  <si>
    <t xml:space="preserve">employee in banGlore </t>
  </si>
  <si>
    <t xml:space="preserve">WE NEED TO LOCK </t>
  </si>
  <si>
    <t>Linear</t>
  </si>
  <si>
    <t>Linear(Step value)</t>
  </si>
  <si>
    <t>Growth</t>
  </si>
  <si>
    <t>Growth(With Step Value</t>
  </si>
  <si>
    <t>Date</t>
  </si>
  <si>
    <t>Month</t>
  </si>
  <si>
    <t>Year</t>
  </si>
  <si>
    <t>Custom List</t>
  </si>
  <si>
    <t xml:space="preserve">WITH CELL NAME </t>
  </si>
  <si>
    <t xml:space="preserve">NOW CELL NAME CHANGED TO SALARY </t>
  </si>
  <si>
    <t xml:space="preserve">SALARY OF OPERATION DEPT IN CUTTACK </t>
  </si>
  <si>
    <t xml:space="preserve">excel </t>
  </si>
  <si>
    <t>r</t>
  </si>
  <si>
    <t>sql</t>
  </si>
  <si>
    <t>sas</t>
  </si>
  <si>
    <t xml:space="preserve">python </t>
  </si>
  <si>
    <t xml:space="preserve">tableau </t>
  </si>
  <si>
    <t xml:space="preserve">power bi </t>
  </si>
  <si>
    <t>excel</t>
  </si>
  <si>
    <t>python</t>
  </si>
  <si>
    <t>tableau</t>
  </si>
  <si>
    <t>power bi</t>
  </si>
  <si>
    <t>"Ajay Kumar"</t>
  </si>
  <si>
    <t>GA-05-AP-3456</t>
  </si>
  <si>
    <t>Arjun#Kapoor</t>
  </si>
  <si>
    <t>DL-03-EG-8345</t>
  </si>
  <si>
    <t>Arjun,JAiN</t>
  </si>
  <si>
    <t>OR-06-KN-4598</t>
  </si>
  <si>
    <t>Manisha;Guha</t>
  </si>
  <si>
    <t>UP-09-ST-7453</t>
  </si>
  <si>
    <t>Prakash#Dutta</t>
  </si>
  <si>
    <t>WB-11-CG-5679</t>
  </si>
  <si>
    <t>Jharna ,Biswal</t>
  </si>
  <si>
    <t>KL-07-ST-8923</t>
  </si>
  <si>
    <t>Sanjay;Gupta</t>
  </si>
  <si>
    <t>TS-04-BA-9567</t>
  </si>
  <si>
    <t>R#Vasu,Muthanna</t>
  </si>
  <si>
    <t>AP-10-NA-2378</t>
  </si>
  <si>
    <t>"Priya AgarwaL"</t>
  </si>
  <si>
    <t>TN-10-RD-9878</t>
  </si>
  <si>
    <t>Anjali ,Thakur</t>
  </si>
  <si>
    <t>MH-05-AP-9845</t>
  </si>
  <si>
    <t>KA-05-KP-8562</t>
  </si>
  <si>
    <t>KA</t>
  </si>
  <si>
    <t>KP</t>
  </si>
  <si>
    <t>MH</t>
  </si>
  <si>
    <t>AP</t>
  </si>
  <si>
    <t>TN</t>
  </si>
  <si>
    <t>RD</t>
  </si>
  <si>
    <t>NA</t>
  </si>
  <si>
    <t>TS</t>
  </si>
  <si>
    <t>BA</t>
  </si>
  <si>
    <t>KL</t>
  </si>
  <si>
    <t>ST</t>
  </si>
  <si>
    <t>WB</t>
  </si>
  <si>
    <t>CG</t>
  </si>
  <si>
    <t>UP</t>
  </si>
  <si>
    <t>OR</t>
  </si>
  <si>
    <t>KN</t>
  </si>
  <si>
    <t>DL</t>
  </si>
  <si>
    <t>EG</t>
  </si>
  <si>
    <t>GA</t>
  </si>
  <si>
    <t>Example-1</t>
  </si>
  <si>
    <t>Example-2</t>
  </si>
  <si>
    <t>Example-3</t>
  </si>
  <si>
    <t>Example-4</t>
  </si>
  <si>
    <t>JP KUMAR IBM</t>
  </si>
  <si>
    <t>jp.kumar@gmail.com</t>
  </si>
  <si>
    <t>jpkumar@GMAIL.COM</t>
  </si>
  <si>
    <t>anjali.thakur@gmail.com</t>
  </si>
  <si>
    <t>anjalikumar@GMAIL</t>
  </si>
  <si>
    <t>priya.agarwal@gmail.com</t>
  </si>
  <si>
    <t>priyakumar@GMAIL</t>
  </si>
  <si>
    <t>R VASU IBM</t>
  </si>
  <si>
    <t>r.vasu@gmail.com</t>
  </si>
  <si>
    <t>rkumar@GMAIL</t>
  </si>
  <si>
    <t>sanjay.gupta@gmail.com</t>
  </si>
  <si>
    <t>sanjaykumar@GMAIL</t>
  </si>
  <si>
    <t>jharna.biswal@gmail.com</t>
  </si>
  <si>
    <t>jharnakumar@GMAIL</t>
  </si>
  <si>
    <t>prakash.dutta@gmail.com</t>
  </si>
  <si>
    <t>prakashkumar@GMAIL</t>
  </si>
  <si>
    <t>manisha.guha@gmail.com</t>
  </si>
  <si>
    <t>manishakumar@GMAIL</t>
  </si>
  <si>
    <t>arjun.jain@gmail.com</t>
  </si>
  <si>
    <t>arjunkumar@GMAIL</t>
  </si>
  <si>
    <t>arjun.kapoor@gmail.com</t>
  </si>
  <si>
    <t>Thakur</t>
  </si>
  <si>
    <t>Muthanna</t>
  </si>
  <si>
    <t>Gupta</t>
  </si>
  <si>
    <t>Ajay Kumar</t>
  </si>
  <si>
    <t>R#Vasu</t>
  </si>
  <si>
    <t>Anjali THAKUR IBM</t>
  </si>
  <si>
    <t>Priya AGARWAL IBM</t>
  </si>
  <si>
    <t>Sanjay GUPTA IBM</t>
  </si>
  <si>
    <t>Jharna BISWAL IBM</t>
  </si>
  <si>
    <t>Prakash DUTTA IBM</t>
  </si>
  <si>
    <t>Manisha GUHA IBM</t>
  </si>
  <si>
    <t>Arjun JAIN IBM</t>
  </si>
  <si>
    <t>Arjun KAPOOR IBM</t>
  </si>
  <si>
    <t>jp.kumar@GMAIL.COM</t>
  </si>
  <si>
    <t>anjali.thakur@GMAIL.COM</t>
  </si>
  <si>
    <t>.agarwal@GMAIL.COM</t>
  </si>
  <si>
    <t>r.vasu@GMAIL.COM</t>
  </si>
  <si>
    <t>sanjay.gupta@GMAIL.COM</t>
  </si>
  <si>
    <t>jharna.biswal@GMAIL.COM</t>
  </si>
  <si>
    <t>prakash.dutta@GMAIL.COM</t>
  </si>
  <si>
    <t>manisha.guha@GMAIL.COM</t>
  </si>
  <si>
    <t>arjun.jain@GMAIL.COM</t>
  </si>
  <si>
    <t>arjun.kapoor@GMAIL.COM</t>
  </si>
  <si>
    <t xml:space="preserve">hightest salary in training department </t>
  </si>
  <si>
    <t xml:space="preserve">maxifs function we need to choose </t>
  </si>
  <si>
    <t xml:space="preserve">min salary in training </t>
  </si>
  <si>
    <t xml:space="preserve">minifs we need to choose </t>
  </si>
  <si>
    <t xml:space="preserve">which depart has more salaery </t>
  </si>
  <si>
    <t>SALARY</t>
  </si>
  <si>
    <t>JP.KUMARIBM@GMAIL.COM</t>
  </si>
  <si>
    <t xml:space="preserve">right click -&gt; paste special will come </t>
  </si>
  <si>
    <t>ff</t>
  </si>
  <si>
    <t>h'</t>
  </si>
  <si>
    <t>uhu</t>
  </si>
  <si>
    <t>oii</t>
  </si>
  <si>
    <t>oo</t>
  </si>
  <si>
    <t>ioj</t>
  </si>
  <si>
    <t>0i0</t>
  </si>
  <si>
    <t>select all the data -&gt; find and select -&gt; go to special -&gt; blanls -&gt; ok -&gt; right click -&gt; delete -&gt; entire row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</si>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</sst>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;[Red]&quot;₹&quot;\ #,##0.00"/>
    <numFmt numFmtId="165" formatCode="[$-F400]h:mm:ss\ AM/PM"/>
    <numFmt numFmtId="166" formatCode="[$₹-44D]\ #,##0.0;[Red][$₹-44D]\ #,##0.0"/>
    <numFmt numFmtId="167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9" fontId="0" fillId="0" borderId="0" xfId="0" applyNumberFormat="1"/>
    <xf numFmtId="0" fontId="0" fillId="0" borderId="0" xfId="0" quotePrefix="1"/>
    <xf numFmtId="20" fontId="0" fillId="0" borderId="0" xfId="0" applyNumberFormat="1"/>
    <xf numFmtId="0" fontId="2" fillId="0" borderId="0" xfId="0" applyFont="1"/>
    <xf numFmtId="0" fontId="0" fillId="0" borderId="0" xfId="0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9" fontId="0" fillId="0" borderId="0" xfId="0" applyNumberFormat="1" applyFont="1"/>
    <xf numFmtId="165" fontId="0" fillId="2" borderId="0" xfId="0" applyNumberFormat="1" applyFill="1"/>
    <xf numFmtId="22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5" fillId="0" borderId="0" xfId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1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13</xdr:row>
      <xdr:rowOff>38100</xdr:rowOff>
    </xdr:from>
    <xdr:to>
      <xdr:col>12</xdr:col>
      <xdr:colOff>2219057</xdr:colOff>
      <xdr:row>16</xdr:row>
      <xdr:rowOff>152314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DED152-4637-42CC-C160-9E41F90F2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97325" y="2514600"/>
          <a:ext cx="2142857" cy="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12</xdr:row>
      <xdr:rowOff>171450</xdr:rowOff>
    </xdr:from>
    <xdr:to>
      <xdr:col>6</xdr:col>
      <xdr:colOff>2409825</xdr:colOff>
      <xdr:row>16</xdr:row>
      <xdr:rowOff>182182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C3C93D-8235-E1AE-26F1-61FD8E885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3025" y="2457450"/>
          <a:ext cx="2400300" cy="772732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17</xdr:row>
      <xdr:rowOff>114300</xdr:rowOff>
    </xdr:from>
    <xdr:to>
      <xdr:col>12</xdr:col>
      <xdr:colOff>2228577</xdr:colOff>
      <xdr:row>21</xdr:row>
      <xdr:rowOff>180871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499096-B539-B5A6-827A-9EADC2E19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64050" y="3352800"/>
          <a:ext cx="2180952" cy="8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35</xdr:row>
      <xdr:rowOff>85725</xdr:rowOff>
    </xdr:from>
    <xdr:to>
      <xdr:col>12</xdr:col>
      <xdr:colOff>4123819</xdr:colOff>
      <xdr:row>44</xdr:row>
      <xdr:rowOff>161701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9E54DD-2FB0-6B3C-57E9-2765ABF73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92625" y="6753225"/>
          <a:ext cx="4047619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24</xdr:row>
      <xdr:rowOff>19050</xdr:rowOff>
    </xdr:from>
    <xdr:to>
      <xdr:col>12</xdr:col>
      <xdr:colOff>4266680</xdr:colOff>
      <xdr:row>33</xdr:row>
      <xdr:rowOff>123598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940325-22F3-944C-C871-7CB936575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21200" y="4591050"/>
          <a:ext cx="4161905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12</xdr:row>
      <xdr:rowOff>180975</xdr:rowOff>
    </xdr:from>
    <xdr:to>
      <xdr:col>16</xdr:col>
      <xdr:colOff>2456840</xdr:colOff>
      <xdr:row>33</xdr:row>
      <xdr:rowOff>37618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5DC4FDC-3827-3271-E614-C228E172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231600" y="2466975"/>
          <a:ext cx="4876190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12</xdr:row>
      <xdr:rowOff>161925</xdr:rowOff>
    </xdr:from>
    <xdr:to>
      <xdr:col>18</xdr:col>
      <xdr:colOff>2552077</xdr:colOff>
      <xdr:row>37</xdr:row>
      <xdr:rowOff>132758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58A3814-0361-ACA8-F199-1509D463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641800" y="2447925"/>
          <a:ext cx="4980952" cy="4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0</xdr:row>
      <xdr:rowOff>85726</xdr:rowOff>
    </xdr:from>
    <xdr:to>
      <xdr:col>0</xdr:col>
      <xdr:colOff>2159834</xdr:colOff>
      <xdr:row>17</xdr:row>
      <xdr:rowOff>93786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80F6F5-5791-470C-8338-ADFDF114C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85726"/>
          <a:ext cx="1788359" cy="32465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874746</xdr:colOff>
      <xdr:row>8</xdr:row>
      <xdr:rowOff>58316</xdr:rowOff>
    </xdr:from>
    <xdr:to>
      <xdr:col>13</xdr:col>
      <xdr:colOff>383682</xdr:colOff>
      <xdr:row>19</xdr:row>
      <xdr:rowOff>5765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50624F-27C8-E04A-4357-01D0804BA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6761" y="1613418"/>
          <a:ext cx="4980952" cy="20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97194</xdr:colOff>
      <xdr:row>2</xdr:row>
      <xdr:rowOff>9719</xdr:rowOff>
    </xdr:from>
    <xdr:to>
      <xdr:col>15</xdr:col>
      <xdr:colOff>423266</xdr:colOff>
      <xdr:row>7</xdr:row>
      <xdr:rowOff>18733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A3AEA-E465-6BB1-D615-6D38054AA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2143" y="398495"/>
          <a:ext cx="4000000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330460</xdr:colOff>
      <xdr:row>8</xdr:row>
      <xdr:rowOff>184668</xdr:rowOff>
    </xdr:from>
    <xdr:to>
      <xdr:col>7</xdr:col>
      <xdr:colOff>448046</xdr:colOff>
      <xdr:row>13</xdr:row>
      <xdr:rowOff>50824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182052-0752-B5BC-8CCF-D91FDE3CB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3394" y="1739770"/>
          <a:ext cx="3266667" cy="8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12</xdr:row>
      <xdr:rowOff>42430</xdr:rowOff>
    </xdr:from>
    <xdr:to>
      <xdr:col>7</xdr:col>
      <xdr:colOff>606779</xdr:colOff>
      <xdr:row>15</xdr:row>
      <xdr:rowOff>146908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23EAA-A773-4361-BC36-1D81D57CC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2328430"/>
          <a:ext cx="1283054" cy="675978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11</xdr:row>
      <xdr:rowOff>38100</xdr:rowOff>
    </xdr:from>
    <xdr:to>
      <xdr:col>4</xdr:col>
      <xdr:colOff>66675</xdr:colOff>
      <xdr:row>14</xdr:row>
      <xdr:rowOff>169167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E07EEF-98F4-74C8-1CAC-EF431AB98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" y="2133600"/>
          <a:ext cx="2819400" cy="702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7</xdr:row>
      <xdr:rowOff>38100</xdr:rowOff>
    </xdr:from>
    <xdr:to>
      <xdr:col>19</xdr:col>
      <xdr:colOff>361374</xdr:colOff>
      <xdr:row>12</xdr:row>
      <xdr:rowOff>76076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4C678-4CE2-9FE3-A360-9F017A378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0175" y="1371600"/>
          <a:ext cx="4609524" cy="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</xdr:row>
      <xdr:rowOff>171450</xdr:rowOff>
    </xdr:from>
    <xdr:to>
      <xdr:col>19</xdr:col>
      <xdr:colOff>370883</xdr:colOff>
      <xdr:row>6</xdr:row>
      <xdr:rowOff>85640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8B52DA-4DA6-9971-6400-AA585A9AA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5" y="552450"/>
          <a:ext cx="4733333" cy="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14</xdr:row>
      <xdr:rowOff>85726</xdr:rowOff>
    </xdr:from>
    <xdr:to>
      <xdr:col>4</xdr:col>
      <xdr:colOff>385517</xdr:colOff>
      <xdr:row>29</xdr:row>
      <xdr:rowOff>9526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69D48F-6BC5-5185-37E9-6DAF2BF2A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2752726"/>
          <a:ext cx="3966917" cy="2781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11</xdr:row>
      <xdr:rowOff>180975</xdr:rowOff>
    </xdr:from>
    <xdr:to>
      <xdr:col>5</xdr:col>
      <xdr:colOff>466267</xdr:colOff>
      <xdr:row>16</xdr:row>
      <xdr:rowOff>95142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34818-C44E-12E2-44B8-40B0FE9D5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276475"/>
          <a:ext cx="3666667" cy="8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14</xdr:row>
      <xdr:rowOff>152400</xdr:rowOff>
    </xdr:from>
    <xdr:to>
      <xdr:col>7</xdr:col>
      <xdr:colOff>190118</xdr:colOff>
      <xdr:row>21</xdr:row>
      <xdr:rowOff>37948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7F1CC0-EF47-0FF9-4453-B7940CFF1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775" y="2819400"/>
          <a:ext cx="3057143" cy="1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9</xdr:row>
      <xdr:rowOff>9525</xdr:rowOff>
    </xdr:from>
    <xdr:to>
      <xdr:col>18</xdr:col>
      <xdr:colOff>361184</xdr:colOff>
      <xdr:row>15</xdr:row>
      <xdr:rowOff>152239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9B9186-004D-A4FB-E69B-BC28EA089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724025"/>
          <a:ext cx="6123809" cy="12857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17</xdr:row>
      <xdr:rowOff>114300</xdr:rowOff>
    </xdr:from>
    <xdr:to>
      <xdr:col>14</xdr:col>
      <xdr:colOff>142105</xdr:colOff>
      <xdr:row>44</xdr:row>
      <xdr:rowOff>85086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B3BFE-29B5-CBB2-39A3-A4D6BB670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3352800"/>
          <a:ext cx="6161905" cy="5114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12</xdr:row>
      <xdr:rowOff>85725</xdr:rowOff>
    </xdr:from>
    <xdr:to>
      <xdr:col>4</xdr:col>
      <xdr:colOff>580484</xdr:colOff>
      <xdr:row>35</xdr:row>
      <xdr:rowOff>8987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486799-9997-2100-49BD-59EAD4D94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371725"/>
          <a:ext cx="4323809" cy="4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8</xdr:col>
      <xdr:colOff>694723</xdr:colOff>
      <xdr:row>18</xdr:row>
      <xdr:rowOff>190405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002C7-8C2E-C940-DE92-8F40030AB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2857500"/>
          <a:ext cx="4819048" cy="7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</xdr:row>
      <xdr:rowOff>57150</xdr:rowOff>
    </xdr:from>
    <xdr:to>
      <xdr:col>15</xdr:col>
      <xdr:colOff>180215</xdr:colOff>
      <xdr:row>18</xdr:row>
      <xdr:rowOff>113888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3FB43-BA2F-9554-9469-1BD62C16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47650"/>
          <a:ext cx="6076190" cy="3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13</xdr:row>
      <xdr:rowOff>104775</xdr:rowOff>
    </xdr:from>
    <xdr:to>
      <xdr:col>9</xdr:col>
      <xdr:colOff>189540</xdr:colOff>
      <xdr:row>39</xdr:row>
      <xdr:rowOff>180346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820F27-033E-AA6F-865B-3EEA464CA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009775"/>
          <a:ext cx="7676190" cy="5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458932</xdr:colOff>
      <xdr:row>0</xdr:row>
      <xdr:rowOff>138547</xdr:rowOff>
    </xdr:from>
    <xdr:to>
      <xdr:col>15</xdr:col>
      <xdr:colOff>315241</xdr:colOff>
      <xdr:row>25</xdr:row>
      <xdr:rowOff>128428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7DC14-5E48-85D8-38B6-CB4EBDE2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7705" y="138547"/>
          <a:ext cx="6523809" cy="4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9</xdr:row>
      <xdr:rowOff>180974</xdr:rowOff>
    </xdr:from>
    <xdr:to>
      <xdr:col>8</xdr:col>
      <xdr:colOff>485774</xdr:colOff>
      <xdr:row>10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C72EB-5B1B-3445-CBAB-E300125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1895474"/>
          <a:ext cx="5476875" cy="200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6</xdr:row>
      <xdr:rowOff>95250</xdr:rowOff>
    </xdr:from>
    <xdr:to>
      <xdr:col>15</xdr:col>
      <xdr:colOff>94619</xdr:colOff>
      <xdr:row>7</xdr:row>
      <xdr:rowOff>161893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6D215-4F63-4344-42B9-9FA6AE4A1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238250"/>
          <a:ext cx="5047619" cy="2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419100</xdr:colOff>
      <xdr:row>12</xdr:row>
      <xdr:rowOff>47625</xdr:rowOff>
    </xdr:from>
    <xdr:to>
      <xdr:col>19</xdr:col>
      <xdr:colOff>428388</xdr:colOff>
      <xdr:row>14</xdr:row>
      <xdr:rowOff>133292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545D8-8B9F-9E34-C0A6-42B61F62A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2333625"/>
          <a:ext cx="1895238" cy="4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1809750</xdr:colOff>
      <xdr:row>27</xdr:row>
      <xdr:rowOff>133350</xdr:rowOff>
    </xdr:from>
    <xdr:to>
      <xdr:col>10</xdr:col>
      <xdr:colOff>3762131</xdr:colOff>
      <xdr:row>42</xdr:row>
      <xdr:rowOff>180612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694247-751C-ACB3-C550-BC7B24B5B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50" y="5276850"/>
          <a:ext cx="1952381" cy="29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0</xdr:row>
      <xdr:rowOff>19050</xdr:rowOff>
    </xdr:from>
    <xdr:to>
      <xdr:col>21</xdr:col>
      <xdr:colOff>380309</xdr:colOff>
      <xdr:row>11</xdr:row>
      <xdr:rowOff>41471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0A6EF-CB49-1DEE-67E3-4A13E161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68650" y="19050"/>
          <a:ext cx="4295084" cy="2117921"/>
        </a:xfrm>
        <a:prstGeom prst="rect">
          <a:avLst/>
        </a:prstGeom>
      </xdr:spPr>
    </xdr:pic>
    <xdr:clientData/>
  </xdr:twoCellAnchor>
  <xdr:twoCellAnchor editAs="oneCell">
    <xdr:from>
      <xdr:col>14</xdr:col>
      <xdr:colOff>409575</xdr:colOff>
      <xdr:row>16</xdr:row>
      <xdr:rowOff>104775</xdr:rowOff>
    </xdr:from>
    <xdr:to>
      <xdr:col>23</xdr:col>
      <xdr:colOff>532699</xdr:colOff>
      <xdr:row>33</xdr:row>
      <xdr:rowOff>9132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63BDD-CA83-4C74-5F4C-22B112EA6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25800" y="3152775"/>
          <a:ext cx="5609524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952500</xdr:colOff>
      <xdr:row>39</xdr:row>
      <xdr:rowOff>57150</xdr:rowOff>
    </xdr:from>
    <xdr:to>
      <xdr:col>9</xdr:col>
      <xdr:colOff>104392</xdr:colOff>
      <xdr:row>42</xdr:row>
      <xdr:rowOff>57079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33F289-9504-2B17-E5DD-390E41F3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7486650"/>
          <a:ext cx="3066667" cy="5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337704</xdr:colOff>
      <xdr:row>3</xdr:row>
      <xdr:rowOff>121228</xdr:rowOff>
    </xdr:from>
    <xdr:to>
      <xdr:col>11</xdr:col>
      <xdr:colOff>443105</xdr:colOff>
      <xdr:row>7</xdr:row>
      <xdr:rowOff>121133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22B7B-B1AD-02C3-D1E3-06A5E1B9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2818" y="692728"/>
          <a:ext cx="1923810" cy="7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11</xdr:row>
      <xdr:rowOff>147206</xdr:rowOff>
    </xdr:from>
    <xdr:to>
      <xdr:col>12</xdr:col>
      <xdr:colOff>184799</xdr:colOff>
      <xdr:row>16</xdr:row>
      <xdr:rowOff>61373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07D686-9FA0-FD2D-BE3E-13AA9D803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63" y="2242706"/>
          <a:ext cx="4038095" cy="8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11</xdr:row>
      <xdr:rowOff>123825</xdr:rowOff>
    </xdr:from>
    <xdr:to>
      <xdr:col>4</xdr:col>
      <xdr:colOff>437970</xdr:colOff>
      <xdr:row>14</xdr:row>
      <xdr:rowOff>85658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8C888-1B4F-E1D1-C548-DB58081B1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2219325"/>
          <a:ext cx="1438095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priyakumar@GMAIL" TargetMode="External"/><Relationship Id="rId18" Type="http://schemas.openxmlformats.org/officeDocument/2006/relationships/hyperlink" Target="mailto:manishakumar@GMAIL" TargetMode="External"/><Relationship Id="rId26" Type="http://schemas.openxmlformats.org/officeDocument/2006/relationships/hyperlink" Target="mailto:jharna.biswal@gmail.com" TargetMode="External"/><Relationship Id="rId39" Type="http://schemas.openxmlformats.org/officeDocument/2006/relationships/hyperlink" Target="mailto:arjun.jain@GMAIL.COM" TargetMode="External"/><Relationship Id="rId21" Type="http://schemas.openxmlformats.org/officeDocument/2006/relationships/hyperlink" Target="mailto:jp.kumar@gmail.com" TargetMode="External"/><Relationship Id="rId34" Type="http://schemas.openxmlformats.org/officeDocument/2006/relationships/hyperlink" Target="mailto:r.vasu@GMAIL.COM" TargetMode="External"/><Relationship Id="rId42" Type="http://schemas.openxmlformats.org/officeDocument/2006/relationships/hyperlink" Target="mailto:jp.kumar@gmail.com" TargetMode="External"/><Relationship Id="rId47" Type="http://schemas.openxmlformats.org/officeDocument/2006/relationships/hyperlink" Target="mailto:jharna.biswal@gmail.com" TargetMode="External"/><Relationship Id="rId50" Type="http://schemas.openxmlformats.org/officeDocument/2006/relationships/hyperlink" Target="mailto:arjun.jain@gmail.com" TargetMode="External"/><Relationship Id="rId7" Type="http://schemas.openxmlformats.org/officeDocument/2006/relationships/hyperlink" Target="mailto:prakash.dutta@gmail.com" TargetMode="External"/><Relationship Id="rId2" Type="http://schemas.openxmlformats.org/officeDocument/2006/relationships/hyperlink" Target="mailto:anjali.thakur@gmail.com" TargetMode="External"/><Relationship Id="rId16" Type="http://schemas.openxmlformats.org/officeDocument/2006/relationships/hyperlink" Target="mailto:jharnakumar@GMAIL" TargetMode="External"/><Relationship Id="rId29" Type="http://schemas.openxmlformats.org/officeDocument/2006/relationships/hyperlink" Target="mailto:arjun.jain@gmail.com" TargetMode="External"/><Relationship Id="rId11" Type="http://schemas.openxmlformats.org/officeDocument/2006/relationships/hyperlink" Target="mailto:jpkumar@GMAIL.COM" TargetMode="External"/><Relationship Id="rId24" Type="http://schemas.openxmlformats.org/officeDocument/2006/relationships/hyperlink" Target="mailto:r.vasu@gmail.com" TargetMode="External"/><Relationship Id="rId32" Type="http://schemas.openxmlformats.org/officeDocument/2006/relationships/hyperlink" Target="mailto:anjali.thakur@GMAIL.COM" TargetMode="External"/><Relationship Id="rId37" Type="http://schemas.openxmlformats.org/officeDocument/2006/relationships/hyperlink" Target="mailto:prakash.dutta@GMAIL.COM" TargetMode="External"/><Relationship Id="rId40" Type="http://schemas.openxmlformats.org/officeDocument/2006/relationships/hyperlink" Target="mailto:arjun.kapoor@GMAIL.COM" TargetMode="External"/><Relationship Id="rId45" Type="http://schemas.openxmlformats.org/officeDocument/2006/relationships/hyperlink" Target="mailto:r.vasu@gmail.com" TargetMode="External"/><Relationship Id="rId5" Type="http://schemas.openxmlformats.org/officeDocument/2006/relationships/hyperlink" Target="mailto:sanjay.gupta@gmail.com" TargetMode="External"/><Relationship Id="rId15" Type="http://schemas.openxmlformats.org/officeDocument/2006/relationships/hyperlink" Target="mailto:sanjaykumar@GMAIL" TargetMode="External"/><Relationship Id="rId23" Type="http://schemas.openxmlformats.org/officeDocument/2006/relationships/hyperlink" Target="mailto:priya.agarwal@gmail.com" TargetMode="External"/><Relationship Id="rId28" Type="http://schemas.openxmlformats.org/officeDocument/2006/relationships/hyperlink" Target="mailto:manisha.guha@gmail.com" TargetMode="External"/><Relationship Id="rId36" Type="http://schemas.openxmlformats.org/officeDocument/2006/relationships/hyperlink" Target="mailto:jharna.biswal@GMAIL.COM" TargetMode="External"/><Relationship Id="rId49" Type="http://schemas.openxmlformats.org/officeDocument/2006/relationships/hyperlink" Target="mailto:manisha.guha@gmail.com" TargetMode="External"/><Relationship Id="rId10" Type="http://schemas.openxmlformats.org/officeDocument/2006/relationships/hyperlink" Target="mailto:arjun.kapoor@gmail.com" TargetMode="External"/><Relationship Id="rId19" Type="http://schemas.openxmlformats.org/officeDocument/2006/relationships/hyperlink" Target="mailto:arjunkumar@GMAIL" TargetMode="External"/><Relationship Id="rId31" Type="http://schemas.openxmlformats.org/officeDocument/2006/relationships/hyperlink" Target="mailto:jp.kumar@GMAIL.COM" TargetMode="External"/><Relationship Id="rId44" Type="http://schemas.openxmlformats.org/officeDocument/2006/relationships/hyperlink" Target="mailto:priya.agarwal@gmail.com" TargetMode="External"/><Relationship Id="rId52" Type="http://schemas.openxmlformats.org/officeDocument/2006/relationships/drawing" Target="../drawings/drawing15.xml"/><Relationship Id="rId4" Type="http://schemas.openxmlformats.org/officeDocument/2006/relationships/hyperlink" Target="mailto:r.vasu@gmail.com" TargetMode="External"/><Relationship Id="rId9" Type="http://schemas.openxmlformats.org/officeDocument/2006/relationships/hyperlink" Target="mailto:arjun.jain@gmail.com" TargetMode="External"/><Relationship Id="rId14" Type="http://schemas.openxmlformats.org/officeDocument/2006/relationships/hyperlink" Target="mailto:rkumar@GMAIL" TargetMode="External"/><Relationship Id="rId22" Type="http://schemas.openxmlformats.org/officeDocument/2006/relationships/hyperlink" Target="mailto:anjali.thakur@gmail.com" TargetMode="External"/><Relationship Id="rId27" Type="http://schemas.openxmlformats.org/officeDocument/2006/relationships/hyperlink" Target="mailto:prakash.dutta@gmail.com" TargetMode="External"/><Relationship Id="rId30" Type="http://schemas.openxmlformats.org/officeDocument/2006/relationships/hyperlink" Target="mailto:arjun.kapoor@gmail.com" TargetMode="External"/><Relationship Id="rId35" Type="http://schemas.openxmlformats.org/officeDocument/2006/relationships/hyperlink" Target="mailto:sanjay.gupta@GMAIL.COM" TargetMode="External"/><Relationship Id="rId43" Type="http://schemas.openxmlformats.org/officeDocument/2006/relationships/hyperlink" Target="mailto:anjali.thakur@gmail.com" TargetMode="External"/><Relationship Id="rId48" Type="http://schemas.openxmlformats.org/officeDocument/2006/relationships/hyperlink" Target="mailto:prakash.dutta@gmail.com" TargetMode="External"/><Relationship Id="rId8" Type="http://schemas.openxmlformats.org/officeDocument/2006/relationships/hyperlink" Target="mailto:manisha.guha@gmail.com" TargetMode="External"/><Relationship Id="rId51" Type="http://schemas.openxmlformats.org/officeDocument/2006/relationships/hyperlink" Target="mailto:arjun.kapoor@gmail.com" TargetMode="External"/><Relationship Id="rId3" Type="http://schemas.openxmlformats.org/officeDocument/2006/relationships/hyperlink" Target="mailto:priya.agarwal@gmail.com" TargetMode="External"/><Relationship Id="rId12" Type="http://schemas.openxmlformats.org/officeDocument/2006/relationships/hyperlink" Target="mailto:anjalikumar@GMAIL" TargetMode="External"/><Relationship Id="rId17" Type="http://schemas.openxmlformats.org/officeDocument/2006/relationships/hyperlink" Target="mailto:prakashkumar@GMAIL" TargetMode="External"/><Relationship Id="rId25" Type="http://schemas.openxmlformats.org/officeDocument/2006/relationships/hyperlink" Target="mailto:sanjay.gupta@gmail.com" TargetMode="External"/><Relationship Id="rId33" Type="http://schemas.openxmlformats.org/officeDocument/2006/relationships/hyperlink" Target="mailto:.agarwal@GMAIL.COM" TargetMode="External"/><Relationship Id="rId38" Type="http://schemas.openxmlformats.org/officeDocument/2006/relationships/hyperlink" Target="mailto:manisha.guha@GMAIL.COM" TargetMode="External"/><Relationship Id="rId46" Type="http://schemas.openxmlformats.org/officeDocument/2006/relationships/hyperlink" Target="mailto:sanjay.gupta@gmail.com" TargetMode="External"/><Relationship Id="rId20" Type="http://schemas.openxmlformats.org/officeDocument/2006/relationships/hyperlink" Target="mailto:arjunkumar@GMAIL" TargetMode="External"/><Relationship Id="rId41" Type="http://schemas.openxmlformats.org/officeDocument/2006/relationships/hyperlink" Target="mailto:JP.KUMARIBM@GMAIL.COM" TargetMode="External"/><Relationship Id="rId1" Type="http://schemas.openxmlformats.org/officeDocument/2006/relationships/hyperlink" Target="mailto:jp.kumar@gmail.com" TargetMode="External"/><Relationship Id="rId6" Type="http://schemas.openxmlformats.org/officeDocument/2006/relationships/hyperlink" Target="mailto:jharna.biswal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E69F-5CF7-47B5-AADD-43CBA0FAD2A7}">
  <dimension ref="A1:C38"/>
  <sheetViews>
    <sheetView topLeftCell="B1" zoomScaleNormal="100" workbookViewId="0">
      <selection activeCell="B24" sqref="B24"/>
    </sheetView>
  </sheetViews>
  <sheetFormatPr defaultRowHeight="15" x14ac:dyDescent="0.25"/>
  <cols>
    <col min="1" max="1" width="3" bestFit="1" customWidth="1"/>
    <col min="2" max="2" width="68.5703125" bestFit="1" customWidth="1"/>
    <col min="3" max="3" width="39.28515625" bestFit="1" customWidth="1"/>
  </cols>
  <sheetData>
    <row r="1" spans="1:2" x14ac:dyDescent="0.25">
      <c r="A1">
        <v>1</v>
      </c>
      <c r="B1" t="s">
        <v>205</v>
      </c>
    </row>
    <row r="2" spans="1:2" x14ac:dyDescent="0.25">
      <c r="A2">
        <v>2</v>
      </c>
      <c r="B2" t="s">
        <v>207</v>
      </c>
    </row>
    <row r="3" spans="1:2" x14ac:dyDescent="0.25">
      <c r="A3">
        <v>3</v>
      </c>
      <c r="B3" t="s">
        <v>206</v>
      </c>
    </row>
    <row r="4" spans="1:2" x14ac:dyDescent="0.25">
      <c r="A4">
        <v>4</v>
      </c>
      <c r="B4" t="s">
        <v>208</v>
      </c>
    </row>
    <row r="5" spans="1:2" x14ac:dyDescent="0.25">
      <c r="A5">
        <v>5</v>
      </c>
      <c r="B5" t="s">
        <v>209</v>
      </c>
    </row>
    <row r="6" spans="1:2" x14ac:dyDescent="0.25">
      <c r="A6">
        <v>6</v>
      </c>
      <c r="B6" t="s">
        <v>210</v>
      </c>
    </row>
    <row r="7" spans="1:2" x14ac:dyDescent="0.25">
      <c r="A7">
        <v>7</v>
      </c>
      <c r="B7" t="s">
        <v>211</v>
      </c>
    </row>
    <row r="8" spans="1:2" x14ac:dyDescent="0.25">
      <c r="A8">
        <v>8</v>
      </c>
      <c r="B8" t="s">
        <v>212</v>
      </c>
    </row>
    <row r="9" spans="1:2" x14ac:dyDescent="0.25">
      <c r="A9">
        <v>9</v>
      </c>
      <c r="B9" t="s">
        <v>213</v>
      </c>
    </row>
    <row r="10" spans="1:2" x14ac:dyDescent="0.25">
      <c r="A10">
        <v>10</v>
      </c>
      <c r="B10" t="s">
        <v>214</v>
      </c>
    </row>
    <row r="11" spans="1:2" x14ac:dyDescent="0.25">
      <c r="A11">
        <v>11</v>
      </c>
      <c r="B11" t="s">
        <v>215</v>
      </c>
    </row>
    <row r="12" spans="1:2" x14ac:dyDescent="0.25">
      <c r="A12">
        <v>12</v>
      </c>
      <c r="B12" t="s">
        <v>216</v>
      </c>
    </row>
    <row r="13" spans="1:2" x14ac:dyDescent="0.25">
      <c r="A13">
        <v>13</v>
      </c>
      <c r="B13" t="s">
        <v>217</v>
      </c>
    </row>
    <row r="14" spans="1:2" x14ac:dyDescent="0.25">
      <c r="A14">
        <v>14</v>
      </c>
      <c r="B14" t="s">
        <v>218</v>
      </c>
    </row>
    <row r="15" spans="1:2" x14ac:dyDescent="0.25">
      <c r="A15">
        <v>15</v>
      </c>
      <c r="B15" t="s">
        <v>219</v>
      </c>
    </row>
    <row r="16" spans="1:2" x14ac:dyDescent="0.25">
      <c r="A16">
        <v>16</v>
      </c>
      <c r="B16" t="s">
        <v>220</v>
      </c>
    </row>
    <row r="17" spans="1:3" x14ac:dyDescent="0.25">
      <c r="A17">
        <v>17</v>
      </c>
      <c r="B17" t="s">
        <v>221</v>
      </c>
    </row>
    <row r="18" spans="1:3" x14ac:dyDescent="0.25">
      <c r="A18">
        <v>18</v>
      </c>
      <c r="B18" t="s">
        <v>222</v>
      </c>
    </row>
    <row r="19" spans="1:3" x14ac:dyDescent="0.25">
      <c r="A19">
        <v>19</v>
      </c>
      <c r="B19" t="s">
        <v>223</v>
      </c>
    </row>
    <row r="20" spans="1:3" x14ac:dyDescent="0.25">
      <c r="A20">
        <v>20</v>
      </c>
      <c r="B20" t="s">
        <v>224</v>
      </c>
    </row>
    <row r="21" spans="1:3" x14ac:dyDescent="0.25">
      <c r="A21">
        <v>21</v>
      </c>
      <c r="B21" t="s">
        <v>225</v>
      </c>
    </row>
    <row r="22" spans="1:3" x14ac:dyDescent="0.25">
      <c r="A22">
        <v>22</v>
      </c>
      <c r="B22" t="s">
        <v>226</v>
      </c>
    </row>
    <row r="23" spans="1:3" x14ac:dyDescent="0.25">
      <c r="A23">
        <v>23</v>
      </c>
      <c r="B23" t="s">
        <v>227</v>
      </c>
    </row>
    <row r="24" spans="1:3" x14ac:dyDescent="0.25">
      <c r="A24">
        <v>24</v>
      </c>
      <c r="B24" t="s">
        <v>228</v>
      </c>
    </row>
    <row r="25" spans="1:3" x14ac:dyDescent="0.25">
      <c r="A25">
        <v>25</v>
      </c>
      <c r="B25" t="s">
        <v>229</v>
      </c>
      <c r="C25" t="s">
        <v>247</v>
      </c>
    </row>
    <row r="26" spans="1:3" x14ac:dyDescent="0.25">
      <c r="A26">
        <v>26</v>
      </c>
      <c r="B26" t="s">
        <v>230</v>
      </c>
      <c r="C26" t="s">
        <v>248</v>
      </c>
    </row>
    <row r="27" spans="1:3" x14ac:dyDescent="0.25">
      <c r="A27">
        <v>27</v>
      </c>
      <c r="B27" t="s">
        <v>231</v>
      </c>
      <c r="C27" t="s">
        <v>233</v>
      </c>
    </row>
    <row r="28" spans="1:3" x14ac:dyDescent="0.25">
      <c r="A28">
        <v>28</v>
      </c>
      <c r="B28" t="s">
        <v>232</v>
      </c>
    </row>
    <row r="29" spans="1:3" x14ac:dyDescent="0.25">
      <c r="A29">
        <v>29</v>
      </c>
      <c r="B29" t="s">
        <v>234</v>
      </c>
    </row>
    <row r="31" spans="1:3" x14ac:dyDescent="0.25">
      <c r="B31" s="8" t="s">
        <v>235</v>
      </c>
    </row>
    <row r="32" spans="1:3" x14ac:dyDescent="0.25">
      <c r="B32" s="8" t="s">
        <v>236</v>
      </c>
    </row>
    <row r="33" spans="2:3" x14ac:dyDescent="0.25">
      <c r="B33" t="s">
        <v>237</v>
      </c>
      <c r="C33" t="s">
        <v>189</v>
      </c>
    </row>
    <row r="34" spans="2:3" x14ac:dyDescent="0.25">
      <c r="B34" t="s">
        <v>184</v>
      </c>
      <c r="C34" t="s">
        <v>188</v>
      </c>
    </row>
    <row r="37" spans="2:3" x14ac:dyDescent="0.25">
      <c r="B37" s="4">
        <v>44714</v>
      </c>
    </row>
    <row r="38" spans="2:3" x14ac:dyDescent="0.25">
      <c r="B38" s="9">
        <v>0.74861111111111101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03CB-9C90-48F7-903C-0D50835FB35D}">
  <dimension ref="A1:J11"/>
  <sheetViews>
    <sheetView zoomScale="110" zoomScaleNormal="110" workbookViewId="0">
      <selection activeCell="O5" sqref="O5"/>
    </sheetView>
  </sheetViews>
  <sheetFormatPr defaultRowHeight="15" x14ac:dyDescent="0.25"/>
  <cols>
    <col min="1" max="1" width="13.7109375" bestFit="1" customWidth="1"/>
    <col min="2" max="2" width="8.7109375" bestFit="1" customWidth="1"/>
    <col min="5" max="5" width="9.7109375" bestFit="1" customWidth="1"/>
    <col min="6" max="6" width="10.5703125" bestFit="1" customWidth="1"/>
    <col min="7" max="7" width="13.7109375" bestFit="1" customWidth="1"/>
  </cols>
  <sheetData>
    <row r="1" spans="1:10" x14ac:dyDescent="0.25">
      <c r="J1" s="1" t="s">
        <v>154</v>
      </c>
    </row>
    <row r="2" spans="1:10" x14ac:dyDescent="0.25">
      <c r="J2" s="15">
        <v>0.1</v>
      </c>
    </row>
    <row r="3" spans="1:10" x14ac:dyDescent="0.25">
      <c r="B3" s="29" t="s">
        <v>155</v>
      </c>
      <c r="C3" s="29"/>
      <c r="D3" s="29"/>
      <c r="F3" s="29" t="s">
        <v>156</v>
      </c>
      <c r="G3" s="29"/>
      <c r="H3" s="29"/>
      <c r="I3" s="29"/>
    </row>
    <row r="4" spans="1:10" x14ac:dyDescent="0.25">
      <c r="A4" s="1" t="s">
        <v>157</v>
      </c>
      <c r="B4" s="1" t="s">
        <v>158</v>
      </c>
      <c r="C4" s="1" t="s">
        <v>159</v>
      </c>
      <c r="D4" s="1" t="s">
        <v>160</v>
      </c>
      <c r="F4" s="1" t="s">
        <v>161</v>
      </c>
      <c r="G4" s="1" t="s">
        <v>162</v>
      </c>
      <c r="H4" s="1" t="s">
        <v>163</v>
      </c>
    </row>
    <row r="5" spans="1:10" x14ac:dyDescent="0.25">
      <c r="A5" t="s">
        <v>164</v>
      </c>
      <c r="B5">
        <v>23</v>
      </c>
      <c r="C5">
        <v>6.7</v>
      </c>
      <c r="D5" s="12">
        <f>B5*C5</f>
        <v>154.1</v>
      </c>
      <c r="F5" t="s">
        <v>165</v>
      </c>
      <c r="G5">
        <v>8900</v>
      </c>
      <c r="H5" s="19">
        <f>G5*$J$2</f>
        <v>890</v>
      </c>
    </row>
    <row r="6" spans="1:10" x14ac:dyDescent="0.25">
      <c r="A6" t="s">
        <v>166</v>
      </c>
      <c r="B6">
        <v>443</v>
      </c>
      <c r="C6">
        <v>4.5</v>
      </c>
      <c r="D6" s="12">
        <f t="shared" ref="D6:D11" si="0">B6*C6</f>
        <v>1993.5</v>
      </c>
      <c r="E6" s="4"/>
      <c r="F6" t="s">
        <v>167</v>
      </c>
      <c r="G6">
        <v>45000</v>
      </c>
      <c r="H6" s="19">
        <f t="shared" ref="H6:H10" si="1">G6*$J$2</f>
        <v>4500</v>
      </c>
    </row>
    <row r="7" spans="1:10" x14ac:dyDescent="0.25">
      <c r="A7" t="s">
        <v>168</v>
      </c>
      <c r="B7">
        <v>454</v>
      </c>
      <c r="C7">
        <v>6.7</v>
      </c>
      <c r="D7" s="12">
        <f t="shared" si="0"/>
        <v>3041.8</v>
      </c>
      <c r="F7" t="s">
        <v>169</v>
      </c>
      <c r="G7">
        <v>34005</v>
      </c>
      <c r="H7" s="19">
        <f t="shared" si="1"/>
        <v>3400.5</v>
      </c>
    </row>
    <row r="8" spans="1:10" x14ac:dyDescent="0.25">
      <c r="A8" t="s">
        <v>170</v>
      </c>
      <c r="B8">
        <v>65</v>
      </c>
      <c r="C8">
        <v>8.1999999999999993</v>
      </c>
      <c r="D8" s="12">
        <f t="shared" si="0"/>
        <v>533</v>
      </c>
      <c r="F8" t="s">
        <v>171</v>
      </c>
      <c r="G8">
        <v>23900</v>
      </c>
      <c r="H8" s="19">
        <f t="shared" si="1"/>
        <v>2390</v>
      </c>
    </row>
    <row r="9" spans="1:10" x14ac:dyDescent="0.25">
      <c r="A9" t="s">
        <v>172</v>
      </c>
      <c r="B9">
        <v>34</v>
      </c>
      <c r="C9">
        <v>5.5</v>
      </c>
      <c r="D9" s="12">
        <f t="shared" si="0"/>
        <v>187</v>
      </c>
      <c r="E9" s="4"/>
      <c r="F9" t="s">
        <v>173</v>
      </c>
      <c r="G9">
        <v>32000</v>
      </c>
      <c r="H9" s="19">
        <f t="shared" si="1"/>
        <v>3200</v>
      </c>
    </row>
    <row r="10" spans="1:10" x14ac:dyDescent="0.25">
      <c r="A10" t="s">
        <v>174</v>
      </c>
      <c r="B10">
        <v>45</v>
      </c>
      <c r="C10">
        <v>3.8</v>
      </c>
      <c r="D10" s="12">
        <f t="shared" si="0"/>
        <v>171</v>
      </c>
      <c r="F10" t="s">
        <v>175</v>
      </c>
      <c r="G10">
        <v>12000</v>
      </c>
      <c r="H10" s="19">
        <f t="shared" si="1"/>
        <v>1200</v>
      </c>
    </row>
    <row r="11" spans="1:10" x14ac:dyDescent="0.25">
      <c r="A11" t="s">
        <v>176</v>
      </c>
      <c r="B11">
        <v>32</v>
      </c>
      <c r="C11">
        <v>7.4</v>
      </c>
      <c r="D11" s="12">
        <f t="shared" si="0"/>
        <v>236.8</v>
      </c>
    </row>
  </sheetData>
  <mergeCells count="2">
    <mergeCell ref="B3:D3"/>
    <mergeCell ref="F3:I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0B49-4E0A-4B05-8FA5-188D814BEFF8}">
  <dimension ref="A1:J14"/>
  <sheetViews>
    <sheetView zoomScaleNormal="100" workbookViewId="0">
      <selection activeCell="B2" sqref="B2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2</v>
      </c>
      <c r="B2">
        <f>$A2*B$1</f>
        <v>4</v>
      </c>
      <c r="C2">
        <f t="shared" ref="C2:J10" si="0">$A2*C$1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</row>
    <row r="3" spans="1:10" x14ac:dyDescent="0.25">
      <c r="A3">
        <v>3</v>
      </c>
      <c r="B3">
        <f t="shared" ref="B3:B10" si="1">$A3*B$1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</row>
    <row r="4" spans="1:1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</row>
    <row r="5" spans="1:1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</row>
    <row r="6" spans="1:1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</row>
    <row r="7" spans="1:1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</row>
    <row r="8" spans="1:1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</row>
    <row r="9" spans="1:1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</row>
    <row r="10" spans="1:1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</row>
    <row r="14" spans="1:10" x14ac:dyDescent="0.25">
      <c r="F14" t="s">
        <v>292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42C5-F580-424C-94EB-DB4798F8F215}">
  <dimension ref="A1:H14"/>
  <sheetViews>
    <sheetView zoomScale="98" zoomScaleNormal="98" workbookViewId="0">
      <selection activeCell="B2" sqref="B2:B14"/>
    </sheetView>
  </sheetViews>
  <sheetFormatPr defaultRowHeight="15" x14ac:dyDescent="0.25"/>
  <cols>
    <col min="1" max="1" width="14.85546875" bestFit="1" customWidth="1"/>
    <col min="2" max="2" width="10.7109375" bestFit="1" customWidth="1"/>
    <col min="5" max="5" width="19.7109375" customWidth="1"/>
    <col min="8" max="8" width="36.140625" bestFit="1" customWidth="1"/>
  </cols>
  <sheetData>
    <row r="1" spans="1:8" x14ac:dyDescent="0.25">
      <c r="A1" s="1" t="s">
        <v>0</v>
      </c>
      <c r="B1" t="s">
        <v>105</v>
      </c>
      <c r="E1" s="20"/>
      <c r="F1" s="20"/>
      <c r="H1" s="21" t="s">
        <v>302</v>
      </c>
    </row>
    <row r="2" spans="1:8" x14ac:dyDescent="0.25">
      <c r="A2" t="s">
        <v>2</v>
      </c>
      <c r="B2" s="5">
        <v>10000</v>
      </c>
      <c r="E2" s="30" t="s">
        <v>301</v>
      </c>
      <c r="F2" s="30"/>
      <c r="H2" t="s">
        <v>408</v>
      </c>
    </row>
    <row r="3" spans="1:8" x14ac:dyDescent="0.25">
      <c r="A3" t="s">
        <v>145</v>
      </c>
      <c r="B3" s="5">
        <v>12000</v>
      </c>
      <c r="E3" t="s">
        <v>178</v>
      </c>
      <c r="F3">
        <f>SUM(B2:B14)</f>
        <v>131175</v>
      </c>
      <c r="H3">
        <f>SUM(SALARY)</f>
        <v>131175</v>
      </c>
    </row>
    <row r="4" spans="1:8" x14ac:dyDescent="0.25">
      <c r="A4" t="s">
        <v>136</v>
      </c>
      <c r="B4" s="5">
        <v>11250</v>
      </c>
      <c r="E4" t="s">
        <v>179</v>
      </c>
      <c r="F4">
        <f>AVERAGE(B2:B14)</f>
        <v>10090.384615384615</v>
      </c>
      <c r="H4">
        <f>AVERAGE(SALARY)</f>
        <v>10090.384615384615</v>
      </c>
    </row>
    <row r="5" spans="1:8" x14ac:dyDescent="0.25">
      <c r="A5" t="s">
        <v>9</v>
      </c>
      <c r="B5" s="5">
        <v>12000</v>
      </c>
      <c r="E5" t="s">
        <v>180</v>
      </c>
      <c r="F5">
        <f>MAX(B2:B14)</f>
        <v>16250</v>
      </c>
      <c r="H5">
        <f>MAX(SALARY)</f>
        <v>16250</v>
      </c>
    </row>
    <row r="6" spans="1:8" x14ac:dyDescent="0.25">
      <c r="A6" t="s">
        <v>10</v>
      </c>
      <c r="B6" s="5">
        <v>16250</v>
      </c>
      <c r="E6" t="s">
        <v>181</v>
      </c>
      <c r="F6">
        <f>MIN(B2:B14)</f>
        <v>4500</v>
      </c>
      <c r="H6">
        <f>MIN(SALARY)</f>
        <v>4500</v>
      </c>
    </row>
    <row r="7" spans="1:8" x14ac:dyDescent="0.25">
      <c r="A7" t="s">
        <v>138</v>
      </c>
      <c r="B7" s="5">
        <v>6400</v>
      </c>
      <c r="E7" t="s">
        <v>182</v>
      </c>
      <c r="F7">
        <f>COUNT(B2:B14)</f>
        <v>13</v>
      </c>
      <c r="H7">
        <f>COUNT(SALARY)</f>
        <v>13</v>
      </c>
    </row>
    <row r="8" spans="1:8" x14ac:dyDescent="0.25">
      <c r="A8" t="s">
        <v>6</v>
      </c>
      <c r="B8" s="5">
        <v>4500</v>
      </c>
    </row>
    <row r="9" spans="1:8" x14ac:dyDescent="0.25">
      <c r="A9" t="s">
        <v>1</v>
      </c>
      <c r="B9" s="5">
        <v>6275</v>
      </c>
    </row>
    <row r="10" spans="1:8" x14ac:dyDescent="0.25">
      <c r="A10" t="s">
        <v>149</v>
      </c>
      <c r="B10" s="5">
        <v>6250</v>
      </c>
    </row>
    <row r="11" spans="1:8" x14ac:dyDescent="0.25">
      <c r="A11" t="s">
        <v>8</v>
      </c>
      <c r="B11" s="5">
        <v>8750</v>
      </c>
    </row>
    <row r="12" spans="1:8" x14ac:dyDescent="0.25">
      <c r="A12" t="s">
        <v>7</v>
      </c>
      <c r="B12" s="5">
        <v>11250</v>
      </c>
    </row>
    <row r="13" spans="1:8" x14ac:dyDescent="0.25">
      <c r="A13" t="s">
        <v>139</v>
      </c>
      <c r="B13" s="5">
        <v>10000</v>
      </c>
    </row>
    <row r="14" spans="1:8" x14ac:dyDescent="0.25">
      <c r="A14" t="s">
        <v>3</v>
      </c>
      <c r="B14" s="5">
        <v>16250</v>
      </c>
    </row>
  </sheetData>
  <sortState xmlns:xlrd2="http://schemas.microsoft.com/office/spreadsheetml/2017/richdata2" ref="A2:A19">
    <sortCondition ref="A1:A19"/>
  </sortState>
  <mergeCells count="1">
    <mergeCell ref="E2:F2"/>
  </mergeCells>
  <dataValidations count="2">
    <dataValidation type="custom" allowBlank="1" showInputMessage="1" showErrorMessage="1" sqref="A1:A19" xr:uid="{194FE7B6-A485-47CC-AC51-4CFE8541F87A}">
      <formula1>ISTEXT(A1)</formula1>
    </dataValidation>
    <dataValidation type="custom" operator="greaterThanOrEqual" allowBlank="1" showInputMessage="1" showErrorMessage="1" sqref="B2:B14" xr:uid="{3968AF47-DB10-4369-86BE-9121C0406822}">
      <formula1>ISNUMBER(B2)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46A7-8686-46AA-BF23-A7F9E6E7E337}">
  <dimension ref="A1:K10"/>
  <sheetViews>
    <sheetView workbookViewId="0">
      <selection activeCell="N2" sqref="N2"/>
    </sheetView>
  </sheetViews>
  <sheetFormatPr defaultRowHeight="15" x14ac:dyDescent="0.25"/>
  <cols>
    <col min="2" max="2" width="17.42578125" bestFit="1" customWidth="1"/>
    <col min="3" max="3" width="7.5703125" bestFit="1" customWidth="1"/>
    <col min="4" max="4" width="23" bestFit="1" customWidth="1"/>
    <col min="5" max="5" width="9.7109375" bestFit="1" customWidth="1"/>
    <col min="6" max="6" width="11.140625" bestFit="1" customWidth="1"/>
    <col min="7" max="7" width="8.7109375" bestFit="1" customWidth="1"/>
    <col min="8" max="8" width="9.7109375" bestFit="1" customWidth="1"/>
    <col min="10" max="10" width="11.140625" bestFit="1" customWidth="1"/>
  </cols>
  <sheetData>
    <row r="1" spans="1:11" x14ac:dyDescent="0.25">
      <c r="A1" s="25" t="s">
        <v>293</v>
      </c>
      <c r="B1" s="25" t="s">
        <v>294</v>
      </c>
      <c r="C1" s="25" t="s">
        <v>295</v>
      </c>
      <c r="D1" s="25" t="s">
        <v>296</v>
      </c>
      <c r="E1" s="25" t="s">
        <v>297</v>
      </c>
      <c r="F1" s="25" t="s">
        <v>298</v>
      </c>
      <c r="G1" s="25" t="s">
        <v>299</v>
      </c>
      <c r="H1" s="25" t="s">
        <v>203</v>
      </c>
      <c r="I1" s="25"/>
      <c r="J1" s="25" t="s">
        <v>300</v>
      </c>
      <c r="K1" s="24"/>
    </row>
    <row r="2" spans="1:11" x14ac:dyDescent="0.25">
      <c r="A2" s="24">
        <v>1</v>
      </c>
      <c r="B2" s="24">
        <v>5</v>
      </c>
      <c r="C2" s="24">
        <v>5</v>
      </c>
      <c r="D2" s="24">
        <v>4</v>
      </c>
      <c r="E2" s="26">
        <v>44718</v>
      </c>
      <c r="F2" s="26">
        <v>44718</v>
      </c>
      <c r="G2" s="26">
        <v>44718</v>
      </c>
      <c r="H2" s="26">
        <v>44718</v>
      </c>
      <c r="I2" s="24"/>
      <c r="J2" s="24" t="s">
        <v>304</v>
      </c>
      <c r="K2" s="24" t="s">
        <v>311</v>
      </c>
    </row>
    <row r="3" spans="1:11" x14ac:dyDescent="0.25">
      <c r="A3" s="24">
        <v>2</v>
      </c>
      <c r="B3" s="24">
        <v>9</v>
      </c>
      <c r="C3" s="24">
        <v>30</v>
      </c>
      <c r="D3" s="24">
        <v>48</v>
      </c>
      <c r="E3" s="26">
        <v>44719</v>
      </c>
      <c r="F3" s="26">
        <v>44748</v>
      </c>
      <c r="G3" s="26">
        <v>45083</v>
      </c>
      <c r="H3" s="26">
        <v>44719</v>
      </c>
      <c r="I3" s="24"/>
      <c r="J3" s="24" t="s">
        <v>305</v>
      </c>
      <c r="K3" s="24" t="s">
        <v>305</v>
      </c>
    </row>
    <row r="4" spans="1:11" x14ac:dyDescent="0.25">
      <c r="A4" s="24">
        <v>3</v>
      </c>
      <c r="B4" s="24">
        <v>13</v>
      </c>
      <c r="C4" s="24">
        <v>180</v>
      </c>
      <c r="D4" s="24">
        <v>576</v>
      </c>
      <c r="E4" s="26">
        <v>44720</v>
      </c>
      <c r="F4" s="26">
        <v>44779</v>
      </c>
      <c r="G4" s="26">
        <v>45449</v>
      </c>
      <c r="H4" s="26">
        <v>44720</v>
      </c>
      <c r="I4" s="24"/>
      <c r="J4" s="24" t="s">
        <v>306</v>
      </c>
      <c r="K4" s="24" t="s">
        <v>306</v>
      </c>
    </row>
    <row r="5" spans="1:11" x14ac:dyDescent="0.25">
      <c r="A5" s="24">
        <v>4</v>
      </c>
      <c r="B5" s="24">
        <v>17</v>
      </c>
      <c r="C5" s="24">
        <v>1080</v>
      </c>
      <c r="D5" s="24">
        <v>6912</v>
      </c>
      <c r="E5" s="26">
        <v>44721</v>
      </c>
      <c r="F5" s="26">
        <v>44810</v>
      </c>
      <c r="G5" s="26">
        <v>45814</v>
      </c>
      <c r="H5" s="26">
        <v>44721</v>
      </c>
      <c r="I5" s="24"/>
      <c r="J5" s="24" t="s">
        <v>307</v>
      </c>
      <c r="K5" s="24" t="s">
        <v>307</v>
      </c>
    </row>
    <row r="6" spans="1:11" x14ac:dyDescent="0.25">
      <c r="A6" s="24">
        <v>5</v>
      </c>
      <c r="B6" s="24">
        <v>21</v>
      </c>
      <c r="C6" s="24">
        <v>6480</v>
      </c>
      <c r="D6" s="24">
        <v>82944</v>
      </c>
      <c r="E6" s="26">
        <v>44722</v>
      </c>
      <c r="F6" s="26">
        <v>44840</v>
      </c>
      <c r="G6" s="26">
        <v>46179</v>
      </c>
      <c r="H6" s="26">
        <v>44722</v>
      </c>
      <c r="I6" s="24"/>
      <c r="J6" s="24" t="s">
        <v>308</v>
      </c>
      <c r="K6" s="24" t="s">
        <v>312</v>
      </c>
    </row>
    <row r="7" spans="1:11" x14ac:dyDescent="0.25">
      <c r="A7" s="24">
        <v>6</v>
      </c>
      <c r="B7" s="24">
        <v>25</v>
      </c>
      <c r="C7" s="24">
        <v>38880</v>
      </c>
      <c r="D7" s="24">
        <v>995328</v>
      </c>
      <c r="E7" s="26">
        <v>44723</v>
      </c>
      <c r="F7" s="26">
        <v>44871</v>
      </c>
      <c r="G7" s="26">
        <v>46544</v>
      </c>
      <c r="H7" s="26">
        <v>44725</v>
      </c>
      <c r="I7" s="24"/>
      <c r="J7" s="24" t="s">
        <v>309</v>
      </c>
      <c r="K7" s="24" t="s">
        <v>313</v>
      </c>
    </row>
    <row r="8" spans="1:11" x14ac:dyDescent="0.25">
      <c r="A8" s="24">
        <v>7</v>
      </c>
      <c r="B8" s="24">
        <v>29</v>
      </c>
      <c r="C8" s="24">
        <v>233280</v>
      </c>
      <c r="D8" s="24">
        <v>11943936</v>
      </c>
      <c r="E8" s="26">
        <v>44724</v>
      </c>
      <c r="F8" s="26">
        <v>44901</v>
      </c>
      <c r="G8" s="26">
        <v>46910</v>
      </c>
      <c r="H8" s="26">
        <v>44726</v>
      </c>
      <c r="I8" s="24"/>
      <c r="J8" s="24" t="s">
        <v>310</v>
      </c>
      <c r="K8" s="24" t="s">
        <v>314</v>
      </c>
    </row>
    <row r="9" spans="1:11" x14ac:dyDescent="0.25">
      <c r="A9" s="24">
        <v>8</v>
      </c>
      <c r="B9" s="24">
        <v>33</v>
      </c>
      <c r="C9" s="24">
        <v>1399680</v>
      </c>
      <c r="D9" s="24">
        <v>143327232</v>
      </c>
      <c r="E9" s="26">
        <v>44725</v>
      </c>
      <c r="F9" s="26">
        <v>44932</v>
      </c>
      <c r="G9" s="26">
        <v>47275</v>
      </c>
      <c r="H9" s="26">
        <v>44727</v>
      </c>
      <c r="I9" s="24"/>
      <c r="J9" s="24"/>
      <c r="K9" s="24"/>
    </row>
    <row r="10" spans="1:11" x14ac:dyDescent="0.25">
      <c r="A10" s="24">
        <v>9</v>
      </c>
      <c r="B10" s="24">
        <v>37</v>
      </c>
      <c r="C10" s="24">
        <v>8398080</v>
      </c>
      <c r="D10" s="24">
        <v>1719926784</v>
      </c>
      <c r="E10" s="26">
        <v>44726</v>
      </c>
      <c r="F10" s="26">
        <v>44963</v>
      </c>
      <c r="G10" s="26">
        <v>47640</v>
      </c>
      <c r="H10" s="26">
        <v>44728</v>
      </c>
      <c r="I10" s="24"/>
      <c r="J10" s="24"/>
      <c r="K10" s="24"/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817-D8B3-476C-80D6-0F216A09C9A3}">
  <dimension ref="A2:K11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3" width="15.7109375" bestFit="1" customWidth="1"/>
    <col min="5" max="5" width="9.28515625" bestFit="1" customWidth="1"/>
    <col min="6" max="8" width="10.42578125" bestFit="1" customWidth="1"/>
    <col min="9" max="9" width="9.7109375" bestFit="1" customWidth="1"/>
  </cols>
  <sheetData>
    <row r="2" spans="1:11" x14ac:dyDescent="0.25">
      <c r="A2" s="10" t="s">
        <v>189</v>
      </c>
      <c r="B2" s="1" t="s">
        <v>183</v>
      </c>
      <c r="C2" s="4">
        <v>44726</v>
      </c>
      <c r="H2" t="s">
        <v>188</v>
      </c>
      <c r="I2" t="s">
        <v>190</v>
      </c>
      <c r="J2" t="s">
        <v>191</v>
      </c>
      <c r="K2" t="s">
        <v>192</v>
      </c>
    </row>
    <row r="3" spans="1:11" x14ac:dyDescent="0.25">
      <c r="A3" s="10" t="s">
        <v>188</v>
      </c>
      <c r="B3" s="1" t="s">
        <v>184</v>
      </c>
      <c r="C3" s="27">
        <v>0.80833333333333324</v>
      </c>
      <c r="H3" s="6">
        <v>0.61117256944271503</v>
      </c>
      <c r="I3">
        <f>HOUR(H3)</f>
        <v>14</v>
      </c>
      <c r="J3">
        <f>MINUTE(H3)</f>
        <v>40</v>
      </c>
      <c r="K3">
        <f>SECOND(H3)</f>
        <v>5</v>
      </c>
    </row>
    <row r="4" spans="1:11" x14ac:dyDescent="0.25">
      <c r="A4" s="10" t="s">
        <v>185</v>
      </c>
      <c r="C4" s="18">
        <f ca="1">TODAY()</f>
        <v>45252</v>
      </c>
    </row>
    <row r="5" spans="1:11" x14ac:dyDescent="0.25">
      <c r="A5" s="10" t="s">
        <v>186</v>
      </c>
      <c r="C5" s="17">
        <f ca="1">NOW()</f>
        <v>45252.961653240738</v>
      </c>
    </row>
    <row r="6" spans="1:11" x14ac:dyDescent="0.25">
      <c r="A6" s="10" t="s">
        <v>187</v>
      </c>
      <c r="C6" s="16">
        <f ca="1">NOW()-TODAY()</f>
        <v>0.96165324073808733</v>
      </c>
      <c r="D6" t="s">
        <v>190</v>
      </c>
      <c r="E6" t="s">
        <v>191</v>
      </c>
      <c r="F6" t="s">
        <v>192</v>
      </c>
      <c r="G6" t="s">
        <v>188</v>
      </c>
    </row>
    <row r="7" spans="1:11" x14ac:dyDescent="0.25">
      <c r="D7">
        <v>14</v>
      </c>
      <c r="E7">
        <v>40</v>
      </c>
      <c r="F7">
        <v>5</v>
      </c>
      <c r="G7" s="7"/>
    </row>
    <row r="10" spans="1:11" x14ac:dyDescent="0.25">
      <c r="C10" t="s">
        <v>189</v>
      </c>
      <c r="D10" t="s">
        <v>203</v>
      </c>
      <c r="E10" t="s">
        <v>204</v>
      </c>
    </row>
    <row r="11" spans="1:11" x14ac:dyDescent="0.25">
      <c r="C11" s="4">
        <v>44718</v>
      </c>
      <c r="D11">
        <f>WEEKDAY(C11,2)</f>
        <v>1</v>
      </c>
      <c r="E11">
        <f>WEEKNUM(C11)</f>
        <v>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6658-1321-4651-B9AA-5EF92A283701}">
  <dimension ref="A1:H14"/>
  <sheetViews>
    <sheetView zoomScaleNormal="100" workbookViewId="0">
      <selection activeCell="A9" sqref="A9"/>
    </sheetView>
  </sheetViews>
  <sheetFormatPr defaultRowHeight="15" x14ac:dyDescent="0.25"/>
  <cols>
    <col min="1" max="1" width="10.7109375" bestFit="1" customWidth="1"/>
    <col min="2" max="2" width="6.7109375" bestFit="1" customWidth="1"/>
    <col min="3" max="3" width="11" bestFit="1" customWidth="1"/>
    <col min="4" max="4" width="10.5703125" bestFit="1" customWidth="1"/>
    <col min="5" max="6" width="8.42578125" bestFit="1" customWidth="1"/>
    <col min="7" max="7" width="11.5703125" bestFit="1" customWidth="1"/>
    <col min="8" max="8" width="10.140625" bestFit="1" customWidth="1"/>
  </cols>
  <sheetData>
    <row r="1" spans="1:8" x14ac:dyDescent="0.25">
      <c r="A1" s="1" t="s">
        <v>193</v>
      </c>
      <c r="B1" s="1" t="s">
        <v>194</v>
      </c>
      <c r="C1" s="1" t="s">
        <v>198</v>
      </c>
      <c r="D1" s="1" t="s">
        <v>195</v>
      </c>
      <c r="E1" s="1" t="s">
        <v>196</v>
      </c>
      <c r="F1" s="1" t="s">
        <v>197</v>
      </c>
      <c r="G1" s="1" t="s">
        <v>199</v>
      </c>
      <c r="H1" s="1" t="s">
        <v>202</v>
      </c>
    </row>
    <row r="2" spans="1:8" x14ac:dyDescent="0.25">
      <c r="A2">
        <v>34</v>
      </c>
      <c r="B2" t="b">
        <f>ISTEXT(A2)</f>
        <v>0</v>
      </c>
      <c r="C2" t="b">
        <f>ISNONTEXT(A2)</f>
        <v>1</v>
      </c>
      <c r="D2" t="b">
        <f>ISNUMBER(A2)</f>
        <v>1</v>
      </c>
      <c r="E2" t="b">
        <f>ISEVEN(A2)</f>
        <v>1</v>
      </c>
      <c r="F2" t="b">
        <f>ISODD(A2)</f>
        <v>0</v>
      </c>
      <c r="G2" t="b">
        <f>_xlfn.ISFORMULA(A2)</f>
        <v>0</v>
      </c>
      <c r="H2" t="b">
        <f>ISLOGICAL(A2)</f>
        <v>0</v>
      </c>
    </row>
    <row r="3" spans="1:8" x14ac:dyDescent="0.25">
      <c r="A3">
        <v>54</v>
      </c>
      <c r="B3" t="b">
        <f t="shared" ref="B3:B14" si="0">ISTEXT(A3)</f>
        <v>0</v>
      </c>
      <c r="C3" t="b">
        <f t="shared" ref="C3:C14" si="1">ISNONTEXT(A3)</f>
        <v>1</v>
      </c>
      <c r="D3" t="b">
        <f t="shared" ref="D3:D14" si="2">ISNUMBER(A3)</f>
        <v>1</v>
      </c>
      <c r="E3" t="b">
        <f t="shared" ref="E3:E14" si="3">ISEVEN(A3)</f>
        <v>1</v>
      </c>
      <c r="F3" t="b">
        <f t="shared" ref="F3:F14" si="4">ISODD(A3)</f>
        <v>0</v>
      </c>
      <c r="G3" t="b">
        <f t="shared" ref="G3:G14" si="5">_xlfn.ISFORMULA(A3)</f>
        <v>0</v>
      </c>
      <c r="H3" t="b">
        <f t="shared" ref="H3:H14" si="6">ISLOGICAL(A3)</f>
        <v>0</v>
      </c>
    </row>
    <row r="4" spans="1:8" x14ac:dyDescent="0.25">
      <c r="A4" t="s">
        <v>419</v>
      </c>
      <c r="B4" t="b">
        <f t="shared" si="0"/>
        <v>1</v>
      </c>
      <c r="C4" t="b">
        <f t="shared" si="1"/>
        <v>0</v>
      </c>
      <c r="D4" t="b">
        <f t="shared" si="2"/>
        <v>0</v>
      </c>
      <c r="E4" t="e">
        <f t="shared" si="3"/>
        <v>#VALUE!</v>
      </c>
      <c r="F4" t="e">
        <f t="shared" si="4"/>
        <v>#VALUE!</v>
      </c>
      <c r="G4" t="b">
        <f t="shared" si="5"/>
        <v>0</v>
      </c>
      <c r="H4" t="b">
        <f t="shared" si="6"/>
        <v>0</v>
      </c>
    </row>
    <row r="5" spans="1:8" x14ac:dyDescent="0.25">
      <c r="A5">
        <v>55</v>
      </c>
      <c r="B5" t="b">
        <f t="shared" si="0"/>
        <v>0</v>
      </c>
      <c r="C5" t="b">
        <f t="shared" si="1"/>
        <v>1</v>
      </c>
      <c r="D5" t="b">
        <f t="shared" si="2"/>
        <v>1</v>
      </c>
      <c r="E5" t="b">
        <f t="shared" si="3"/>
        <v>0</v>
      </c>
      <c r="F5" t="b">
        <f t="shared" si="4"/>
        <v>1</v>
      </c>
      <c r="G5" t="b">
        <f t="shared" si="5"/>
        <v>0</v>
      </c>
      <c r="H5" t="b">
        <f t="shared" si="6"/>
        <v>0</v>
      </c>
    </row>
    <row r="6" spans="1:8" x14ac:dyDescent="0.25">
      <c r="A6" s="4">
        <f ca="1">TODAY()</f>
        <v>45252</v>
      </c>
      <c r="B6" t="b">
        <f t="shared" ca="1" si="0"/>
        <v>0</v>
      </c>
      <c r="C6" t="b">
        <f t="shared" ca="1" si="1"/>
        <v>1</v>
      </c>
      <c r="D6" t="b">
        <f t="shared" ca="1" si="2"/>
        <v>1</v>
      </c>
      <c r="E6" t="b">
        <f t="shared" ca="1" si="3"/>
        <v>1</v>
      </c>
      <c r="F6" t="b">
        <f t="shared" ca="1" si="4"/>
        <v>0</v>
      </c>
      <c r="G6" t="b">
        <f t="shared" si="5"/>
        <v>1</v>
      </c>
      <c r="H6" t="b">
        <f t="shared" ca="1" si="6"/>
        <v>0</v>
      </c>
    </row>
    <row r="7" spans="1:8" x14ac:dyDescent="0.25">
      <c r="A7" t="s">
        <v>200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e">
        <f t="shared" si="3"/>
        <v>#VALUE!</v>
      </c>
      <c r="F7" t="e">
        <f t="shared" si="4"/>
        <v>#VALUE!</v>
      </c>
      <c r="G7" t="b">
        <f t="shared" si="5"/>
        <v>0</v>
      </c>
      <c r="H7" t="b">
        <f t="shared" si="6"/>
        <v>0</v>
      </c>
    </row>
    <row r="8" spans="1:8" x14ac:dyDescent="0.25">
      <c r="A8">
        <v>23</v>
      </c>
      <c r="B8" t="b">
        <f t="shared" si="0"/>
        <v>0</v>
      </c>
      <c r="C8" t="b">
        <f t="shared" si="1"/>
        <v>1</v>
      </c>
      <c r="D8" t="b">
        <f t="shared" si="2"/>
        <v>1</v>
      </c>
      <c r="E8" t="b">
        <f t="shared" si="3"/>
        <v>0</v>
      </c>
      <c r="F8" t="b">
        <f t="shared" si="4"/>
        <v>1</v>
      </c>
      <c r="G8" t="b">
        <f t="shared" si="5"/>
        <v>0</v>
      </c>
      <c r="H8" t="b">
        <f t="shared" si="6"/>
        <v>0</v>
      </c>
    </row>
    <row r="9" spans="1:8" x14ac:dyDescent="0.25">
      <c r="A9" t="s">
        <v>201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e">
        <f t="shared" si="3"/>
        <v>#VALUE!</v>
      </c>
      <c r="F9" t="e">
        <f t="shared" si="4"/>
        <v>#VALUE!</v>
      </c>
      <c r="G9" t="b">
        <f t="shared" si="5"/>
        <v>0</v>
      </c>
      <c r="H9" t="b">
        <f t="shared" si="6"/>
        <v>0</v>
      </c>
    </row>
    <row r="10" spans="1:8" x14ac:dyDescent="0.25">
      <c r="A10" t="b">
        <v>1</v>
      </c>
      <c r="B10" t="b">
        <f t="shared" si="0"/>
        <v>0</v>
      </c>
      <c r="C10" t="b">
        <f t="shared" si="1"/>
        <v>1</v>
      </c>
      <c r="D10" t="b">
        <f t="shared" si="2"/>
        <v>0</v>
      </c>
      <c r="E10" t="e">
        <f t="shared" si="3"/>
        <v>#VALUE!</v>
      </c>
      <c r="F10" t="e">
        <f t="shared" si="4"/>
        <v>#VALUE!</v>
      </c>
      <c r="G10" t="b">
        <f t="shared" si="5"/>
        <v>0</v>
      </c>
      <c r="H10" t="b">
        <f t="shared" si="6"/>
        <v>1</v>
      </c>
    </row>
    <row r="11" spans="1:8" x14ac:dyDescent="0.25">
      <c r="A11">
        <v>89</v>
      </c>
      <c r="B11" t="b">
        <f t="shared" si="0"/>
        <v>0</v>
      </c>
      <c r="C11" t="b">
        <f t="shared" si="1"/>
        <v>1</v>
      </c>
      <c r="D11" t="b">
        <f t="shared" si="2"/>
        <v>1</v>
      </c>
      <c r="E11" t="b">
        <f t="shared" si="3"/>
        <v>0</v>
      </c>
      <c r="F11" t="b">
        <f t="shared" si="4"/>
        <v>1</v>
      </c>
      <c r="G11" t="b">
        <f t="shared" si="5"/>
        <v>0</v>
      </c>
      <c r="H11" t="b">
        <f t="shared" si="6"/>
        <v>0</v>
      </c>
    </row>
    <row r="12" spans="1:8" x14ac:dyDescent="0.25">
      <c r="A12">
        <v>23</v>
      </c>
      <c r="B12" t="b">
        <f t="shared" si="0"/>
        <v>0</v>
      </c>
      <c r="C12" t="b">
        <f t="shared" si="1"/>
        <v>1</v>
      </c>
      <c r="D12" t="b">
        <f t="shared" si="2"/>
        <v>1</v>
      </c>
      <c r="E12" t="b">
        <f t="shared" si="3"/>
        <v>0</v>
      </c>
      <c r="F12" t="b">
        <f t="shared" si="4"/>
        <v>1</v>
      </c>
      <c r="G12" t="b">
        <f t="shared" si="5"/>
        <v>0</v>
      </c>
      <c r="H12" t="b">
        <f t="shared" si="6"/>
        <v>0</v>
      </c>
    </row>
    <row r="13" spans="1:8" x14ac:dyDescent="0.25">
      <c r="A13" t="b">
        <v>0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e">
        <f t="shared" si="3"/>
        <v>#VALUE!</v>
      </c>
      <c r="F13" t="e">
        <f t="shared" si="4"/>
        <v>#VALUE!</v>
      </c>
      <c r="G13" t="b">
        <f t="shared" si="5"/>
        <v>0</v>
      </c>
      <c r="H13" t="b">
        <f t="shared" si="6"/>
        <v>1</v>
      </c>
    </row>
    <row r="14" spans="1:8" x14ac:dyDescent="0.25">
      <c r="A14">
        <v>52</v>
      </c>
      <c r="B14" t="b">
        <f t="shared" si="0"/>
        <v>0</v>
      </c>
      <c r="C14" t="b">
        <f t="shared" si="1"/>
        <v>1</v>
      </c>
      <c r="D14" t="b">
        <f t="shared" si="2"/>
        <v>1</v>
      </c>
      <c r="E14" t="b">
        <f t="shared" si="3"/>
        <v>1</v>
      </c>
      <c r="F14" t="b">
        <f t="shared" si="4"/>
        <v>0</v>
      </c>
      <c r="G14" t="b">
        <f t="shared" si="5"/>
        <v>0</v>
      </c>
      <c r="H14" t="b">
        <f t="shared" si="6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312F-D2B5-4218-8F48-00885439B11E}">
  <dimension ref="A1:M25"/>
  <sheetViews>
    <sheetView topLeftCell="A19" workbookViewId="0">
      <selection activeCell="A13" sqref="A12:A13"/>
    </sheetView>
  </sheetViews>
  <sheetFormatPr defaultRowHeight="15" x14ac:dyDescent="0.25"/>
  <cols>
    <col min="1" max="1" width="27.42578125" bestFit="1" customWidth="1"/>
    <col min="2" max="2" width="10" bestFit="1" customWidth="1"/>
    <col min="7" max="7" width="17.28515625" bestFit="1" customWidth="1"/>
    <col min="8" max="8" width="13.42578125" bestFit="1" customWidth="1"/>
    <col min="10" max="10" width="10" bestFit="1" customWidth="1"/>
    <col min="12" max="12" width="13.85546875" bestFit="1" customWidth="1"/>
  </cols>
  <sheetData>
    <row r="1" spans="1:13" x14ac:dyDescent="0.25">
      <c r="A1" s="1" t="s">
        <v>193</v>
      </c>
      <c r="G1" s="1" t="s">
        <v>0</v>
      </c>
    </row>
    <row r="2" spans="1:13" x14ac:dyDescent="0.25">
      <c r="A2" s="1" t="s">
        <v>335</v>
      </c>
      <c r="B2" t="s">
        <v>336</v>
      </c>
      <c r="C2">
        <v>5</v>
      </c>
      <c r="D2" t="s">
        <v>337</v>
      </c>
      <c r="E2">
        <v>8562</v>
      </c>
      <c r="G2" t="s">
        <v>1</v>
      </c>
      <c r="H2" t="s">
        <v>22</v>
      </c>
      <c r="I2" t="s">
        <v>23</v>
      </c>
      <c r="L2" t="s">
        <v>24</v>
      </c>
      <c r="M2" t="s">
        <v>380</v>
      </c>
    </row>
    <row r="3" spans="1:13" x14ac:dyDescent="0.25">
      <c r="A3" t="s">
        <v>334</v>
      </c>
      <c r="B3" t="s">
        <v>338</v>
      </c>
      <c r="C3">
        <v>5</v>
      </c>
      <c r="D3" t="s">
        <v>339</v>
      </c>
      <c r="E3">
        <v>9845</v>
      </c>
      <c r="G3" t="s">
        <v>333</v>
      </c>
      <c r="H3" t="s">
        <v>24</v>
      </c>
      <c r="I3" t="s">
        <v>380</v>
      </c>
      <c r="L3" t="s">
        <v>12</v>
      </c>
    </row>
    <row r="4" spans="1:13" x14ac:dyDescent="0.25">
      <c r="A4" t="s">
        <v>332</v>
      </c>
      <c r="B4" t="s">
        <v>340</v>
      </c>
      <c r="C4">
        <v>10</v>
      </c>
      <c r="D4" t="s">
        <v>341</v>
      </c>
      <c r="E4">
        <v>9878</v>
      </c>
      <c r="G4" t="s">
        <v>331</v>
      </c>
      <c r="H4" t="s">
        <v>12</v>
      </c>
      <c r="L4" t="s">
        <v>384</v>
      </c>
      <c r="M4" t="s">
        <v>381</v>
      </c>
    </row>
    <row r="5" spans="1:13" x14ac:dyDescent="0.25">
      <c r="A5" t="s">
        <v>330</v>
      </c>
      <c r="B5" t="s">
        <v>339</v>
      </c>
      <c r="C5">
        <v>10</v>
      </c>
      <c r="D5" t="s">
        <v>342</v>
      </c>
      <c r="E5">
        <v>2378</v>
      </c>
      <c r="G5" t="s">
        <v>329</v>
      </c>
      <c r="H5" t="s">
        <v>384</v>
      </c>
      <c r="I5" t="s">
        <v>381</v>
      </c>
      <c r="J5" t="s">
        <v>381</v>
      </c>
      <c r="L5" t="s">
        <v>30</v>
      </c>
      <c r="M5" t="s">
        <v>382</v>
      </c>
    </row>
    <row r="6" spans="1:13" x14ac:dyDescent="0.25">
      <c r="A6" t="s">
        <v>328</v>
      </c>
      <c r="B6" t="s">
        <v>343</v>
      </c>
      <c r="C6">
        <v>4</v>
      </c>
      <c r="D6" t="s">
        <v>344</v>
      </c>
      <c r="E6">
        <v>9567</v>
      </c>
      <c r="G6" s="8" t="s">
        <v>327</v>
      </c>
      <c r="H6" t="s">
        <v>30</v>
      </c>
      <c r="I6" t="s">
        <v>382</v>
      </c>
      <c r="L6" t="s">
        <v>32</v>
      </c>
      <c r="M6" t="s">
        <v>33</v>
      </c>
    </row>
    <row r="7" spans="1:13" x14ac:dyDescent="0.25">
      <c r="A7" t="s">
        <v>326</v>
      </c>
      <c r="B7" t="s">
        <v>345</v>
      </c>
      <c r="C7">
        <v>7</v>
      </c>
      <c r="D7" t="s">
        <v>346</v>
      </c>
      <c r="E7">
        <v>8923</v>
      </c>
      <c r="G7" t="s">
        <v>325</v>
      </c>
      <c r="H7" t="s">
        <v>32</v>
      </c>
      <c r="I7" t="s">
        <v>33</v>
      </c>
      <c r="L7" t="s">
        <v>323</v>
      </c>
    </row>
    <row r="8" spans="1:13" x14ac:dyDescent="0.25">
      <c r="A8" t="s">
        <v>324</v>
      </c>
      <c r="B8" t="s">
        <v>347</v>
      </c>
      <c r="C8">
        <v>11</v>
      </c>
      <c r="D8" t="s">
        <v>348</v>
      </c>
      <c r="E8">
        <v>5679</v>
      </c>
      <c r="G8" t="s">
        <v>323</v>
      </c>
      <c r="H8" t="s">
        <v>323</v>
      </c>
      <c r="L8" t="s">
        <v>36</v>
      </c>
      <c r="M8" t="s">
        <v>37</v>
      </c>
    </row>
    <row r="9" spans="1:13" x14ac:dyDescent="0.25">
      <c r="A9" t="s">
        <v>322</v>
      </c>
      <c r="B9" t="s">
        <v>349</v>
      </c>
      <c r="C9">
        <v>9</v>
      </c>
      <c r="D9" t="s">
        <v>346</v>
      </c>
      <c r="E9">
        <v>7453</v>
      </c>
      <c r="G9" t="s">
        <v>321</v>
      </c>
      <c r="H9" t="s">
        <v>36</v>
      </c>
      <c r="I9" t="s">
        <v>37</v>
      </c>
      <c r="L9" t="s">
        <v>38</v>
      </c>
      <c r="M9" t="s">
        <v>39</v>
      </c>
    </row>
    <row r="10" spans="1:13" x14ac:dyDescent="0.25">
      <c r="A10" t="s">
        <v>320</v>
      </c>
      <c r="B10" t="s">
        <v>350</v>
      </c>
      <c r="C10">
        <v>6</v>
      </c>
      <c r="D10" t="s">
        <v>351</v>
      </c>
      <c r="E10">
        <v>4598</v>
      </c>
      <c r="G10" t="s">
        <v>319</v>
      </c>
      <c r="H10" t="s">
        <v>38</v>
      </c>
      <c r="I10" t="s">
        <v>39</v>
      </c>
      <c r="L10" t="s">
        <v>317</v>
      </c>
    </row>
    <row r="11" spans="1:13" x14ac:dyDescent="0.25">
      <c r="A11" t="s">
        <v>318</v>
      </c>
      <c r="B11" t="s">
        <v>352</v>
      </c>
      <c r="C11">
        <v>3</v>
      </c>
      <c r="D11" t="s">
        <v>353</v>
      </c>
      <c r="E11">
        <v>8345</v>
      </c>
      <c r="G11" t="s">
        <v>317</v>
      </c>
      <c r="H11" t="s">
        <v>317</v>
      </c>
      <c r="L11" t="s">
        <v>383</v>
      </c>
    </row>
    <row r="12" spans="1:13" x14ac:dyDescent="0.25">
      <c r="A12" t="s">
        <v>316</v>
      </c>
      <c r="B12" t="s">
        <v>354</v>
      </c>
      <c r="C12">
        <v>5</v>
      </c>
      <c r="D12" t="s">
        <v>339</v>
      </c>
      <c r="E12">
        <v>3456</v>
      </c>
      <c r="G12" t="s">
        <v>315</v>
      </c>
      <c r="H12" t="s">
        <v>383</v>
      </c>
    </row>
    <row r="15" spans="1:13" x14ac:dyDescent="0.25">
      <c r="A15" s="1" t="s">
        <v>336</v>
      </c>
      <c r="B15">
        <v>5</v>
      </c>
      <c r="C15" t="s">
        <v>337</v>
      </c>
      <c r="D15">
        <v>8562</v>
      </c>
    </row>
    <row r="16" spans="1:13" x14ac:dyDescent="0.25">
      <c r="A16" t="s">
        <v>338</v>
      </c>
      <c r="B16">
        <v>5</v>
      </c>
      <c r="C16" t="s">
        <v>339</v>
      </c>
      <c r="D16">
        <v>9845</v>
      </c>
    </row>
    <row r="17" spans="1:4" x14ac:dyDescent="0.25">
      <c r="A17" t="s">
        <v>340</v>
      </c>
      <c r="B17">
        <v>10</v>
      </c>
      <c r="C17" t="s">
        <v>341</v>
      </c>
      <c r="D17">
        <v>9878</v>
      </c>
    </row>
    <row r="18" spans="1:4" x14ac:dyDescent="0.25">
      <c r="A18" t="s">
        <v>339</v>
      </c>
      <c r="B18">
        <v>10</v>
      </c>
      <c r="C18" t="s">
        <v>342</v>
      </c>
      <c r="D18">
        <v>2378</v>
      </c>
    </row>
    <row r="19" spans="1:4" x14ac:dyDescent="0.25">
      <c r="A19" t="s">
        <v>343</v>
      </c>
      <c r="B19">
        <v>4</v>
      </c>
      <c r="C19" t="s">
        <v>344</v>
      </c>
      <c r="D19">
        <v>9567</v>
      </c>
    </row>
    <row r="20" spans="1:4" x14ac:dyDescent="0.25">
      <c r="A20" t="s">
        <v>345</v>
      </c>
      <c r="B20">
        <v>7</v>
      </c>
      <c r="C20" t="s">
        <v>346</v>
      </c>
      <c r="D20">
        <v>8923</v>
      </c>
    </row>
    <row r="21" spans="1:4" x14ac:dyDescent="0.25">
      <c r="A21" t="s">
        <v>347</v>
      </c>
      <c r="B21">
        <v>11</v>
      </c>
      <c r="C21" t="s">
        <v>348</v>
      </c>
      <c r="D21">
        <v>5679</v>
      </c>
    </row>
    <row r="22" spans="1:4" x14ac:dyDescent="0.25">
      <c r="A22" t="s">
        <v>349</v>
      </c>
      <c r="B22">
        <v>9</v>
      </c>
      <c r="C22" t="s">
        <v>346</v>
      </c>
      <c r="D22">
        <v>7453</v>
      </c>
    </row>
    <row r="23" spans="1:4" x14ac:dyDescent="0.25">
      <c r="A23" t="s">
        <v>350</v>
      </c>
      <c r="B23">
        <v>6</v>
      </c>
      <c r="C23" t="s">
        <v>351</v>
      </c>
      <c r="D23">
        <v>4598</v>
      </c>
    </row>
    <row r="24" spans="1:4" x14ac:dyDescent="0.25">
      <c r="A24" t="s">
        <v>352</v>
      </c>
      <c r="B24">
        <v>3</v>
      </c>
      <c r="C24" t="s">
        <v>353</v>
      </c>
      <c r="D24">
        <v>8345</v>
      </c>
    </row>
    <row r="25" spans="1:4" x14ac:dyDescent="0.25">
      <c r="A25" t="s">
        <v>354</v>
      </c>
      <c r="B25">
        <v>5</v>
      </c>
      <c r="C25" t="s">
        <v>339</v>
      </c>
      <c r="D25">
        <v>3456</v>
      </c>
    </row>
  </sheetData>
  <dataValidations count="1">
    <dataValidation type="custom" allowBlank="1" showInputMessage="1" showErrorMessage="1" sqref="G1:G11" xr:uid="{D71F1389-38CE-4CA7-8BAA-6AC68ED1F1DC}">
      <formula1>ISTEXT(G1)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6E7C-531C-41D1-8995-D213E36D8284}">
  <dimension ref="A1:K11"/>
  <sheetViews>
    <sheetView tabSelected="1" workbookViewId="0">
      <selection activeCell="A2" sqref="A2:D7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5.7109375" bestFit="1" customWidth="1"/>
    <col min="4" max="4" width="21.7109375" bestFit="1" customWidth="1"/>
    <col min="5" max="5" width="24.7109375" bestFit="1" customWidth="1"/>
    <col min="6" max="6" width="26.28515625" bestFit="1" customWidth="1"/>
    <col min="8" max="8" width="26.42578125" bestFit="1" customWidth="1"/>
    <col min="9" max="9" width="23" customWidth="1"/>
    <col min="10" max="10" width="24.7109375" bestFit="1" customWidth="1"/>
    <col min="12" max="12" width="18.85546875" customWidth="1"/>
  </cols>
  <sheetData>
    <row r="1" spans="1:11" x14ac:dyDescent="0.25">
      <c r="A1" s="1" t="s">
        <v>41</v>
      </c>
      <c r="B1" s="1" t="s">
        <v>42</v>
      </c>
      <c r="C1" s="1" t="s">
        <v>355</v>
      </c>
      <c r="D1" s="1" t="s">
        <v>356</v>
      </c>
      <c r="E1" s="1" t="s">
        <v>357</v>
      </c>
      <c r="F1" s="1" t="s">
        <v>358</v>
      </c>
    </row>
    <row r="2" spans="1:11" x14ac:dyDescent="0.25">
      <c r="A2" t="s">
        <v>22</v>
      </c>
      <c r="B2" t="s">
        <v>23</v>
      </c>
      <c r="C2" t="s">
        <v>1</v>
      </c>
      <c r="D2" t="s">
        <v>359</v>
      </c>
      <c r="E2" s="22" t="s">
        <v>360</v>
      </c>
      <c r="F2" s="22" t="s">
        <v>393</v>
      </c>
      <c r="H2" s="22" t="s">
        <v>409</v>
      </c>
      <c r="I2" s="22" t="s">
        <v>360</v>
      </c>
      <c r="J2" s="22" t="s">
        <v>360</v>
      </c>
      <c r="K2" s="22" t="s">
        <v>361</v>
      </c>
    </row>
    <row r="3" spans="1:11" x14ac:dyDescent="0.25">
      <c r="A3" t="s">
        <v>24</v>
      </c>
      <c r="B3" t="s">
        <v>25</v>
      </c>
      <c r="C3" t="s">
        <v>11</v>
      </c>
      <c r="D3" t="s">
        <v>385</v>
      </c>
      <c r="E3" s="22" t="s">
        <v>362</v>
      </c>
      <c r="F3" s="22" t="s">
        <v>394</v>
      </c>
      <c r="I3" s="22" t="s">
        <v>362</v>
      </c>
      <c r="J3" s="22" t="s">
        <v>362</v>
      </c>
      <c r="K3" s="22" t="s">
        <v>363</v>
      </c>
    </row>
    <row r="4" spans="1:11" x14ac:dyDescent="0.25">
      <c r="B4" t="s">
        <v>27</v>
      </c>
      <c r="C4" t="s">
        <v>12</v>
      </c>
      <c r="D4" t="s">
        <v>386</v>
      </c>
      <c r="E4" s="22" t="s">
        <v>364</v>
      </c>
      <c r="F4" s="22" t="s">
        <v>395</v>
      </c>
      <c r="I4" s="22" t="s">
        <v>364</v>
      </c>
      <c r="J4" s="22" t="s">
        <v>364</v>
      </c>
      <c r="K4" s="22" t="s">
        <v>365</v>
      </c>
    </row>
    <row r="5" spans="1:11" x14ac:dyDescent="0.25">
      <c r="A5" t="s">
        <v>28</v>
      </c>
      <c r="B5" t="s">
        <v>29</v>
      </c>
      <c r="C5" t="s">
        <v>4</v>
      </c>
      <c r="D5" t="s">
        <v>366</v>
      </c>
      <c r="E5" s="22" t="s">
        <v>367</v>
      </c>
      <c r="F5" s="22" t="s">
        <v>396</v>
      </c>
      <c r="I5" s="22" t="s">
        <v>367</v>
      </c>
      <c r="J5" s="22" t="s">
        <v>367</v>
      </c>
      <c r="K5" s="22" t="s">
        <v>368</v>
      </c>
    </row>
    <row r="6" spans="1:11" x14ac:dyDescent="0.25">
      <c r="A6" t="s">
        <v>30</v>
      </c>
      <c r="B6" t="s">
        <v>31</v>
      </c>
      <c r="C6" t="s">
        <v>13</v>
      </c>
      <c r="D6" t="s">
        <v>387</v>
      </c>
      <c r="E6" s="22" t="s">
        <v>369</v>
      </c>
      <c r="F6" s="22" t="s">
        <v>397</v>
      </c>
      <c r="I6" s="22" t="s">
        <v>369</v>
      </c>
      <c r="J6" s="22" t="s">
        <v>369</v>
      </c>
      <c r="K6" s="22" t="s">
        <v>370</v>
      </c>
    </row>
    <row r="7" spans="1:11" x14ac:dyDescent="0.25">
      <c r="A7" t="s">
        <v>32</v>
      </c>
      <c r="B7" t="s">
        <v>33</v>
      </c>
      <c r="C7" t="s">
        <v>6</v>
      </c>
      <c r="D7" t="s">
        <v>388</v>
      </c>
      <c r="E7" s="22" t="s">
        <v>371</v>
      </c>
      <c r="F7" s="22" t="s">
        <v>398</v>
      </c>
      <c r="I7" s="22" t="s">
        <v>371</v>
      </c>
      <c r="J7" s="22" t="s">
        <v>371</v>
      </c>
      <c r="K7" s="22" t="s">
        <v>372</v>
      </c>
    </row>
    <row r="8" spans="1:11" x14ac:dyDescent="0.25">
      <c r="A8" t="s">
        <v>34</v>
      </c>
      <c r="B8" t="s">
        <v>35</v>
      </c>
      <c r="C8" t="s">
        <v>7</v>
      </c>
      <c r="D8" t="s">
        <v>389</v>
      </c>
      <c r="E8" s="22" t="s">
        <v>373</v>
      </c>
      <c r="F8" s="22" t="s">
        <v>399</v>
      </c>
      <c r="I8" s="22" t="s">
        <v>373</v>
      </c>
      <c r="J8" s="22" t="s">
        <v>373</v>
      </c>
      <c r="K8" s="22" t="s">
        <v>374</v>
      </c>
    </row>
    <row r="9" spans="1:11" x14ac:dyDescent="0.25">
      <c r="A9" t="s">
        <v>36</v>
      </c>
      <c r="B9" t="s">
        <v>37</v>
      </c>
      <c r="C9" t="s">
        <v>8</v>
      </c>
      <c r="D9" t="s">
        <v>390</v>
      </c>
      <c r="E9" s="22" t="s">
        <v>375</v>
      </c>
      <c r="F9" s="22" t="s">
        <v>400</v>
      </c>
      <c r="I9" s="22" t="s">
        <v>375</v>
      </c>
      <c r="J9" s="22" t="s">
        <v>375</v>
      </c>
      <c r="K9" s="22" t="s">
        <v>376</v>
      </c>
    </row>
    <row r="10" spans="1:11" x14ac:dyDescent="0.25">
      <c r="A10" t="s">
        <v>38</v>
      </c>
      <c r="B10" t="s">
        <v>39</v>
      </c>
      <c r="C10" t="s">
        <v>14</v>
      </c>
      <c r="D10" t="s">
        <v>391</v>
      </c>
      <c r="E10" s="22" t="s">
        <v>377</v>
      </c>
      <c r="F10" s="22" t="s">
        <v>401</v>
      </c>
      <c r="I10" s="22" t="s">
        <v>377</v>
      </c>
      <c r="J10" s="22" t="s">
        <v>377</v>
      </c>
      <c r="K10" s="22" t="s">
        <v>378</v>
      </c>
    </row>
    <row r="11" spans="1:11" x14ac:dyDescent="0.25">
      <c r="A11" t="s">
        <v>38</v>
      </c>
      <c r="B11" t="s">
        <v>40</v>
      </c>
      <c r="C11" t="s">
        <v>10</v>
      </c>
      <c r="D11" t="s">
        <v>392</v>
      </c>
      <c r="E11" s="22" t="s">
        <v>379</v>
      </c>
      <c r="F11" s="22" t="s">
        <v>402</v>
      </c>
      <c r="I11" s="22" t="s">
        <v>379</v>
      </c>
      <c r="J11" s="22" t="s">
        <v>379</v>
      </c>
      <c r="K11" s="22" t="s">
        <v>378</v>
      </c>
    </row>
  </sheetData>
  <dataValidations count="1">
    <dataValidation type="custom" allowBlank="1" showInputMessage="1" showErrorMessage="1" sqref="A1:A11" xr:uid="{EC5F34A5-2EF1-479A-AD1E-49459FC46C07}">
      <formula1>ISTEXT(A1)</formula1>
    </dataValidation>
  </dataValidations>
  <hyperlinks>
    <hyperlink ref="J2" r:id="rId1" xr:uid="{A47681C6-24C5-448B-9170-D244105C10BC}"/>
    <hyperlink ref="J3" r:id="rId2" xr:uid="{C0DC929E-383F-48AB-94D1-DC80EB5BCF16}"/>
    <hyperlink ref="J4" r:id="rId3" xr:uid="{49980EC2-4DBE-436C-9113-104EE2C53C0C}"/>
    <hyperlink ref="J5" r:id="rId4" xr:uid="{39124B49-3CC6-4519-BEDB-DF5CE42A95E6}"/>
    <hyperlink ref="J6" r:id="rId5" xr:uid="{90CD0B52-594D-4B30-B691-0521A79AFAD7}"/>
    <hyperlink ref="J7" r:id="rId6" xr:uid="{AF48F52E-9902-4126-A204-B4A84543B207}"/>
    <hyperlink ref="J8" r:id="rId7" xr:uid="{1FF432FC-94A0-4D94-A10B-65387EFC786D}"/>
    <hyperlink ref="J9" r:id="rId8" xr:uid="{5C42502B-41E5-4E91-ADCB-D96DA3CFE515}"/>
    <hyperlink ref="J10" r:id="rId9" xr:uid="{9801C724-9DE6-4256-8454-18638079DA05}"/>
    <hyperlink ref="J11" r:id="rId10" xr:uid="{87499174-B347-460B-B321-5F10691CC7B2}"/>
    <hyperlink ref="K2" r:id="rId11" xr:uid="{E557863B-EBCF-45AA-B9CD-561AF4AB8643}"/>
    <hyperlink ref="K3" r:id="rId12" xr:uid="{E5B03D27-F54E-44E3-B88D-EF6D1DB4C3C6}"/>
    <hyperlink ref="K4" r:id="rId13" xr:uid="{D9E177D3-5CD0-4914-BB67-44DFE4170702}"/>
    <hyperlink ref="K5" r:id="rId14" xr:uid="{E57F728D-1685-4AFB-97C3-BFAC3A19EBAE}"/>
    <hyperlink ref="K6" r:id="rId15" xr:uid="{C25AA710-7788-498E-B1A8-14313B40F958}"/>
    <hyperlink ref="K7" r:id="rId16" xr:uid="{BA6DEE7E-4E67-40D1-8680-DC407F9F389B}"/>
    <hyperlink ref="K8" r:id="rId17" xr:uid="{33A91710-001E-4275-9695-3101B00DAA06}"/>
    <hyperlink ref="K9" r:id="rId18" xr:uid="{A24BF022-1E0C-423B-8FF7-A2B4D8238CB5}"/>
    <hyperlink ref="K10" r:id="rId19" xr:uid="{5745DB8E-8E29-4213-97A6-74684D4C6B44}"/>
    <hyperlink ref="K11" r:id="rId20" xr:uid="{65064AB6-C52F-4F7D-BE13-AF8436B51D9B}"/>
    <hyperlink ref="E2" r:id="rId21" xr:uid="{653271AD-8AE3-4F5E-9C60-D2C30200FEF3}"/>
    <hyperlink ref="E3" r:id="rId22" xr:uid="{F8649E1A-4E35-4866-9C19-813F9C75D67C}"/>
    <hyperlink ref="E4" r:id="rId23" xr:uid="{303FEE0B-F643-4962-9DE7-C9A66B625B11}"/>
    <hyperlink ref="E5" r:id="rId24" xr:uid="{1D7C4BF7-B59E-4292-929D-6E82300C5B0A}"/>
    <hyperlink ref="E6" r:id="rId25" xr:uid="{8B034CD0-49CA-4A22-8901-E74B9902CA2B}"/>
    <hyperlink ref="E7" r:id="rId26" xr:uid="{FBAD2786-600F-4CC8-943A-197CC37298A0}"/>
    <hyperlink ref="E8" r:id="rId27" xr:uid="{BF30F369-C156-4E41-8478-BE2519C7C25A}"/>
    <hyperlink ref="E9" r:id="rId28" xr:uid="{5D0E64B6-EFA0-4572-B4D1-619FB6401FD7}"/>
    <hyperlink ref="E10" r:id="rId29" xr:uid="{47FBA948-A228-40B0-82EE-4DA54FD75FF3}"/>
    <hyperlink ref="E11" r:id="rId30" xr:uid="{90EAC284-15D8-439E-B69C-CE3526DDFDB3}"/>
    <hyperlink ref="F2" r:id="rId31" xr:uid="{7BE4665A-B7B1-477F-9014-0381124BA9CE}"/>
    <hyperlink ref="F3" r:id="rId32" xr:uid="{DBA666DF-5DE9-4875-96E0-5942555D9269}"/>
    <hyperlink ref="F4" r:id="rId33" xr:uid="{98717B85-0BA5-4ADE-ACD8-4A4DC31E9EB5}"/>
    <hyperlink ref="F5" r:id="rId34" xr:uid="{26627845-AC9D-49FB-90CD-8C76471BA975}"/>
    <hyperlink ref="F6" r:id="rId35" xr:uid="{23BF60E9-C8F4-4246-888E-D0695343DFD5}"/>
    <hyperlink ref="F7" r:id="rId36" xr:uid="{3B8ECDCB-C08A-4991-9A51-BD161331D190}"/>
    <hyperlink ref="F8" r:id="rId37" xr:uid="{9F21935D-0E61-465C-8EC4-0B4A8580AC35}"/>
    <hyperlink ref="F9" r:id="rId38" xr:uid="{0C3DA207-8E01-4E78-9F44-1DD9E700E685}"/>
    <hyperlink ref="F10" r:id="rId39" xr:uid="{4E62C269-9979-4BB9-B55A-932B7866EBA1}"/>
    <hyperlink ref="F11" r:id="rId40" xr:uid="{3818DD2C-1325-44DD-A3D4-00F9772FB735}"/>
    <hyperlink ref="H2" r:id="rId41" xr:uid="{4D886FED-9FA2-499A-B113-22C2BB22300F}"/>
    <hyperlink ref="I2" r:id="rId42" xr:uid="{40BF1EE2-26ED-4F68-A994-8F08997DEAD8}"/>
    <hyperlink ref="I3" r:id="rId43" xr:uid="{F1C6C48B-9F1B-4C93-B406-D939C6CAC257}"/>
    <hyperlink ref="I4" r:id="rId44" xr:uid="{1D0C8226-925A-4E0C-B3B6-452CD7190E9E}"/>
    <hyperlink ref="I5" r:id="rId45" xr:uid="{5079405B-B62A-415C-93F7-83900E06BDED}"/>
    <hyperlink ref="I6" r:id="rId46" xr:uid="{7B3BF416-F706-4A85-B5FC-E426E97513FE}"/>
    <hyperlink ref="I7" r:id="rId47" xr:uid="{C002B39B-B962-467E-874F-FF70ADB5B211}"/>
    <hyperlink ref="I8" r:id="rId48" xr:uid="{38B3260F-3442-4D95-A41B-538FA6DE7522}"/>
    <hyperlink ref="I9" r:id="rId49" xr:uid="{516307FC-2002-44D9-82E6-3EA52A6717F1}"/>
    <hyperlink ref="I10" r:id="rId50" xr:uid="{5232C1B9-EBBB-4C6E-8051-C8EDBBB449AB}"/>
    <hyperlink ref="I11" r:id="rId51" xr:uid="{D6502D81-2FDE-48FD-999E-5E0D78FF0731}"/>
  </hyperlinks>
  <pageMargins left="0.7" right="0.7" top="0.75" bottom="0.75" header="0.3" footer="0.3"/>
  <drawing r:id="rId5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1128-219C-4480-8198-0DDF694BCCE7}">
  <dimension ref="A3:D10"/>
  <sheetViews>
    <sheetView workbookViewId="0">
      <selection activeCell="A8" sqref="A8:A10"/>
    </sheetView>
  </sheetViews>
  <sheetFormatPr defaultRowHeight="15" x14ac:dyDescent="0.25"/>
  <sheetData>
    <row r="3" spans="1:4" x14ac:dyDescent="0.25">
      <c r="A3" s="1">
        <v>20070423</v>
      </c>
      <c r="B3">
        <v>2007</v>
      </c>
      <c r="C3">
        <v>4</v>
      </c>
      <c r="D3">
        <v>23</v>
      </c>
    </row>
    <row r="4" spans="1:4" x14ac:dyDescent="0.25">
      <c r="A4" s="1">
        <v>20101029</v>
      </c>
      <c r="B4">
        <v>2010</v>
      </c>
      <c r="C4">
        <v>10</v>
      </c>
      <c r="D4">
        <v>29</v>
      </c>
    </row>
    <row r="5" spans="1:4" x14ac:dyDescent="0.25">
      <c r="A5" s="1">
        <v>20010925</v>
      </c>
      <c r="B5">
        <v>2001</v>
      </c>
      <c r="C5">
        <v>9</v>
      </c>
      <c r="D5">
        <v>25</v>
      </c>
    </row>
    <row r="8" spans="1:4" x14ac:dyDescent="0.25">
      <c r="A8" s="1">
        <v>20070423</v>
      </c>
      <c r="B8">
        <v>2007</v>
      </c>
      <c r="C8">
        <v>4</v>
      </c>
      <c r="D8">
        <v>23</v>
      </c>
    </row>
    <row r="9" spans="1:4" x14ac:dyDescent="0.25">
      <c r="A9" s="1">
        <v>20101029</v>
      </c>
      <c r="B9">
        <v>2010</v>
      </c>
      <c r="C9">
        <v>10</v>
      </c>
      <c r="D9">
        <v>29</v>
      </c>
    </row>
    <row r="10" spans="1:4" x14ac:dyDescent="0.25">
      <c r="A10" s="1">
        <v>20010925</v>
      </c>
      <c r="B10">
        <v>2001</v>
      </c>
      <c r="C10">
        <v>9</v>
      </c>
      <c r="D10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5907-C06F-4312-84E7-20602E6C7C3B}">
  <dimension ref="B1:W15"/>
  <sheetViews>
    <sheetView topLeftCell="R1" zoomScaleNormal="100" workbookViewId="0">
      <selection activeCell="R7" sqref="R7"/>
    </sheetView>
  </sheetViews>
  <sheetFormatPr defaultColWidth="18.42578125" defaultRowHeight="15" x14ac:dyDescent="0.25"/>
  <cols>
    <col min="1" max="1" width="37.42578125" customWidth="1"/>
    <col min="2" max="2" width="29.7109375" bestFit="1" customWidth="1"/>
    <col min="3" max="3" width="38.7109375" bestFit="1" customWidth="1"/>
    <col min="4" max="4" width="16.7109375" customWidth="1"/>
    <col min="5" max="5" width="56.140625" bestFit="1" customWidth="1"/>
    <col min="6" max="6" width="33.42578125" bestFit="1" customWidth="1"/>
    <col min="7" max="7" width="37.28515625" customWidth="1"/>
    <col min="8" max="8" width="31.7109375" bestFit="1" customWidth="1"/>
    <col min="9" max="9" width="8.28515625" customWidth="1"/>
    <col min="10" max="10" width="10.5703125" bestFit="1" customWidth="1"/>
    <col min="11" max="11" width="10.140625" bestFit="1" customWidth="1"/>
    <col min="12" max="12" width="24.42578125" bestFit="1" customWidth="1"/>
    <col min="13" max="13" width="71.7109375" customWidth="1"/>
    <col min="14" max="15" width="15.7109375" bestFit="1" customWidth="1"/>
    <col min="16" max="16" width="39.85546875" customWidth="1"/>
    <col min="17" max="17" width="37.5703125" customWidth="1"/>
    <col min="18" max="18" width="43.7109375" customWidth="1"/>
    <col min="19" max="19" width="43" customWidth="1"/>
    <col min="20" max="20" width="58" customWidth="1"/>
    <col min="21" max="21" width="33.85546875" bestFit="1" customWidth="1"/>
    <col min="22" max="22" width="22.85546875" bestFit="1" customWidth="1"/>
    <col min="23" max="23" width="12.7109375" bestFit="1" customWidth="1"/>
  </cols>
  <sheetData>
    <row r="1" spans="2:23" x14ac:dyDescent="0.25">
      <c r="E1" s="10" t="s">
        <v>249</v>
      </c>
      <c r="F1" s="10" t="s">
        <v>239</v>
      </c>
      <c r="G1" s="10" t="s">
        <v>238</v>
      </c>
      <c r="H1" s="10" t="s">
        <v>240</v>
      </c>
      <c r="M1" t="s">
        <v>245</v>
      </c>
      <c r="P1" s="10" t="s">
        <v>241</v>
      </c>
      <c r="Q1" s="10" t="s">
        <v>242</v>
      </c>
      <c r="R1" s="10" t="s">
        <v>250</v>
      </c>
      <c r="S1" s="10" t="s">
        <v>243</v>
      </c>
      <c r="T1" s="10" t="s">
        <v>251</v>
      </c>
      <c r="U1" s="10" t="s">
        <v>244</v>
      </c>
    </row>
    <row r="2" spans="2:23" s="1" customFormat="1" x14ac:dyDescent="0.25">
      <c r="B2" s="1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41</v>
      </c>
      <c r="K2" s="1" t="s">
        <v>42</v>
      </c>
      <c r="M2" s="1" t="s">
        <v>43</v>
      </c>
      <c r="N2" s="1" t="s">
        <v>0</v>
      </c>
      <c r="O2" s="1" t="s">
        <v>0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0</v>
      </c>
      <c r="W2" s="1" t="s">
        <v>88</v>
      </c>
    </row>
    <row r="3" spans="2:23" x14ac:dyDescent="0.25">
      <c r="B3" t="s">
        <v>1</v>
      </c>
      <c r="C3" t="str">
        <f>UPPER(B3)</f>
        <v>JP KUMAR</v>
      </c>
      <c r="D3" t="str">
        <f>LOWER(B3)</f>
        <v>jp kumar</v>
      </c>
      <c r="E3" t="str">
        <f>PROPER(B3)</f>
        <v>Jp Kumar</v>
      </c>
      <c r="F3">
        <f>LEN(B3)</f>
        <v>8</v>
      </c>
      <c r="G3" t="str">
        <f>LEFT(B3,3)</f>
        <v xml:space="preserve">JP </v>
      </c>
      <c r="H3" t="str">
        <f>RIGHT(B3,4)</f>
        <v>umar</v>
      </c>
      <c r="I3" t="str">
        <f>MID(B3,5,3)</f>
        <v>uma</v>
      </c>
      <c r="J3" t="s">
        <v>22</v>
      </c>
      <c r="K3" t="s">
        <v>23</v>
      </c>
      <c r="L3" t="str">
        <f>_xlfn.CONCAT(J3,K3,"@","gmail.com")</f>
        <v>JPKumar@gmail.com</v>
      </c>
      <c r="M3" t="str">
        <f>_xlfn.CONCAT(J3," ",K3)</f>
        <v>JP Kumar</v>
      </c>
      <c r="N3" t="s">
        <v>1</v>
      </c>
      <c r="O3" t="s">
        <v>44</v>
      </c>
      <c r="P3" t="b">
        <f>EXACT(N3,O3)</f>
        <v>0</v>
      </c>
      <c r="Q3" t="b">
        <f>N3=O3</f>
        <v>1</v>
      </c>
      <c r="R3">
        <f>FIND("r",N3)</f>
        <v>8</v>
      </c>
      <c r="S3">
        <f>SEARCH("a",N12)</f>
        <v>1</v>
      </c>
      <c r="T3" t="str">
        <f>REPLACE(O3,4,5,"sharma")</f>
        <v>Jp sharma</v>
      </c>
      <c r="U3" t="str">
        <f>SUBSTITUTE(N3,"JP","jp")</f>
        <v>jp Kumar</v>
      </c>
      <c r="V3" t="s">
        <v>87</v>
      </c>
      <c r="W3" t="str">
        <f>TRIM(V3)</f>
        <v>JP Kumar</v>
      </c>
    </row>
    <row r="4" spans="2:23" x14ac:dyDescent="0.25">
      <c r="B4" t="s">
        <v>11</v>
      </c>
      <c r="C4" t="str">
        <f t="shared" ref="C4:C12" si="0">UPPER(B4)</f>
        <v>ANJALI THAKUR</v>
      </c>
      <c r="D4" t="str">
        <f t="shared" ref="D4:D12" si="1">LOWER(B4)</f>
        <v>anjali thakur</v>
      </c>
      <c r="E4" t="str">
        <f t="shared" ref="E4:E12" si="2">PROPER(B4)</f>
        <v>Anjali Thakur</v>
      </c>
      <c r="F4">
        <f t="shared" ref="F4:F12" si="3">LEN(B4)</f>
        <v>13</v>
      </c>
      <c r="G4" t="str">
        <f t="shared" ref="G4:G12" si="4">LEFT(B4,3)</f>
        <v>Anj</v>
      </c>
      <c r="H4" t="str">
        <f t="shared" ref="H4:H12" si="5">RIGHT(B4,4)</f>
        <v>akur</v>
      </c>
      <c r="I4" t="str">
        <f t="shared" ref="I4:I12" si="6">MID(B4,2,5)</f>
        <v>njali</v>
      </c>
      <c r="J4" t="s">
        <v>24</v>
      </c>
      <c r="K4" t="s">
        <v>25</v>
      </c>
      <c r="L4" t="str">
        <f t="shared" ref="L4:L12" si="7">_xlfn.CONCAT(J4,K4,"@","gmail.com")</f>
        <v>AnjaliTHakur@gmail.com</v>
      </c>
      <c r="M4" t="str">
        <f>_xlfn.CONCAT(J4,"-",K4)</f>
        <v>Anjali-THakur</v>
      </c>
      <c r="N4" t="s">
        <v>11</v>
      </c>
      <c r="O4" t="s">
        <v>2</v>
      </c>
      <c r="P4" t="b">
        <f t="shared" ref="P4:P12" si="8">EXACT(N4,O4)</f>
        <v>0</v>
      </c>
      <c r="Q4" t="b">
        <f t="shared" ref="Q4:Q12" si="9">N4=O4</f>
        <v>1</v>
      </c>
      <c r="R4">
        <f t="shared" ref="R4:R12" si="10">FIND("a",O4)</f>
        <v>4</v>
      </c>
      <c r="S4">
        <f t="shared" ref="S4:S12" si="11">SEARCH("a",O4)</f>
        <v>1</v>
      </c>
      <c r="T4" t="str">
        <f>REPLACE(O4,1,2,"pp")</f>
        <v>ppjali Thakur</v>
      </c>
      <c r="U4" t="str">
        <f t="shared" ref="U4:U12" si="12">SUBSTITUTE(O4,"a","A")</f>
        <v>AnjAli ThAkur</v>
      </c>
      <c r="V4" t="s">
        <v>78</v>
      </c>
      <c r="W4" t="str">
        <f t="shared" ref="W4:W12" si="13">TRIM(V4)</f>
        <v>Anjali THakur</v>
      </c>
    </row>
    <row r="5" spans="2:23" x14ac:dyDescent="0.25">
      <c r="B5" t="s">
        <v>12</v>
      </c>
      <c r="C5" t="str">
        <f t="shared" si="0"/>
        <v>PRIYA AGARWAL</v>
      </c>
      <c r="D5" t="str">
        <f t="shared" si="1"/>
        <v>priya agarwal</v>
      </c>
      <c r="E5" t="str">
        <f t="shared" si="2"/>
        <v>Priya Agarwal</v>
      </c>
      <c r="F5">
        <f t="shared" si="3"/>
        <v>13</v>
      </c>
      <c r="G5" t="str">
        <f t="shared" si="4"/>
        <v>Pri</v>
      </c>
      <c r="H5" t="str">
        <f t="shared" si="5"/>
        <v>rwaL</v>
      </c>
      <c r="I5" t="str">
        <f t="shared" si="6"/>
        <v xml:space="preserve">riya </v>
      </c>
      <c r="J5" t="s">
        <v>26</v>
      </c>
      <c r="K5" t="s">
        <v>27</v>
      </c>
      <c r="L5" t="str">
        <f t="shared" si="7"/>
        <v>PriyaAgarwaL@gmail.com</v>
      </c>
      <c r="M5" t="str">
        <f>_xlfn.CONCAT(J5,"_",K5,"@","yahoo.com")</f>
        <v>Priya_AgarwaL@yahoo.com</v>
      </c>
      <c r="N5" t="s">
        <v>12</v>
      </c>
      <c r="O5" t="s">
        <v>3</v>
      </c>
      <c r="P5" t="b">
        <f t="shared" si="8"/>
        <v>0</v>
      </c>
      <c r="Q5" t="b">
        <f t="shared" si="9"/>
        <v>1</v>
      </c>
      <c r="R5">
        <f t="shared" si="10"/>
        <v>5</v>
      </c>
      <c r="S5">
        <f t="shared" si="11"/>
        <v>5</v>
      </c>
      <c r="T5" t="str">
        <f t="shared" ref="T5:T12" si="14">REPLACE(O5,1,2,"pp")</f>
        <v>ppiya Agarwal</v>
      </c>
      <c r="U5" t="str">
        <f t="shared" si="12"/>
        <v>PriyA AgArwAl</v>
      </c>
      <c r="V5" t="s">
        <v>79</v>
      </c>
      <c r="W5" t="str">
        <f t="shared" si="13"/>
        <v>Priya AgarwaL</v>
      </c>
    </row>
    <row r="6" spans="2:23" x14ac:dyDescent="0.25">
      <c r="B6" t="s">
        <v>4</v>
      </c>
      <c r="C6" t="str">
        <f t="shared" si="0"/>
        <v>R VASU</v>
      </c>
      <c r="D6" t="str">
        <f t="shared" si="1"/>
        <v>r vasu</v>
      </c>
      <c r="E6" t="str">
        <f t="shared" si="2"/>
        <v>R Vasu</v>
      </c>
      <c r="F6">
        <f t="shared" si="3"/>
        <v>6</v>
      </c>
      <c r="G6" t="str">
        <f t="shared" si="4"/>
        <v>R V</v>
      </c>
      <c r="H6" t="str">
        <f t="shared" si="5"/>
        <v>Vasu</v>
      </c>
      <c r="I6" t="str">
        <f t="shared" si="6"/>
        <v xml:space="preserve"> Vasu</v>
      </c>
      <c r="J6" t="s">
        <v>28</v>
      </c>
      <c r="K6" t="s">
        <v>29</v>
      </c>
      <c r="L6" t="str">
        <f t="shared" si="7"/>
        <v>RVasu@gmail.com</v>
      </c>
      <c r="M6" t="str">
        <f>_xlfn.CONCAT(J6,"*",K6,"@","gmail.com")</f>
        <v>R*Vasu@gmail.com</v>
      </c>
      <c r="N6" t="s">
        <v>4</v>
      </c>
      <c r="O6" t="s">
        <v>4</v>
      </c>
      <c r="P6" t="b">
        <f t="shared" si="8"/>
        <v>1</v>
      </c>
      <c r="Q6" t="b">
        <f t="shared" si="9"/>
        <v>1</v>
      </c>
      <c r="R6">
        <f t="shared" si="10"/>
        <v>4</v>
      </c>
      <c r="S6">
        <f t="shared" si="11"/>
        <v>4</v>
      </c>
      <c r="T6" t="str">
        <f t="shared" si="14"/>
        <v>ppVasu</v>
      </c>
      <c r="U6" t="str">
        <f t="shared" si="12"/>
        <v>R VAsu</v>
      </c>
      <c r="V6" t="s">
        <v>80</v>
      </c>
      <c r="W6" t="str">
        <f t="shared" si="13"/>
        <v>R Vasu</v>
      </c>
    </row>
    <row r="7" spans="2:23" x14ac:dyDescent="0.25">
      <c r="B7" t="s">
        <v>13</v>
      </c>
      <c r="C7" t="str">
        <f t="shared" si="0"/>
        <v>SANJAY GUPTA</v>
      </c>
      <c r="D7" t="str">
        <f t="shared" si="1"/>
        <v>sanjay gupta</v>
      </c>
      <c r="E7" t="str">
        <f t="shared" si="2"/>
        <v>Sanjay Gupta</v>
      </c>
      <c r="F7">
        <f t="shared" si="3"/>
        <v>12</v>
      </c>
      <c r="G7" t="str">
        <f t="shared" si="4"/>
        <v>San</v>
      </c>
      <c r="H7" t="str">
        <f t="shared" si="5"/>
        <v>uptA</v>
      </c>
      <c r="I7" t="str">
        <f t="shared" si="6"/>
        <v>anjay</v>
      </c>
      <c r="J7" t="s">
        <v>30</v>
      </c>
      <c r="K7" t="s">
        <v>31</v>
      </c>
      <c r="L7" t="str">
        <f t="shared" si="7"/>
        <v>SanjayGuptA@gmail.com</v>
      </c>
      <c r="N7" t="s">
        <v>13</v>
      </c>
      <c r="O7" t="s">
        <v>5</v>
      </c>
      <c r="P7" t="b">
        <f t="shared" si="8"/>
        <v>0</v>
      </c>
      <c r="Q7" t="b">
        <f t="shared" si="9"/>
        <v>1</v>
      </c>
      <c r="R7">
        <f t="shared" si="10"/>
        <v>2</v>
      </c>
      <c r="S7">
        <f t="shared" si="11"/>
        <v>2</v>
      </c>
      <c r="T7" t="str">
        <f t="shared" si="14"/>
        <v>ppnjay Gupta</v>
      </c>
      <c r="U7" t="str">
        <f t="shared" si="12"/>
        <v>SAnjAy GuptA</v>
      </c>
      <c r="V7" t="s">
        <v>81</v>
      </c>
      <c r="W7" t="str">
        <f t="shared" si="13"/>
        <v>Sanjay GuptA</v>
      </c>
    </row>
    <row r="8" spans="2:23" x14ac:dyDescent="0.25">
      <c r="B8" t="s">
        <v>6</v>
      </c>
      <c r="C8" t="str">
        <f t="shared" si="0"/>
        <v>JHARNA BISWAL</v>
      </c>
      <c r="D8" t="str">
        <f t="shared" si="1"/>
        <v>jharna biswal</v>
      </c>
      <c r="E8" t="str">
        <f t="shared" si="2"/>
        <v>Jharna Biswal</v>
      </c>
      <c r="F8">
        <f t="shared" si="3"/>
        <v>13</v>
      </c>
      <c r="G8" t="str">
        <f t="shared" si="4"/>
        <v>Jha</v>
      </c>
      <c r="H8" t="str">
        <f t="shared" si="5"/>
        <v>swal</v>
      </c>
      <c r="I8" t="str">
        <f t="shared" si="6"/>
        <v>harna</v>
      </c>
      <c r="J8" t="s">
        <v>32</v>
      </c>
      <c r="K8" t="s">
        <v>33</v>
      </c>
      <c r="L8" t="str">
        <f t="shared" si="7"/>
        <v>JharnaBiswal@gmail.com</v>
      </c>
      <c r="N8" t="s">
        <v>6</v>
      </c>
      <c r="O8" t="s">
        <v>6</v>
      </c>
      <c r="P8" t="b">
        <f t="shared" si="8"/>
        <v>1</v>
      </c>
      <c r="Q8" t="b">
        <f t="shared" si="9"/>
        <v>1</v>
      </c>
      <c r="R8">
        <f t="shared" si="10"/>
        <v>3</v>
      </c>
      <c r="S8">
        <f t="shared" si="11"/>
        <v>3</v>
      </c>
      <c r="T8" t="str">
        <f t="shared" si="14"/>
        <v>pparna Biswal</v>
      </c>
      <c r="U8" t="str">
        <f t="shared" si="12"/>
        <v>JhArnA BiswAl</v>
      </c>
      <c r="V8" t="s">
        <v>82</v>
      </c>
      <c r="W8" t="str">
        <f t="shared" si="13"/>
        <v>Jharna Biswal</v>
      </c>
    </row>
    <row r="9" spans="2:23" x14ac:dyDescent="0.25">
      <c r="B9" t="s">
        <v>7</v>
      </c>
      <c r="C9" t="str">
        <f t="shared" si="0"/>
        <v>PRAKASH DUTTA</v>
      </c>
      <c r="D9" t="str">
        <f t="shared" si="1"/>
        <v>prakash dutta</v>
      </c>
      <c r="E9" t="str">
        <f t="shared" si="2"/>
        <v>Prakash Dutta</v>
      </c>
      <c r="F9">
        <f t="shared" si="3"/>
        <v>13</v>
      </c>
      <c r="G9" t="str">
        <f t="shared" si="4"/>
        <v>Pra</v>
      </c>
      <c r="H9" t="str">
        <f t="shared" si="5"/>
        <v>utta</v>
      </c>
      <c r="I9" t="str">
        <f t="shared" si="6"/>
        <v>rakas</v>
      </c>
      <c r="J9" t="s">
        <v>34</v>
      </c>
      <c r="K9" t="s">
        <v>35</v>
      </c>
      <c r="L9" t="str">
        <f t="shared" si="7"/>
        <v>PrakashDutta@gmail.com</v>
      </c>
      <c r="N9" t="s">
        <v>7</v>
      </c>
      <c r="O9" t="s">
        <v>7</v>
      </c>
      <c r="P9" t="b">
        <f t="shared" si="8"/>
        <v>1</v>
      </c>
      <c r="Q9" t="b">
        <f t="shared" si="9"/>
        <v>1</v>
      </c>
      <c r="R9">
        <f t="shared" si="10"/>
        <v>3</v>
      </c>
      <c r="S9">
        <f t="shared" si="11"/>
        <v>3</v>
      </c>
      <c r="T9" t="str">
        <f t="shared" si="14"/>
        <v>ppakash Dutta</v>
      </c>
      <c r="U9" t="str">
        <f t="shared" si="12"/>
        <v>PrAkAsh DuttA</v>
      </c>
      <c r="V9" t="s">
        <v>83</v>
      </c>
      <c r="W9" t="str">
        <f t="shared" si="13"/>
        <v>Prakash Dutta</v>
      </c>
    </row>
    <row r="10" spans="2:23" x14ac:dyDescent="0.25">
      <c r="B10" t="s">
        <v>8</v>
      </c>
      <c r="C10" t="str">
        <f t="shared" si="0"/>
        <v>MANISHA GUHA</v>
      </c>
      <c r="D10" t="str">
        <f t="shared" si="1"/>
        <v>manisha guha</v>
      </c>
      <c r="E10" t="str">
        <f t="shared" si="2"/>
        <v>Manisha Guha</v>
      </c>
      <c r="F10">
        <f t="shared" si="3"/>
        <v>12</v>
      </c>
      <c r="G10" t="str">
        <f t="shared" si="4"/>
        <v>Man</v>
      </c>
      <c r="H10" t="str">
        <f t="shared" si="5"/>
        <v>Guha</v>
      </c>
      <c r="I10" t="str">
        <f t="shared" si="6"/>
        <v>anish</v>
      </c>
      <c r="J10" t="s">
        <v>36</v>
      </c>
      <c r="K10" t="s">
        <v>37</v>
      </c>
      <c r="L10" t="str">
        <f t="shared" si="7"/>
        <v>ManishaGuha@gmail.com</v>
      </c>
      <c r="N10" t="s">
        <v>8</v>
      </c>
      <c r="O10" t="s">
        <v>8</v>
      </c>
      <c r="P10" t="b">
        <f t="shared" si="8"/>
        <v>1</v>
      </c>
      <c r="Q10" t="b">
        <f t="shared" si="9"/>
        <v>1</v>
      </c>
      <c r="R10">
        <f t="shared" si="10"/>
        <v>2</v>
      </c>
      <c r="S10">
        <f t="shared" si="11"/>
        <v>2</v>
      </c>
      <c r="T10" t="str">
        <f t="shared" si="14"/>
        <v>ppnisha Guha</v>
      </c>
      <c r="U10" t="str">
        <f t="shared" si="12"/>
        <v>MAnishA GuhA</v>
      </c>
      <c r="V10" t="s">
        <v>84</v>
      </c>
      <c r="W10" t="str">
        <f t="shared" si="13"/>
        <v>Manisha Guha</v>
      </c>
    </row>
    <row r="11" spans="2:23" x14ac:dyDescent="0.25">
      <c r="B11" t="s">
        <v>14</v>
      </c>
      <c r="C11" t="str">
        <f t="shared" si="0"/>
        <v>ARJUN JAIN</v>
      </c>
      <c r="D11" t="str">
        <f t="shared" si="1"/>
        <v>arjun jain</v>
      </c>
      <c r="E11" t="str">
        <f t="shared" si="2"/>
        <v>Arjun Jain</v>
      </c>
      <c r="F11">
        <f t="shared" si="3"/>
        <v>10</v>
      </c>
      <c r="G11" t="str">
        <f t="shared" si="4"/>
        <v>Arj</v>
      </c>
      <c r="H11" t="str">
        <f t="shared" si="5"/>
        <v>JAiN</v>
      </c>
      <c r="I11" t="str">
        <f t="shared" si="6"/>
        <v xml:space="preserve">rjun </v>
      </c>
      <c r="J11" t="s">
        <v>38</v>
      </c>
      <c r="K11" t="s">
        <v>39</v>
      </c>
      <c r="L11" t="str">
        <f t="shared" si="7"/>
        <v>ArjunJAiN@gmail.com</v>
      </c>
      <c r="N11" t="s">
        <v>14</v>
      </c>
      <c r="O11" t="s">
        <v>9</v>
      </c>
      <c r="P11" t="b">
        <f t="shared" si="8"/>
        <v>0</v>
      </c>
      <c r="Q11" t="b">
        <f t="shared" si="9"/>
        <v>1</v>
      </c>
      <c r="R11">
        <f t="shared" si="10"/>
        <v>8</v>
      </c>
      <c r="S11">
        <f t="shared" si="11"/>
        <v>1</v>
      </c>
      <c r="T11" t="str">
        <f t="shared" si="14"/>
        <v>ppjun Jain</v>
      </c>
      <c r="U11" t="str">
        <f t="shared" si="12"/>
        <v>Arjun JAin</v>
      </c>
      <c r="V11" t="s">
        <v>85</v>
      </c>
      <c r="W11" t="str">
        <f t="shared" si="13"/>
        <v>Arjun JAiN</v>
      </c>
    </row>
    <row r="12" spans="2:23" x14ac:dyDescent="0.25">
      <c r="B12" t="s">
        <v>10</v>
      </c>
      <c r="C12" t="str">
        <f t="shared" si="0"/>
        <v>ARJUN KAPOOR</v>
      </c>
      <c r="D12" t="str">
        <f t="shared" si="1"/>
        <v>arjun kapoor</v>
      </c>
      <c r="E12" t="str">
        <f t="shared" si="2"/>
        <v>Arjun Kapoor</v>
      </c>
      <c r="F12">
        <f t="shared" si="3"/>
        <v>12</v>
      </c>
      <c r="G12" t="str">
        <f t="shared" si="4"/>
        <v>Arj</v>
      </c>
      <c r="H12" t="str">
        <f t="shared" si="5"/>
        <v>poor</v>
      </c>
      <c r="I12" t="str">
        <f t="shared" si="6"/>
        <v xml:space="preserve">rjun </v>
      </c>
      <c r="J12" t="s">
        <v>38</v>
      </c>
      <c r="K12" t="s">
        <v>40</v>
      </c>
      <c r="L12" t="str">
        <f t="shared" si="7"/>
        <v>ArjunKapoor@gmail.com</v>
      </c>
      <c r="N12" t="s">
        <v>10</v>
      </c>
      <c r="O12" t="s">
        <v>10</v>
      </c>
      <c r="P12" t="b">
        <f t="shared" si="8"/>
        <v>1</v>
      </c>
      <c r="Q12" t="b">
        <f t="shared" si="9"/>
        <v>1</v>
      </c>
      <c r="R12">
        <f t="shared" si="10"/>
        <v>8</v>
      </c>
      <c r="S12">
        <f t="shared" si="11"/>
        <v>1</v>
      </c>
      <c r="T12" t="str">
        <f t="shared" si="14"/>
        <v>ppjun Kapoor</v>
      </c>
      <c r="U12" t="str">
        <f t="shared" si="12"/>
        <v>Arjun KApoor</v>
      </c>
      <c r="V12" t="s">
        <v>86</v>
      </c>
      <c r="W12" t="str">
        <f t="shared" si="13"/>
        <v>Arjun Kapoor</v>
      </c>
    </row>
    <row r="15" spans="2:23" x14ac:dyDescent="0.25">
      <c r="E15" s="11"/>
      <c r="N15" t="s">
        <v>246</v>
      </c>
    </row>
  </sheetData>
  <dataValidations disablePrompts="1" count="1">
    <dataValidation type="custom" allowBlank="1" showInputMessage="1" showErrorMessage="1" sqref="B2:B12 J2:J12 N2:N12 V2:V12" xr:uid="{D16A34D6-7D5F-4275-A3B1-EFE8C37F9B1B}">
      <formula1>ISTEXT(B2)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8368-3C7D-46E1-92B9-499A93241FF7}">
  <dimension ref="A1:M66"/>
  <sheetViews>
    <sheetView topLeftCell="A57" zoomScaleNormal="100" workbookViewId="0">
      <selection activeCell="B61" sqref="B61 B64 B67"/>
    </sheetView>
  </sheetViews>
  <sheetFormatPr defaultRowHeight="15" x14ac:dyDescent="0.25"/>
  <cols>
    <col min="1" max="1" width="15.7109375" bestFit="1" customWidth="1"/>
    <col min="2" max="2" width="15.7109375" customWidth="1"/>
    <col min="3" max="4" width="15.7109375" bestFit="1" customWidth="1"/>
    <col min="5" max="6" width="13.42578125" bestFit="1" customWidth="1"/>
    <col min="7" max="7" width="11.140625" customWidth="1"/>
    <col min="8" max="9" width="12.85546875" bestFit="1" customWidth="1"/>
    <col min="10" max="12" width="13.5703125" bestFit="1" customWidth="1"/>
    <col min="13" max="14" width="12.5703125" bestFit="1" customWidth="1"/>
  </cols>
  <sheetData>
    <row r="1" spans="1:13" x14ac:dyDescent="0.25">
      <c r="A1" s="1" t="s">
        <v>0</v>
      </c>
      <c r="B1" s="1"/>
      <c r="C1" s="1" t="s">
        <v>0</v>
      </c>
      <c r="D1" t="s">
        <v>1</v>
      </c>
      <c r="E1" t="s">
        <v>11</v>
      </c>
      <c r="F1" t="s">
        <v>12</v>
      </c>
      <c r="G1" t="s">
        <v>4</v>
      </c>
      <c r="H1" t="s">
        <v>13</v>
      </c>
      <c r="I1" t="s">
        <v>6</v>
      </c>
      <c r="J1" t="s">
        <v>7</v>
      </c>
      <c r="K1" t="s">
        <v>8</v>
      </c>
      <c r="L1" t="s">
        <v>14</v>
      </c>
      <c r="M1" t="s">
        <v>10</v>
      </c>
    </row>
    <row r="2" spans="1:13" x14ac:dyDescent="0.25">
      <c r="A2" t="s">
        <v>1</v>
      </c>
      <c r="B2" t="s">
        <v>1</v>
      </c>
      <c r="C2" t="s">
        <v>1</v>
      </c>
      <c r="D2" t="s">
        <v>11</v>
      </c>
      <c r="E2" t="s">
        <v>12</v>
      </c>
      <c r="F2" t="s">
        <v>4</v>
      </c>
      <c r="G2" t="s">
        <v>13</v>
      </c>
      <c r="H2" t="s">
        <v>6</v>
      </c>
      <c r="I2" t="s">
        <v>7</v>
      </c>
      <c r="J2" t="s">
        <v>8</v>
      </c>
      <c r="K2" t="s">
        <v>14</v>
      </c>
      <c r="L2" t="s">
        <v>10</v>
      </c>
    </row>
    <row r="4" spans="1:13" x14ac:dyDescent="0.25">
      <c r="A4" t="s">
        <v>11</v>
      </c>
      <c r="B4" t="s">
        <v>11</v>
      </c>
      <c r="F4" t="s">
        <v>51</v>
      </c>
      <c r="G4" t="s">
        <v>52</v>
      </c>
    </row>
    <row r="5" spans="1:13" x14ac:dyDescent="0.25">
      <c r="A5" t="s">
        <v>12</v>
      </c>
      <c r="B5" t="s">
        <v>12</v>
      </c>
      <c r="F5" t="s">
        <v>53</v>
      </c>
      <c r="G5" t="s">
        <v>54</v>
      </c>
    </row>
    <row r="6" spans="1:13" x14ac:dyDescent="0.25">
      <c r="A6" t="s">
        <v>4</v>
      </c>
      <c r="B6" t="s">
        <v>4</v>
      </c>
      <c r="C6" t="s">
        <v>1</v>
      </c>
      <c r="D6" t="s">
        <v>11</v>
      </c>
      <c r="E6" t="s">
        <v>12</v>
      </c>
      <c r="F6" t="s">
        <v>4</v>
      </c>
      <c r="G6" t="s">
        <v>13</v>
      </c>
      <c r="H6" t="s">
        <v>6</v>
      </c>
      <c r="I6" t="s">
        <v>7</v>
      </c>
      <c r="J6" t="s">
        <v>8</v>
      </c>
      <c r="K6" t="s">
        <v>14</v>
      </c>
      <c r="L6" t="s">
        <v>10</v>
      </c>
    </row>
    <row r="7" spans="1:13" x14ac:dyDescent="0.25">
      <c r="A7" t="s">
        <v>13</v>
      </c>
      <c r="B7" t="s">
        <v>13</v>
      </c>
    </row>
    <row r="8" spans="1:13" x14ac:dyDescent="0.25">
      <c r="A8" t="s">
        <v>6</v>
      </c>
      <c r="B8" t="s">
        <v>6</v>
      </c>
    </row>
    <row r="10" spans="1:13" x14ac:dyDescent="0.25">
      <c r="A10" t="s">
        <v>7</v>
      </c>
      <c r="B10" t="s">
        <v>7</v>
      </c>
    </row>
    <row r="11" spans="1:13" x14ac:dyDescent="0.25">
      <c r="A11" t="s">
        <v>8</v>
      </c>
      <c r="B11" t="s">
        <v>8</v>
      </c>
      <c r="E11" t="s">
        <v>410</v>
      </c>
    </row>
    <row r="13" spans="1:13" x14ac:dyDescent="0.25">
      <c r="A13" t="s">
        <v>14</v>
      </c>
      <c r="B13" t="s">
        <v>14</v>
      </c>
    </row>
    <row r="14" spans="1:13" x14ac:dyDescent="0.25">
      <c r="A14" t="s">
        <v>10</v>
      </c>
      <c r="B14" t="s">
        <v>10</v>
      </c>
      <c r="D14" s="1"/>
    </row>
    <row r="17" spans="1:2" x14ac:dyDescent="0.25">
      <c r="A17" s="1"/>
      <c r="B17" s="1"/>
    </row>
    <row r="59" spans="2:3" x14ac:dyDescent="0.25">
      <c r="B59" s="24" t="s">
        <v>411</v>
      </c>
      <c r="C59" s="24" t="s">
        <v>411</v>
      </c>
    </row>
    <row r="60" spans="2:3" x14ac:dyDescent="0.25">
      <c r="B60" s="24" t="s">
        <v>412</v>
      </c>
      <c r="C60" s="24" t="s">
        <v>412</v>
      </c>
    </row>
    <row r="61" spans="2:3" x14ac:dyDescent="0.25">
      <c r="B61" s="24">
        <v>989</v>
      </c>
      <c r="C61" s="24">
        <v>989</v>
      </c>
    </row>
    <row r="62" spans="2:3" x14ac:dyDescent="0.25">
      <c r="B62" s="24" t="s">
        <v>413</v>
      </c>
      <c r="C62" s="24" t="s">
        <v>413</v>
      </c>
    </row>
    <row r="63" spans="2:3" x14ac:dyDescent="0.25">
      <c r="B63" s="24" t="s">
        <v>414</v>
      </c>
      <c r="C63" s="24" t="s">
        <v>414</v>
      </c>
    </row>
    <row r="64" spans="2:3" x14ac:dyDescent="0.25">
      <c r="B64" s="24" t="s">
        <v>415</v>
      </c>
      <c r="C64" s="24" t="s">
        <v>415</v>
      </c>
    </row>
    <row r="65" spans="2:3" x14ac:dyDescent="0.25">
      <c r="B65" s="24" t="s">
        <v>416</v>
      </c>
      <c r="C65" s="24" t="s">
        <v>416</v>
      </c>
    </row>
    <row r="66" spans="2:3" x14ac:dyDescent="0.25">
      <c r="B66" s="24" t="s">
        <v>417</v>
      </c>
      <c r="C66" s="24" t="s">
        <v>417</v>
      </c>
    </row>
  </sheetData>
  <dataValidations count="1">
    <dataValidation type="custom" allowBlank="1" showInputMessage="1" showErrorMessage="1" sqref="C6:M6 C1:M1 A17:B27 D14:N14 C2:N3 A1:B14" xr:uid="{C95029C3-8471-4B41-9053-F0FE44BDC0D0}">
      <formula1>ISTEXT(A1)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E262-9FEF-46EA-837D-1EE911D82688}">
  <dimension ref="A1:K14"/>
  <sheetViews>
    <sheetView zoomScale="110" zoomScaleNormal="110" workbookViewId="0">
      <selection activeCell="C1" sqref="C1:C11"/>
    </sheetView>
  </sheetViews>
  <sheetFormatPr defaultRowHeight="15" x14ac:dyDescent="0.25"/>
  <cols>
    <col min="1" max="1" width="14.85546875" bestFit="1" customWidth="1"/>
    <col min="2" max="2" width="15.7109375" bestFit="1" customWidth="1"/>
    <col min="4" max="4" width="15.7109375" bestFit="1" customWidth="1"/>
  </cols>
  <sheetData>
    <row r="1" spans="1:11" x14ac:dyDescent="0.25">
      <c r="A1" s="1" t="s">
        <v>0</v>
      </c>
      <c r="B1" t="str">
        <f t="shared" ref="B1:B11" si="0">A1</f>
        <v>Employee Name</v>
      </c>
      <c r="C1" t="str">
        <f t="shared" ref="C1:C11" si="1">A1</f>
        <v>Employee Name</v>
      </c>
      <c r="D1" t="str">
        <f t="shared" ref="D1:D11" si="2">A1</f>
        <v>Employee Name</v>
      </c>
    </row>
    <row r="2" spans="1:11" x14ac:dyDescent="0.25">
      <c r="A2" t="s">
        <v>275</v>
      </c>
      <c r="B2" t="str">
        <f t="shared" si="0"/>
        <v>JP sharma</v>
      </c>
      <c r="C2" t="str">
        <f t="shared" si="1"/>
        <v>JP sharma</v>
      </c>
      <c r="D2" t="str">
        <f t="shared" si="2"/>
        <v>JP sharma</v>
      </c>
    </row>
    <row r="3" spans="1:11" x14ac:dyDescent="0.25">
      <c r="A3" t="s">
        <v>11</v>
      </c>
      <c r="B3" t="str">
        <f t="shared" si="0"/>
        <v>Anjali THakur</v>
      </c>
      <c r="C3" t="str">
        <f t="shared" si="1"/>
        <v>Anjali THakur</v>
      </c>
      <c r="D3" t="str">
        <f t="shared" si="2"/>
        <v>Anjali THakur</v>
      </c>
    </row>
    <row r="4" spans="1:11" x14ac:dyDescent="0.25">
      <c r="A4" t="s">
        <v>12</v>
      </c>
      <c r="B4" t="str">
        <f t="shared" si="0"/>
        <v>Priya AgarwaL</v>
      </c>
      <c r="C4" t="str">
        <f t="shared" si="1"/>
        <v>Priya AgarwaL</v>
      </c>
      <c r="D4" t="str">
        <f t="shared" si="2"/>
        <v>Priya AgarwaL</v>
      </c>
    </row>
    <row r="5" spans="1:11" x14ac:dyDescent="0.25">
      <c r="A5" t="s">
        <v>4</v>
      </c>
      <c r="B5" t="str">
        <f t="shared" si="0"/>
        <v>R Vasu</v>
      </c>
      <c r="C5" t="str">
        <f t="shared" si="1"/>
        <v>R Vasu</v>
      </c>
      <c r="D5" t="str">
        <f t="shared" si="2"/>
        <v>R Vasu</v>
      </c>
    </row>
    <row r="6" spans="1:11" x14ac:dyDescent="0.25">
      <c r="A6" t="s">
        <v>13</v>
      </c>
      <c r="B6" t="str">
        <f t="shared" si="0"/>
        <v>Sanjay GuptA</v>
      </c>
      <c r="C6" t="str">
        <f t="shared" si="1"/>
        <v>Sanjay GuptA</v>
      </c>
      <c r="D6" t="str">
        <f t="shared" si="2"/>
        <v>Sanjay GuptA</v>
      </c>
    </row>
    <row r="7" spans="1:11" x14ac:dyDescent="0.25">
      <c r="A7" t="s">
        <v>6</v>
      </c>
      <c r="B7" t="str">
        <f t="shared" si="0"/>
        <v>Jharna Biswal</v>
      </c>
      <c r="C7" t="str">
        <f t="shared" si="1"/>
        <v>Jharna Biswal</v>
      </c>
      <c r="D7" t="str">
        <f t="shared" si="2"/>
        <v>Jharna Biswal</v>
      </c>
    </row>
    <row r="8" spans="1:11" x14ac:dyDescent="0.25">
      <c r="A8" t="s">
        <v>7</v>
      </c>
      <c r="B8" t="str">
        <f t="shared" si="0"/>
        <v>Prakash Dutta</v>
      </c>
      <c r="C8" t="str">
        <f t="shared" si="1"/>
        <v>Prakash Dutta</v>
      </c>
      <c r="D8" t="str">
        <f t="shared" si="2"/>
        <v>Prakash Dutta</v>
      </c>
    </row>
    <row r="9" spans="1:11" x14ac:dyDescent="0.25">
      <c r="A9" t="s">
        <v>252</v>
      </c>
      <c r="B9" t="str">
        <f t="shared" si="0"/>
        <v>Manisha mara</v>
      </c>
      <c r="C9" t="str">
        <f t="shared" si="1"/>
        <v>Manisha mara</v>
      </c>
      <c r="D9" t="str">
        <f t="shared" si="2"/>
        <v>Manisha mara</v>
      </c>
    </row>
    <row r="10" spans="1:11" x14ac:dyDescent="0.25">
      <c r="A10" t="s">
        <v>14</v>
      </c>
      <c r="B10" t="str">
        <f t="shared" si="0"/>
        <v>Arjun JAiN</v>
      </c>
      <c r="C10" t="str">
        <f t="shared" si="1"/>
        <v>Arjun JAiN</v>
      </c>
      <c r="D10" t="str">
        <f t="shared" si="2"/>
        <v>Arjun JAiN</v>
      </c>
    </row>
    <row r="11" spans="1:11" x14ac:dyDescent="0.25">
      <c r="A11" t="s">
        <v>10</v>
      </c>
      <c r="B11" t="str">
        <f t="shared" si="0"/>
        <v>Arjun Kapoor</v>
      </c>
      <c r="C11" t="str">
        <f t="shared" si="1"/>
        <v>Arjun Kapoor</v>
      </c>
      <c r="D11" t="str">
        <f t="shared" si="2"/>
        <v>Arjun Kapoor</v>
      </c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</sheetData>
  <dataValidations count="1">
    <dataValidation type="custom" allowBlank="1" showInputMessage="1" showErrorMessage="1" sqref="A1:A11" xr:uid="{79866225-5C9C-426B-8775-BE9B691F3B1D}">
      <formula1>ISTEXT(A1)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8F01-6EE8-409D-BCF7-8605A25C4282}">
  <dimension ref="E5:H10"/>
  <sheetViews>
    <sheetView workbookViewId="0">
      <selection activeCell="G14" sqref="G14"/>
    </sheetView>
  </sheetViews>
  <sheetFormatPr defaultRowHeight="15" x14ac:dyDescent="0.25"/>
  <cols>
    <col min="5" max="5" width="12.42578125" customWidth="1"/>
    <col min="8" max="8" width="89.5703125" customWidth="1"/>
  </cols>
  <sheetData>
    <row r="5" spans="5:8" x14ac:dyDescent="0.25">
      <c r="E5" t="s">
        <v>55</v>
      </c>
      <c r="F5" t="s">
        <v>65</v>
      </c>
    </row>
    <row r="6" spans="5:8" x14ac:dyDescent="0.25">
      <c r="E6" t="s">
        <v>56</v>
      </c>
      <c r="F6">
        <v>54</v>
      </c>
    </row>
    <row r="7" spans="5:8" x14ac:dyDescent="0.25">
      <c r="E7" t="s">
        <v>57</v>
      </c>
      <c r="F7">
        <v>65</v>
      </c>
      <c r="H7" s="1" t="s">
        <v>418</v>
      </c>
    </row>
    <row r="8" spans="5:8" x14ac:dyDescent="0.25">
      <c r="E8" t="s">
        <v>59</v>
      </c>
      <c r="F8">
        <v>66</v>
      </c>
    </row>
    <row r="9" spans="5:8" x14ac:dyDescent="0.25">
      <c r="E9" t="s">
        <v>60</v>
      </c>
      <c r="F9">
        <v>76</v>
      </c>
    </row>
    <row r="10" spans="5:8" x14ac:dyDescent="0.25">
      <c r="E10" t="s">
        <v>62</v>
      </c>
      <c r="F10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0F98-408C-438D-B882-C956F45EED7D}">
  <dimension ref="A1:H21"/>
  <sheetViews>
    <sheetView zoomScaleNormal="100" workbookViewId="0">
      <selection activeCell="A2" sqref="A2:B9"/>
    </sheetView>
  </sheetViews>
  <sheetFormatPr defaultRowHeight="15" x14ac:dyDescent="0.25"/>
  <cols>
    <col min="1" max="1" width="10.5703125" bestFit="1" customWidth="1"/>
    <col min="2" max="2" width="9.28515625" bestFit="1" customWidth="1"/>
    <col min="7" max="7" width="10.5703125" bestFit="1" customWidth="1"/>
  </cols>
  <sheetData>
    <row r="1" spans="1:8" x14ac:dyDescent="0.25">
      <c r="A1" s="28" t="s">
        <v>63</v>
      </c>
      <c r="B1" s="28"/>
      <c r="G1" s="28" t="s">
        <v>64</v>
      </c>
      <c r="H1" s="28"/>
    </row>
    <row r="2" spans="1:8" x14ac:dyDescent="0.25">
      <c r="A2" t="s">
        <v>55</v>
      </c>
      <c r="B2" t="s">
        <v>65</v>
      </c>
      <c r="G2" t="s">
        <v>55</v>
      </c>
      <c r="H2" t="s">
        <v>65</v>
      </c>
    </row>
    <row r="3" spans="1:8" x14ac:dyDescent="0.25">
      <c r="A3" t="s">
        <v>56</v>
      </c>
      <c r="B3">
        <v>54</v>
      </c>
      <c r="G3" t="s">
        <v>56</v>
      </c>
    </row>
    <row r="4" spans="1:8" x14ac:dyDescent="0.25">
      <c r="A4" t="s">
        <v>57</v>
      </c>
      <c r="B4">
        <v>65</v>
      </c>
      <c r="G4" t="s">
        <v>57</v>
      </c>
    </row>
    <row r="5" spans="1:8" x14ac:dyDescent="0.25">
      <c r="A5" t="s">
        <v>58</v>
      </c>
      <c r="G5" t="s">
        <v>58</v>
      </c>
      <c r="H5" s="12">
        <v>78</v>
      </c>
    </row>
    <row r="6" spans="1:8" x14ac:dyDescent="0.25">
      <c r="A6" t="s">
        <v>59</v>
      </c>
      <c r="B6">
        <v>66</v>
      </c>
      <c r="G6" t="s">
        <v>59</v>
      </c>
    </row>
    <row r="7" spans="1:8" x14ac:dyDescent="0.25">
      <c r="A7" t="s">
        <v>60</v>
      </c>
      <c r="B7">
        <v>76</v>
      </c>
      <c r="G7" t="s">
        <v>60</v>
      </c>
    </row>
    <row r="8" spans="1:8" x14ac:dyDescent="0.25">
      <c r="A8" t="s">
        <v>61</v>
      </c>
      <c r="G8" t="s">
        <v>61</v>
      </c>
      <c r="H8" s="12">
        <v>56</v>
      </c>
    </row>
    <row r="9" spans="1:8" x14ac:dyDescent="0.25">
      <c r="A9" t="s">
        <v>62</v>
      </c>
      <c r="B9">
        <v>54</v>
      </c>
      <c r="G9" t="s">
        <v>62</v>
      </c>
    </row>
    <row r="13" spans="1:8" x14ac:dyDescent="0.25">
      <c r="A13" s="28" t="s">
        <v>63</v>
      </c>
      <c r="B13" s="28"/>
      <c r="G13" s="28" t="s">
        <v>64</v>
      </c>
      <c r="H13" s="28"/>
    </row>
    <row r="14" spans="1:8" x14ac:dyDescent="0.25">
      <c r="A14" t="s">
        <v>55</v>
      </c>
      <c r="B14" t="s">
        <v>65</v>
      </c>
      <c r="G14" t="s">
        <v>55</v>
      </c>
      <c r="H14" t="s">
        <v>65</v>
      </c>
    </row>
    <row r="15" spans="1:8" x14ac:dyDescent="0.25">
      <c r="A15" t="s">
        <v>56</v>
      </c>
      <c r="B15">
        <v>54</v>
      </c>
      <c r="G15" t="s">
        <v>56</v>
      </c>
      <c r="H15">
        <v>54</v>
      </c>
    </row>
    <row r="16" spans="1:8" x14ac:dyDescent="0.25">
      <c r="A16" t="s">
        <v>57</v>
      </c>
      <c r="B16">
        <v>65</v>
      </c>
      <c r="G16" t="s">
        <v>57</v>
      </c>
      <c r="H16">
        <v>65</v>
      </c>
    </row>
    <row r="17" spans="1:8" x14ac:dyDescent="0.25">
      <c r="A17" t="s">
        <v>58</v>
      </c>
      <c r="G17" t="s">
        <v>58</v>
      </c>
      <c r="H17" s="12">
        <v>78</v>
      </c>
    </row>
    <row r="18" spans="1:8" x14ac:dyDescent="0.25">
      <c r="A18" t="s">
        <v>59</v>
      </c>
      <c r="B18">
        <v>66</v>
      </c>
      <c r="G18" t="s">
        <v>59</v>
      </c>
      <c r="H18">
        <v>66</v>
      </c>
    </row>
    <row r="19" spans="1:8" x14ac:dyDescent="0.25">
      <c r="A19" t="s">
        <v>60</v>
      </c>
      <c r="B19">
        <v>76</v>
      </c>
      <c r="G19" t="s">
        <v>60</v>
      </c>
      <c r="H19">
        <v>76</v>
      </c>
    </row>
    <row r="20" spans="1:8" x14ac:dyDescent="0.25">
      <c r="A20" t="s">
        <v>61</v>
      </c>
      <c r="G20" t="s">
        <v>61</v>
      </c>
      <c r="H20" s="12">
        <v>56</v>
      </c>
    </row>
    <row r="21" spans="1:8" x14ac:dyDescent="0.25">
      <c r="A21" t="s">
        <v>62</v>
      </c>
      <c r="B21">
        <v>54</v>
      </c>
      <c r="G21" t="s">
        <v>62</v>
      </c>
      <c r="H21">
        <v>54</v>
      </c>
    </row>
  </sheetData>
  <mergeCells count="4">
    <mergeCell ref="A1:B1"/>
    <mergeCell ref="G1:H1"/>
    <mergeCell ref="A13:B13"/>
    <mergeCell ref="G13:H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35EE-99EA-4F49-9970-799191533C09}">
  <dimension ref="A1:I22"/>
  <sheetViews>
    <sheetView topLeftCell="A11" zoomScaleNormal="100" workbookViewId="0">
      <selection activeCell="G5" sqref="G5"/>
    </sheetView>
  </sheetViews>
  <sheetFormatPr defaultRowHeight="15" x14ac:dyDescent="0.25"/>
  <sheetData>
    <row r="1" spans="1:9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H1" t="s">
        <v>71</v>
      </c>
      <c r="I1">
        <v>10</v>
      </c>
    </row>
    <row r="2" spans="1:9" x14ac:dyDescent="0.25">
      <c r="A2">
        <v>54</v>
      </c>
      <c r="B2">
        <v>54</v>
      </c>
      <c r="C2">
        <v>-64</v>
      </c>
    </row>
    <row r="3" spans="1:9" x14ac:dyDescent="0.25">
      <c r="A3">
        <v>16</v>
      </c>
      <c r="B3">
        <v>16</v>
      </c>
      <c r="C3">
        <v>-26</v>
      </c>
    </row>
    <row r="4" spans="1:9" x14ac:dyDescent="0.25">
      <c r="A4">
        <v>55</v>
      </c>
      <c r="B4">
        <v>55</v>
      </c>
      <c r="C4">
        <v>-65</v>
      </c>
    </row>
    <row r="5" spans="1:9" x14ac:dyDescent="0.25">
      <c r="A5">
        <v>28</v>
      </c>
      <c r="B5">
        <v>28</v>
      </c>
      <c r="C5">
        <v>-38</v>
      </c>
    </row>
    <row r="6" spans="1:9" x14ac:dyDescent="0.25">
      <c r="A6">
        <v>34</v>
      </c>
      <c r="B6">
        <v>34</v>
      </c>
      <c r="C6">
        <v>-44</v>
      </c>
    </row>
    <row r="7" spans="1:9" x14ac:dyDescent="0.25">
      <c r="A7">
        <v>55</v>
      </c>
      <c r="B7">
        <v>55</v>
      </c>
      <c r="C7">
        <v>-65</v>
      </c>
    </row>
    <row r="8" spans="1:9" x14ac:dyDescent="0.25">
      <c r="A8">
        <v>63</v>
      </c>
      <c r="B8">
        <v>63</v>
      </c>
      <c r="C8">
        <v>-73</v>
      </c>
    </row>
    <row r="9" spans="1:9" x14ac:dyDescent="0.25">
      <c r="A9">
        <v>28</v>
      </c>
      <c r="B9">
        <v>28</v>
      </c>
      <c r="C9">
        <v>-38</v>
      </c>
    </row>
    <row r="10" spans="1:9" x14ac:dyDescent="0.25">
      <c r="A10">
        <v>52</v>
      </c>
      <c r="B10">
        <v>52</v>
      </c>
      <c r="C10">
        <v>-62</v>
      </c>
    </row>
    <row r="13" spans="1:9" x14ac:dyDescent="0.25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H13" t="s">
        <v>71</v>
      </c>
      <c r="I13">
        <v>-1</v>
      </c>
    </row>
    <row r="14" spans="1:9" x14ac:dyDescent="0.25">
      <c r="A14">
        <v>54</v>
      </c>
      <c r="B14">
        <v>-64</v>
      </c>
    </row>
    <row r="15" spans="1:9" x14ac:dyDescent="0.25">
      <c r="A15">
        <v>16</v>
      </c>
      <c r="B15">
        <v>-26</v>
      </c>
    </row>
    <row r="16" spans="1:9" x14ac:dyDescent="0.25">
      <c r="A16">
        <v>55</v>
      </c>
      <c r="B16">
        <v>-65</v>
      </c>
    </row>
    <row r="17" spans="1:2" x14ac:dyDescent="0.25">
      <c r="A17">
        <v>28</v>
      </c>
      <c r="B17">
        <v>-38</v>
      </c>
    </row>
    <row r="18" spans="1:2" x14ac:dyDescent="0.25">
      <c r="A18">
        <v>34</v>
      </c>
      <c r="B18">
        <v>-44</v>
      </c>
    </row>
    <row r="19" spans="1:2" x14ac:dyDescent="0.25">
      <c r="A19">
        <v>55</v>
      </c>
      <c r="B19">
        <v>-65</v>
      </c>
    </row>
    <row r="20" spans="1:2" x14ac:dyDescent="0.25">
      <c r="A20">
        <v>63</v>
      </c>
      <c r="B20">
        <v>-73</v>
      </c>
    </row>
    <row r="21" spans="1:2" x14ac:dyDescent="0.25">
      <c r="A21">
        <v>28</v>
      </c>
      <c r="B21">
        <v>-38</v>
      </c>
    </row>
    <row r="22" spans="1:2" x14ac:dyDescent="0.25">
      <c r="A22">
        <v>52</v>
      </c>
      <c r="B22">
        <v>-62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84E8-5ED5-4908-B896-9965F809130A}">
  <dimension ref="A1:Z22"/>
  <sheetViews>
    <sheetView topLeftCell="L1" zoomScaleNormal="100" workbookViewId="0">
      <selection activeCell="S3" sqref="S3"/>
    </sheetView>
  </sheetViews>
  <sheetFormatPr defaultRowHeight="15" x14ac:dyDescent="0.25"/>
  <cols>
    <col min="2" max="2" width="29.28515625" bestFit="1" customWidth="1"/>
    <col min="3" max="3" width="22.28515625" customWidth="1"/>
    <col min="5" max="5" width="10.7109375" bestFit="1" customWidth="1"/>
    <col min="9" max="9" width="13.7109375" bestFit="1" customWidth="1"/>
    <col min="18" max="18" width="10" bestFit="1" customWidth="1"/>
    <col min="20" max="20" width="10" bestFit="1" customWidth="1"/>
    <col min="26" max="26" width="30" bestFit="1" customWidth="1"/>
  </cols>
  <sheetData>
    <row r="1" spans="1:26" x14ac:dyDescent="0.25">
      <c r="B1" t="s">
        <v>253</v>
      </c>
      <c r="Z1" s="12" t="s">
        <v>258</v>
      </c>
    </row>
    <row r="2" spans="1:26" s="1" customFormat="1" x14ac:dyDescent="0.25">
      <c r="A2" s="1" t="s">
        <v>66</v>
      </c>
      <c r="B2" s="1" t="s">
        <v>72</v>
      </c>
      <c r="C2" s="1" t="s">
        <v>73</v>
      </c>
      <c r="D2" s="1" t="s">
        <v>74</v>
      </c>
      <c r="E2" s="1" t="s">
        <v>75</v>
      </c>
      <c r="G2" s="1" t="s">
        <v>66</v>
      </c>
      <c r="H2" s="1" t="s">
        <v>76</v>
      </c>
      <c r="I2" s="1" t="s">
        <v>77</v>
      </c>
      <c r="K2" s="1" t="s">
        <v>66</v>
      </c>
      <c r="L2" s="1" t="s">
        <v>89</v>
      </c>
      <c r="N2" s="1" t="s">
        <v>66</v>
      </c>
      <c r="O2" s="1" t="s">
        <v>97</v>
      </c>
      <c r="Q2" s="1" t="s">
        <v>66</v>
      </c>
      <c r="R2" s="1" t="s">
        <v>98</v>
      </c>
      <c r="S2" s="1" t="s">
        <v>99</v>
      </c>
      <c r="T2" s="1" t="s">
        <v>256</v>
      </c>
      <c r="U2" s="1" t="s">
        <v>257</v>
      </c>
      <c r="V2" s="1" t="s">
        <v>66</v>
      </c>
      <c r="W2" s="1" t="s">
        <v>100</v>
      </c>
      <c r="Y2" s="1" t="s">
        <v>66</v>
      </c>
      <c r="Z2" s="1" t="s">
        <v>177</v>
      </c>
    </row>
    <row r="3" spans="1:26" x14ac:dyDescent="0.25">
      <c r="A3">
        <v>5.4</v>
      </c>
      <c r="B3">
        <f>INT(A3)</f>
        <v>5</v>
      </c>
      <c r="C3">
        <f>ROUND(A3,0)</f>
        <v>5</v>
      </c>
      <c r="D3">
        <f>ROUNDUP(A3,1)</f>
        <v>5.4</v>
      </c>
      <c r="E3">
        <f>ROUNDDOWN(A3,0)</f>
        <v>5</v>
      </c>
      <c r="G3">
        <v>4</v>
      </c>
      <c r="H3">
        <v>2</v>
      </c>
      <c r="I3">
        <f>G3^H3</f>
        <v>16</v>
      </c>
      <c r="K3">
        <v>4</v>
      </c>
      <c r="L3" t="str">
        <f>ROMAN(K3)</f>
        <v>IV</v>
      </c>
      <c r="N3" t="s">
        <v>90</v>
      </c>
      <c r="O3">
        <f>_xlfn.ARABIC(N3)</f>
        <v>4</v>
      </c>
      <c r="Q3">
        <v>4</v>
      </c>
      <c r="R3" t="str">
        <f>REPT("*",Q3)</f>
        <v>****</v>
      </c>
      <c r="T3" t="str">
        <f>REPT("$",Q3)</f>
        <v>$$$$</v>
      </c>
      <c r="V3">
        <v>25</v>
      </c>
      <c r="W3">
        <f>SQRT(V3)</f>
        <v>5</v>
      </c>
      <c r="Y3">
        <v>-25</v>
      </c>
      <c r="Z3">
        <f>ABS(Y3)</f>
        <v>25</v>
      </c>
    </row>
    <row r="4" spans="1:26" x14ac:dyDescent="0.25">
      <c r="A4">
        <v>1.6</v>
      </c>
      <c r="B4">
        <f t="shared" ref="B4:B11" si="0">INT(A4)</f>
        <v>1</v>
      </c>
      <c r="C4">
        <f t="shared" ref="C4:C11" si="1">ROUND(A4,1)</f>
        <v>1.6</v>
      </c>
      <c r="D4">
        <f t="shared" ref="D4:D11" si="2">ROUNDUP(A4,1)</f>
        <v>1.6</v>
      </c>
      <c r="E4">
        <f t="shared" ref="E4:E11" si="3">ROUNDDOWN(A4,0)</f>
        <v>1</v>
      </c>
      <c r="G4">
        <v>6</v>
      </c>
      <c r="H4">
        <v>3</v>
      </c>
      <c r="I4">
        <f t="shared" ref="I4:I10" si="4">G4^H4</f>
        <v>216</v>
      </c>
      <c r="K4">
        <v>6</v>
      </c>
      <c r="L4" t="str">
        <f t="shared" ref="L4:L10" si="5">ROMAN(K4)</f>
        <v>VI</v>
      </c>
      <c r="N4" t="s">
        <v>91</v>
      </c>
      <c r="O4">
        <f t="shared" ref="O4:O10" si="6">_xlfn.ARABIC(N4)</f>
        <v>6</v>
      </c>
      <c r="Q4">
        <v>6</v>
      </c>
      <c r="R4" t="str">
        <f t="shared" ref="R4:R10" si="7">REPT("*",Q4)</f>
        <v>******</v>
      </c>
      <c r="T4" t="str">
        <f t="shared" ref="T4:T10" si="8">REPT("$",Q4)</f>
        <v>$$$$$$</v>
      </c>
      <c r="V4">
        <v>4</v>
      </c>
      <c r="W4">
        <f t="shared" ref="W4:W10" si="9">SQRT(V4)</f>
        <v>2</v>
      </c>
      <c r="Y4">
        <v>-4</v>
      </c>
      <c r="Z4">
        <f t="shared" ref="Z4:Z10" si="10">ABS(Y4)</f>
        <v>4</v>
      </c>
    </row>
    <row r="5" spans="1:26" x14ac:dyDescent="0.25">
      <c r="A5">
        <v>5.5</v>
      </c>
      <c r="B5">
        <f t="shared" si="0"/>
        <v>5</v>
      </c>
      <c r="C5">
        <f t="shared" si="1"/>
        <v>5.5</v>
      </c>
      <c r="D5">
        <f t="shared" si="2"/>
        <v>5.5</v>
      </c>
      <c r="E5">
        <f t="shared" si="3"/>
        <v>5</v>
      </c>
      <c r="G5">
        <v>2</v>
      </c>
      <c r="H5">
        <v>3</v>
      </c>
      <c r="I5">
        <f t="shared" si="4"/>
        <v>8</v>
      </c>
      <c r="K5">
        <v>2</v>
      </c>
      <c r="L5" t="str">
        <f t="shared" si="5"/>
        <v>II</v>
      </c>
      <c r="N5" t="s">
        <v>92</v>
      </c>
      <c r="O5">
        <f t="shared" si="6"/>
        <v>2</v>
      </c>
      <c r="Q5">
        <v>2</v>
      </c>
      <c r="R5" t="str">
        <f t="shared" si="7"/>
        <v>**</v>
      </c>
      <c r="T5" t="str">
        <f t="shared" si="8"/>
        <v>$$</v>
      </c>
      <c r="V5">
        <v>16</v>
      </c>
      <c r="W5">
        <f t="shared" si="9"/>
        <v>4</v>
      </c>
      <c r="Y5">
        <v>-16</v>
      </c>
      <c r="Z5">
        <f t="shared" si="10"/>
        <v>16</v>
      </c>
    </row>
    <row r="6" spans="1:26" x14ac:dyDescent="0.25">
      <c r="A6">
        <v>2.8</v>
      </c>
      <c r="B6">
        <f t="shared" si="0"/>
        <v>2</v>
      </c>
      <c r="C6">
        <f t="shared" si="1"/>
        <v>2.8</v>
      </c>
      <c r="D6">
        <f t="shared" si="2"/>
        <v>2.8</v>
      </c>
      <c r="E6">
        <f t="shared" si="3"/>
        <v>2</v>
      </c>
      <c r="G6">
        <v>8</v>
      </c>
      <c r="H6">
        <v>2</v>
      </c>
      <c r="I6">
        <f t="shared" si="4"/>
        <v>64</v>
      </c>
      <c r="K6">
        <v>8</v>
      </c>
      <c r="L6" t="str">
        <f t="shared" si="5"/>
        <v>VIII</v>
      </c>
      <c r="N6" t="s">
        <v>93</v>
      </c>
      <c r="O6">
        <f t="shared" si="6"/>
        <v>8</v>
      </c>
      <c r="Q6">
        <v>8</v>
      </c>
      <c r="R6" t="str">
        <f t="shared" si="7"/>
        <v>********</v>
      </c>
      <c r="T6" t="str">
        <f t="shared" si="8"/>
        <v>$$$$$$$$</v>
      </c>
      <c r="V6">
        <v>125</v>
      </c>
      <c r="W6">
        <f t="shared" si="9"/>
        <v>11.180339887498949</v>
      </c>
      <c r="Y6">
        <v>-125</v>
      </c>
      <c r="Z6">
        <f t="shared" si="10"/>
        <v>125</v>
      </c>
    </row>
    <row r="7" spans="1:26" x14ac:dyDescent="0.25">
      <c r="A7">
        <v>3.4</v>
      </c>
      <c r="B7">
        <f t="shared" si="0"/>
        <v>3</v>
      </c>
      <c r="C7">
        <f t="shared" si="1"/>
        <v>3.4</v>
      </c>
      <c r="D7">
        <f t="shared" si="2"/>
        <v>3.4</v>
      </c>
      <c r="E7">
        <f t="shared" si="3"/>
        <v>3</v>
      </c>
      <c r="G7">
        <v>5</v>
      </c>
      <c r="H7">
        <v>2</v>
      </c>
      <c r="I7">
        <f t="shared" si="4"/>
        <v>25</v>
      </c>
      <c r="K7">
        <v>5</v>
      </c>
      <c r="L7" t="str">
        <f t="shared" si="5"/>
        <v>V</v>
      </c>
      <c r="N7" t="s">
        <v>94</v>
      </c>
      <c r="O7">
        <f t="shared" si="6"/>
        <v>5</v>
      </c>
      <c r="Q7">
        <v>5</v>
      </c>
      <c r="R7" t="str">
        <f t="shared" si="7"/>
        <v>*****</v>
      </c>
      <c r="T7" t="str">
        <f t="shared" si="8"/>
        <v>$$$$$</v>
      </c>
      <c r="V7">
        <v>625</v>
      </c>
      <c r="W7">
        <f t="shared" si="9"/>
        <v>25</v>
      </c>
      <c r="Y7">
        <v>-625</v>
      </c>
      <c r="Z7">
        <f t="shared" si="10"/>
        <v>625</v>
      </c>
    </row>
    <row r="8" spans="1:26" x14ac:dyDescent="0.25">
      <c r="A8">
        <v>5.5</v>
      </c>
      <c r="B8">
        <f t="shared" si="0"/>
        <v>5</v>
      </c>
      <c r="C8">
        <f t="shared" si="1"/>
        <v>5.5</v>
      </c>
      <c r="D8">
        <f t="shared" si="2"/>
        <v>5.5</v>
      </c>
      <c r="E8">
        <f t="shared" si="3"/>
        <v>5</v>
      </c>
      <c r="G8">
        <v>9</v>
      </c>
      <c r="H8">
        <v>3</v>
      </c>
      <c r="I8">
        <f t="shared" si="4"/>
        <v>729</v>
      </c>
      <c r="K8">
        <v>9</v>
      </c>
      <c r="L8" t="str">
        <f t="shared" si="5"/>
        <v>IX</v>
      </c>
      <c r="N8" t="s">
        <v>95</v>
      </c>
      <c r="O8">
        <f t="shared" si="6"/>
        <v>9</v>
      </c>
      <c r="Q8">
        <v>9</v>
      </c>
      <c r="R8" t="str">
        <f t="shared" si="7"/>
        <v>*********</v>
      </c>
      <c r="T8" t="str">
        <f t="shared" si="8"/>
        <v>$$$$$$$$$</v>
      </c>
      <c r="V8">
        <v>81</v>
      </c>
      <c r="W8">
        <f t="shared" si="9"/>
        <v>9</v>
      </c>
      <c r="Y8">
        <v>-81</v>
      </c>
      <c r="Z8">
        <f t="shared" si="10"/>
        <v>81</v>
      </c>
    </row>
    <row r="9" spans="1:26" x14ac:dyDescent="0.25">
      <c r="A9">
        <v>6.3</v>
      </c>
      <c r="B9">
        <f t="shared" si="0"/>
        <v>6</v>
      </c>
      <c r="C9">
        <f t="shared" si="1"/>
        <v>6.3</v>
      </c>
      <c r="D9">
        <f t="shared" si="2"/>
        <v>6.3</v>
      </c>
      <c r="E9">
        <f t="shared" si="3"/>
        <v>6</v>
      </c>
      <c r="G9">
        <v>2</v>
      </c>
      <c r="H9">
        <v>3</v>
      </c>
      <c r="I9">
        <f t="shared" si="4"/>
        <v>8</v>
      </c>
      <c r="K9">
        <v>2</v>
      </c>
      <c r="L9" t="str">
        <f t="shared" si="5"/>
        <v>II</v>
      </c>
      <c r="N9" t="s">
        <v>92</v>
      </c>
      <c r="O9">
        <f t="shared" si="6"/>
        <v>2</v>
      </c>
      <c r="Q9">
        <v>2</v>
      </c>
      <c r="R9" t="str">
        <f t="shared" si="7"/>
        <v>**</v>
      </c>
      <c r="T9" t="str">
        <f t="shared" si="8"/>
        <v>$$</v>
      </c>
      <c r="V9">
        <v>36</v>
      </c>
      <c r="W9">
        <f t="shared" si="9"/>
        <v>6</v>
      </c>
      <c r="Y9">
        <v>-36</v>
      </c>
      <c r="Z9">
        <f t="shared" si="10"/>
        <v>36</v>
      </c>
    </row>
    <row r="10" spans="1:26" x14ac:dyDescent="0.25">
      <c r="A10">
        <v>2.8</v>
      </c>
      <c r="B10">
        <f t="shared" si="0"/>
        <v>2</v>
      </c>
      <c r="C10">
        <f t="shared" si="1"/>
        <v>2.8</v>
      </c>
      <c r="D10">
        <f t="shared" si="2"/>
        <v>2.8</v>
      </c>
      <c r="E10">
        <f t="shared" si="3"/>
        <v>2</v>
      </c>
      <c r="G10">
        <v>7</v>
      </c>
      <c r="H10">
        <v>2</v>
      </c>
      <c r="I10">
        <f t="shared" si="4"/>
        <v>49</v>
      </c>
      <c r="K10">
        <v>7</v>
      </c>
      <c r="L10" t="str">
        <f t="shared" si="5"/>
        <v>VII</v>
      </c>
      <c r="N10" t="s">
        <v>96</v>
      </c>
      <c r="O10">
        <f t="shared" si="6"/>
        <v>7</v>
      </c>
      <c r="Q10">
        <v>7</v>
      </c>
      <c r="R10" t="str">
        <f t="shared" si="7"/>
        <v>*******</v>
      </c>
      <c r="T10" t="str">
        <f t="shared" si="8"/>
        <v>$$$$$$$</v>
      </c>
      <c r="V10">
        <v>49</v>
      </c>
      <c r="W10">
        <f t="shared" si="9"/>
        <v>7</v>
      </c>
      <c r="Y10">
        <v>-49</v>
      </c>
      <c r="Z10">
        <f t="shared" si="10"/>
        <v>49</v>
      </c>
    </row>
    <row r="11" spans="1:26" x14ac:dyDescent="0.25">
      <c r="A11">
        <v>5.2</v>
      </c>
      <c r="B11">
        <f t="shared" si="0"/>
        <v>5</v>
      </c>
      <c r="C11">
        <f t="shared" si="1"/>
        <v>5.2</v>
      </c>
      <c r="D11">
        <f t="shared" si="2"/>
        <v>5.2</v>
      </c>
      <c r="E11">
        <f t="shared" si="3"/>
        <v>5</v>
      </c>
    </row>
    <row r="14" spans="1:26" x14ac:dyDescent="0.25">
      <c r="G14" s="1" t="s">
        <v>254</v>
      </c>
      <c r="H14" s="1" t="s">
        <v>255</v>
      </c>
    </row>
    <row r="15" spans="1:26" x14ac:dyDescent="0.25">
      <c r="G15">
        <v>4</v>
      </c>
      <c r="H15">
        <v>2</v>
      </c>
      <c r="I15">
        <f>G15^H15</f>
        <v>16</v>
      </c>
    </row>
    <row r="16" spans="1:26" x14ac:dyDescent="0.25">
      <c r="G16">
        <v>6</v>
      </c>
      <c r="H16">
        <v>3</v>
      </c>
      <c r="I16">
        <f t="shared" ref="I16:I22" si="11">G16^H16</f>
        <v>216</v>
      </c>
    </row>
    <row r="17" spans="7:9" x14ac:dyDescent="0.25">
      <c r="G17">
        <v>2</v>
      </c>
      <c r="H17">
        <v>3</v>
      </c>
      <c r="I17">
        <f t="shared" si="11"/>
        <v>8</v>
      </c>
    </row>
    <row r="18" spans="7:9" x14ac:dyDescent="0.25">
      <c r="G18">
        <v>8</v>
      </c>
      <c r="H18">
        <v>2</v>
      </c>
      <c r="I18">
        <f t="shared" si="11"/>
        <v>64</v>
      </c>
    </row>
    <row r="19" spans="7:9" x14ac:dyDescent="0.25">
      <c r="G19">
        <v>5</v>
      </c>
      <c r="H19">
        <v>2</v>
      </c>
      <c r="I19">
        <f t="shared" si="11"/>
        <v>25</v>
      </c>
    </row>
    <row r="20" spans="7:9" x14ac:dyDescent="0.25">
      <c r="G20">
        <v>9</v>
      </c>
      <c r="H20">
        <v>3</v>
      </c>
      <c r="I20">
        <f t="shared" si="11"/>
        <v>729</v>
      </c>
    </row>
    <row r="21" spans="7:9" x14ac:dyDescent="0.25">
      <c r="G21">
        <v>2</v>
      </c>
      <c r="H21">
        <v>3</v>
      </c>
      <c r="I21">
        <f t="shared" si="11"/>
        <v>8</v>
      </c>
    </row>
    <row r="22" spans="7:9" x14ac:dyDescent="0.25">
      <c r="G22">
        <v>7</v>
      </c>
      <c r="H22">
        <v>2</v>
      </c>
      <c r="I22">
        <f t="shared" si="11"/>
        <v>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B8A-933F-4454-B6E1-803F16D7713B}">
  <dimension ref="A1:N46"/>
  <sheetViews>
    <sheetView topLeftCell="H43" zoomScaleNormal="100" workbookViewId="0">
      <selection activeCell="M8" sqref="M8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10.85546875" bestFit="1" customWidth="1"/>
    <col min="4" max="4" width="9.7109375" bestFit="1" customWidth="1"/>
    <col min="5" max="5" width="6.7109375" bestFit="1" customWidth="1"/>
    <col min="6" max="6" width="11.140625" bestFit="1" customWidth="1"/>
    <col min="7" max="7" width="16.85546875" customWidth="1"/>
    <col min="8" max="8" width="6.28515625" customWidth="1"/>
    <col min="9" max="9" width="35.5703125" bestFit="1" customWidth="1"/>
    <col min="10" max="10" width="18.28515625" customWidth="1"/>
    <col min="11" max="11" width="69.28515625" bestFit="1" customWidth="1"/>
    <col min="14" max="14" width="11.85546875" bestFit="1" customWidth="1"/>
  </cols>
  <sheetData>
    <row r="1" spans="1:14" x14ac:dyDescent="0.25">
      <c r="A1" s="1" t="s">
        <v>101</v>
      </c>
      <c r="B1" s="1" t="s">
        <v>0</v>
      </c>
      <c r="C1" s="1" t="s">
        <v>102</v>
      </c>
      <c r="D1" s="1" t="s">
        <v>103</v>
      </c>
      <c r="E1" s="1" t="s">
        <v>55</v>
      </c>
      <c r="F1" s="1" t="s">
        <v>104</v>
      </c>
      <c r="G1" s="2" t="s">
        <v>105</v>
      </c>
      <c r="H1" s="1" t="s">
        <v>274</v>
      </c>
    </row>
    <row r="2" spans="1:14" x14ac:dyDescent="0.25">
      <c r="A2">
        <v>1</v>
      </c>
      <c r="B2" t="s">
        <v>1</v>
      </c>
      <c r="C2" t="s">
        <v>106</v>
      </c>
      <c r="D2" t="s">
        <v>107</v>
      </c>
      <c r="E2" t="s">
        <v>108</v>
      </c>
      <c r="F2" t="s">
        <v>109</v>
      </c>
      <c r="G2" s="3">
        <v>10000</v>
      </c>
      <c r="H2">
        <f>RANK(G2,G2:G21)</f>
        <v>8</v>
      </c>
    </row>
    <row r="3" spans="1:14" x14ac:dyDescent="0.25">
      <c r="A3">
        <v>2</v>
      </c>
      <c r="B3" t="s">
        <v>2</v>
      </c>
      <c r="C3" t="s">
        <v>110</v>
      </c>
      <c r="D3" t="s">
        <v>111</v>
      </c>
      <c r="E3" t="s">
        <v>112</v>
      </c>
      <c r="F3" t="s">
        <v>113</v>
      </c>
      <c r="G3" s="3">
        <v>12000</v>
      </c>
      <c r="H3">
        <f t="shared" ref="H3:H21" si="0">RANK(G3,G3:G22)</f>
        <v>3</v>
      </c>
      <c r="I3" t="s">
        <v>259</v>
      </c>
      <c r="J3" s="3">
        <f>SUM(G2:G21)</f>
        <v>184600</v>
      </c>
    </row>
    <row r="4" spans="1:14" x14ac:dyDescent="0.25">
      <c r="A4">
        <v>3</v>
      </c>
      <c r="B4" t="s">
        <v>3</v>
      </c>
      <c r="C4" t="s">
        <v>114</v>
      </c>
      <c r="E4" t="s">
        <v>112</v>
      </c>
      <c r="F4" t="s">
        <v>116</v>
      </c>
      <c r="G4" s="3">
        <v>11250</v>
      </c>
      <c r="H4">
        <f t="shared" si="0"/>
        <v>4</v>
      </c>
      <c r="I4" t="s">
        <v>260</v>
      </c>
      <c r="J4" s="13">
        <f>AVERAGE(G2,G3:G21)</f>
        <v>9230</v>
      </c>
    </row>
    <row r="5" spans="1:14" x14ac:dyDescent="0.25">
      <c r="A5">
        <v>4</v>
      </c>
      <c r="B5" t="s">
        <v>4</v>
      </c>
      <c r="C5" t="s">
        <v>117</v>
      </c>
      <c r="D5" t="s">
        <v>118</v>
      </c>
      <c r="E5" t="s">
        <v>119</v>
      </c>
      <c r="F5" t="s">
        <v>120</v>
      </c>
      <c r="G5" s="3">
        <v>12000</v>
      </c>
      <c r="H5">
        <f t="shared" si="0"/>
        <v>3</v>
      </c>
      <c r="I5" t="s">
        <v>261</v>
      </c>
      <c r="J5" s="3">
        <f>MAX(G2:G21)</f>
        <v>16250</v>
      </c>
      <c r="M5" t="s">
        <v>276</v>
      </c>
      <c r="N5" t="s">
        <v>108</v>
      </c>
    </row>
    <row r="6" spans="1:14" x14ac:dyDescent="0.25">
      <c r="A6">
        <v>5</v>
      </c>
      <c r="B6" t="s">
        <v>5</v>
      </c>
      <c r="C6" t="s">
        <v>121</v>
      </c>
      <c r="D6" t="s">
        <v>111</v>
      </c>
      <c r="E6" t="s">
        <v>112</v>
      </c>
      <c r="F6" t="s">
        <v>109</v>
      </c>
      <c r="G6" s="3">
        <v>16250</v>
      </c>
      <c r="H6">
        <f t="shared" si="0"/>
        <v>1</v>
      </c>
      <c r="I6" t="s">
        <v>262</v>
      </c>
      <c r="J6" s="3">
        <f>MIN(G2:G21)</f>
        <v>4500</v>
      </c>
    </row>
    <row r="7" spans="1:14" x14ac:dyDescent="0.25">
      <c r="A7">
        <v>6</v>
      </c>
      <c r="B7" t="s">
        <v>6</v>
      </c>
      <c r="C7" t="s">
        <v>122</v>
      </c>
      <c r="D7" t="s">
        <v>123</v>
      </c>
      <c r="E7" t="s">
        <v>124</v>
      </c>
      <c r="F7" t="s">
        <v>113</v>
      </c>
      <c r="G7" s="3">
        <v>6400</v>
      </c>
      <c r="H7">
        <f t="shared" si="0"/>
        <v>8</v>
      </c>
      <c r="I7" t="s">
        <v>263</v>
      </c>
      <c r="J7" s="14">
        <f>COUNT(A2:A21)</f>
        <v>20</v>
      </c>
    </row>
    <row r="8" spans="1:14" x14ac:dyDescent="0.25">
      <c r="A8">
        <v>7</v>
      </c>
      <c r="B8" t="s">
        <v>7</v>
      </c>
      <c r="C8" t="s">
        <v>125</v>
      </c>
      <c r="D8" t="s">
        <v>126</v>
      </c>
      <c r="E8" t="s">
        <v>124</v>
      </c>
      <c r="F8" t="s">
        <v>116</v>
      </c>
      <c r="G8" s="3">
        <v>4500</v>
      </c>
      <c r="H8">
        <f t="shared" si="0"/>
        <v>13</v>
      </c>
      <c r="I8" t="s">
        <v>264</v>
      </c>
      <c r="J8">
        <f>COUNTA(E2:E21)</f>
        <v>20</v>
      </c>
      <c r="K8" t="s">
        <v>282</v>
      </c>
      <c r="M8">
        <f>SUMIF(F2:F21,F2,G2:G21)</f>
        <v>58750</v>
      </c>
      <c r="N8" s="1" t="s">
        <v>287</v>
      </c>
    </row>
    <row r="9" spans="1:14" x14ac:dyDescent="0.25">
      <c r="A9">
        <v>8</v>
      </c>
      <c r="B9" t="s">
        <v>8</v>
      </c>
      <c r="C9" t="s">
        <v>127</v>
      </c>
      <c r="E9" t="s">
        <v>124</v>
      </c>
      <c r="F9" t="s">
        <v>120</v>
      </c>
      <c r="G9" s="3">
        <v>6275</v>
      </c>
      <c r="H9">
        <f t="shared" si="0"/>
        <v>9</v>
      </c>
      <c r="I9" t="s">
        <v>265</v>
      </c>
      <c r="J9">
        <f>COUNTBLANK(D2:D21)</f>
        <v>4</v>
      </c>
      <c r="K9" t="s">
        <v>283</v>
      </c>
      <c r="M9">
        <f>AVERAGEIF(F2:F21,F2,G2:G21)</f>
        <v>11750</v>
      </c>
      <c r="N9" s="1" t="s">
        <v>286</v>
      </c>
    </row>
    <row r="10" spans="1:14" x14ac:dyDescent="0.25">
      <c r="A10">
        <v>9</v>
      </c>
      <c r="B10" t="s">
        <v>9</v>
      </c>
      <c r="C10" t="s">
        <v>128</v>
      </c>
      <c r="D10" t="s">
        <v>107</v>
      </c>
      <c r="E10" t="s">
        <v>108</v>
      </c>
      <c r="F10" t="s">
        <v>109</v>
      </c>
      <c r="G10" s="3">
        <v>6250</v>
      </c>
      <c r="H10">
        <f t="shared" si="0"/>
        <v>10</v>
      </c>
      <c r="I10" t="s">
        <v>266</v>
      </c>
      <c r="J10">
        <f>COUNTIF(G2:G21,"&gt;10000")</f>
        <v>7</v>
      </c>
      <c r="K10" t="s">
        <v>284</v>
      </c>
      <c r="M10">
        <f>COUNTIF(F2:F21,F2)</f>
        <v>5</v>
      </c>
      <c r="N10" s="1" t="s">
        <v>285</v>
      </c>
    </row>
    <row r="11" spans="1:14" x14ac:dyDescent="0.25">
      <c r="A11">
        <v>10</v>
      </c>
      <c r="B11" t="s">
        <v>10</v>
      </c>
      <c r="C11" t="s">
        <v>129</v>
      </c>
      <c r="D11" t="s">
        <v>130</v>
      </c>
      <c r="E11" t="s">
        <v>119</v>
      </c>
      <c r="F11" t="s">
        <v>113</v>
      </c>
      <c r="G11" s="3">
        <v>8750</v>
      </c>
      <c r="H11">
        <f t="shared" si="0"/>
        <v>6</v>
      </c>
      <c r="I11" t="s">
        <v>267</v>
      </c>
      <c r="J11">
        <f>COUNTIF(G2:G21,"&lt;10000")</f>
        <v>10</v>
      </c>
    </row>
    <row r="12" spans="1:14" x14ac:dyDescent="0.25">
      <c r="A12">
        <v>11</v>
      </c>
      <c r="B12" t="s">
        <v>131</v>
      </c>
      <c r="C12" t="s">
        <v>132</v>
      </c>
      <c r="D12" t="s">
        <v>130</v>
      </c>
      <c r="E12" t="s">
        <v>119</v>
      </c>
      <c r="F12" t="s">
        <v>116</v>
      </c>
      <c r="G12" s="3">
        <v>11250</v>
      </c>
      <c r="H12">
        <f t="shared" si="0"/>
        <v>2</v>
      </c>
      <c r="I12" t="s">
        <v>269</v>
      </c>
    </row>
    <row r="13" spans="1:14" x14ac:dyDescent="0.25">
      <c r="A13">
        <v>12</v>
      </c>
      <c r="B13" t="s">
        <v>133</v>
      </c>
      <c r="C13" t="s">
        <v>134</v>
      </c>
      <c r="D13" t="s">
        <v>135</v>
      </c>
      <c r="E13" t="s">
        <v>119</v>
      </c>
      <c r="F13" t="s">
        <v>120</v>
      </c>
      <c r="G13" s="3">
        <v>10000</v>
      </c>
      <c r="H13">
        <f t="shared" si="0"/>
        <v>3</v>
      </c>
      <c r="I13" t="s">
        <v>267</v>
      </c>
      <c r="J13">
        <f>COUNTIF(F2:F21,"training")</f>
        <v>5</v>
      </c>
      <c r="K13" t="s">
        <v>277</v>
      </c>
      <c r="M13">
        <f>SUMIFS(G2:G21,F2:F21,F2,E2:E21,E2)</f>
        <v>16250</v>
      </c>
      <c r="N13" s="1" t="s">
        <v>151</v>
      </c>
    </row>
    <row r="14" spans="1:14" x14ac:dyDescent="0.25">
      <c r="A14">
        <v>13</v>
      </c>
      <c r="B14" t="s">
        <v>136</v>
      </c>
      <c r="C14" t="s">
        <v>110</v>
      </c>
      <c r="D14" t="s">
        <v>137</v>
      </c>
      <c r="E14" t="s">
        <v>119</v>
      </c>
      <c r="F14" t="s">
        <v>109</v>
      </c>
      <c r="G14" s="3">
        <v>16250</v>
      </c>
      <c r="H14">
        <f t="shared" si="0"/>
        <v>1</v>
      </c>
      <c r="I14" t="s">
        <v>268</v>
      </c>
      <c r="K14" t="s">
        <v>278</v>
      </c>
      <c r="M14">
        <f>AVERAGEIFS(G2:G21,F2:F21,F2,E2:E21,E2)</f>
        <v>8125</v>
      </c>
      <c r="N14" s="1" t="s">
        <v>280</v>
      </c>
    </row>
    <row r="15" spans="1:14" x14ac:dyDescent="0.25">
      <c r="A15">
        <v>14</v>
      </c>
      <c r="B15" t="s">
        <v>138</v>
      </c>
      <c r="C15" t="s">
        <v>114</v>
      </c>
      <c r="D15" t="s">
        <v>135</v>
      </c>
      <c r="E15" t="s">
        <v>119</v>
      </c>
      <c r="F15" t="s">
        <v>113</v>
      </c>
      <c r="G15" s="3">
        <v>6400</v>
      </c>
      <c r="H15">
        <f t="shared" si="0"/>
        <v>4</v>
      </c>
      <c r="J15">
        <f>COUNTIF(F2:F21,F8)</f>
        <v>4</v>
      </c>
      <c r="K15" t="s">
        <v>279</v>
      </c>
      <c r="M15">
        <f>COUNTIFS(F2:F21,F2,E2:E21,E2)</f>
        <v>2</v>
      </c>
      <c r="N15" s="1" t="s">
        <v>281</v>
      </c>
    </row>
    <row r="16" spans="1:14" x14ac:dyDescent="0.25">
      <c r="A16">
        <v>15</v>
      </c>
      <c r="B16" t="s">
        <v>139</v>
      </c>
      <c r="C16" t="s">
        <v>140</v>
      </c>
      <c r="D16" t="s">
        <v>111</v>
      </c>
      <c r="E16" t="s">
        <v>112</v>
      </c>
      <c r="F16" t="s">
        <v>116</v>
      </c>
      <c r="G16" s="3">
        <v>4500</v>
      </c>
      <c r="H16">
        <f t="shared" si="0"/>
        <v>6</v>
      </c>
      <c r="J16">
        <f>COUNTIF(F2:F21,F5)</f>
        <v>5</v>
      </c>
    </row>
    <row r="17" spans="1:13" x14ac:dyDescent="0.25">
      <c r="A17">
        <v>16</v>
      </c>
      <c r="B17" t="s">
        <v>141</v>
      </c>
      <c r="C17" t="s">
        <v>127</v>
      </c>
      <c r="E17" t="s">
        <v>119</v>
      </c>
      <c r="F17" t="s">
        <v>120</v>
      </c>
      <c r="G17" s="3">
        <v>6275</v>
      </c>
      <c r="H17">
        <f t="shared" si="0"/>
        <v>4</v>
      </c>
      <c r="I17" t="s">
        <v>151</v>
      </c>
      <c r="J17">
        <f>SUMIF(F2:F21,F2,G2:G21)</f>
        <v>58750</v>
      </c>
    </row>
    <row r="18" spans="1:13" x14ac:dyDescent="0.25">
      <c r="A18">
        <v>17</v>
      </c>
      <c r="B18" t="s">
        <v>142</v>
      </c>
      <c r="C18" t="s">
        <v>143</v>
      </c>
      <c r="D18" t="s">
        <v>107</v>
      </c>
      <c r="E18" t="s">
        <v>108</v>
      </c>
      <c r="F18" t="s">
        <v>144</v>
      </c>
      <c r="G18" s="3">
        <v>6250</v>
      </c>
      <c r="H18">
        <f t="shared" si="0"/>
        <v>4</v>
      </c>
      <c r="I18" t="s">
        <v>152</v>
      </c>
      <c r="K18" t="s">
        <v>288</v>
      </c>
      <c r="M18">
        <f>COUNTIFS(F2:F21,F3,D2:D21,D12)</f>
        <v>1</v>
      </c>
    </row>
    <row r="19" spans="1:13" x14ac:dyDescent="0.25">
      <c r="A19">
        <v>18</v>
      </c>
      <c r="B19" t="s">
        <v>145</v>
      </c>
      <c r="C19" t="s">
        <v>146</v>
      </c>
      <c r="D19" t="s">
        <v>107</v>
      </c>
      <c r="E19" t="s">
        <v>108</v>
      </c>
      <c r="F19" t="s">
        <v>120</v>
      </c>
      <c r="G19" s="3">
        <v>8750</v>
      </c>
      <c r="H19">
        <f t="shared" si="0"/>
        <v>3</v>
      </c>
      <c r="I19" t="s">
        <v>153</v>
      </c>
      <c r="J19" s="3">
        <f>AVERAGEIF(F2:F21,F2,G2:G21)</f>
        <v>11750</v>
      </c>
      <c r="K19" t="s">
        <v>289</v>
      </c>
    </row>
    <row r="20" spans="1:13" x14ac:dyDescent="0.25">
      <c r="A20">
        <v>19</v>
      </c>
      <c r="B20" t="s">
        <v>147</v>
      </c>
      <c r="C20" t="s">
        <v>148</v>
      </c>
      <c r="E20" t="s">
        <v>108</v>
      </c>
      <c r="F20" t="s">
        <v>144</v>
      </c>
      <c r="G20" s="3">
        <v>11250</v>
      </c>
      <c r="H20">
        <f t="shared" si="0"/>
        <v>1</v>
      </c>
      <c r="K20" t="s">
        <v>290</v>
      </c>
      <c r="M20">
        <f>COUNTIFS(F2:F21,F5,E2:E21,E5)</f>
        <v>3</v>
      </c>
    </row>
    <row r="21" spans="1:13" x14ac:dyDescent="0.25">
      <c r="A21">
        <v>20</v>
      </c>
      <c r="B21" t="s">
        <v>149</v>
      </c>
      <c r="C21" t="s">
        <v>150</v>
      </c>
      <c r="D21" t="s">
        <v>115</v>
      </c>
      <c r="E21" t="s">
        <v>112</v>
      </c>
      <c r="F21" t="s">
        <v>109</v>
      </c>
      <c r="G21" s="3">
        <v>10000</v>
      </c>
      <c r="H21">
        <f t="shared" si="0"/>
        <v>1</v>
      </c>
    </row>
    <row r="22" spans="1:13" x14ac:dyDescent="0.25">
      <c r="I22" t="s">
        <v>291</v>
      </c>
      <c r="J22">
        <f>COUNTIF(D2:D21,D11)</f>
        <v>2</v>
      </c>
    </row>
    <row r="26" spans="1:13" x14ac:dyDescent="0.25">
      <c r="I26" t="s">
        <v>271</v>
      </c>
      <c r="J26">
        <f>LARGE(G2:G21,4)</f>
        <v>12000</v>
      </c>
    </row>
    <row r="27" spans="1:13" x14ac:dyDescent="0.25">
      <c r="I27" t="s">
        <v>270</v>
      </c>
      <c r="J27">
        <f>SMALL(G2:G21,4)</f>
        <v>6250</v>
      </c>
    </row>
    <row r="28" spans="1:13" x14ac:dyDescent="0.25">
      <c r="B28" t="s">
        <v>303</v>
      </c>
      <c r="F28">
        <f>SUMIFS(G2:G21,F2:F21,F20,D2:D21,D18)</f>
        <v>6250</v>
      </c>
    </row>
    <row r="30" spans="1:13" x14ac:dyDescent="0.25">
      <c r="I30" t="s">
        <v>272</v>
      </c>
      <c r="J30">
        <f>LARGE(G2:G21,2)</f>
        <v>16250</v>
      </c>
    </row>
    <row r="31" spans="1:13" x14ac:dyDescent="0.25">
      <c r="I31" t="s">
        <v>273</v>
      </c>
    </row>
    <row r="34" spans="1:10" x14ac:dyDescent="0.25">
      <c r="I34" s="23" t="s">
        <v>403</v>
      </c>
      <c r="J34">
        <f>_xlfn.MAXIFS(G2:G21,F2:F21,F2)</f>
        <v>16250</v>
      </c>
    </row>
    <row r="35" spans="1:10" x14ac:dyDescent="0.25">
      <c r="I35" s="23" t="s">
        <v>404</v>
      </c>
    </row>
    <row r="36" spans="1:10" x14ac:dyDescent="0.25">
      <c r="I36" s="23" t="s">
        <v>405</v>
      </c>
      <c r="J36">
        <f>_xlfn.MINIFS(G2:G21,F2:F21,F2)</f>
        <v>6250</v>
      </c>
    </row>
    <row r="37" spans="1:10" x14ac:dyDescent="0.25">
      <c r="I37" s="23" t="s">
        <v>406</v>
      </c>
    </row>
    <row r="46" spans="1:10" x14ac:dyDescent="0.25">
      <c r="A46" s="1"/>
      <c r="I46" t="s">
        <v>407</v>
      </c>
    </row>
  </sheetData>
  <dataValidations count="3">
    <dataValidation type="custom" operator="greaterThanOrEqual" allowBlank="1" showInputMessage="1" showErrorMessage="1" sqref="G2:G21" xr:uid="{5536C0C2-2435-420F-96C7-E3A0CA654505}">
      <formula1>ISNUMBER(G2)</formula1>
    </dataValidation>
    <dataValidation type="custom" operator="greaterThanOrEqual" allowBlank="1" showInputMessage="1" showErrorMessage="1" sqref="G1" xr:uid="{95329FBA-CE69-40A7-914D-85AD5F5FCB2D}">
      <formula1>ISNUMBER(G2)</formula1>
    </dataValidation>
    <dataValidation type="custom" allowBlank="1" showInputMessage="1" showErrorMessage="1" sqref="B1:B21" xr:uid="{3E1DA0DF-09F8-4CC1-BC8B-6E897BC8B175}">
      <formula1>ISTEXT(B1)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Introduction</vt:lpstr>
      <vt:lpstr>Day-1</vt:lpstr>
      <vt:lpstr>Transpose</vt:lpstr>
      <vt:lpstr>Paste Link</vt:lpstr>
      <vt:lpstr>how to remove blanks in bw rows</vt:lpstr>
      <vt:lpstr>Skip Blank</vt:lpstr>
      <vt:lpstr>Paste Special Operations</vt:lpstr>
      <vt:lpstr>Math &amp; Trigo</vt:lpstr>
      <vt:lpstr>IFS Functions</vt:lpstr>
      <vt:lpstr>Referencing</vt:lpstr>
      <vt:lpstr>Mixed Referencing</vt:lpstr>
      <vt:lpstr>Naming Range</vt:lpstr>
      <vt:lpstr>fill Series</vt:lpstr>
      <vt:lpstr>Date &amp; Time</vt:lpstr>
      <vt:lpstr>Information</vt:lpstr>
      <vt:lpstr>text to column </vt:lpstr>
      <vt:lpstr>Flash Fill</vt:lpstr>
      <vt:lpstr>text to column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Dubey</dc:creator>
  <cp:lastModifiedBy>Sundar Akn</cp:lastModifiedBy>
  <dcterms:created xsi:type="dcterms:W3CDTF">2022-05-04T15:22:08Z</dcterms:created>
  <dcterms:modified xsi:type="dcterms:W3CDTF">2023-11-22T21:10:12Z</dcterms:modified>
</cp:coreProperties>
</file>