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csv_n_excel-main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리점">제1작업!$D$5:$D$12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4" i="1" l="1"/>
  <c r="J13" i="1"/>
  <c r="E14" i="1"/>
  <c r="E13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<sst xmlns="http://schemas.openxmlformats.org/spreadsheetml/2006/main" count="123" uniqueCount="56">
  <si>
    <t>선박명</t>
    <phoneticPr fontId="3" type="noConversion"/>
  </si>
  <si>
    <t>대리점</t>
    <phoneticPr fontId="3" type="noConversion"/>
  </si>
  <si>
    <t>입항항</t>
    <phoneticPr fontId="3" type="noConversion"/>
  </si>
  <si>
    <t>항차</t>
    <phoneticPr fontId="3" type="noConversion"/>
  </si>
  <si>
    <t>입항일</t>
    <phoneticPr fontId="3" type="noConversion"/>
  </si>
  <si>
    <t>화물량
(단위:톤)</t>
    <phoneticPr fontId="3" type="noConversion"/>
  </si>
  <si>
    <t>입항
요일</t>
    <phoneticPr fontId="3" type="noConversion"/>
  </si>
  <si>
    <t>비고</t>
    <phoneticPr fontId="3" type="noConversion"/>
  </si>
  <si>
    <t>A6362</t>
  </si>
  <si>
    <t>A6362</t>
    <phoneticPr fontId="3" type="noConversion"/>
  </si>
  <si>
    <t>B8325</t>
    <phoneticPr fontId="3" type="noConversion"/>
  </si>
  <si>
    <t>C3296</t>
    <phoneticPr fontId="3" type="noConversion"/>
  </si>
  <si>
    <t>B1287</t>
    <phoneticPr fontId="3" type="noConversion"/>
  </si>
  <si>
    <t>B1554</t>
    <phoneticPr fontId="3" type="noConversion"/>
  </si>
  <si>
    <t>C2281</t>
    <phoneticPr fontId="3" type="noConversion"/>
  </si>
  <si>
    <t>A7731</t>
    <phoneticPr fontId="3" type="noConversion"/>
  </si>
  <si>
    <t>A6528</t>
    <phoneticPr fontId="3" type="noConversion"/>
  </si>
  <si>
    <t>천곡211호</t>
    <phoneticPr fontId="3" type="noConversion"/>
  </si>
  <si>
    <t>추암203호</t>
    <phoneticPr fontId="3" type="noConversion"/>
  </si>
  <si>
    <t>평릉402호</t>
    <phoneticPr fontId="3" type="noConversion"/>
  </si>
  <si>
    <t>백석105호</t>
    <phoneticPr fontId="3" type="noConversion"/>
  </si>
  <si>
    <t>삼봉902호</t>
    <phoneticPr fontId="3" type="noConversion"/>
  </si>
  <si>
    <t>비천107호</t>
    <phoneticPr fontId="3" type="noConversion"/>
  </si>
  <si>
    <t>해동323호</t>
    <phoneticPr fontId="3" type="noConversion"/>
  </si>
  <si>
    <t>대진704호</t>
    <phoneticPr fontId="3" type="noConversion"/>
  </si>
  <si>
    <t>신일해운</t>
    <phoneticPr fontId="3" type="noConversion"/>
  </si>
  <si>
    <t>승호해운</t>
    <phoneticPr fontId="3" type="noConversion"/>
  </si>
  <si>
    <t>승호해운</t>
    <phoneticPr fontId="3" type="noConversion"/>
  </si>
  <si>
    <t>신일해운</t>
    <phoneticPr fontId="3" type="noConversion"/>
  </si>
  <si>
    <t>태현이앤씨</t>
    <phoneticPr fontId="3" type="noConversion"/>
  </si>
  <si>
    <t>승호해운</t>
    <phoneticPr fontId="3" type="noConversion"/>
  </si>
  <si>
    <t>신일해운</t>
    <phoneticPr fontId="3" type="noConversion"/>
  </si>
  <si>
    <t>목포</t>
    <phoneticPr fontId="3" type="noConversion"/>
  </si>
  <si>
    <t>인천</t>
    <phoneticPr fontId="3" type="noConversion"/>
  </si>
  <si>
    <t>부산</t>
    <phoneticPr fontId="3" type="noConversion"/>
  </si>
  <si>
    <t>인천</t>
    <phoneticPr fontId="3" type="noConversion"/>
  </si>
  <si>
    <t>최소 화물량(단위:톤)</t>
    <phoneticPr fontId="3" type="noConversion"/>
  </si>
  <si>
    <t>승호해운의 선박개수</t>
    <phoneticPr fontId="3" type="noConversion"/>
  </si>
  <si>
    <t>신일해운 선박의 항차 평균</t>
    <phoneticPr fontId="3" type="noConversion"/>
  </si>
  <si>
    <t>코드</t>
    <phoneticPr fontId="3" type="noConversion"/>
  </si>
  <si>
    <t>항차</t>
    <phoneticPr fontId="3" type="noConversion"/>
  </si>
  <si>
    <t>코드</t>
    <phoneticPr fontId="3" type="noConversion"/>
  </si>
  <si>
    <t>C*</t>
    <phoneticPr fontId="3" type="noConversion"/>
  </si>
  <si>
    <t>&gt;=6000</t>
    <phoneticPr fontId="3" type="noConversion"/>
  </si>
  <si>
    <t>승호해운</t>
  </si>
  <si>
    <t>신일해운</t>
  </si>
  <si>
    <t>태현이앤씨</t>
  </si>
  <si>
    <t>총합계</t>
  </si>
  <si>
    <t>3월</t>
  </si>
  <si>
    <t>2월</t>
  </si>
  <si>
    <t>1월</t>
  </si>
  <si>
    <t>개수 : 선박명</t>
  </si>
  <si>
    <t>입항일</t>
  </si>
  <si>
    <t>대리점</t>
  </si>
  <si>
    <t>**</t>
  </si>
  <si>
    <t>평균 : 화물량(단위:톤)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</si>
</sst>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항차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4" fontId="2" fillId="0" borderId="3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1" fontId="2" fillId="0" borderId="20" xfId="1" applyFont="1" applyFill="1" applyBorder="1" applyAlignment="1">
      <alignment horizontal="right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26" xfId="1" applyNumberFormat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항차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신일해운 및 승호해운 모래수송선 실적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화물량(단위:톤)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00-4E0A-9182-134E3A588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(제1작업!$H$5,제1작업!$H$6,제1작업!$H$7,제1작업!$H$8,제1작업!$H$10,제1작업!$H$11)</c:f>
              <c:numCache>
                <c:formatCode>_(* #,##0_);_(* \(#,##0\);_(* "-"_);_(@_)</c:formatCode>
                <c:ptCount val="6"/>
                <c:pt idx="0">
                  <c:v>7820</c:v>
                </c:pt>
                <c:pt idx="1">
                  <c:v>5064</c:v>
                </c:pt>
                <c:pt idx="2">
                  <c:v>6322</c:v>
                </c:pt>
                <c:pt idx="3">
                  <c:v>4368</c:v>
                </c:pt>
                <c:pt idx="4">
                  <c:v>3640</c:v>
                </c:pt>
                <c:pt idx="5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E0A-9182-134E3A58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20676095"/>
        <c:axId val="1620674015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항차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(제1작업!$F$5,제1작업!$F$6,제1작업!$F$7,제1작업!$F$8,제1작업!$F$10,제1작업!$F$11)</c:f>
              <c:numCache>
                <c:formatCode>#,##0"항차"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11</c:v>
                </c:pt>
                <c:pt idx="3">
                  <c:v>6</c:v>
                </c:pt>
                <c:pt idx="4">
                  <c:v>68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0-4E0A-9182-134E3A58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42223"/>
        <c:axId val="1653206015"/>
      </c:lineChart>
      <c:catAx>
        <c:axId val="1620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20674015"/>
        <c:crosses val="autoZero"/>
        <c:auto val="1"/>
        <c:lblAlgn val="ctr"/>
        <c:lblOffset val="100"/>
        <c:noMultiLvlLbl val="0"/>
      </c:catAx>
      <c:valAx>
        <c:axId val="16206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20676095"/>
        <c:crosses val="autoZero"/>
        <c:crossBetween val="between"/>
      </c:valAx>
      <c:valAx>
        <c:axId val="1653206015"/>
        <c:scaling>
          <c:orientation val="minMax"/>
          <c:max val="100"/>
        </c:scaling>
        <c:delete val="0"/>
        <c:axPos val="r"/>
        <c:numFmt formatCode="#,##0&quot;항차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52842223"/>
        <c:crosses val="max"/>
        <c:crossBetween val="between"/>
        <c:majorUnit val="20"/>
      </c:valAx>
      <c:catAx>
        <c:axId val="165284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320601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6</xdr:col>
      <xdr:colOff>476250</xdr:colOff>
      <xdr:row>2</xdr:row>
      <xdr:rowOff>209550</xdr:rowOff>
    </xdr:to>
    <xdr:sp macro="" textlink="">
      <xdr:nvSpPr>
        <xdr:cNvPr id="2" name="한쪽 모서리가 잘린 사각형 1"/>
        <xdr:cNvSpPr/>
      </xdr:nvSpPr>
      <xdr:spPr>
        <a:xfrm>
          <a:off x="123825" y="66675"/>
          <a:ext cx="3905250" cy="6762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모래수송선 실적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114300</xdr:rowOff>
    </xdr:from>
    <xdr:to>
      <xdr:col>10</xdr:col>
      <xdr:colOff>0</xdr:colOff>
      <xdr:row>2</xdr:row>
      <xdr:rowOff>200025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14300"/>
          <a:ext cx="2600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0.23658</cdr:x>
      <cdr:y>0.11168</cdr:y>
    </cdr:from>
    <cdr:to>
      <cdr:x>0.35151</cdr:x>
      <cdr:y>0.17458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201680" y="679242"/>
          <a:ext cx="1069611" cy="382562"/>
        </a:xfrm>
        <a:prstGeom xmlns:a="http://schemas.openxmlformats.org/drawingml/2006/main" prst="wedgeRoundRectCallout">
          <a:avLst>
            <a:gd name="adj1" fmla="val -77756"/>
            <a:gd name="adj2" fmla="val 5937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화물량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3.412214236108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선박명" numFmtId="0">
      <sharedItems count="8">
        <s v="천곡211호"/>
        <s v="추암203호"/>
        <s v="평릉402호"/>
        <s v="백석105호"/>
        <s v="삼봉902호"/>
        <s v="비천107호"/>
        <s v="해동323호"/>
        <s v="대진704호"/>
      </sharedItems>
    </cacheField>
    <cacheField name="대리점" numFmtId="0">
      <sharedItems count="3">
        <s v="신일해운"/>
        <s v="승호해운"/>
        <s v="태현이앤씨"/>
      </sharedItems>
    </cacheField>
    <cacheField name="입항항" numFmtId="0">
      <sharedItems count="3">
        <s v="목포"/>
        <s v="인천"/>
        <s v="부산"/>
      </sharedItems>
    </cacheField>
    <cacheField name="항차" numFmtId="176">
      <sharedItems containsSemiMixedTypes="0" containsString="0" containsNumber="1" containsInteger="1" minValue="4" maxValue="82"/>
    </cacheField>
    <cacheField name="입항일" numFmtId="14">
      <sharedItems containsSemiMixedTypes="0" containsNonDate="0" containsDate="1" containsString="0" minDate="2023-01-13T00:00:00" maxDate="2023-03-05T00:00:00" count="8">
        <d v="2023-01-13T00:00:00"/>
        <d v="2023-03-01T00:00:00"/>
        <d v="2023-03-04T00:00:00"/>
        <d v="2023-02-21T00:00:00"/>
        <d v="2023-01-27T00:00:00"/>
        <d v="2023-03-03T00:00:00"/>
        <d v="2023-02-12T00:00:00"/>
        <d v="2023-02-16T00:00:00"/>
      </sharedItems>
      <fieldGroup base="5">
        <rangePr groupBy="months" startDate="2023-01-13T00:00:00" endDate="2023-03-05T00:00:00"/>
        <groupItems count="14">
          <s v="&lt;2023-01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3-05"/>
        </groupItems>
      </fieldGroup>
    </cacheField>
    <cacheField name="화물량_x000a_(단위:톤)" numFmtId="41">
      <sharedItems containsSemiMixedTypes="0" containsString="0" containsNumber="1" containsInteger="1" minValue="2418" maxValue="7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6362"/>
    <x v="0"/>
    <x v="0"/>
    <x v="0"/>
    <n v="75"/>
    <x v="0"/>
    <n v="7820"/>
  </r>
  <r>
    <s v="B8325"/>
    <x v="1"/>
    <x v="1"/>
    <x v="1"/>
    <n v="82"/>
    <x v="1"/>
    <n v="5064"/>
  </r>
  <r>
    <s v="C3296"/>
    <x v="2"/>
    <x v="1"/>
    <x v="1"/>
    <n v="11"/>
    <x v="2"/>
    <n v="6322"/>
  </r>
  <r>
    <s v="B1287"/>
    <x v="3"/>
    <x v="0"/>
    <x v="2"/>
    <n v="6"/>
    <x v="3"/>
    <n v="4368"/>
  </r>
  <r>
    <s v="B1554"/>
    <x v="4"/>
    <x v="2"/>
    <x v="1"/>
    <n v="4"/>
    <x v="4"/>
    <n v="5239"/>
  </r>
  <r>
    <s v="C2281"/>
    <x v="5"/>
    <x v="1"/>
    <x v="2"/>
    <n v="68"/>
    <x v="5"/>
    <n v="3640"/>
  </r>
  <r>
    <s v="A7731"/>
    <x v="6"/>
    <x v="0"/>
    <x v="1"/>
    <n v="5"/>
    <x v="6"/>
    <n v="4325"/>
  </r>
  <r>
    <s v="A6528"/>
    <x v="7"/>
    <x v="2"/>
    <x v="1"/>
    <n v="48"/>
    <x v="7"/>
    <n v="2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항일" colHeaderCaption="대리점">
  <location ref="B2:H8" firstHeaderRow="1" firstDataRow="3" firstDataCol="1"/>
  <pivotFields count="7">
    <pivotField showAll="0"/>
    <pivotField dataField="1" showAll="0">
      <items count="9">
        <item x="7"/>
        <item x="3"/>
        <item x="5"/>
        <item x="4"/>
        <item x="0"/>
        <item x="1"/>
        <item x="2"/>
        <item x="6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numFmtId="176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선박명" fld="1" subtotal="count" baseField="0" baseItem="0"/>
    <dataField name="평균 : 화물량(단위:톤)" fld="6" subtotal="average" baseField="5" baseItem="0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8" tableBorderDxfId="7">
  <autoFilter ref="B18:E21"/>
  <tableColumns count="4">
    <tableColumn id="1" name="코드" dataDxfId="6"/>
    <tableColumn id="2" name="선박명" dataDxfId="5"/>
    <tableColumn id="3" name="항차" dataDxfId="4" dataCellStyle="쉼표 [0]"/>
    <tableColumn id="4" name="화물량_x000a_(단위:톤)" dataDxfId="3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K6" sqref="K6"/>
    </sheetView>
  </sheetViews>
  <sheetFormatPr defaultRowHeight="13.5" x14ac:dyDescent="0.3"/>
  <cols>
    <col min="1" max="1" width="1.625" style="1" customWidth="1"/>
    <col min="2" max="6" width="11.375" style="1" customWidth="1"/>
    <col min="7" max="7" width="13.25" style="1" bestFit="1" customWidth="1"/>
    <col min="8" max="10" width="11.375" style="1" customWidth="1"/>
    <col min="11" max="16384" width="9" style="1"/>
  </cols>
  <sheetData>
    <row r="1" spans="2:10" ht="21" customHeight="1" x14ac:dyDescent="0.3"/>
    <row r="2" spans="2:10" ht="21" customHeight="1" x14ac:dyDescent="0.3"/>
    <row r="3" spans="2:10" ht="21" customHeight="1" thickBot="1" x14ac:dyDescent="0.35"/>
    <row r="4" spans="2:10" ht="27.75" thickBot="1" x14ac:dyDescent="0.35">
      <c r="B4" s="15" t="s">
        <v>41</v>
      </c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7" t="s">
        <v>5</v>
      </c>
      <c r="I4" s="17" t="s">
        <v>6</v>
      </c>
      <c r="J4" s="18" t="s">
        <v>7</v>
      </c>
    </row>
    <row r="5" spans="2:10" x14ac:dyDescent="0.3">
      <c r="B5" s="2" t="s">
        <v>9</v>
      </c>
      <c r="C5" s="3" t="s">
        <v>17</v>
      </c>
      <c r="D5" s="3" t="s">
        <v>25</v>
      </c>
      <c r="E5" s="3" t="s">
        <v>32</v>
      </c>
      <c r="F5" s="20">
        <v>75</v>
      </c>
      <c r="G5" s="23">
        <v>44939</v>
      </c>
      <c r="H5" s="12">
        <v>7820</v>
      </c>
      <c r="I5" s="3" t="str">
        <f>CHOOSE(WEEKDAY(G5,2),"월요일","화요일","수요일","목요일","금요일","토요일","일요일")</f>
        <v>금요일</v>
      </c>
      <c r="J5" s="4" t="str">
        <f>_xlfn.RANK.EQ(F5,$F$5:$F$12,0)&amp;"위"</f>
        <v>2위</v>
      </c>
    </row>
    <row r="6" spans="2:10" x14ac:dyDescent="0.3">
      <c r="B6" s="5" t="s">
        <v>10</v>
      </c>
      <c r="C6" s="6" t="s">
        <v>18</v>
      </c>
      <c r="D6" s="6" t="s">
        <v>26</v>
      </c>
      <c r="E6" s="6" t="s">
        <v>33</v>
      </c>
      <c r="F6" s="21">
        <v>82</v>
      </c>
      <c r="G6" s="24">
        <v>44986</v>
      </c>
      <c r="H6" s="13">
        <v>5064</v>
      </c>
      <c r="I6" s="6" t="str">
        <f t="shared" ref="I6:I12" si="0">CHOOSE(WEEKDAY(G6,2),"월요일","화요일","수요일","목요일","금요일","토요일","일요일")</f>
        <v>수요일</v>
      </c>
      <c r="J6" s="7" t="str">
        <f t="shared" ref="J6:J12" si="1">_xlfn.RANK.EQ(F6,$F$5:$F$12,0)&amp;"위"</f>
        <v>1위</v>
      </c>
    </row>
    <row r="7" spans="2:10" x14ac:dyDescent="0.3">
      <c r="B7" s="5" t="s">
        <v>11</v>
      </c>
      <c r="C7" s="6" t="s">
        <v>19</v>
      </c>
      <c r="D7" s="6" t="s">
        <v>27</v>
      </c>
      <c r="E7" s="6" t="s">
        <v>33</v>
      </c>
      <c r="F7" s="21">
        <v>11</v>
      </c>
      <c r="G7" s="24">
        <v>44989</v>
      </c>
      <c r="H7" s="13">
        <v>6322</v>
      </c>
      <c r="I7" s="6" t="str">
        <f t="shared" si="0"/>
        <v>토요일</v>
      </c>
      <c r="J7" s="7" t="str">
        <f t="shared" si="1"/>
        <v>5위</v>
      </c>
    </row>
    <row r="8" spans="2:10" x14ac:dyDescent="0.3">
      <c r="B8" s="5" t="s">
        <v>12</v>
      </c>
      <c r="C8" s="6" t="s">
        <v>20</v>
      </c>
      <c r="D8" s="6" t="s">
        <v>28</v>
      </c>
      <c r="E8" s="6" t="s">
        <v>34</v>
      </c>
      <c r="F8" s="21">
        <v>6</v>
      </c>
      <c r="G8" s="24">
        <v>44978</v>
      </c>
      <c r="H8" s="13">
        <v>4368</v>
      </c>
      <c r="I8" s="6" t="str">
        <f t="shared" si="0"/>
        <v>화요일</v>
      </c>
      <c r="J8" s="7" t="str">
        <f t="shared" si="1"/>
        <v>6위</v>
      </c>
    </row>
    <row r="9" spans="2:10" x14ac:dyDescent="0.3">
      <c r="B9" s="5" t="s">
        <v>13</v>
      </c>
      <c r="C9" s="6" t="s">
        <v>21</v>
      </c>
      <c r="D9" s="6" t="s">
        <v>29</v>
      </c>
      <c r="E9" s="6" t="s">
        <v>33</v>
      </c>
      <c r="F9" s="21">
        <v>4</v>
      </c>
      <c r="G9" s="24">
        <v>44953</v>
      </c>
      <c r="H9" s="13">
        <v>5239</v>
      </c>
      <c r="I9" s="6" t="str">
        <f t="shared" si="0"/>
        <v>금요일</v>
      </c>
      <c r="J9" s="7" t="str">
        <f t="shared" si="1"/>
        <v>8위</v>
      </c>
    </row>
    <row r="10" spans="2:10" x14ac:dyDescent="0.3">
      <c r="B10" s="5" t="s">
        <v>14</v>
      </c>
      <c r="C10" s="6" t="s">
        <v>22</v>
      </c>
      <c r="D10" s="6" t="s">
        <v>30</v>
      </c>
      <c r="E10" s="6" t="s">
        <v>34</v>
      </c>
      <c r="F10" s="21">
        <v>68</v>
      </c>
      <c r="G10" s="24">
        <v>44988</v>
      </c>
      <c r="H10" s="13">
        <v>3640</v>
      </c>
      <c r="I10" s="6" t="str">
        <f t="shared" si="0"/>
        <v>금요일</v>
      </c>
      <c r="J10" s="7" t="str">
        <f t="shared" si="1"/>
        <v>3위</v>
      </c>
    </row>
    <row r="11" spans="2:10" x14ac:dyDescent="0.3">
      <c r="B11" s="5" t="s">
        <v>15</v>
      </c>
      <c r="C11" s="6" t="s">
        <v>23</v>
      </c>
      <c r="D11" s="6" t="s">
        <v>31</v>
      </c>
      <c r="E11" s="6" t="s">
        <v>33</v>
      </c>
      <c r="F11" s="21">
        <v>5</v>
      </c>
      <c r="G11" s="24">
        <v>44969</v>
      </c>
      <c r="H11" s="13">
        <v>4325</v>
      </c>
      <c r="I11" s="6" t="str">
        <f t="shared" si="0"/>
        <v>일요일</v>
      </c>
      <c r="J11" s="7" t="str">
        <f t="shared" si="1"/>
        <v>7위</v>
      </c>
    </row>
    <row r="12" spans="2:10" ht="14.25" thickBot="1" x14ac:dyDescent="0.35">
      <c r="B12" s="8" t="s">
        <v>16</v>
      </c>
      <c r="C12" s="9" t="s">
        <v>24</v>
      </c>
      <c r="D12" s="9" t="s">
        <v>29</v>
      </c>
      <c r="E12" s="9" t="s">
        <v>35</v>
      </c>
      <c r="F12" s="22">
        <v>48</v>
      </c>
      <c r="G12" s="25">
        <v>44973</v>
      </c>
      <c r="H12" s="14">
        <v>2418</v>
      </c>
      <c r="I12" s="9" t="str">
        <f t="shared" si="0"/>
        <v>목요일</v>
      </c>
      <c r="J12" s="10" t="str">
        <f t="shared" si="1"/>
        <v>4위</v>
      </c>
    </row>
    <row r="13" spans="2:10" x14ac:dyDescent="0.3">
      <c r="B13" s="42" t="s">
        <v>36</v>
      </c>
      <c r="C13" s="43"/>
      <c r="D13" s="43"/>
      <c r="E13" s="26">
        <f>MIN(H5:H12)</f>
        <v>2418</v>
      </c>
      <c r="F13" s="46"/>
      <c r="G13" s="43" t="s">
        <v>38</v>
      </c>
      <c r="H13" s="43"/>
      <c r="I13" s="43"/>
      <c r="J13" s="11">
        <f>INT(DAVERAGE(B4:H12,F4,D4:D5))</f>
        <v>28</v>
      </c>
    </row>
    <row r="14" spans="2:10" ht="14.25" thickBot="1" x14ac:dyDescent="0.35">
      <c r="B14" s="44" t="s">
        <v>37</v>
      </c>
      <c r="C14" s="45"/>
      <c r="D14" s="45"/>
      <c r="E14" s="9">
        <f>COUNTIF(대리점,D6)</f>
        <v>3</v>
      </c>
      <c r="F14" s="47"/>
      <c r="G14" s="19" t="s">
        <v>39</v>
      </c>
      <c r="H14" s="9" t="s">
        <v>8</v>
      </c>
      <c r="I14" s="19" t="s">
        <v>40</v>
      </c>
      <c r="J14" s="10">
        <f>VLOOKUP(H14,B5:H12,5)</f>
        <v>75</v>
      </c>
    </row>
    <row r="17" ht="13.5" customHeight="1" x14ac:dyDescent="0.3"/>
    <row r="18" ht="34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$F5&lt;=10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0" sqref="B10"/>
    </sheetView>
  </sheetViews>
  <sheetFormatPr defaultRowHeight="13.5" x14ac:dyDescent="0.3"/>
  <cols>
    <col min="1" max="1" width="1.625" style="1" customWidth="1"/>
    <col min="2" max="2" width="9" style="1"/>
    <col min="3" max="3" width="11.75" style="1" bestFit="1" customWidth="1"/>
    <col min="4" max="4" width="11.875" style="1" bestFit="1" customWidth="1"/>
    <col min="5" max="5" width="14.25" style="1" bestFit="1" customWidth="1"/>
    <col min="6" max="6" width="9" style="1"/>
    <col min="7" max="7" width="13.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15" t="s">
        <v>41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7" t="s">
        <v>5</v>
      </c>
    </row>
    <row r="3" spans="2:8" x14ac:dyDescent="0.3">
      <c r="B3" s="2" t="s">
        <v>9</v>
      </c>
      <c r="C3" s="3" t="s">
        <v>17</v>
      </c>
      <c r="D3" s="3" t="s">
        <v>25</v>
      </c>
      <c r="E3" s="3" t="s">
        <v>32</v>
      </c>
      <c r="F3" s="20">
        <v>75</v>
      </c>
      <c r="G3" s="23">
        <v>44939</v>
      </c>
      <c r="H3" s="12">
        <v>7820</v>
      </c>
    </row>
    <row r="4" spans="2:8" x14ac:dyDescent="0.3">
      <c r="B4" s="5" t="s">
        <v>10</v>
      </c>
      <c r="C4" s="6" t="s">
        <v>18</v>
      </c>
      <c r="D4" s="6" t="s">
        <v>26</v>
      </c>
      <c r="E4" s="6" t="s">
        <v>33</v>
      </c>
      <c r="F4" s="21">
        <v>82</v>
      </c>
      <c r="G4" s="24">
        <v>44986</v>
      </c>
      <c r="H4" s="13">
        <v>5064</v>
      </c>
    </row>
    <row r="5" spans="2:8" x14ac:dyDescent="0.3">
      <c r="B5" s="5" t="s">
        <v>11</v>
      </c>
      <c r="C5" s="6" t="s">
        <v>19</v>
      </c>
      <c r="D5" s="6" t="s">
        <v>27</v>
      </c>
      <c r="E5" s="6" t="s">
        <v>33</v>
      </c>
      <c r="F5" s="21">
        <v>11</v>
      </c>
      <c r="G5" s="24">
        <v>44989</v>
      </c>
      <c r="H5" s="13">
        <v>6322</v>
      </c>
    </row>
    <row r="6" spans="2:8" x14ac:dyDescent="0.3">
      <c r="B6" s="5" t="s">
        <v>12</v>
      </c>
      <c r="C6" s="6" t="s">
        <v>20</v>
      </c>
      <c r="D6" s="6" t="s">
        <v>28</v>
      </c>
      <c r="E6" s="6" t="s">
        <v>34</v>
      </c>
      <c r="F6" s="21">
        <v>6</v>
      </c>
      <c r="G6" s="24">
        <v>44978</v>
      </c>
      <c r="H6" s="13">
        <v>4368</v>
      </c>
    </row>
    <row r="7" spans="2:8" x14ac:dyDescent="0.3">
      <c r="B7" s="5" t="s">
        <v>13</v>
      </c>
      <c r="C7" s="6" t="s">
        <v>21</v>
      </c>
      <c r="D7" s="6" t="s">
        <v>29</v>
      </c>
      <c r="E7" s="6" t="s">
        <v>33</v>
      </c>
      <c r="F7" s="21">
        <v>4</v>
      </c>
      <c r="G7" s="24">
        <v>44953</v>
      </c>
      <c r="H7" s="13">
        <v>5239</v>
      </c>
    </row>
    <row r="8" spans="2:8" x14ac:dyDescent="0.3">
      <c r="B8" s="5" t="s">
        <v>14</v>
      </c>
      <c r="C8" s="6" t="s">
        <v>22</v>
      </c>
      <c r="D8" s="6" t="s">
        <v>30</v>
      </c>
      <c r="E8" s="6" t="s">
        <v>34</v>
      </c>
      <c r="F8" s="21">
        <v>68</v>
      </c>
      <c r="G8" s="24">
        <v>44988</v>
      </c>
      <c r="H8" s="13">
        <v>3640</v>
      </c>
    </row>
    <row r="9" spans="2:8" x14ac:dyDescent="0.3">
      <c r="B9" s="5" t="s">
        <v>15</v>
      </c>
      <c r="C9" s="6" t="s">
        <v>23</v>
      </c>
      <c r="D9" s="6" t="s">
        <v>31</v>
      </c>
      <c r="E9" s="6" t="s">
        <v>33</v>
      </c>
      <c r="F9" s="21">
        <v>5</v>
      </c>
      <c r="G9" s="24">
        <v>44969</v>
      </c>
      <c r="H9" s="13">
        <v>4325</v>
      </c>
    </row>
    <row r="10" spans="2:8" ht="14.25" thickBot="1" x14ac:dyDescent="0.35">
      <c r="B10" s="8" t="s">
        <v>16</v>
      </c>
      <c r="C10" s="9" t="s">
        <v>24</v>
      </c>
      <c r="D10" s="9" t="s">
        <v>29</v>
      </c>
      <c r="E10" s="9" t="s">
        <v>35</v>
      </c>
      <c r="F10" s="22">
        <v>48</v>
      </c>
      <c r="G10" s="25">
        <v>44973</v>
      </c>
      <c r="H10" s="14">
        <v>2418</v>
      </c>
    </row>
    <row r="13" spans="2:8" ht="14.25" thickBot="1" x14ac:dyDescent="0.35"/>
    <row r="14" spans="2:8" ht="27" x14ac:dyDescent="0.3">
      <c r="B14" s="15" t="s">
        <v>41</v>
      </c>
      <c r="C14" s="17" t="s">
        <v>5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.75" thickBot="1" x14ac:dyDescent="0.35">
      <c r="B18" s="35" t="s">
        <v>41</v>
      </c>
      <c r="C18" s="36" t="s">
        <v>0</v>
      </c>
      <c r="D18" s="36" t="s">
        <v>3</v>
      </c>
      <c r="E18" s="37" t="s">
        <v>5</v>
      </c>
    </row>
    <row r="19" spans="2:5" x14ac:dyDescent="0.3">
      <c r="B19" s="31" t="s">
        <v>9</v>
      </c>
      <c r="C19" s="27" t="s">
        <v>17</v>
      </c>
      <c r="D19" s="28">
        <v>75</v>
      </c>
      <c r="E19" s="33">
        <v>7820</v>
      </c>
    </row>
    <row r="20" spans="2:5" x14ac:dyDescent="0.3">
      <c r="B20" s="32" t="s">
        <v>11</v>
      </c>
      <c r="C20" s="29" t="s">
        <v>19</v>
      </c>
      <c r="D20" s="30">
        <v>11</v>
      </c>
      <c r="E20" s="34">
        <v>6322</v>
      </c>
    </row>
    <row r="21" spans="2:5" x14ac:dyDescent="0.3">
      <c r="B21" s="38" t="s">
        <v>14</v>
      </c>
      <c r="C21" s="39" t="s">
        <v>22</v>
      </c>
      <c r="D21" s="40">
        <v>68</v>
      </c>
      <c r="E21" s="41">
        <v>3640</v>
      </c>
    </row>
  </sheetData>
  <phoneticPr fontId="3" type="noConversion"/>
  <conditionalFormatting sqref="B3:H10">
    <cfRule type="expression" dxfId="9" priority="1">
      <formula>$F3&lt;=10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B36" sqref="B36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1.375" style="1" customWidth="1"/>
    <col min="5" max="5" width="13.125" style="1" customWidth="1"/>
    <col min="6" max="6" width="21.375" style="1" bestFit="1" customWidth="1"/>
    <col min="7" max="7" width="13.125" style="1" bestFit="1" customWidth="1"/>
    <col min="8" max="8" width="21.375" style="1" customWidth="1"/>
    <col min="9" max="9" width="18" style="1" bestFit="1" customWidth="1"/>
    <col min="10" max="10" width="26.25" style="1" bestFit="1" customWidth="1"/>
    <col min="11" max="16384" width="9" style="1"/>
  </cols>
  <sheetData>
    <row r="2" spans="2:10" ht="16.5" x14ac:dyDescent="0.3">
      <c r="B2" s="49"/>
      <c r="C2" s="50" t="s">
        <v>53</v>
      </c>
      <c r="D2" s="49"/>
      <c r="E2" s="49"/>
      <c r="F2" s="49"/>
      <c r="G2" s="49"/>
      <c r="H2" s="49"/>
      <c r="I2"/>
      <c r="J2"/>
    </row>
    <row r="3" spans="2:10" ht="16.5" x14ac:dyDescent="0.3">
      <c r="B3" s="49"/>
      <c r="C3" s="52" t="s">
        <v>46</v>
      </c>
      <c r="D3" s="51"/>
      <c r="E3" s="52" t="s">
        <v>45</v>
      </c>
      <c r="F3" s="51"/>
      <c r="G3" s="52" t="s">
        <v>44</v>
      </c>
      <c r="H3" s="51"/>
      <c r="I3"/>
      <c r="J3"/>
    </row>
    <row r="4" spans="2:10" ht="16.5" x14ac:dyDescent="0.3">
      <c r="B4" s="50" t="s">
        <v>52</v>
      </c>
      <c r="C4" s="53" t="s">
        <v>51</v>
      </c>
      <c r="D4" s="53" t="s">
        <v>55</v>
      </c>
      <c r="E4" s="53" t="s">
        <v>51</v>
      </c>
      <c r="F4" s="53" t="s">
        <v>55</v>
      </c>
      <c r="G4" s="53" t="s">
        <v>51</v>
      </c>
      <c r="H4" s="53" t="s">
        <v>55</v>
      </c>
      <c r="I4"/>
      <c r="J4"/>
    </row>
    <row r="5" spans="2:10" ht="16.5" x14ac:dyDescent="0.3">
      <c r="B5" s="48" t="s">
        <v>50</v>
      </c>
      <c r="C5" s="54">
        <v>1</v>
      </c>
      <c r="D5" s="54">
        <v>5239</v>
      </c>
      <c r="E5" s="54">
        <v>1</v>
      </c>
      <c r="F5" s="54">
        <v>7820</v>
      </c>
      <c r="G5" s="54" t="s">
        <v>54</v>
      </c>
      <c r="H5" s="54" t="s">
        <v>54</v>
      </c>
      <c r="I5"/>
      <c r="J5"/>
    </row>
    <row r="6" spans="2:10" ht="16.5" x14ac:dyDescent="0.3">
      <c r="B6" s="48" t="s">
        <v>49</v>
      </c>
      <c r="C6" s="54">
        <v>1</v>
      </c>
      <c r="D6" s="54">
        <v>2418</v>
      </c>
      <c r="E6" s="54">
        <v>2</v>
      </c>
      <c r="F6" s="54">
        <v>4346.5</v>
      </c>
      <c r="G6" s="54" t="s">
        <v>54</v>
      </c>
      <c r="H6" s="54" t="s">
        <v>54</v>
      </c>
      <c r="I6"/>
      <c r="J6"/>
    </row>
    <row r="7" spans="2:10" ht="16.5" x14ac:dyDescent="0.3">
      <c r="B7" s="48" t="s">
        <v>48</v>
      </c>
      <c r="C7" s="54" t="s">
        <v>54</v>
      </c>
      <c r="D7" s="54" t="s">
        <v>54</v>
      </c>
      <c r="E7" s="54" t="s">
        <v>54</v>
      </c>
      <c r="F7" s="54" t="s">
        <v>54</v>
      </c>
      <c r="G7" s="54">
        <v>3</v>
      </c>
      <c r="H7" s="54">
        <v>5008.666666666667</v>
      </c>
      <c r="I7"/>
      <c r="J7"/>
    </row>
    <row r="8" spans="2:10" ht="16.5" x14ac:dyDescent="0.3">
      <c r="B8" s="48" t="s">
        <v>47</v>
      </c>
      <c r="C8" s="54">
        <v>2</v>
      </c>
      <c r="D8" s="54">
        <v>3828.5</v>
      </c>
      <c r="E8" s="54">
        <v>3</v>
      </c>
      <c r="F8" s="54">
        <v>5504.333333333333</v>
      </c>
      <c r="G8" s="54">
        <v>3</v>
      </c>
      <c r="H8" s="54">
        <v>5008.666666666667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  <c r="C20"/>
    </row>
    <row r="21" spans="2:4" ht="16.5" x14ac:dyDescent="0.3">
      <c r="B21"/>
      <c r="C21"/>
    </row>
    <row r="22" spans="2:4" ht="16.5" x14ac:dyDescent="0.3">
      <c r="B22"/>
      <c r="C22"/>
    </row>
    <row r="23" spans="2:4" ht="16.5" x14ac:dyDescent="0.3">
      <c r="B23"/>
    </row>
    <row r="24" spans="2:4" ht="16.5" x14ac:dyDescent="0.3">
      <c r="B24"/>
    </row>
    <row r="25" spans="2:4" ht="16.5" x14ac:dyDescent="0.3">
      <c r="B25"/>
    </row>
    <row r="26" spans="2:4" ht="16.5" x14ac:dyDescent="0.3">
      <c r="B26"/>
    </row>
    <row r="27" spans="2:4" ht="16.5" x14ac:dyDescent="0.3">
      <c r="B27"/>
    </row>
    <row r="28" spans="2:4" ht="16.5" x14ac:dyDescent="0.3">
      <c r="B28"/>
    </row>
    <row r="29" spans="2:4" ht="16.5" x14ac:dyDescent="0.3">
      <c r="B29"/>
    </row>
    <row r="30" spans="2:4" ht="16.5" x14ac:dyDescent="0.3">
      <c r="B3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대리점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2023-06-16T00:32:37Z</dcterms:created>
  <dcterms:modified xsi:type="dcterms:W3CDTF">2023-06-16T01:22:55Z</dcterms:modified>
</cp:coreProperties>
</file>