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kao\Desktop\"/>
    </mc:Choice>
  </mc:AlternateContent>
  <bookViews>
    <workbookView xWindow="0" yWindow="0" windowWidth="20490" windowHeight="7530" activeTab="4" xr2:uid="{00000000-000D-0000-FFFF-FFFF00000000}"/>
  </bookViews>
  <sheets>
    <sheet name="Sheet1" sheetId="1" r:id="rId1"/>
    <sheet name="Calculations" sheetId="2" r:id="rId2"/>
    <sheet name="Matrices" sheetId="3" r:id="rId3"/>
    <sheet name="Xuvn" sheetId="4" r:id="rId4"/>
    <sheet name="Sheet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 a="1"/>
  <c r="G19" i="5" s="1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A19" i="5" a="1"/>
  <c r="A19" i="5" s="1"/>
  <c r="D15" i="5"/>
  <c r="A15" i="5"/>
  <c r="D9" i="5"/>
  <c r="A9" i="5"/>
  <c r="A2" i="4" a="1"/>
  <c r="C38" i="4" s="1"/>
  <c r="C21" i="2"/>
  <c r="H55" i="5" l="1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F29" i="5"/>
  <c r="F28" i="5"/>
  <c r="F27" i="5"/>
  <c r="F26" i="5"/>
  <c r="F25" i="5"/>
  <c r="F24" i="5"/>
  <c r="F23" i="5"/>
  <c r="F22" i="5"/>
  <c r="F21" i="5"/>
  <c r="F20" i="5"/>
  <c r="F19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D52" i="5"/>
  <c r="D50" i="5"/>
  <c r="D47" i="5"/>
  <c r="D43" i="5"/>
  <c r="D40" i="5"/>
  <c r="D36" i="5"/>
  <c r="D34" i="5"/>
  <c r="D32" i="5"/>
  <c r="D29" i="5"/>
  <c r="D27" i="5"/>
  <c r="D24" i="5"/>
  <c r="D23" i="5"/>
  <c r="D22" i="5"/>
  <c r="D20" i="5"/>
  <c r="D19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D54" i="5"/>
  <c r="D51" i="5"/>
  <c r="D48" i="5"/>
  <c r="D45" i="5"/>
  <c r="D42" i="5"/>
  <c r="D38" i="5"/>
  <c r="D33" i="5"/>
  <c r="D26" i="5"/>
  <c r="B54" i="5"/>
  <c r="B52" i="5"/>
  <c r="B50" i="5"/>
  <c r="B49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D55" i="5"/>
  <c r="D53" i="5"/>
  <c r="D49" i="5"/>
  <c r="D46" i="5"/>
  <c r="D44" i="5"/>
  <c r="D41" i="5"/>
  <c r="D39" i="5"/>
  <c r="D37" i="5"/>
  <c r="D35" i="5"/>
  <c r="D31" i="5"/>
  <c r="D30" i="5"/>
  <c r="D28" i="5"/>
  <c r="D25" i="5"/>
  <c r="D21" i="5"/>
  <c r="B55" i="5"/>
  <c r="B53" i="5"/>
  <c r="B51" i="5"/>
  <c r="B48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D5" i="4"/>
  <c r="D9" i="4"/>
  <c r="D13" i="4"/>
  <c r="D17" i="4"/>
  <c r="D21" i="4"/>
  <c r="D25" i="4"/>
  <c r="A2" i="4"/>
  <c r="D8" i="4"/>
  <c r="D16" i="4"/>
  <c r="D24" i="4"/>
  <c r="D2" i="4"/>
  <c r="D6" i="4"/>
  <c r="D10" i="4"/>
  <c r="D14" i="4"/>
  <c r="D18" i="4"/>
  <c r="D22" i="4"/>
  <c r="D26" i="4"/>
  <c r="D4" i="4"/>
  <c r="D12" i="4"/>
  <c r="D20" i="4"/>
  <c r="D3" i="4"/>
  <c r="D7" i="4"/>
  <c r="D11" i="4"/>
  <c r="D15" i="4"/>
  <c r="D19" i="4"/>
  <c r="D23" i="4"/>
  <c r="D2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D28" i="4"/>
  <c r="D29" i="4"/>
  <c r="D30" i="4"/>
  <c r="D31" i="4"/>
  <c r="D32" i="4"/>
  <c r="D33" i="4"/>
  <c r="D34" i="4"/>
  <c r="D35" i="4"/>
  <c r="D36" i="4"/>
  <c r="D37" i="4"/>
  <c r="D38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3"/>
  <c r="B5" i="3"/>
  <c r="A5" i="3"/>
  <c r="G3" i="2"/>
  <c r="H3" i="2"/>
  <c r="I3" i="2"/>
  <c r="D5" i="2" l="1"/>
  <c r="A7" i="2" s="1"/>
  <c r="C43" i="1"/>
  <c r="B42" i="1"/>
  <c r="B43" i="1" s="1"/>
  <c r="D40" i="1"/>
  <c r="D41" i="1" s="1"/>
  <c r="D42" i="1" s="1"/>
  <c r="D43" i="1" s="1"/>
  <c r="C40" i="1"/>
  <c r="C39" i="1"/>
  <c r="B38" i="1"/>
  <c r="B39" i="1" s="1"/>
  <c r="B40" i="1" s="1"/>
  <c r="B41" i="1" s="1"/>
  <c r="D36" i="1"/>
  <c r="D37" i="1" s="1"/>
  <c r="D38" i="1" s="1"/>
  <c r="D39" i="1" s="1"/>
  <c r="C36" i="1"/>
  <c r="D34" i="1"/>
  <c r="C34" i="1"/>
  <c r="C33" i="1"/>
  <c r="D32" i="1"/>
  <c r="D33" i="1" s="1"/>
  <c r="D8" i="1" s="1"/>
  <c r="D9" i="1" s="1"/>
  <c r="B32" i="1"/>
  <c r="B33" i="1" s="1"/>
  <c r="B34" i="1" s="1"/>
  <c r="D29" i="1"/>
  <c r="B29" i="1"/>
  <c r="B30" i="1" s="1"/>
  <c r="D28" i="1"/>
  <c r="C27" i="1"/>
  <c r="C28" i="1" s="1"/>
  <c r="C29" i="1" s="1"/>
  <c r="C30" i="1" s="1"/>
  <c r="D25" i="1"/>
  <c r="B25" i="1"/>
  <c r="B26" i="1" s="1"/>
  <c r="B27" i="1" s="1"/>
  <c r="B28" i="1" s="1"/>
  <c r="D24" i="1"/>
  <c r="C23" i="1"/>
  <c r="C24" i="1" s="1"/>
  <c r="C25" i="1" s="1"/>
  <c r="C26" i="1" s="1"/>
  <c r="B22" i="1"/>
  <c r="B23" i="1" s="1"/>
  <c r="B24" i="1" s="1"/>
  <c r="B21" i="1"/>
  <c r="D20" i="1"/>
  <c r="D21" i="1" s="1"/>
  <c r="C19" i="1"/>
  <c r="C20" i="1" s="1"/>
  <c r="C21" i="1" s="1"/>
  <c r="C22" i="1" s="1"/>
  <c r="D16" i="1"/>
  <c r="D17" i="1" s="1"/>
  <c r="D15" i="1"/>
  <c r="D18" i="1" s="1"/>
  <c r="C15" i="1"/>
  <c r="C16" i="1" s="1"/>
  <c r="C17" i="1" s="1"/>
  <c r="C18" i="1" s="1"/>
  <c r="B13" i="1"/>
  <c r="B14" i="1" s="1"/>
  <c r="D12" i="1"/>
  <c r="D13" i="1" s="1"/>
  <c r="D11" i="1"/>
  <c r="D14" i="1" s="1"/>
  <c r="D10" i="1"/>
  <c r="C10" i="1"/>
  <c r="C11" i="1" s="1"/>
  <c r="C12" i="1" s="1"/>
  <c r="C13" i="1" s="1"/>
  <c r="C14" i="1" s="1"/>
  <c r="B10" i="1"/>
  <c r="B11" i="1" s="1"/>
  <c r="B12" i="1" s="1"/>
  <c r="C8" i="1"/>
  <c r="A16" i="3" l="1"/>
  <c r="C8" i="3"/>
  <c r="C7" i="2"/>
  <c r="B7" i="2"/>
  <c r="B8" i="1"/>
  <c r="B9" i="1" s="1"/>
  <c r="B15" i="1"/>
  <c r="B16" i="1" s="1"/>
  <c r="B17" i="1"/>
  <c r="B18" i="1" s="1"/>
  <c r="C16" i="3" l="1"/>
  <c r="C10" i="3"/>
  <c r="B11" i="2"/>
  <c r="B14" i="2" s="1"/>
  <c r="B16" i="3"/>
  <c r="A11" i="2"/>
  <c r="A14" i="2" s="1"/>
  <c r="C9" i="3"/>
  <c r="C11" i="2"/>
  <c r="C14" i="2" s="1"/>
  <c r="D15" i="2" l="1"/>
  <c r="A17" i="2"/>
  <c r="B17" i="2"/>
  <c r="C17" i="2"/>
  <c r="B10" i="3" l="1"/>
  <c r="C15" i="3"/>
  <c r="A21" i="2"/>
  <c r="A15" i="3"/>
  <c r="B8" i="3"/>
  <c r="B21" i="2"/>
  <c r="B15" i="3"/>
  <c r="B9" i="3"/>
  <c r="A14" i="3" l="1"/>
  <c r="A20" i="3" s="1" a="1"/>
  <c r="A8" i="3"/>
  <c r="A9" i="3"/>
  <c r="B14" i="3"/>
  <c r="C14" i="3"/>
  <c r="A10" i="3"/>
  <c r="A26" i="3" s="1" a="1"/>
  <c r="A26" i="3" l="1"/>
  <c r="D29" i="3"/>
  <c r="B26" i="3"/>
  <c r="D26" i="3"/>
  <c r="D28" i="3"/>
  <c r="C26" i="3"/>
  <c r="A28" i="3"/>
  <c r="C27" i="3"/>
  <c r="D27" i="3"/>
  <c r="B29" i="3"/>
  <c r="A27" i="3"/>
  <c r="A29" i="3"/>
  <c r="B28" i="3"/>
  <c r="C29" i="3"/>
  <c r="B27" i="3"/>
  <c r="C28" i="3"/>
  <c r="B20" i="3"/>
  <c r="A20" i="3"/>
  <c r="A22" i="3"/>
  <c r="D20" i="3"/>
  <c r="D22" i="3"/>
  <c r="A21" i="3"/>
  <c r="A23" i="3"/>
  <c r="D21" i="3"/>
  <c r="D23" i="3"/>
  <c r="C23" i="3"/>
  <c r="B23" i="3"/>
  <c r="C20" i="3"/>
  <c r="C22" i="3"/>
  <c r="B22" i="3"/>
  <c r="C21" i="3"/>
  <c r="B21" i="3"/>
</calcChain>
</file>

<file path=xl/sharedStrings.xml><?xml version="1.0" encoding="utf-8"?>
<sst xmlns="http://schemas.openxmlformats.org/spreadsheetml/2006/main" count="89" uniqueCount="57">
  <si>
    <t>Test Shape specified in (x, y, z) coordinates</t>
  </si>
  <si>
    <t>y</t>
  </si>
  <si>
    <t>z</t>
  </si>
  <si>
    <t>x</t>
  </si>
  <si>
    <t>h</t>
  </si>
  <si>
    <t>a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</si>
  <si>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</si>
  <si>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</si>
  <si>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</si>
  <si>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</si>
  <si>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</si>
  <si>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</si>
  <si>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</si>
  <si>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</si>
  <si>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</si>
  <si>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</si>
  <si>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</si>
  <si>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</si>
  <si>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</si>
  <si>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</si>
  <si>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</si>
  <si>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</si>
  <si>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</si>
  <si>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</si>
  <si>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</si>
  <si>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</si>
  <si>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</si>
  <si>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</si>
  <si>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</si>
  <si>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</si>
  <si>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</si>
  <si>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</si>
  <si>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</si>
  <si>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</si>
  <si>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</si>
  <si>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</si>
  <si>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</si>
  <si>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</si>
  <si>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p-&gt;</t>
  </si>
  <si>
    <t>r-&gt;</t>
  </si>
  <si>
    <t>n-&gt;</t>
  </si>
  <si>
    <t>n^</t>
  </si>
  <si>
    <t>v^</t>
  </si>
  <si>
    <t>v-&gt;</t>
  </si>
  <si>
    <t>u^ = n^ * v^</t>
  </si>
  <si>
    <t>v-&gt; = (y^ * n^) * n^</t>
  </si>
  <si>
    <t>MT</t>
  </si>
  <si>
    <t>M</t>
  </si>
  <si>
    <t>M X MT</t>
  </si>
  <si>
    <t>Tr-1</t>
  </si>
  <si>
    <t>A</t>
  </si>
  <si>
    <t>El</t>
  </si>
  <si>
    <t>Er</t>
  </si>
  <si>
    <t>Pl</t>
  </si>
  <si>
    <t>Pr</t>
  </si>
  <si>
    <t>Left Eye Coordinates</t>
  </si>
  <si>
    <t>Right Eye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</si>
</sst>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11" applyNumberFormat="0" applyFill="0" applyAlignment="0" applyProtection="0"/>
    <xf numFmtId="0" fontId="8" fillId="3" borderId="12" applyNumberFormat="0" applyAlignment="0" applyProtection="0"/>
    <xf numFmtId="0" fontId="9" fillId="4" borderId="13" applyNumberFormat="0" applyAlignment="0" applyProtection="0"/>
    <xf numFmtId="0" fontId="10" fillId="4" borderId="12" applyNumberFormat="0" applyAlignment="0" applyProtection="0"/>
    <xf numFmtId="0" fontId="4" fillId="5" borderId="14" applyNumberFormat="0" applyFont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Fill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8" fillId="3" borderId="12" xfId="2"/>
    <xf numFmtId="0" fontId="9" fillId="4" borderId="13" xfId="3"/>
    <xf numFmtId="0" fontId="6" fillId="5" borderId="14" xfId="5" applyFont="1"/>
    <xf numFmtId="0" fontId="0" fillId="5" borderId="14" xfId="5" applyFont="1"/>
    <xf numFmtId="0" fontId="10" fillId="4" borderId="12" xfId="4"/>
    <xf numFmtId="0" fontId="7" fillId="5" borderId="14" xfId="5" applyFont="1"/>
    <xf numFmtId="0" fontId="5" fillId="0" borderId="11" xfId="1"/>
    <xf numFmtId="0" fontId="9" fillId="4" borderId="13" xfId="3"/>
    <xf numFmtId="0" fontId="0" fillId="5" borderId="14" xfId="5" applyFont="1" applyAlignment="1">
      <alignment horizontal="center"/>
    </xf>
    <xf numFmtId="0" fontId="10" fillId="4" borderId="12" xfId="4" applyAlignment="1">
      <alignment horizontal="center"/>
    </xf>
    <xf numFmtId="0" fontId="7" fillId="5" borderId="14" xfId="5" applyFont="1" applyAlignment="1">
      <alignment horizontal="center"/>
    </xf>
    <xf numFmtId="0" fontId="9" fillId="4" borderId="21" xfId="3" applyBorder="1"/>
    <xf numFmtId="0" fontId="9" fillId="4" borderId="22" xfId="3" applyBorder="1"/>
    <xf numFmtId="0" fontId="9" fillId="4" borderId="23" xfId="3" applyBorder="1"/>
    <xf numFmtId="0" fontId="8" fillId="3" borderId="18" xfId="2" applyBorder="1" applyAlignment="1">
      <alignment horizontal="center"/>
    </xf>
    <xf numFmtId="0" fontId="8" fillId="3" borderId="19" xfId="2" applyBorder="1" applyAlignment="1">
      <alignment horizontal="center"/>
    </xf>
    <xf numFmtId="0" fontId="8" fillId="3" borderId="20" xfId="2" applyBorder="1" applyAlignment="1">
      <alignment horizontal="center"/>
    </xf>
    <xf numFmtId="0" fontId="6" fillId="5" borderId="15" xfId="5" applyFont="1" applyBorder="1" applyAlignment="1">
      <alignment horizontal="center"/>
    </xf>
    <xf numFmtId="0" fontId="6" fillId="5" borderId="16" xfId="5" applyFont="1" applyBorder="1" applyAlignment="1">
      <alignment horizontal="center"/>
    </xf>
    <xf numFmtId="0" fontId="6" fillId="5" borderId="17" xfId="5" applyFont="1" applyBorder="1" applyAlignment="1">
      <alignment horizontal="center"/>
    </xf>
    <xf numFmtId="0" fontId="5" fillId="4" borderId="11" xfId="1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5" fillId="0" borderId="11" xfId="1" applyAlignment="1">
      <alignment horizontal="center"/>
    </xf>
  </cellXfs>
  <cellStyles count="6">
    <cellStyle name="Calculation" xfId="4" builtinId="22"/>
    <cellStyle name="Heading 1" xfId="1" builtinId="16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868-4A4D-B509-EB44A1EA6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67392"/>
        <c:axId val="359620864"/>
      </c:scatterChart>
      <c:valAx>
        <c:axId val="25806739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9620864"/>
        <c:crosses val="autoZero"/>
        <c:crossBetween val="midCat"/>
      </c:valAx>
      <c:valAx>
        <c:axId val="359620864"/>
        <c:scaling>
          <c:orientation val="minMax"/>
          <c:max val="2"/>
          <c:min val="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067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" name="Text Box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000000"/>
              </a:solidFill>
              <a:latin typeface="Arial"/>
              <a:cs typeface="Arial"/>
            </a:rPr>
            <a:t>need explanation of visibility:  uvn system is right-handed, therefore, with vertices ccw, calculated normal is outward from face, therefore visibility when angle between v and lofs is greater than 90 deg, cos theta neg, so dot product is negative.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11: for each face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list of verts ccw: 2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calc of v: 4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lofs: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dot prod: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interp: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total 9 each, for </a:t>
          </a:r>
          <a:r>
            <a:rPr lang="en-CA" sz="1000" b="1" i="0" strike="noStrike">
              <a:solidFill>
                <a:srgbClr val="FF0000"/>
              </a:solidFill>
              <a:latin typeface="Arial"/>
              <a:cs typeface="Arial"/>
            </a:rPr>
            <a:t>18 in all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4" name="Text Box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11, cont'd:  2 marks for explanation of visibility criterion.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5" name="Text Box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13:  nothing to mark -- I must have accidentally deleted the instruction to print out the results, etc. so step 11 is the last step requiring proof of work.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6" name="Text Box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if use u*v*n*, -4 marks.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graphicFrame macro="">
      <xdr:nvGraphicFramePr>
        <xdr:cNvPr id="7" name="Chart 2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59055</xdr:colOff>
      <xdr:row>10</xdr:row>
      <xdr:rowOff>60960</xdr:rowOff>
    </xdr:from>
    <xdr:to>
      <xdr:col>16</xdr:col>
      <xdr:colOff>462915</xdr:colOff>
      <xdr:row>34</xdr:row>
      <xdr:rowOff>32385</xdr:rowOff>
    </xdr:to>
    <xdr:pic>
      <xdr:nvPicPr>
        <xdr:cNvPr id="8" name="Picture 7" descr="fig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5855" y="1975485"/>
          <a:ext cx="5280660" cy="454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3"/>
  <sheetViews>
    <sheetView topLeftCell="A23" workbookViewId="0">
      <selection activeCell="B7" sqref="B7:E43"/>
    </sheetView>
  </sheetViews>
  <sheetFormatPr defaultRowHeight="15" x14ac:dyDescent="0.25"/>
  <sheetData>
    <row r="4" spans="1:10" x14ac:dyDescent="0.25">
      <c r="H4" s="20"/>
      <c r="I4" s="20"/>
      <c r="J4" s="20"/>
    </row>
    <row r="5" spans="1:10" x14ac:dyDescent="0.25">
      <c r="A5" t="s">
        <v>0</v>
      </c>
      <c r="C5" s="1"/>
    </row>
    <row r="6" spans="1:10" ht="15.75" thickBot="1" x14ac:dyDescent="0.3">
      <c r="B6" s="2" t="s">
        <v>3</v>
      </c>
      <c r="C6" s="2" t="s">
        <v>1</v>
      </c>
      <c r="D6" s="2" t="s">
        <v>2</v>
      </c>
      <c r="E6" s="3" t="s">
        <v>4</v>
      </c>
    </row>
    <row r="7" spans="1:10" x14ac:dyDescent="0.25">
      <c r="A7" s="4" t="s">
        <v>5</v>
      </c>
      <c r="B7" s="5">
        <v>0</v>
      </c>
      <c r="C7" s="6">
        <v>0</v>
      </c>
      <c r="D7" s="6">
        <v>0</v>
      </c>
      <c r="E7" s="7">
        <v>1</v>
      </c>
    </row>
    <row r="8" spans="1:10" x14ac:dyDescent="0.25">
      <c r="A8" s="8" t="s">
        <v>6</v>
      </c>
      <c r="B8">
        <f>B42</f>
        <v>70</v>
      </c>
      <c r="C8">
        <f>C35</f>
        <v>20</v>
      </c>
      <c r="D8">
        <f>D33</f>
        <v>40</v>
      </c>
      <c r="E8" s="9">
        <v>1</v>
      </c>
    </row>
    <row r="9" spans="1:10" x14ac:dyDescent="0.25">
      <c r="A9" s="8" t="s">
        <v>7</v>
      </c>
      <c r="B9">
        <f>B8</f>
        <v>70</v>
      </c>
      <c r="C9">
        <v>0</v>
      </c>
      <c r="D9">
        <f>D8</f>
        <v>40</v>
      </c>
      <c r="E9" s="9">
        <v>1</v>
      </c>
    </row>
    <row r="10" spans="1:10" x14ac:dyDescent="0.25">
      <c r="A10" s="8" t="s">
        <v>8</v>
      </c>
      <c r="B10">
        <f>0.4*B31</f>
        <v>40</v>
      </c>
      <c r="C10">
        <f>C35</f>
        <v>20</v>
      </c>
      <c r="D10">
        <f>3.25*D35</f>
        <v>65</v>
      </c>
      <c r="E10" s="9">
        <v>1</v>
      </c>
    </row>
    <row r="11" spans="1:10" x14ac:dyDescent="0.25">
      <c r="A11" s="8" t="s">
        <v>9</v>
      </c>
      <c r="B11">
        <f>B10</f>
        <v>40</v>
      </c>
      <c r="C11">
        <f>C10</f>
        <v>20</v>
      </c>
      <c r="D11">
        <f>2.25*D35</f>
        <v>45</v>
      </c>
      <c r="E11" s="9">
        <v>1</v>
      </c>
    </row>
    <row r="12" spans="1:10" x14ac:dyDescent="0.25">
      <c r="A12" s="8" t="s">
        <v>10</v>
      </c>
      <c r="B12">
        <f>B11</f>
        <v>40</v>
      </c>
      <c r="C12">
        <f>C11</f>
        <v>20</v>
      </c>
      <c r="D12">
        <f>1.75*D35</f>
        <v>35</v>
      </c>
      <c r="E12" s="9">
        <v>1</v>
      </c>
    </row>
    <row r="13" spans="1:10" x14ac:dyDescent="0.25">
      <c r="A13" s="8" t="s">
        <v>11</v>
      </c>
      <c r="B13">
        <f>0.5*B31</f>
        <v>50</v>
      </c>
      <c r="C13">
        <f>C12</f>
        <v>20</v>
      </c>
      <c r="D13">
        <f>D12</f>
        <v>35</v>
      </c>
      <c r="E13" s="9">
        <v>1</v>
      </c>
    </row>
    <row r="14" spans="1:10" x14ac:dyDescent="0.25">
      <c r="A14" s="8" t="s">
        <v>12</v>
      </c>
      <c r="B14">
        <f>B13</f>
        <v>50</v>
      </c>
      <c r="C14">
        <f>C13</f>
        <v>20</v>
      </c>
      <c r="D14">
        <f>D11</f>
        <v>45</v>
      </c>
      <c r="E14" s="9">
        <v>1</v>
      </c>
    </row>
    <row r="15" spans="1:10" x14ac:dyDescent="0.25">
      <c r="A15" s="10" t="s">
        <v>13</v>
      </c>
      <c r="B15">
        <f>0.8*B31-(D18-D17)/2</f>
        <v>74</v>
      </c>
      <c r="C15">
        <f>6*C35</f>
        <v>120</v>
      </c>
      <c r="D15">
        <f>0.8*D35</f>
        <v>16</v>
      </c>
      <c r="E15" s="9">
        <v>1</v>
      </c>
    </row>
    <row r="16" spans="1:10" x14ac:dyDescent="0.25">
      <c r="A16" s="10" t="s">
        <v>14</v>
      </c>
      <c r="B16">
        <f>B15</f>
        <v>74</v>
      </c>
      <c r="C16">
        <f>C15</f>
        <v>120</v>
      </c>
      <c r="D16">
        <f>0.2*D35</f>
        <v>4</v>
      </c>
      <c r="E16" s="9">
        <v>1</v>
      </c>
    </row>
    <row r="17" spans="1:5" x14ac:dyDescent="0.25">
      <c r="A17" s="10" t="s">
        <v>15</v>
      </c>
      <c r="B17">
        <f>0.8*B31+(D18-D17)/2</f>
        <v>86</v>
      </c>
      <c r="C17">
        <f>C16</f>
        <v>120</v>
      </c>
      <c r="D17">
        <f>D16</f>
        <v>4</v>
      </c>
      <c r="E17" s="9">
        <v>1</v>
      </c>
    </row>
    <row r="18" spans="1:5" x14ac:dyDescent="0.25">
      <c r="A18" s="10" t="s">
        <v>16</v>
      </c>
      <c r="B18">
        <f>B17</f>
        <v>86</v>
      </c>
      <c r="C18">
        <f>C17</f>
        <v>120</v>
      </c>
      <c r="D18">
        <f>D15</f>
        <v>16</v>
      </c>
      <c r="E18" s="9">
        <v>1</v>
      </c>
    </row>
    <row r="19" spans="1:5" x14ac:dyDescent="0.25">
      <c r="A19" s="8" t="s">
        <v>17</v>
      </c>
      <c r="B19">
        <v>0</v>
      </c>
      <c r="C19">
        <f>4*C35</f>
        <v>80</v>
      </c>
      <c r="D19">
        <v>0</v>
      </c>
      <c r="E19" s="11">
        <v>1</v>
      </c>
    </row>
    <row r="20" spans="1:5" x14ac:dyDescent="0.25">
      <c r="A20" s="8" t="s">
        <v>18</v>
      </c>
      <c r="B20">
        <v>0</v>
      </c>
      <c r="C20">
        <f>C19</f>
        <v>80</v>
      </c>
      <c r="D20">
        <f>D35</f>
        <v>20</v>
      </c>
      <c r="E20" s="11">
        <v>1</v>
      </c>
    </row>
    <row r="21" spans="1:5" x14ac:dyDescent="0.25">
      <c r="A21" s="8" t="s">
        <v>19</v>
      </c>
      <c r="B21">
        <f>0.3*B31</f>
        <v>30</v>
      </c>
      <c r="C21">
        <f>C20</f>
        <v>80</v>
      </c>
      <c r="D21">
        <f>D20</f>
        <v>20</v>
      </c>
      <c r="E21" s="11">
        <v>1</v>
      </c>
    </row>
    <row r="22" spans="1:5" x14ac:dyDescent="0.25">
      <c r="A22" s="8" t="s">
        <v>20</v>
      </c>
      <c r="B22">
        <f>B21</f>
        <v>30</v>
      </c>
      <c r="C22">
        <f>C21</f>
        <v>80</v>
      </c>
      <c r="D22">
        <v>0</v>
      </c>
      <c r="E22" s="11">
        <v>1</v>
      </c>
    </row>
    <row r="23" spans="1:5" x14ac:dyDescent="0.25">
      <c r="A23" s="8" t="s">
        <v>21</v>
      </c>
      <c r="B23">
        <f>B22</f>
        <v>30</v>
      </c>
      <c r="C23">
        <f>2*C35</f>
        <v>40</v>
      </c>
      <c r="D23">
        <v>0</v>
      </c>
      <c r="E23" s="11">
        <v>1</v>
      </c>
    </row>
    <row r="24" spans="1:5" x14ac:dyDescent="0.25">
      <c r="A24" s="8" t="s">
        <v>22</v>
      </c>
      <c r="B24">
        <f>B23</f>
        <v>30</v>
      </c>
      <c r="C24">
        <f>C23</f>
        <v>40</v>
      </c>
      <c r="D24">
        <f>D35</f>
        <v>20</v>
      </c>
      <c r="E24" s="12">
        <v>1</v>
      </c>
    </row>
    <row r="25" spans="1:5" x14ac:dyDescent="0.25">
      <c r="A25" s="8" t="s">
        <v>4</v>
      </c>
      <c r="B25">
        <f>0.6*B31</f>
        <v>60</v>
      </c>
      <c r="C25">
        <f>C24</f>
        <v>40</v>
      </c>
      <c r="D25">
        <f>D35</f>
        <v>20</v>
      </c>
      <c r="E25" s="11">
        <v>1</v>
      </c>
    </row>
    <row r="26" spans="1:5" x14ac:dyDescent="0.25">
      <c r="A26" s="10" t="s">
        <v>23</v>
      </c>
      <c r="B26">
        <f>B25</f>
        <v>60</v>
      </c>
      <c r="C26">
        <f>C25</f>
        <v>40</v>
      </c>
      <c r="D26">
        <v>0</v>
      </c>
      <c r="E26" s="9">
        <v>1</v>
      </c>
    </row>
    <row r="27" spans="1:5" x14ac:dyDescent="0.25">
      <c r="A27" s="8" t="s">
        <v>24</v>
      </c>
      <c r="B27">
        <f>B26</f>
        <v>60</v>
      </c>
      <c r="C27">
        <f>6*C35</f>
        <v>120</v>
      </c>
      <c r="D27">
        <v>0</v>
      </c>
      <c r="E27" s="9">
        <v>1</v>
      </c>
    </row>
    <row r="28" spans="1:5" x14ac:dyDescent="0.25">
      <c r="A28" s="8" t="s">
        <v>25</v>
      </c>
      <c r="B28">
        <f>B27</f>
        <v>60</v>
      </c>
      <c r="C28">
        <f>C27</f>
        <v>120</v>
      </c>
      <c r="D28">
        <f>D35</f>
        <v>20</v>
      </c>
      <c r="E28" s="9">
        <v>1</v>
      </c>
    </row>
    <row r="29" spans="1:5" x14ac:dyDescent="0.25">
      <c r="A29" s="8" t="s">
        <v>26</v>
      </c>
      <c r="B29">
        <f>B31</f>
        <v>100</v>
      </c>
      <c r="C29">
        <f>C28</f>
        <v>120</v>
      </c>
      <c r="D29">
        <f>D35</f>
        <v>20</v>
      </c>
      <c r="E29" s="9">
        <v>1</v>
      </c>
    </row>
    <row r="30" spans="1:5" x14ac:dyDescent="0.25">
      <c r="A30" s="8" t="s">
        <v>27</v>
      </c>
      <c r="B30">
        <f>B29</f>
        <v>100</v>
      </c>
      <c r="C30">
        <f>C29</f>
        <v>120</v>
      </c>
      <c r="D30">
        <v>0</v>
      </c>
      <c r="E30" s="9">
        <v>1</v>
      </c>
    </row>
    <row r="31" spans="1:5" x14ac:dyDescent="0.25">
      <c r="A31" s="8" t="s">
        <v>28</v>
      </c>
      <c r="B31" s="13">
        <v>100</v>
      </c>
      <c r="C31">
        <v>0</v>
      </c>
      <c r="D31">
        <v>0</v>
      </c>
      <c r="E31" s="9">
        <v>1</v>
      </c>
    </row>
    <row r="32" spans="1:5" x14ac:dyDescent="0.25">
      <c r="A32" s="14" t="s">
        <v>29</v>
      </c>
      <c r="B32" s="15">
        <f>B31</f>
        <v>100</v>
      </c>
      <c r="C32">
        <v>0</v>
      </c>
      <c r="D32">
        <f>2*D35</f>
        <v>40</v>
      </c>
      <c r="E32" s="9">
        <v>1</v>
      </c>
    </row>
    <row r="33" spans="1:5" x14ac:dyDescent="0.25">
      <c r="A33" s="14" t="s">
        <v>30</v>
      </c>
      <c r="B33" s="15">
        <f>B32</f>
        <v>100</v>
      </c>
      <c r="C33">
        <f>C35</f>
        <v>20</v>
      </c>
      <c r="D33">
        <f>D32</f>
        <v>40</v>
      </c>
      <c r="E33" s="9">
        <v>1</v>
      </c>
    </row>
    <row r="34" spans="1:5" x14ac:dyDescent="0.25">
      <c r="A34" s="14" t="s">
        <v>31</v>
      </c>
      <c r="B34" s="15">
        <f>B33</f>
        <v>100</v>
      </c>
      <c r="C34">
        <f>C35</f>
        <v>20</v>
      </c>
      <c r="D34">
        <f>D35</f>
        <v>20</v>
      </c>
      <c r="E34" s="9">
        <v>1</v>
      </c>
    </row>
    <row r="35" spans="1:5" x14ac:dyDescent="0.25">
      <c r="A35" s="14" t="s">
        <v>32</v>
      </c>
      <c r="B35" s="15">
        <v>0</v>
      </c>
      <c r="C35" s="13">
        <v>20</v>
      </c>
      <c r="D35" s="13">
        <v>20</v>
      </c>
      <c r="E35" s="9">
        <v>1</v>
      </c>
    </row>
    <row r="36" spans="1:5" x14ac:dyDescent="0.25">
      <c r="A36" s="14" t="s">
        <v>33</v>
      </c>
      <c r="B36" s="15">
        <v>0</v>
      </c>
      <c r="C36">
        <f>C35</f>
        <v>20</v>
      </c>
      <c r="D36">
        <f>3*D35</f>
        <v>60</v>
      </c>
      <c r="E36" s="9">
        <v>1</v>
      </c>
    </row>
    <row r="37" spans="1:5" x14ac:dyDescent="0.25">
      <c r="A37" s="14" t="s">
        <v>34</v>
      </c>
      <c r="B37" s="15">
        <v>0</v>
      </c>
      <c r="C37">
        <v>0</v>
      </c>
      <c r="D37">
        <f>D36</f>
        <v>60</v>
      </c>
      <c r="E37" s="9">
        <v>1</v>
      </c>
    </row>
    <row r="38" spans="1:5" x14ac:dyDescent="0.25">
      <c r="A38" s="14" t="s">
        <v>35</v>
      </c>
      <c r="B38" s="15">
        <f>0.1*B31</f>
        <v>10</v>
      </c>
      <c r="C38">
        <v>0</v>
      </c>
      <c r="D38">
        <f>D37</f>
        <v>60</v>
      </c>
      <c r="E38" s="9">
        <v>1</v>
      </c>
    </row>
    <row r="39" spans="1:5" x14ac:dyDescent="0.25">
      <c r="A39" s="14" t="s">
        <v>36</v>
      </c>
      <c r="B39" s="15">
        <f>B38</f>
        <v>10</v>
      </c>
      <c r="C39">
        <f>C35</f>
        <v>20</v>
      </c>
      <c r="D39">
        <f>D38</f>
        <v>60</v>
      </c>
      <c r="E39" s="9">
        <v>1</v>
      </c>
    </row>
    <row r="40" spans="1:5" x14ac:dyDescent="0.25">
      <c r="A40" s="14" t="s">
        <v>37</v>
      </c>
      <c r="B40" s="15">
        <f>B39</f>
        <v>10</v>
      </c>
      <c r="C40" s="16">
        <f>C35</f>
        <v>20</v>
      </c>
      <c r="D40">
        <f>4*D35</f>
        <v>80</v>
      </c>
      <c r="E40" s="9">
        <v>1</v>
      </c>
    </row>
    <row r="41" spans="1:5" x14ac:dyDescent="0.25">
      <c r="A41" s="9" t="s">
        <v>3</v>
      </c>
      <c r="B41" s="15">
        <f>B40</f>
        <v>10</v>
      </c>
      <c r="C41">
        <v>0</v>
      </c>
      <c r="D41">
        <f>D40</f>
        <v>80</v>
      </c>
      <c r="E41" s="9">
        <v>1</v>
      </c>
    </row>
    <row r="42" spans="1:5" x14ac:dyDescent="0.25">
      <c r="A42" s="9" t="s">
        <v>1</v>
      </c>
      <c r="B42">
        <f>0.7*B31</f>
        <v>70</v>
      </c>
      <c r="C42">
        <v>0</v>
      </c>
      <c r="D42">
        <f>D41</f>
        <v>80</v>
      </c>
      <c r="E42" s="9">
        <v>1</v>
      </c>
    </row>
    <row r="43" spans="1:5" ht="15.75" thickBot="1" x14ac:dyDescent="0.3">
      <c r="A43" s="17" t="s">
        <v>2</v>
      </c>
      <c r="B43" s="18">
        <f>B42</f>
        <v>70</v>
      </c>
      <c r="C43" s="19">
        <f>C35</f>
        <v>20</v>
      </c>
      <c r="D43" s="19">
        <f>D42</f>
        <v>80</v>
      </c>
      <c r="E43" s="1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5" workbookViewId="0">
      <selection activeCell="C22" sqref="C22"/>
    </sheetView>
  </sheetViews>
  <sheetFormatPr defaultRowHeight="15" x14ac:dyDescent="0.25"/>
  <sheetData>
    <row r="1" spans="1:9" x14ac:dyDescent="0.25">
      <c r="A1" s="32" t="s">
        <v>38</v>
      </c>
      <c r="B1" s="33"/>
      <c r="C1" s="34"/>
      <c r="D1" s="35" t="s">
        <v>39</v>
      </c>
      <c r="E1" s="36"/>
      <c r="F1" s="37"/>
      <c r="G1" s="38" t="s">
        <v>40</v>
      </c>
      <c r="H1" s="39"/>
      <c r="I1" s="40"/>
    </row>
    <row r="2" spans="1:9" x14ac:dyDescent="0.25">
      <c r="A2" s="22" t="s">
        <v>3</v>
      </c>
      <c r="B2" s="22" t="s">
        <v>1</v>
      </c>
      <c r="C2" s="22" t="s">
        <v>2</v>
      </c>
      <c r="D2" s="21" t="s">
        <v>3</v>
      </c>
      <c r="E2" s="21" t="s">
        <v>1</v>
      </c>
      <c r="F2" s="21" t="s">
        <v>2</v>
      </c>
      <c r="G2" s="23" t="s">
        <v>3</v>
      </c>
      <c r="H2" s="23" t="s">
        <v>1</v>
      </c>
      <c r="I2" s="23" t="s">
        <v>2</v>
      </c>
    </row>
    <row r="3" spans="1:9" x14ac:dyDescent="0.25">
      <c r="A3" s="22">
        <v>0</v>
      </c>
      <c r="B3" s="22">
        <v>0</v>
      </c>
      <c r="C3" s="22">
        <v>0</v>
      </c>
      <c r="D3" s="21">
        <v>175</v>
      </c>
      <c r="E3" s="21">
        <v>200</v>
      </c>
      <c r="F3" s="21">
        <v>150</v>
      </c>
      <c r="G3" s="23">
        <f>A3-D3</f>
        <v>-175</v>
      </c>
      <c r="H3" s="23">
        <f>B3-E3</f>
        <v>-200</v>
      </c>
      <c r="I3" s="23">
        <f>C3-F3</f>
        <v>-150</v>
      </c>
    </row>
    <row r="5" spans="1:9" x14ac:dyDescent="0.25">
      <c r="A5" s="28" t="s">
        <v>41</v>
      </c>
      <c r="B5" s="28"/>
      <c r="C5" s="28"/>
      <c r="D5" s="21">
        <f>SQRT((G3^2) + (H3^2) +(I3^2))</f>
        <v>305.16389039334257</v>
      </c>
    </row>
    <row r="6" spans="1:9" x14ac:dyDescent="0.25">
      <c r="A6" s="22" t="s">
        <v>3</v>
      </c>
      <c r="B6" s="22" t="s">
        <v>1</v>
      </c>
      <c r="C6" s="22" t="s">
        <v>2</v>
      </c>
    </row>
    <row r="7" spans="1:9" x14ac:dyDescent="0.25">
      <c r="A7" s="22">
        <f>G3/D5</f>
        <v>-0.57346234436332832</v>
      </c>
      <c r="B7" s="22">
        <f>H3/D5</f>
        <v>-0.65538553641523234</v>
      </c>
      <c r="C7" s="22">
        <f>I3/D5</f>
        <v>-0.49153915231142431</v>
      </c>
    </row>
    <row r="9" spans="1:9" x14ac:dyDescent="0.25">
      <c r="A9" s="30" t="s">
        <v>45</v>
      </c>
      <c r="B9" s="30"/>
      <c r="C9" s="30"/>
    </row>
    <row r="10" spans="1:9" x14ac:dyDescent="0.25">
      <c r="A10" s="25" t="s">
        <v>3</v>
      </c>
      <c r="B10" s="25" t="s">
        <v>1</v>
      </c>
      <c r="C10" s="25" t="s">
        <v>2</v>
      </c>
    </row>
    <row r="11" spans="1:9" x14ac:dyDescent="0.25">
      <c r="A11" s="25">
        <f>(B7) *A7</f>
        <v>0.3758389261744966</v>
      </c>
      <c r="B11" s="25">
        <f>B7*B7</f>
        <v>0.42953020134228181</v>
      </c>
      <c r="C11" s="25">
        <f>B7*C7</f>
        <v>0.32214765100671139</v>
      </c>
    </row>
    <row r="12" spans="1:9" x14ac:dyDescent="0.25">
      <c r="A12" s="29" t="s">
        <v>43</v>
      </c>
      <c r="B12" s="29"/>
      <c r="C12" s="29"/>
    </row>
    <row r="13" spans="1:9" x14ac:dyDescent="0.25">
      <c r="A13" s="24" t="s">
        <v>3</v>
      </c>
      <c r="B13" s="24" t="s">
        <v>1</v>
      </c>
      <c r="C13" s="24" t="s">
        <v>2</v>
      </c>
    </row>
    <row r="14" spans="1:9" x14ac:dyDescent="0.25">
      <c r="A14" s="24">
        <f>0-A11</f>
        <v>-0.3758389261744966</v>
      </c>
      <c r="B14" s="24">
        <f>1-B11</f>
        <v>0.57046979865771819</v>
      </c>
      <c r="C14" s="24">
        <f>0-C11</f>
        <v>-0.32214765100671139</v>
      </c>
    </row>
    <row r="15" spans="1:9" x14ac:dyDescent="0.25">
      <c r="A15" s="31" t="s">
        <v>42</v>
      </c>
      <c r="B15" s="31"/>
      <c r="C15" s="31"/>
      <c r="D15" s="21">
        <f>SQRT((A14^2)+(B14^2)+(C14^2))</f>
        <v>0.75529451120587277</v>
      </c>
    </row>
    <row r="16" spans="1:9" x14ac:dyDescent="0.25">
      <c r="A16" s="26" t="s">
        <v>3</v>
      </c>
      <c r="B16" s="26" t="s">
        <v>1</v>
      </c>
      <c r="C16" s="26" t="s">
        <v>2</v>
      </c>
    </row>
    <row r="17" spans="1:3" x14ac:dyDescent="0.25">
      <c r="A17" s="26">
        <f>A14/D15</f>
        <v>-0.49760579561798657</v>
      </c>
      <c r="B17" s="26">
        <f>B14/D15</f>
        <v>0.75529451120587265</v>
      </c>
      <c r="C17" s="26">
        <f>C14/D15</f>
        <v>-0.42651925338684565</v>
      </c>
    </row>
    <row r="19" spans="1:3" x14ac:dyDescent="0.25">
      <c r="A19" s="30" t="s">
        <v>44</v>
      </c>
      <c r="B19" s="30"/>
      <c r="C19" s="30"/>
    </row>
    <row r="20" spans="1:3" x14ac:dyDescent="0.25">
      <c r="A20" s="25" t="s">
        <v>3</v>
      </c>
      <c r="B20" s="25" t="s">
        <v>1</v>
      </c>
      <c r="C20" s="25" t="s">
        <v>2</v>
      </c>
    </row>
    <row r="21" spans="1:3" x14ac:dyDescent="0.25">
      <c r="A21" s="25">
        <f>(B7*C17) - (C7 *B17)</f>
        <v>0.65079137345596849</v>
      </c>
      <c r="B21" s="25">
        <f>(C7*A17)-(A7*C17)</f>
        <v>0</v>
      </c>
      <c r="C21" s="25">
        <f>(A7*B17)-(B7*A17)</f>
        <v>-0.75925660236529646</v>
      </c>
    </row>
  </sheetData>
  <mergeCells count="8">
    <mergeCell ref="A1:C1"/>
    <mergeCell ref="D1:F1"/>
    <mergeCell ref="G1:I1"/>
    <mergeCell ref="A5:C5"/>
    <mergeCell ref="A12:C12"/>
    <mergeCell ref="A9:C9"/>
    <mergeCell ref="A15:C15"/>
    <mergeCell ref="A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15" workbookViewId="0">
      <selection activeCell="H13" sqref="H13"/>
    </sheetView>
  </sheetViews>
  <sheetFormatPr defaultRowHeight="15" x14ac:dyDescent="0.25"/>
  <cols>
    <col min="1" max="3" width="12.7109375" bestFit="1" customWidth="1"/>
    <col min="4" max="4" width="9.28515625" bestFit="1" customWidth="1"/>
  </cols>
  <sheetData>
    <row r="1" spans="1:4" ht="20.25" thickBot="1" x14ac:dyDescent="0.35">
      <c r="A1" s="27" t="s">
        <v>49</v>
      </c>
    </row>
    <row r="2" spans="1:4" ht="15.75" thickTop="1" x14ac:dyDescent="0.25">
      <c r="A2" s="25">
        <v>1</v>
      </c>
      <c r="B2" s="25">
        <v>0</v>
      </c>
      <c r="C2" s="25">
        <v>0</v>
      </c>
      <c r="D2" s="25">
        <v>0</v>
      </c>
    </row>
    <row r="3" spans="1:4" x14ac:dyDescent="0.25">
      <c r="A3" s="25">
        <v>0</v>
      </c>
      <c r="B3" s="25">
        <v>1</v>
      </c>
      <c r="C3" s="25">
        <v>0</v>
      </c>
      <c r="D3" s="25">
        <v>0</v>
      </c>
    </row>
    <row r="4" spans="1:4" x14ac:dyDescent="0.25">
      <c r="A4" s="25">
        <v>0</v>
      </c>
      <c r="B4" s="25">
        <v>0</v>
      </c>
      <c r="C4" s="25">
        <v>1</v>
      </c>
      <c r="D4" s="25">
        <v>0</v>
      </c>
    </row>
    <row r="5" spans="1:4" x14ac:dyDescent="0.25">
      <c r="A5" s="25">
        <f>-(Calculations!D3)</f>
        <v>-175</v>
      </c>
      <c r="B5" s="25">
        <f>-(Calculations!E3)</f>
        <v>-200</v>
      </c>
      <c r="C5" s="25">
        <f>-(Calculations!F3)</f>
        <v>-150</v>
      </c>
      <c r="D5" s="25">
        <v>1</v>
      </c>
    </row>
    <row r="7" spans="1:4" ht="20.25" thickBot="1" x14ac:dyDescent="0.35">
      <c r="A7" s="27" t="s">
        <v>46</v>
      </c>
    </row>
    <row r="8" spans="1:4" ht="15.75" thickTop="1" x14ac:dyDescent="0.25">
      <c r="A8" s="25">
        <f>Calculations!A21</f>
        <v>0.65079137345596849</v>
      </c>
      <c r="B8" s="25">
        <f>Calculations!A17</f>
        <v>-0.49760579561798657</v>
      </c>
      <c r="C8" s="25">
        <f>Calculations!A7</f>
        <v>-0.57346234436332832</v>
      </c>
      <c r="D8" s="25">
        <v>0</v>
      </c>
    </row>
    <row r="9" spans="1:4" x14ac:dyDescent="0.25">
      <c r="A9" s="25">
        <f>Calculations!B21</f>
        <v>0</v>
      </c>
      <c r="B9" s="25">
        <f>Calculations!B17</f>
        <v>0.75529451120587265</v>
      </c>
      <c r="C9" s="25">
        <f>Calculations!B7</f>
        <v>-0.65538553641523234</v>
      </c>
      <c r="D9" s="25">
        <v>0</v>
      </c>
    </row>
    <row r="10" spans="1:4" x14ac:dyDescent="0.25">
      <c r="A10" s="25">
        <f>Calculations!C21</f>
        <v>-0.75925660236529646</v>
      </c>
      <c r="B10" s="25">
        <f>Calculations!C17</f>
        <v>-0.42651925338684565</v>
      </c>
      <c r="C10" s="25">
        <f>Calculations!C7</f>
        <v>-0.49153915231142431</v>
      </c>
      <c r="D10" s="25">
        <v>0</v>
      </c>
    </row>
    <row r="11" spans="1:4" x14ac:dyDescent="0.25">
      <c r="A11" s="25">
        <v>0</v>
      </c>
      <c r="B11" s="25">
        <v>0</v>
      </c>
      <c r="C11" s="25">
        <v>0</v>
      </c>
      <c r="D11" s="25">
        <v>1</v>
      </c>
    </row>
    <row r="13" spans="1:4" ht="20.25" thickBot="1" x14ac:dyDescent="0.35">
      <c r="A13" s="27" t="s">
        <v>47</v>
      </c>
    </row>
    <row r="14" spans="1:4" ht="15.75" thickTop="1" x14ac:dyDescent="0.25">
      <c r="A14" s="25">
        <f>Calculations!A21</f>
        <v>0.65079137345596849</v>
      </c>
      <c r="B14" s="25">
        <f>Calculations!B21</f>
        <v>0</v>
      </c>
      <c r="C14" s="25">
        <f>Calculations!C21</f>
        <v>-0.75925660236529646</v>
      </c>
      <c r="D14" s="25">
        <v>0</v>
      </c>
    </row>
    <row r="15" spans="1:4" x14ac:dyDescent="0.25">
      <c r="A15" s="25">
        <f>Calculations!A17</f>
        <v>-0.49760579561798657</v>
      </c>
      <c r="B15" s="25">
        <f>Calculations!B17</f>
        <v>0.75529451120587265</v>
      </c>
      <c r="C15" s="25">
        <f>Calculations!C17</f>
        <v>-0.42651925338684565</v>
      </c>
      <c r="D15" s="25">
        <v>0</v>
      </c>
    </row>
    <row r="16" spans="1:4" x14ac:dyDescent="0.25">
      <c r="A16" s="25">
        <f>Calculations!A7</f>
        <v>-0.57346234436332832</v>
      </c>
      <c r="B16" s="25">
        <f>Calculations!B7</f>
        <v>-0.65538553641523234</v>
      </c>
      <c r="C16" s="25">
        <f>Calculations!C7</f>
        <v>-0.49153915231142431</v>
      </c>
      <c r="D16" s="25">
        <v>0</v>
      </c>
    </row>
    <row r="17" spans="1:4" x14ac:dyDescent="0.25">
      <c r="A17" s="25">
        <v>0</v>
      </c>
      <c r="B17" s="25">
        <v>0</v>
      </c>
      <c r="C17" s="25">
        <v>0</v>
      </c>
      <c r="D17" s="25">
        <v>1</v>
      </c>
    </row>
    <row r="19" spans="1:4" ht="20.25" thickBot="1" x14ac:dyDescent="0.35">
      <c r="A19" s="27" t="s">
        <v>48</v>
      </c>
    </row>
    <row r="20" spans="1:4" ht="15.75" thickTop="1" x14ac:dyDescent="0.25">
      <c r="A20" s="25">
        <f t="array" ref="A20:D23">MMULT(A14:D17,A8:D11)</f>
        <v>0.99999999999999978</v>
      </c>
      <c r="B20" s="25">
        <v>-5.5511151231257827E-17</v>
      </c>
      <c r="C20" s="25">
        <v>-5.5511151231257827E-17</v>
      </c>
      <c r="D20" s="25">
        <v>0</v>
      </c>
    </row>
    <row r="21" spans="1:4" x14ac:dyDescent="0.25">
      <c r="A21" s="25">
        <v>-5.5511151231257827E-17</v>
      </c>
      <c r="B21" s="25">
        <v>0.99999999999999978</v>
      </c>
      <c r="C21" s="25">
        <v>-8.3266726846886741E-17</v>
      </c>
      <c r="D21" s="25">
        <v>0</v>
      </c>
    </row>
    <row r="22" spans="1:4" x14ac:dyDescent="0.25">
      <c r="A22" s="25">
        <v>-5.5511151231257827E-17</v>
      </c>
      <c r="B22" s="25">
        <v>-8.3266726846886741E-17</v>
      </c>
      <c r="C22" s="25">
        <v>1</v>
      </c>
      <c r="D22" s="25">
        <v>0</v>
      </c>
    </row>
    <row r="23" spans="1:4" x14ac:dyDescent="0.25">
      <c r="A23" s="25">
        <v>0</v>
      </c>
      <c r="B23" s="25">
        <v>0</v>
      </c>
      <c r="C23" s="25">
        <v>0</v>
      </c>
      <c r="D23" s="25">
        <v>1</v>
      </c>
    </row>
    <row r="25" spans="1:4" ht="20.25" thickBot="1" x14ac:dyDescent="0.35">
      <c r="A25" s="27" t="s">
        <v>50</v>
      </c>
    </row>
    <row r="26" spans="1:4" ht="15.75" thickTop="1" x14ac:dyDescent="0.25">
      <c r="A26" s="25">
        <f t="array" ref="A26:D29">MMULT(A2:D5,A8:D11)</f>
        <v>0.65079137345596849</v>
      </c>
      <c r="B26" s="25">
        <v>-0.49760579561798657</v>
      </c>
      <c r="C26" s="25">
        <v>-0.57346234436332832</v>
      </c>
      <c r="D26" s="25">
        <v>0</v>
      </c>
    </row>
    <row r="27" spans="1:4" x14ac:dyDescent="0.25">
      <c r="A27" s="25">
        <v>0</v>
      </c>
      <c r="B27" s="25">
        <v>0.75529451120587265</v>
      </c>
      <c r="C27" s="25">
        <v>-0.65538553641523234</v>
      </c>
      <c r="D27" s="25">
        <v>0</v>
      </c>
    </row>
    <row r="28" spans="1:4" x14ac:dyDescent="0.25">
      <c r="A28" s="25">
        <v>-0.75925660236529646</v>
      </c>
      <c r="B28" s="25">
        <v>-0.42651925338684565</v>
      </c>
      <c r="C28" s="25">
        <v>-0.49153915231142431</v>
      </c>
      <c r="D28" s="25">
        <v>0</v>
      </c>
    </row>
    <row r="29" spans="1:4" x14ac:dyDescent="0.25">
      <c r="A29" s="25">
        <v>-1.4210854715202004E-14</v>
      </c>
      <c r="B29" s="25">
        <v>-3.5527136788005009E-14</v>
      </c>
      <c r="C29" s="25">
        <v>305.16389039334263</v>
      </c>
      <c r="D29" s="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F66-F01F-4B53-8609-38EE8B018E58}">
  <dimension ref="A1:D38"/>
  <sheetViews>
    <sheetView workbookViewId="0">
      <selection activeCell="F18" sqref="F18"/>
    </sheetView>
  </sheetViews>
  <sheetFormatPr defaultRowHeight="15" x14ac:dyDescent="0.25"/>
  <cols>
    <col min="1" max="2" width="12.7109375" bestFit="1" customWidth="1"/>
    <col min="3" max="3" width="12" bestFit="1" customWidth="1"/>
    <col min="4" max="4" width="2.85546875" bestFit="1" customWidth="1"/>
  </cols>
  <sheetData>
    <row r="1" spans="1:4" ht="20.25" thickBot="1" x14ac:dyDescent="0.35">
      <c r="A1" s="41" t="s">
        <v>35</v>
      </c>
      <c r="B1" s="41" t="s">
        <v>36</v>
      </c>
      <c r="C1" s="41" t="s">
        <v>28</v>
      </c>
      <c r="D1" s="41" t="s">
        <v>4</v>
      </c>
    </row>
    <row r="2" spans="1:4" ht="15.75" thickTop="1" x14ac:dyDescent="0.25">
      <c r="A2" s="25">
        <f t="array" ref="A2:D38">MMULT(Sheet1!B7:E43,Matrices!A26:D29)</f>
        <v>-1.4210854715202004E-14</v>
      </c>
      <c r="B2" s="25">
        <v>-3.5527136788005009E-14</v>
      </c>
      <c r="C2" s="25">
        <v>305.16389039334263</v>
      </c>
      <c r="D2" s="25">
        <v>1</v>
      </c>
    </row>
    <row r="3" spans="1:4" x14ac:dyDescent="0.25">
      <c r="A3" s="25">
        <v>15.185132047305924</v>
      </c>
      <c r="B3" s="25">
        <v>-36.787285604615469</v>
      </c>
      <c r="C3" s="25">
        <v>232.25224946714803</v>
      </c>
      <c r="D3" s="25">
        <v>1</v>
      </c>
    </row>
    <row r="4" spans="1:4" x14ac:dyDescent="0.25">
      <c r="A4" s="25">
        <v>15.185132047305924</v>
      </c>
      <c r="B4" s="25">
        <v>-51.893175828732929</v>
      </c>
      <c r="C4" s="25">
        <v>245.35996019545269</v>
      </c>
      <c r="D4" s="25">
        <v>1</v>
      </c>
    </row>
    <row r="5" spans="1:4" x14ac:dyDescent="0.25">
      <c r="A5" s="25">
        <v>-23.320024215505548</v>
      </c>
      <c r="B5" s="25">
        <v>-32.522093070747012</v>
      </c>
      <c r="C5" s="25">
        <v>237.16764099026227</v>
      </c>
      <c r="D5" s="25">
        <v>1</v>
      </c>
    </row>
    <row r="6" spans="1:4" x14ac:dyDescent="0.25">
      <c r="A6" s="25">
        <v>-8.1348921681996202</v>
      </c>
      <c r="B6" s="25">
        <v>-23.9917080030101</v>
      </c>
      <c r="C6" s="25">
        <v>246.99842403649075</v>
      </c>
      <c r="D6" s="25">
        <v>1</v>
      </c>
    </row>
    <row r="7" spans="1:4" x14ac:dyDescent="0.25">
      <c r="A7" s="25">
        <v>-0.54232614454665296</v>
      </c>
      <c r="B7" s="25">
        <v>-19.726515469141646</v>
      </c>
      <c r="C7" s="25">
        <v>251.91381555960498</v>
      </c>
      <c r="D7" s="25">
        <v>1</v>
      </c>
    </row>
    <row r="8" spans="1:4" x14ac:dyDescent="0.25">
      <c r="A8" s="25">
        <v>5.9655875900130333</v>
      </c>
      <c r="B8" s="25">
        <v>-24.702573425321511</v>
      </c>
      <c r="C8" s="25">
        <v>246.17919211597172</v>
      </c>
      <c r="D8" s="25">
        <v>1</v>
      </c>
    </row>
    <row r="9" spans="1:4" x14ac:dyDescent="0.25">
      <c r="A9" s="25">
        <v>-1.626978433639934</v>
      </c>
      <c r="B9" s="25">
        <v>-28.967765959189965</v>
      </c>
      <c r="C9" s="25">
        <v>241.26380059285748</v>
      </c>
      <c r="D9" s="25">
        <v>1</v>
      </c>
    </row>
    <row r="10" spans="1:4" x14ac:dyDescent="0.25">
      <c r="A10" s="25">
        <v>36.010455997896912</v>
      </c>
      <c r="B10" s="25">
        <v>46.988204414784143</v>
      </c>
      <c r="C10" s="25">
        <v>176.21678610364569</v>
      </c>
      <c r="D10" s="25">
        <v>1</v>
      </c>
    </row>
    <row r="11" spans="1:4" x14ac:dyDescent="0.25">
      <c r="A11" s="25">
        <v>45.121535226280471</v>
      </c>
      <c r="B11" s="25">
        <v>52.106435455426286</v>
      </c>
      <c r="C11" s="25">
        <v>182.11525593138276</v>
      </c>
      <c r="D11" s="25">
        <v>1</v>
      </c>
    </row>
    <row r="12" spans="1:4" x14ac:dyDescent="0.25">
      <c r="A12" s="25">
        <v>52.931031707752091</v>
      </c>
      <c r="B12" s="25">
        <v>46.13516590801045</v>
      </c>
      <c r="C12" s="25">
        <v>175.23370779902282</v>
      </c>
      <c r="D12" s="25">
        <v>1</v>
      </c>
    </row>
    <row r="13" spans="1:4" x14ac:dyDescent="0.25">
      <c r="A13" s="25">
        <v>43.819952479368531</v>
      </c>
      <c r="B13" s="25">
        <v>41.016934867368306</v>
      </c>
      <c r="C13" s="25">
        <v>169.33523797128572</v>
      </c>
      <c r="D13" s="25">
        <v>1</v>
      </c>
    </row>
    <row r="14" spans="1:4" x14ac:dyDescent="0.25">
      <c r="A14" s="25">
        <v>-1.4210854715202004E-14</v>
      </c>
      <c r="B14" s="25">
        <v>60.423560896469773</v>
      </c>
      <c r="C14" s="25">
        <v>252.73304748012404</v>
      </c>
      <c r="D14" s="25">
        <v>1</v>
      </c>
    </row>
    <row r="15" spans="1:4" x14ac:dyDescent="0.25">
      <c r="A15" s="25">
        <v>-15.185132047305943</v>
      </c>
      <c r="B15" s="25">
        <v>51.893175828732858</v>
      </c>
      <c r="C15" s="25">
        <v>242.90226443389554</v>
      </c>
      <c r="D15" s="25">
        <v>1</v>
      </c>
    </row>
    <row r="16" spans="1:4" x14ac:dyDescent="0.25">
      <c r="A16" s="25">
        <v>4.3386091563731117</v>
      </c>
      <c r="B16" s="25">
        <v>36.965001960193263</v>
      </c>
      <c r="C16" s="25">
        <v>225.69839410299571</v>
      </c>
      <c r="D16" s="25">
        <v>1</v>
      </c>
    </row>
    <row r="17" spans="1:4" x14ac:dyDescent="0.25">
      <c r="A17" s="25">
        <v>19.523741203679041</v>
      </c>
      <c r="B17" s="25">
        <v>45.495387027930178</v>
      </c>
      <c r="C17" s="25">
        <v>235.52917714922421</v>
      </c>
      <c r="D17" s="25">
        <v>1</v>
      </c>
    </row>
    <row r="18" spans="1:4" x14ac:dyDescent="0.25">
      <c r="A18" s="25">
        <v>19.523741203679041</v>
      </c>
      <c r="B18" s="25">
        <v>15.283606579695272</v>
      </c>
      <c r="C18" s="25">
        <v>261.74459860583352</v>
      </c>
      <c r="D18" s="25">
        <v>1</v>
      </c>
    </row>
    <row r="19" spans="1:4" x14ac:dyDescent="0.25">
      <c r="A19" s="25">
        <v>4.3386091563731117</v>
      </c>
      <c r="B19" s="25">
        <v>6.7532215119583583</v>
      </c>
      <c r="C19" s="25">
        <v>251.91381555960498</v>
      </c>
      <c r="D19" s="25">
        <v>1</v>
      </c>
    </row>
    <row r="20" spans="1:4" x14ac:dyDescent="0.25">
      <c r="A20" s="25">
        <v>23.862350360052169</v>
      </c>
      <c r="B20" s="25">
        <v>-8.1749523565812385</v>
      </c>
      <c r="C20" s="25">
        <v>234.70994522870515</v>
      </c>
      <c r="D20" s="25">
        <v>1</v>
      </c>
    </row>
    <row r="21" spans="1:4" x14ac:dyDescent="0.25">
      <c r="A21" s="25">
        <v>39.047482407358096</v>
      </c>
      <c r="B21" s="25">
        <v>0.35543271115567521</v>
      </c>
      <c r="C21" s="25">
        <v>244.54072827493363</v>
      </c>
      <c r="D21" s="25">
        <v>1</v>
      </c>
    </row>
    <row r="22" spans="1:4" x14ac:dyDescent="0.25">
      <c r="A22" s="25">
        <v>39.047482407358096</v>
      </c>
      <c r="B22" s="25">
        <v>60.778993607625488</v>
      </c>
      <c r="C22" s="25">
        <v>192.10988536171504</v>
      </c>
      <c r="D22" s="25">
        <v>1</v>
      </c>
    </row>
    <row r="23" spans="1:4" x14ac:dyDescent="0.25">
      <c r="A23" s="25">
        <v>23.862350360052169</v>
      </c>
      <c r="B23" s="25">
        <v>52.248608539888572</v>
      </c>
      <c r="C23" s="25">
        <v>182.27910231548657</v>
      </c>
      <c r="D23" s="25">
        <v>1</v>
      </c>
    </row>
    <row r="24" spans="1:4" x14ac:dyDescent="0.25">
      <c r="A24" s="25">
        <v>49.894005298290907</v>
      </c>
      <c r="B24" s="25">
        <v>32.344376715169105</v>
      </c>
      <c r="C24" s="25">
        <v>159.34060854095344</v>
      </c>
      <c r="D24" s="25">
        <v>1</v>
      </c>
    </row>
    <row r="25" spans="1:4" x14ac:dyDescent="0.25">
      <c r="A25" s="25">
        <v>65.079137345596834</v>
      </c>
      <c r="B25" s="25">
        <v>40.87476178290602</v>
      </c>
      <c r="C25" s="25">
        <v>169.17139158718192</v>
      </c>
      <c r="D25" s="25">
        <v>1</v>
      </c>
    </row>
    <row r="26" spans="1:4" x14ac:dyDescent="0.25">
      <c r="A26" s="25">
        <v>65.079137345596834</v>
      </c>
      <c r="B26" s="25">
        <v>-49.760579561798693</v>
      </c>
      <c r="C26" s="25">
        <v>247.81765595700978</v>
      </c>
      <c r="D26" s="25">
        <v>1</v>
      </c>
    </row>
    <row r="27" spans="1:4" x14ac:dyDescent="0.25">
      <c r="A27" s="25">
        <v>34.708873250984979</v>
      </c>
      <c r="B27" s="25">
        <v>-66.821349697272524</v>
      </c>
      <c r="C27" s="25">
        <v>228.15608986455283</v>
      </c>
      <c r="D27" s="25">
        <v>1</v>
      </c>
    </row>
    <row r="28" spans="1:4" x14ac:dyDescent="0.25">
      <c r="A28" s="25">
        <v>34.708873250984979</v>
      </c>
      <c r="B28" s="25">
        <v>-51.715459473155072</v>
      </c>
      <c r="C28" s="25">
        <v>215.04837913624817</v>
      </c>
      <c r="D28" s="25">
        <v>1</v>
      </c>
    </row>
    <row r="29" spans="1:4" x14ac:dyDescent="0.25">
      <c r="A29" s="25">
        <v>49.894005298290907</v>
      </c>
      <c r="B29" s="25">
        <v>-43.185074405418156</v>
      </c>
      <c r="C29" s="25">
        <v>224.87916218247665</v>
      </c>
      <c r="D29" s="25">
        <v>1</v>
      </c>
    </row>
    <row r="30" spans="1:4" x14ac:dyDescent="0.25">
      <c r="A30" s="25">
        <v>-15.185132047305943</v>
      </c>
      <c r="B30" s="25">
        <v>6.5755051563805029</v>
      </c>
      <c r="C30" s="25">
        <v>282.2253966188095</v>
      </c>
      <c r="D30" s="25">
        <v>1</v>
      </c>
    </row>
    <row r="31" spans="1:4" x14ac:dyDescent="0.25">
      <c r="A31" s="25">
        <v>-45.555396141917804</v>
      </c>
      <c r="B31" s="25">
        <v>-10.485264979093323</v>
      </c>
      <c r="C31" s="25">
        <v>262.56383052635249</v>
      </c>
      <c r="D31" s="25">
        <v>1</v>
      </c>
    </row>
    <row r="32" spans="1:4" x14ac:dyDescent="0.25">
      <c r="A32" s="25">
        <v>-45.555396141917804</v>
      </c>
      <c r="B32" s="25">
        <v>-25.591155203210775</v>
      </c>
      <c r="C32" s="25">
        <v>275.67154125465714</v>
      </c>
      <c r="D32" s="25">
        <v>1</v>
      </c>
    </row>
    <row r="33" spans="1:4" x14ac:dyDescent="0.25">
      <c r="A33" s="25">
        <v>-39.047482407358117</v>
      </c>
      <c r="B33" s="25">
        <v>-30.56721315939064</v>
      </c>
      <c r="C33" s="25">
        <v>269.93691781102387</v>
      </c>
      <c r="D33" s="25">
        <v>1</v>
      </c>
    </row>
    <row r="34" spans="1:4" x14ac:dyDescent="0.25">
      <c r="A34" s="25">
        <v>-39.047482407358117</v>
      </c>
      <c r="B34" s="25">
        <v>-15.461322935273188</v>
      </c>
      <c r="C34" s="25">
        <v>256.82920708271922</v>
      </c>
      <c r="D34" s="25">
        <v>1</v>
      </c>
    </row>
    <row r="35" spans="1:4" x14ac:dyDescent="0.25">
      <c r="A35" s="25">
        <v>-54.232614454664045</v>
      </c>
      <c r="B35" s="25">
        <v>-23.991708003010103</v>
      </c>
      <c r="C35" s="25">
        <v>246.99842403649075</v>
      </c>
      <c r="D35" s="25">
        <v>1</v>
      </c>
    </row>
    <row r="36" spans="1:4" x14ac:dyDescent="0.25">
      <c r="A36" s="25">
        <v>-54.232614454664045</v>
      </c>
      <c r="B36" s="25">
        <v>-39.097598227127556</v>
      </c>
      <c r="C36" s="25">
        <v>260.1061347647954</v>
      </c>
      <c r="D36" s="25">
        <v>1</v>
      </c>
    </row>
    <row r="37" spans="1:4" x14ac:dyDescent="0.25">
      <c r="A37" s="25">
        <v>-15.185132047305935</v>
      </c>
      <c r="B37" s="25">
        <v>-68.953945964206753</v>
      </c>
      <c r="C37" s="25">
        <v>225.69839410299571</v>
      </c>
      <c r="D37" s="25">
        <v>1</v>
      </c>
    </row>
    <row r="38" spans="1:4" x14ac:dyDescent="0.25">
      <c r="A38" s="25">
        <v>-15.185132047305935</v>
      </c>
      <c r="B38" s="25">
        <v>-53.848055740089301</v>
      </c>
      <c r="C38" s="25">
        <v>212.59068337469105</v>
      </c>
      <c r="D38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4E4A-B03D-4DAA-9416-542987C68B30}">
  <dimension ref="A1:I55"/>
  <sheetViews>
    <sheetView tabSelected="1" topLeftCell="A43" workbookViewId="0">
      <selection activeCell="J17" sqref="J17"/>
    </sheetView>
  </sheetViews>
  <sheetFormatPr defaultRowHeight="15" x14ac:dyDescent="0.25"/>
  <sheetData>
    <row r="1" spans="1:4" ht="20.25" thickBot="1" x14ac:dyDescent="0.35">
      <c r="A1" s="27" t="s">
        <v>51</v>
      </c>
    </row>
    <row r="2" spans="1:4" ht="16.5" thickTop="1" thickBot="1" x14ac:dyDescent="0.3">
      <c r="A2" s="42">
        <v>-32</v>
      </c>
      <c r="B2" s="43">
        <v>0</v>
      </c>
      <c r="C2" s="43">
        <v>-300</v>
      </c>
      <c r="D2" s="44">
        <v>1</v>
      </c>
    </row>
    <row r="3" spans="1:4" ht="20.25" thickBot="1" x14ac:dyDescent="0.35">
      <c r="A3" s="27" t="s">
        <v>52</v>
      </c>
    </row>
    <row r="4" spans="1:4" ht="16.5" thickTop="1" thickBot="1" x14ac:dyDescent="0.3">
      <c r="A4" s="42">
        <v>32</v>
      </c>
      <c r="B4" s="43">
        <v>0</v>
      </c>
      <c r="C4" s="43">
        <v>-300</v>
      </c>
      <c r="D4" s="44">
        <v>1</v>
      </c>
    </row>
    <row r="6" spans="1:4" ht="20.25" thickBot="1" x14ac:dyDescent="0.35">
      <c r="A6" s="27" t="s">
        <v>53</v>
      </c>
    </row>
    <row r="7" spans="1:4" ht="15.75" thickTop="1" x14ac:dyDescent="0.25">
      <c r="A7" s="25">
        <v>1</v>
      </c>
      <c r="B7" s="25">
        <v>0</v>
      </c>
      <c r="C7" s="25">
        <v>0</v>
      </c>
      <c r="D7" s="25">
        <v>0</v>
      </c>
    </row>
    <row r="8" spans="1:4" x14ac:dyDescent="0.25">
      <c r="A8" s="25">
        <v>0</v>
      </c>
      <c r="B8" s="25">
        <v>1</v>
      </c>
      <c r="C8" s="25">
        <v>0</v>
      </c>
      <c r="D8" s="25">
        <v>0</v>
      </c>
    </row>
    <row r="9" spans="1:4" x14ac:dyDescent="0.25">
      <c r="A9" s="25">
        <f>-(A2/C2)</f>
        <v>-0.10666666666666667</v>
      </c>
      <c r="B9" s="25">
        <v>0</v>
      </c>
      <c r="C9" s="25">
        <v>1</v>
      </c>
      <c r="D9" s="25">
        <f>-(1/C2)</f>
        <v>3.3333333333333335E-3</v>
      </c>
    </row>
    <row r="10" spans="1:4" x14ac:dyDescent="0.25">
      <c r="A10" s="25">
        <v>0</v>
      </c>
      <c r="B10" s="25">
        <v>0</v>
      </c>
      <c r="C10" s="25">
        <v>0</v>
      </c>
      <c r="D10" s="25">
        <v>1</v>
      </c>
    </row>
    <row r="12" spans="1:4" ht="20.25" thickBot="1" x14ac:dyDescent="0.35">
      <c r="A12" s="27" t="s">
        <v>54</v>
      </c>
    </row>
    <row r="13" spans="1:4" ht="15.75" thickTop="1" x14ac:dyDescent="0.25">
      <c r="A13" s="25">
        <v>1</v>
      </c>
      <c r="B13" s="25">
        <v>0</v>
      </c>
      <c r="C13" s="25">
        <v>0</v>
      </c>
      <c r="D13" s="25">
        <v>0</v>
      </c>
    </row>
    <row r="14" spans="1:4" x14ac:dyDescent="0.25">
      <c r="A14" s="25">
        <v>0</v>
      </c>
      <c r="B14" s="25">
        <v>1</v>
      </c>
      <c r="C14" s="25">
        <v>0</v>
      </c>
      <c r="D14" s="25">
        <v>0</v>
      </c>
    </row>
    <row r="15" spans="1:4" x14ac:dyDescent="0.25">
      <c r="A15" s="25">
        <f>-(A4/C4)</f>
        <v>0.10666666666666667</v>
      </c>
      <c r="B15" s="25">
        <v>0</v>
      </c>
      <c r="C15" s="25">
        <v>1</v>
      </c>
      <c r="D15" s="25">
        <f>-(1/C4)</f>
        <v>3.3333333333333335E-3</v>
      </c>
    </row>
    <row r="16" spans="1:4" x14ac:dyDescent="0.25">
      <c r="A16" s="25">
        <v>0</v>
      </c>
      <c r="B16" s="25">
        <v>0</v>
      </c>
      <c r="C16" s="25">
        <v>0</v>
      </c>
      <c r="D16" s="25">
        <v>1</v>
      </c>
    </row>
    <row r="18" spans="1:9" ht="20.25" thickBot="1" x14ac:dyDescent="0.35">
      <c r="A18" s="45" t="s">
        <v>55</v>
      </c>
      <c r="B18" s="45"/>
      <c r="C18" s="45"/>
      <c r="D18" s="45"/>
      <c r="F18" s="45" t="s">
        <v>56</v>
      </c>
      <c r="G18" s="45"/>
      <c r="H18" s="45"/>
      <c r="I18" s="45"/>
    </row>
    <row r="19" spans="1:9" ht="15.75" thickTop="1" x14ac:dyDescent="0.25">
      <c r="A19">
        <f t="array" ref="A19:D55">MMULT(Sheet1!B7:E43,Sheet3!A7:D10)</f>
        <v>0</v>
      </c>
      <c r="B19">
        <v>0</v>
      </c>
      <c r="C19">
        <v>0</v>
      </c>
      <c r="D19">
        <v>1</v>
      </c>
      <c r="F19">
        <f t="array" ref="F19:I55">MMULT(Sheet1!B7:E43,Sheet3!A13:D16)</f>
        <v>0</v>
      </c>
      <c r="G19">
        <v>0</v>
      </c>
      <c r="H19">
        <v>0</v>
      </c>
      <c r="I19">
        <v>1</v>
      </c>
    </row>
    <row r="20" spans="1:9" x14ac:dyDescent="0.25">
      <c r="A20">
        <v>65.733333333333334</v>
      </c>
      <c r="B20">
        <v>20</v>
      </c>
      <c r="C20">
        <v>40</v>
      </c>
      <c r="D20">
        <v>1.1333333333333333</v>
      </c>
      <c r="F20">
        <v>74.266666666666666</v>
      </c>
      <c r="G20">
        <v>20</v>
      </c>
      <c r="H20">
        <v>40</v>
      </c>
      <c r="I20">
        <v>1.1333333333333333</v>
      </c>
    </row>
    <row r="21" spans="1:9" x14ac:dyDescent="0.25">
      <c r="A21">
        <v>65.733333333333334</v>
      </c>
      <c r="B21">
        <v>0</v>
      </c>
      <c r="C21">
        <v>40</v>
      </c>
      <c r="D21">
        <v>1.1333333333333333</v>
      </c>
      <c r="F21">
        <v>74.266666666666666</v>
      </c>
      <c r="G21">
        <v>0</v>
      </c>
      <c r="H21">
        <v>40</v>
      </c>
      <c r="I21">
        <v>1.1333333333333333</v>
      </c>
    </row>
    <row r="22" spans="1:9" x14ac:dyDescent="0.25">
      <c r="A22">
        <v>33.066666666666663</v>
      </c>
      <c r="B22">
        <v>20</v>
      </c>
      <c r="C22">
        <v>65</v>
      </c>
      <c r="D22">
        <v>1.2166666666666668</v>
      </c>
      <c r="F22">
        <v>46.933333333333337</v>
      </c>
      <c r="G22">
        <v>20</v>
      </c>
      <c r="H22">
        <v>65</v>
      </c>
      <c r="I22">
        <v>1.2166666666666668</v>
      </c>
    </row>
    <row r="23" spans="1:9" x14ac:dyDescent="0.25">
      <c r="A23">
        <v>35.200000000000003</v>
      </c>
      <c r="B23">
        <v>20</v>
      </c>
      <c r="C23">
        <v>45</v>
      </c>
      <c r="D23">
        <v>1.1499999999999999</v>
      </c>
      <c r="F23">
        <v>44.8</v>
      </c>
      <c r="G23">
        <v>20</v>
      </c>
      <c r="H23">
        <v>45</v>
      </c>
      <c r="I23">
        <v>1.1499999999999999</v>
      </c>
    </row>
    <row r="24" spans="1:9" x14ac:dyDescent="0.25">
      <c r="A24">
        <v>36.266666666666666</v>
      </c>
      <c r="B24">
        <v>20</v>
      </c>
      <c r="C24">
        <v>35</v>
      </c>
      <c r="D24">
        <v>1.1166666666666667</v>
      </c>
      <c r="F24">
        <v>43.733333333333334</v>
      </c>
      <c r="G24">
        <v>20</v>
      </c>
      <c r="H24">
        <v>35</v>
      </c>
      <c r="I24">
        <v>1.1166666666666667</v>
      </c>
    </row>
    <row r="25" spans="1:9" x14ac:dyDescent="0.25">
      <c r="A25">
        <v>46.266666666666666</v>
      </c>
      <c r="B25">
        <v>20</v>
      </c>
      <c r="C25">
        <v>35</v>
      </c>
      <c r="D25">
        <v>1.1166666666666667</v>
      </c>
      <c r="F25">
        <v>53.733333333333334</v>
      </c>
      <c r="G25">
        <v>20</v>
      </c>
      <c r="H25">
        <v>35</v>
      </c>
      <c r="I25">
        <v>1.1166666666666667</v>
      </c>
    </row>
    <row r="26" spans="1:9" x14ac:dyDescent="0.25">
      <c r="A26">
        <v>45.2</v>
      </c>
      <c r="B26">
        <v>20</v>
      </c>
      <c r="C26">
        <v>45</v>
      </c>
      <c r="D26">
        <v>1.1499999999999999</v>
      </c>
      <c r="F26">
        <v>54.8</v>
      </c>
      <c r="G26">
        <v>20</v>
      </c>
      <c r="H26">
        <v>45</v>
      </c>
      <c r="I26">
        <v>1.1499999999999999</v>
      </c>
    </row>
    <row r="27" spans="1:9" x14ac:dyDescent="0.25">
      <c r="A27">
        <v>72.293333333333337</v>
      </c>
      <c r="B27">
        <v>120</v>
      </c>
      <c r="C27">
        <v>16</v>
      </c>
      <c r="D27">
        <v>1.0533333333333332</v>
      </c>
      <c r="F27">
        <v>75.706666666666663</v>
      </c>
      <c r="G27">
        <v>120</v>
      </c>
      <c r="H27">
        <v>16</v>
      </c>
      <c r="I27">
        <v>1.0533333333333332</v>
      </c>
    </row>
    <row r="28" spans="1:9" x14ac:dyDescent="0.25">
      <c r="A28">
        <v>73.573333333333338</v>
      </c>
      <c r="B28">
        <v>120</v>
      </c>
      <c r="C28">
        <v>4</v>
      </c>
      <c r="D28">
        <v>1.0133333333333334</v>
      </c>
      <c r="F28">
        <v>74.426666666666662</v>
      </c>
      <c r="G28">
        <v>120</v>
      </c>
      <c r="H28">
        <v>4</v>
      </c>
      <c r="I28">
        <v>1.0133333333333334</v>
      </c>
    </row>
    <row r="29" spans="1:9" x14ac:dyDescent="0.25">
      <c r="A29">
        <v>85.573333333333338</v>
      </c>
      <c r="B29">
        <v>120</v>
      </c>
      <c r="C29">
        <v>4</v>
      </c>
      <c r="D29">
        <v>1.0133333333333334</v>
      </c>
      <c r="F29">
        <v>86.426666666666662</v>
      </c>
      <c r="G29">
        <v>120</v>
      </c>
      <c r="H29">
        <v>4</v>
      </c>
      <c r="I29">
        <v>1.0133333333333334</v>
      </c>
    </row>
    <row r="30" spans="1:9" x14ac:dyDescent="0.25">
      <c r="A30">
        <v>84.293333333333337</v>
      </c>
      <c r="B30">
        <v>120</v>
      </c>
      <c r="C30">
        <v>16</v>
      </c>
      <c r="D30">
        <v>1.0533333333333332</v>
      </c>
      <c r="F30">
        <v>87.706666666666663</v>
      </c>
      <c r="G30">
        <v>120</v>
      </c>
      <c r="H30">
        <v>16</v>
      </c>
      <c r="I30">
        <v>1.0533333333333332</v>
      </c>
    </row>
    <row r="31" spans="1:9" x14ac:dyDescent="0.25">
      <c r="A31">
        <v>0</v>
      </c>
      <c r="B31">
        <v>80</v>
      </c>
      <c r="C31">
        <v>0</v>
      </c>
      <c r="D31">
        <v>1</v>
      </c>
      <c r="F31">
        <v>0</v>
      </c>
      <c r="G31">
        <v>80</v>
      </c>
      <c r="H31">
        <v>0</v>
      </c>
      <c r="I31">
        <v>1</v>
      </c>
    </row>
    <row r="32" spans="1:9" x14ac:dyDescent="0.25">
      <c r="A32">
        <v>-2.1333333333333333</v>
      </c>
      <c r="B32">
        <v>80</v>
      </c>
      <c r="C32">
        <v>20</v>
      </c>
      <c r="D32">
        <v>1.0666666666666667</v>
      </c>
      <c r="F32">
        <v>2.1333333333333333</v>
      </c>
      <c r="G32">
        <v>80</v>
      </c>
      <c r="H32">
        <v>20</v>
      </c>
      <c r="I32">
        <v>1.0666666666666667</v>
      </c>
    </row>
    <row r="33" spans="1:9" x14ac:dyDescent="0.25">
      <c r="A33">
        <v>27.866666666666667</v>
      </c>
      <c r="B33">
        <v>80</v>
      </c>
      <c r="C33">
        <v>20</v>
      </c>
      <c r="D33">
        <v>1.0666666666666667</v>
      </c>
      <c r="F33">
        <v>32.133333333333333</v>
      </c>
      <c r="G33">
        <v>80</v>
      </c>
      <c r="H33">
        <v>20</v>
      </c>
      <c r="I33">
        <v>1.0666666666666667</v>
      </c>
    </row>
    <row r="34" spans="1:9" x14ac:dyDescent="0.25">
      <c r="A34">
        <v>30</v>
      </c>
      <c r="B34">
        <v>80</v>
      </c>
      <c r="C34">
        <v>0</v>
      </c>
      <c r="D34">
        <v>1</v>
      </c>
      <c r="F34">
        <v>30</v>
      </c>
      <c r="G34">
        <v>80</v>
      </c>
      <c r="H34">
        <v>0</v>
      </c>
      <c r="I34">
        <v>1</v>
      </c>
    </row>
    <row r="35" spans="1:9" x14ac:dyDescent="0.25">
      <c r="A35">
        <v>30</v>
      </c>
      <c r="B35">
        <v>40</v>
      </c>
      <c r="C35">
        <v>0</v>
      </c>
      <c r="D35">
        <v>1</v>
      </c>
      <c r="F35">
        <v>30</v>
      </c>
      <c r="G35">
        <v>40</v>
      </c>
      <c r="H35">
        <v>0</v>
      </c>
      <c r="I35">
        <v>1</v>
      </c>
    </row>
    <row r="36" spans="1:9" x14ac:dyDescent="0.25">
      <c r="A36">
        <v>27.866666666666667</v>
      </c>
      <c r="B36">
        <v>40</v>
      </c>
      <c r="C36">
        <v>20</v>
      </c>
      <c r="D36">
        <v>1.0666666666666667</v>
      </c>
      <c r="F36">
        <v>32.133333333333333</v>
      </c>
      <c r="G36">
        <v>40</v>
      </c>
      <c r="H36">
        <v>20</v>
      </c>
      <c r="I36">
        <v>1.0666666666666667</v>
      </c>
    </row>
    <row r="37" spans="1:9" x14ac:dyDescent="0.25">
      <c r="A37">
        <v>57.866666666666667</v>
      </c>
      <c r="B37">
        <v>40</v>
      </c>
      <c r="C37">
        <v>20</v>
      </c>
      <c r="D37">
        <v>1.0666666666666667</v>
      </c>
      <c r="F37">
        <v>62.133333333333333</v>
      </c>
      <c r="G37">
        <v>40</v>
      </c>
      <c r="H37">
        <v>20</v>
      </c>
      <c r="I37">
        <v>1.0666666666666667</v>
      </c>
    </row>
    <row r="38" spans="1:9" x14ac:dyDescent="0.25">
      <c r="A38">
        <v>60</v>
      </c>
      <c r="B38">
        <v>40</v>
      </c>
      <c r="C38">
        <v>0</v>
      </c>
      <c r="D38">
        <v>1</v>
      </c>
      <c r="F38">
        <v>60</v>
      </c>
      <c r="G38">
        <v>40</v>
      </c>
      <c r="H38">
        <v>0</v>
      </c>
      <c r="I38">
        <v>1</v>
      </c>
    </row>
    <row r="39" spans="1:9" x14ac:dyDescent="0.25">
      <c r="A39">
        <v>60</v>
      </c>
      <c r="B39">
        <v>120</v>
      </c>
      <c r="C39">
        <v>0</v>
      </c>
      <c r="D39">
        <v>1</v>
      </c>
      <c r="F39">
        <v>60</v>
      </c>
      <c r="G39">
        <v>120</v>
      </c>
      <c r="H39">
        <v>0</v>
      </c>
      <c r="I39">
        <v>1</v>
      </c>
    </row>
    <row r="40" spans="1:9" x14ac:dyDescent="0.25">
      <c r="A40">
        <v>57.866666666666667</v>
      </c>
      <c r="B40">
        <v>120</v>
      </c>
      <c r="C40">
        <v>20</v>
      </c>
      <c r="D40">
        <v>1.0666666666666667</v>
      </c>
      <c r="F40">
        <v>62.133333333333333</v>
      </c>
      <c r="G40">
        <v>120</v>
      </c>
      <c r="H40">
        <v>20</v>
      </c>
      <c r="I40">
        <v>1.0666666666666667</v>
      </c>
    </row>
    <row r="41" spans="1:9" x14ac:dyDescent="0.25">
      <c r="A41">
        <v>97.86666666666666</v>
      </c>
      <c r="B41">
        <v>120</v>
      </c>
      <c r="C41">
        <v>20</v>
      </c>
      <c r="D41">
        <v>1.0666666666666667</v>
      </c>
      <c r="F41">
        <v>102.13333333333334</v>
      </c>
      <c r="G41">
        <v>120</v>
      </c>
      <c r="H41">
        <v>20</v>
      </c>
      <c r="I41">
        <v>1.0666666666666667</v>
      </c>
    </row>
    <row r="42" spans="1:9" x14ac:dyDescent="0.25">
      <c r="A42">
        <v>100</v>
      </c>
      <c r="B42">
        <v>120</v>
      </c>
      <c r="C42">
        <v>0</v>
      </c>
      <c r="D42">
        <v>1</v>
      </c>
      <c r="F42">
        <v>100</v>
      </c>
      <c r="G42">
        <v>120</v>
      </c>
      <c r="H42">
        <v>0</v>
      </c>
      <c r="I42">
        <v>1</v>
      </c>
    </row>
    <row r="43" spans="1:9" x14ac:dyDescent="0.25">
      <c r="A43">
        <v>100</v>
      </c>
      <c r="B43">
        <v>0</v>
      </c>
      <c r="C43">
        <v>0</v>
      </c>
      <c r="D43">
        <v>1</v>
      </c>
      <c r="F43">
        <v>100</v>
      </c>
      <c r="G43">
        <v>0</v>
      </c>
      <c r="H43">
        <v>0</v>
      </c>
      <c r="I43">
        <v>1</v>
      </c>
    </row>
    <row r="44" spans="1:9" x14ac:dyDescent="0.25">
      <c r="A44">
        <v>95.733333333333334</v>
      </c>
      <c r="B44">
        <v>0</v>
      </c>
      <c r="C44">
        <v>40</v>
      </c>
      <c r="D44">
        <v>1.1333333333333333</v>
      </c>
      <c r="F44">
        <v>104.26666666666667</v>
      </c>
      <c r="G44">
        <v>0</v>
      </c>
      <c r="H44">
        <v>40</v>
      </c>
      <c r="I44">
        <v>1.1333333333333333</v>
      </c>
    </row>
    <row r="45" spans="1:9" x14ac:dyDescent="0.25">
      <c r="A45">
        <v>95.733333333333334</v>
      </c>
      <c r="B45">
        <v>20</v>
      </c>
      <c r="C45">
        <v>40</v>
      </c>
      <c r="D45">
        <v>1.1333333333333333</v>
      </c>
      <c r="F45">
        <v>104.26666666666667</v>
      </c>
      <c r="G45">
        <v>20</v>
      </c>
      <c r="H45">
        <v>40</v>
      </c>
      <c r="I45">
        <v>1.1333333333333333</v>
      </c>
    </row>
    <row r="46" spans="1:9" x14ac:dyDescent="0.25">
      <c r="A46">
        <v>97.86666666666666</v>
      </c>
      <c r="B46">
        <v>20</v>
      </c>
      <c r="C46">
        <v>20</v>
      </c>
      <c r="D46">
        <v>1.0666666666666667</v>
      </c>
      <c r="F46">
        <v>102.13333333333334</v>
      </c>
      <c r="G46">
        <v>20</v>
      </c>
      <c r="H46">
        <v>20</v>
      </c>
      <c r="I46">
        <v>1.0666666666666667</v>
      </c>
    </row>
    <row r="47" spans="1:9" x14ac:dyDescent="0.25">
      <c r="A47">
        <v>-2.1333333333333333</v>
      </c>
      <c r="B47">
        <v>20</v>
      </c>
      <c r="C47">
        <v>20</v>
      </c>
      <c r="D47">
        <v>1.0666666666666667</v>
      </c>
      <c r="F47">
        <v>2.1333333333333333</v>
      </c>
      <c r="G47">
        <v>20</v>
      </c>
      <c r="H47">
        <v>20</v>
      </c>
      <c r="I47">
        <v>1.0666666666666667</v>
      </c>
    </row>
    <row r="48" spans="1:9" x14ac:dyDescent="0.25">
      <c r="A48">
        <v>-6.4</v>
      </c>
      <c r="B48">
        <v>20</v>
      </c>
      <c r="C48">
        <v>60</v>
      </c>
      <c r="D48">
        <v>1.2</v>
      </c>
      <c r="F48">
        <v>6.4</v>
      </c>
      <c r="G48">
        <v>20</v>
      </c>
      <c r="H48">
        <v>60</v>
      </c>
      <c r="I48">
        <v>1.2</v>
      </c>
    </row>
    <row r="49" spans="1:9" x14ac:dyDescent="0.25">
      <c r="A49">
        <v>-6.4</v>
      </c>
      <c r="B49">
        <v>0</v>
      </c>
      <c r="C49">
        <v>60</v>
      </c>
      <c r="D49">
        <v>1.2</v>
      </c>
      <c r="F49">
        <v>6.4</v>
      </c>
      <c r="G49">
        <v>0</v>
      </c>
      <c r="H49">
        <v>60</v>
      </c>
      <c r="I49">
        <v>1.2</v>
      </c>
    </row>
    <row r="50" spans="1:9" x14ac:dyDescent="0.25">
      <c r="A50">
        <v>3.5999999999999996</v>
      </c>
      <c r="B50">
        <v>0</v>
      </c>
      <c r="C50">
        <v>60</v>
      </c>
      <c r="D50">
        <v>1.2</v>
      </c>
      <c r="F50">
        <v>16.399999999999999</v>
      </c>
      <c r="G50">
        <v>0</v>
      </c>
      <c r="H50">
        <v>60</v>
      </c>
      <c r="I50">
        <v>1.2</v>
      </c>
    </row>
    <row r="51" spans="1:9" x14ac:dyDescent="0.25">
      <c r="A51">
        <v>3.5999999999999996</v>
      </c>
      <c r="B51">
        <v>20</v>
      </c>
      <c r="C51">
        <v>60</v>
      </c>
      <c r="D51">
        <v>1.2</v>
      </c>
      <c r="F51">
        <v>16.399999999999999</v>
      </c>
      <c r="G51">
        <v>20</v>
      </c>
      <c r="H51">
        <v>60</v>
      </c>
      <c r="I51">
        <v>1.2</v>
      </c>
    </row>
    <row r="52" spans="1:9" x14ac:dyDescent="0.25">
      <c r="A52">
        <v>1.4666666666666668</v>
      </c>
      <c r="B52">
        <v>20</v>
      </c>
      <c r="C52">
        <v>80</v>
      </c>
      <c r="D52">
        <v>1.2666666666666666</v>
      </c>
      <c r="F52">
        <v>18.533333333333331</v>
      </c>
      <c r="G52">
        <v>20</v>
      </c>
      <c r="H52">
        <v>80</v>
      </c>
      <c r="I52">
        <v>1.2666666666666666</v>
      </c>
    </row>
    <row r="53" spans="1:9" x14ac:dyDescent="0.25">
      <c r="A53">
        <v>1.4666666666666668</v>
      </c>
      <c r="B53">
        <v>0</v>
      </c>
      <c r="C53">
        <v>80</v>
      </c>
      <c r="D53">
        <v>1.2666666666666666</v>
      </c>
      <c r="F53">
        <v>18.533333333333331</v>
      </c>
      <c r="G53">
        <v>0</v>
      </c>
      <c r="H53">
        <v>80</v>
      </c>
      <c r="I53">
        <v>1.2666666666666666</v>
      </c>
    </row>
    <row r="54" spans="1:9" x14ac:dyDescent="0.25">
      <c r="A54">
        <v>61.466666666666669</v>
      </c>
      <c r="B54">
        <v>0</v>
      </c>
      <c r="C54">
        <v>80</v>
      </c>
      <c r="D54">
        <v>1.2666666666666666</v>
      </c>
      <c r="F54">
        <v>78.533333333333331</v>
      </c>
      <c r="G54">
        <v>0</v>
      </c>
      <c r="H54">
        <v>80</v>
      </c>
      <c r="I54">
        <v>1.2666666666666666</v>
      </c>
    </row>
    <row r="55" spans="1:9" x14ac:dyDescent="0.25">
      <c r="A55">
        <v>61.466666666666669</v>
      </c>
      <c r="B55">
        <v>20</v>
      </c>
      <c r="C55">
        <v>80</v>
      </c>
      <c r="D55">
        <v>1.2666666666666666</v>
      </c>
      <c r="F55">
        <v>78.533333333333331</v>
      </c>
      <c r="G55">
        <v>20</v>
      </c>
      <c r="H55">
        <v>80</v>
      </c>
      <c r="I55">
        <v>1.2666666666666666</v>
      </c>
    </row>
  </sheetData>
  <mergeCells count="2">
    <mergeCell ref="A18:D18"/>
    <mergeCell ref="F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Calculations</vt:lpstr>
      <vt:lpstr>Matrices</vt:lpstr>
      <vt:lpstr>Xuvn</vt:lpstr>
      <vt:lpstr>Sheet3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Kambiz Hajikolaei</dc:creator>
  <cp:lastModifiedBy>Pkao</cp:lastModifiedBy>
  <dcterms:created xsi:type="dcterms:W3CDTF">2017-11-11T00:42:13Z</dcterms:created>
  <dcterms:modified xsi:type="dcterms:W3CDTF">2017-11-15T00:46:25Z</dcterms:modified>
</cp:coreProperties>
</file>