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kao\Documents\GraphicsViewPort\data\"/>
    </mc:Choice>
  </mc:AlternateContent>
  <bookViews>
    <workbookView xWindow="0" yWindow="0" windowWidth="20490" windowHeight="7530" activeTab="5" xr2:uid="{00000000-000D-0000-FFFF-FFFF00000000}"/>
  </bookViews>
  <sheets>
    <sheet name="Sheet1" sheetId="1" r:id="rId1"/>
    <sheet name="Calculations" sheetId="2" r:id="rId2"/>
    <sheet name="Matrices" sheetId="3" r:id="rId3"/>
    <sheet name="Xuvn" sheetId="4" r:id="rId4"/>
    <sheet name="EYE" sheetId="5" r:id="rId5"/>
    <sheet name="Final" sheetId="6" r:id="rId6"/>
    <sheet name="Sheet2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6" l="1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I2" i="6"/>
  <c r="H2" i="6"/>
  <c r="G2" i="6"/>
  <c r="F2" i="6" a="1"/>
  <c r="F2" i="6" s="1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D2" i="6"/>
  <c r="C2" i="6"/>
  <c r="B2" i="6"/>
  <c r="A2" i="6" a="1"/>
  <c r="A2" i="6" s="1"/>
  <c r="F33" i="6" l="1"/>
  <c r="F25" i="6"/>
  <c r="F9" i="6"/>
  <c r="F36" i="6"/>
  <c r="F32" i="6"/>
  <c r="F28" i="6"/>
  <c r="F24" i="6"/>
  <c r="F20" i="6"/>
  <c r="F16" i="6"/>
  <c r="F12" i="6"/>
  <c r="F8" i="6"/>
  <c r="F4" i="6"/>
  <c r="F37" i="6"/>
  <c r="F29" i="6"/>
  <c r="F17" i="6"/>
  <c r="F13" i="6"/>
  <c r="F35" i="6"/>
  <c r="F31" i="6"/>
  <c r="F27" i="6"/>
  <c r="F23" i="6"/>
  <c r="F19" i="6"/>
  <c r="F15" i="6"/>
  <c r="F11" i="6"/>
  <c r="F7" i="6"/>
  <c r="F3" i="6"/>
  <c r="F21" i="6"/>
  <c r="F5" i="6"/>
  <c r="F38" i="6"/>
  <c r="F34" i="6"/>
  <c r="F30" i="6"/>
  <c r="F26" i="6"/>
  <c r="F22" i="6"/>
  <c r="F18" i="6"/>
  <c r="F14" i="6"/>
  <c r="F10" i="6"/>
  <c r="F6" i="6"/>
  <c r="A4" i="6"/>
  <c r="A38" i="6"/>
  <c r="A34" i="6"/>
  <c r="A30" i="6"/>
  <c r="A26" i="6"/>
  <c r="A22" i="6"/>
  <c r="A18" i="6"/>
  <c r="A14" i="6"/>
  <c r="A10" i="6"/>
  <c r="A6" i="6"/>
  <c r="A37" i="6"/>
  <c r="A33" i="6"/>
  <c r="A29" i="6"/>
  <c r="A25" i="6"/>
  <c r="A21" i="6"/>
  <c r="A17" i="6"/>
  <c r="A13" i="6"/>
  <c r="A9" i="6"/>
  <c r="A5" i="6"/>
  <c r="A36" i="6"/>
  <c r="A32" i="6"/>
  <c r="A28" i="6"/>
  <c r="A24" i="6"/>
  <c r="A20" i="6"/>
  <c r="A16" i="6"/>
  <c r="A12" i="6"/>
  <c r="A8" i="6"/>
  <c r="A35" i="6"/>
  <c r="A31" i="6"/>
  <c r="A27" i="6"/>
  <c r="A23" i="6"/>
  <c r="A19" i="6"/>
  <c r="A15" i="6"/>
  <c r="A11" i="6"/>
  <c r="A7" i="6"/>
  <c r="A3" i="6"/>
  <c r="F19" i="5" a="1"/>
  <c r="F19" i="5" s="1"/>
  <c r="A19" i="5" a="1"/>
  <c r="A19" i="5" s="1"/>
  <c r="I54" i="5" l="1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1" i="5"/>
  <c r="I19" i="5"/>
  <c r="H54" i="5"/>
  <c r="H52" i="5"/>
  <c r="H50" i="5"/>
  <c r="H48" i="5"/>
  <c r="H46" i="5"/>
  <c r="H44" i="5"/>
  <c r="H42" i="5"/>
  <c r="H40" i="5"/>
  <c r="H38" i="5"/>
  <c r="H36" i="5"/>
  <c r="H34" i="5"/>
  <c r="H32" i="5"/>
  <c r="H30" i="5"/>
  <c r="H28" i="5"/>
  <c r="H25" i="5"/>
  <c r="H23" i="5"/>
  <c r="H21" i="5"/>
  <c r="H19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I55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2" i="5"/>
  <c r="I20" i="5"/>
  <c r="H55" i="5"/>
  <c r="H53" i="5"/>
  <c r="H51" i="5"/>
  <c r="H49" i="5"/>
  <c r="H47" i="5"/>
  <c r="H45" i="5"/>
  <c r="H43" i="5"/>
  <c r="H41" i="5"/>
  <c r="H39" i="5"/>
  <c r="H37" i="5"/>
  <c r="H35" i="5"/>
  <c r="H33" i="5"/>
  <c r="H31" i="5"/>
  <c r="H29" i="5"/>
  <c r="H27" i="5"/>
  <c r="H26" i="5"/>
  <c r="H24" i="5"/>
  <c r="H22" i="5"/>
  <c r="H20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D55" i="5"/>
  <c r="D53" i="5"/>
  <c r="D51" i="5"/>
  <c r="D49" i="5"/>
  <c r="D46" i="5"/>
  <c r="D43" i="5"/>
  <c r="D30" i="5"/>
  <c r="D28" i="5"/>
  <c r="D26" i="5"/>
  <c r="D24" i="5"/>
  <c r="D22" i="5"/>
  <c r="D21" i="5"/>
  <c r="D19" i="5"/>
  <c r="C55" i="5"/>
  <c r="C53" i="5"/>
  <c r="C51" i="5"/>
  <c r="C49" i="5"/>
  <c r="C47" i="5"/>
  <c r="C45" i="5"/>
  <c r="C43" i="5"/>
  <c r="C41" i="5"/>
  <c r="C39" i="5"/>
  <c r="C38" i="5"/>
  <c r="C36" i="5"/>
  <c r="C34" i="5"/>
  <c r="C32" i="5"/>
  <c r="C30" i="5"/>
  <c r="C28" i="5"/>
  <c r="C26" i="5"/>
  <c r="C24" i="5"/>
  <c r="C22" i="5"/>
  <c r="C20" i="5"/>
  <c r="B53" i="5"/>
  <c r="B51" i="5"/>
  <c r="B50" i="5"/>
  <c r="B48" i="5"/>
  <c r="B46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D54" i="5"/>
  <c r="D52" i="5"/>
  <c r="D50" i="5"/>
  <c r="D48" i="5"/>
  <c r="D47" i="5"/>
  <c r="D45" i="5"/>
  <c r="D44" i="5"/>
  <c r="D42" i="5"/>
  <c r="D41" i="5"/>
  <c r="D40" i="5"/>
  <c r="D39" i="5"/>
  <c r="D38" i="5"/>
  <c r="D37" i="5"/>
  <c r="D36" i="5"/>
  <c r="D35" i="5"/>
  <c r="D34" i="5"/>
  <c r="D33" i="5"/>
  <c r="D32" i="5"/>
  <c r="D31" i="5"/>
  <c r="D29" i="5"/>
  <c r="D27" i="5"/>
  <c r="D25" i="5"/>
  <c r="D23" i="5"/>
  <c r="D20" i="5"/>
  <c r="C54" i="5"/>
  <c r="C52" i="5"/>
  <c r="C50" i="5"/>
  <c r="C48" i="5"/>
  <c r="C46" i="5"/>
  <c r="C44" i="5"/>
  <c r="C42" i="5"/>
  <c r="C40" i="5"/>
  <c r="C37" i="5"/>
  <c r="C35" i="5"/>
  <c r="C33" i="5"/>
  <c r="C31" i="5"/>
  <c r="C29" i="5"/>
  <c r="C27" i="5"/>
  <c r="C25" i="5"/>
  <c r="C23" i="5"/>
  <c r="C21" i="5"/>
  <c r="C19" i="5"/>
  <c r="B55" i="5"/>
  <c r="B54" i="5"/>
  <c r="B52" i="5"/>
  <c r="B49" i="5"/>
  <c r="B47" i="5"/>
  <c r="B45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D15" i="5"/>
  <c r="A15" i="5"/>
  <c r="D9" i="5"/>
  <c r="A9" i="5"/>
  <c r="A2" i="4" a="1"/>
  <c r="C38" i="4" s="1"/>
  <c r="C21" i="2"/>
  <c r="D5" i="4" l="1"/>
  <c r="D9" i="4"/>
  <c r="D13" i="4"/>
  <c r="D17" i="4"/>
  <c r="D21" i="4"/>
  <c r="D25" i="4"/>
  <c r="A2" i="4"/>
  <c r="D8" i="4"/>
  <c r="D16" i="4"/>
  <c r="D24" i="4"/>
  <c r="D2" i="4"/>
  <c r="D6" i="4"/>
  <c r="D10" i="4"/>
  <c r="D14" i="4"/>
  <c r="D18" i="4"/>
  <c r="D22" i="4"/>
  <c r="D26" i="4"/>
  <c r="D4" i="4"/>
  <c r="D12" i="4"/>
  <c r="D20" i="4"/>
  <c r="D3" i="4"/>
  <c r="D7" i="4"/>
  <c r="D11" i="4"/>
  <c r="D15" i="4"/>
  <c r="D19" i="4"/>
  <c r="D23" i="4"/>
  <c r="D2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D28" i="4"/>
  <c r="D29" i="4"/>
  <c r="D30" i="4"/>
  <c r="D31" i="4"/>
  <c r="D32" i="4"/>
  <c r="D33" i="4"/>
  <c r="D34" i="4"/>
  <c r="D35" i="4"/>
  <c r="D36" i="4"/>
  <c r="D37" i="4"/>
  <c r="D38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3"/>
  <c r="B5" i="3"/>
  <c r="A5" i="3"/>
  <c r="G3" i="2"/>
  <c r="H3" i="2"/>
  <c r="I3" i="2"/>
  <c r="D5" i="2" l="1"/>
  <c r="A7" i="2" s="1"/>
  <c r="C43" i="1"/>
  <c r="B42" i="1"/>
  <c r="B43" i="1" s="1"/>
  <c r="D40" i="1"/>
  <c r="D41" i="1" s="1"/>
  <c r="D42" i="1" s="1"/>
  <c r="D43" i="1" s="1"/>
  <c r="C40" i="1"/>
  <c r="C39" i="1"/>
  <c r="B38" i="1"/>
  <c r="B39" i="1" s="1"/>
  <c r="B40" i="1" s="1"/>
  <c r="B41" i="1" s="1"/>
  <c r="D36" i="1"/>
  <c r="D37" i="1" s="1"/>
  <c r="D38" i="1" s="1"/>
  <c r="D39" i="1" s="1"/>
  <c r="C36" i="1"/>
  <c r="D34" i="1"/>
  <c r="C34" i="1"/>
  <c r="C33" i="1"/>
  <c r="D32" i="1"/>
  <c r="D33" i="1" s="1"/>
  <c r="D8" i="1" s="1"/>
  <c r="D9" i="1" s="1"/>
  <c r="B32" i="1"/>
  <c r="B33" i="1" s="1"/>
  <c r="B34" i="1" s="1"/>
  <c r="D29" i="1"/>
  <c r="B29" i="1"/>
  <c r="B30" i="1" s="1"/>
  <c r="D28" i="1"/>
  <c r="C27" i="1"/>
  <c r="C28" i="1" s="1"/>
  <c r="C29" i="1" s="1"/>
  <c r="C30" i="1" s="1"/>
  <c r="D25" i="1"/>
  <c r="B25" i="1"/>
  <c r="B26" i="1" s="1"/>
  <c r="B27" i="1" s="1"/>
  <c r="B28" i="1" s="1"/>
  <c r="D24" i="1"/>
  <c r="C23" i="1"/>
  <c r="C24" i="1" s="1"/>
  <c r="C25" i="1" s="1"/>
  <c r="C26" i="1" s="1"/>
  <c r="B22" i="1"/>
  <c r="B23" i="1" s="1"/>
  <c r="B24" i="1" s="1"/>
  <c r="B21" i="1"/>
  <c r="D20" i="1"/>
  <c r="D21" i="1" s="1"/>
  <c r="C19" i="1"/>
  <c r="C20" i="1" s="1"/>
  <c r="C21" i="1" s="1"/>
  <c r="C22" i="1" s="1"/>
  <c r="D16" i="1"/>
  <c r="D17" i="1" s="1"/>
  <c r="D15" i="1"/>
  <c r="D18" i="1" s="1"/>
  <c r="C15" i="1"/>
  <c r="C16" i="1" s="1"/>
  <c r="C17" i="1" s="1"/>
  <c r="C18" i="1" s="1"/>
  <c r="B13" i="1"/>
  <c r="B14" i="1" s="1"/>
  <c r="D12" i="1"/>
  <c r="D13" i="1" s="1"/>
  <c r="D11" i="1"/>
  <c r="D14" i="1" s="1"/>
  <c r="D10" i="1"/>
  <c r="C10" i="1"/>
  <c r="C11" i="1" s="1"/>
  <c r="C12" i="1" s="1"/>
  <c r="C13" i="1" s="1"/>
  <c r="C14" i="1" s="1"/>
  <c r="B10" i="1"/>
  <c r="B11" i="1" s="1"/>
  <c r="B12" i="1" s="1"/>
  <c r="C8" i="1"/>
  <c r="A16" i="3" l="1"/>
  <c r="C8" i="3"/>
  <c r="C7" i="2"/>
  <c r="B7" i="2"/>
  <c r="B8" i="1"/>
  <c r="B9" i="1" s="1"/>
  <c r="B15" i="1"/>
  <c r="B16" i="1" s="1"/>
  <c r="B17" i="1"/>
  <c r="B18" i="1" s="1"/>
  <c r="C16" i="3" l="1"/>
  <c r="C10" i="3"/>
  <c r="B11" i="2"/>
  <c r="B14" i="2" s="1"/>
  <c r="B16" i="3"/>
  <c r="A11" i="2"/>
  <c r="A14" i="2" s="1"/>
  <c r="C9" i="3"/>
  <c r="C11" i="2"/>
  <c r="C14" i="2" s="1"/>
  <c r="D15" i="2" l="1"/>
  <c r="A17" i="2"/>
  <c r="B17" i="2"/>
  <c r="C17" i="2"/>
  <c r="B10" i="3" l="1"/>
  <c r="C15" i="3"/>
  <c r="A21" i="2"/>
  <c r="A15" i="3"/>
  <c r="B8" i="3"/>
  <c r="B21" i="2"/>
  <c r="B15" i="3"/>
  <c r="B9" i="3"/>
  <c r="A14" i="3" l="1"/>
  <c r="A20" i="3" s="1" a="1"/>
  <c r="A8" i="3"/>
  <c r="A9" i="3"/>
  <c r="B14" i="3"/>
  <c r="C14" i="3"/>
  <c r="A10" i="3"/>
  <c r="A26" i="3" s="1" a="1"/>
  <c r="A26" i="3" l="1"/>
  <c r="D29" i="3"/>
  <c r="B26" i="3"/>
  <c r="D26" i="3"/>
  <c r="D28" i="3"/>
  <c r="C26" i="3"/>
  <c r="A28" i="3"/>
  <c r="C27" i="3"/>
  <c r="D27" i="3"/>
  <c r="B29" i="3"/>
  <c r="A27" i="3"/>
  <c r="A29" i="3"/>
  <c r="B28" i="3"/>
  <c r="C29" i="3"/>
  <c r="B27" i="3"/>
  <c r="C28" i="3"/>
  <c r="B20" i="3"/>
  <c r="A20" i="3"/>
  <c r="A22" i="3"/>
  <c r="D20" i="3"/>
  <c r="D22" i="3"/>
  <c r="A21" i="3"/>
  <c r="A23" i="3"/>
  <c r="D21" i="3"/>
  <c r="D23" i="3"/>
  <c r="C23" i="3"/>
  <c r="B23" i="3"/>
  <c r="C20" i="3"/>
  <c r="C22" i="3"/>
  <c r="B22" i="3"/>
  <c r="C21" i="3"/>
  <c r="B21" i="3"/>
</calcChain>
</file>

<file path=xl/sharedStrings.xml><?xml version="1.0" encoding="utf-8"?>
<sst xmlns="http://schemas.openxmlformats.org/spreadsheetml/2006/main" count="100" uniqueCount="62">
  <si>
    <t>Test Shape specified in (x, y, z) coordinates</t>
  </si>
  <si>
    <t>y</t>
  </si>
  <si>
    <t>z</t>
  </si>
  <si>
    <t>x</t>
  </si>
  <si>
    <t>h</t>
  </si>
  <si>
    <t>a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</si>
  <si>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</si>
  <si>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</si>
  <si>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</si>
  <si>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</si>
  <si>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</si>
  <si>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</si>
  <si>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</si>
  <si>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</si>
  <si>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</si>
  <si>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</si>
  <si>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</si>
  <si>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</si>
  <si>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</si>
  <si>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</si>
  <si>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</si>
  <si>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</si>
  <si>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</si>
  <si>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</si>
  <si>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</si>
  <si>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</si>
  <si>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</si>
  <si>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</si>
  <si>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</si>
  <si>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</si>
  <si>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</si>
  <si>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</si>
  <si>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</si>
  <si>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</si>
  <si>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</si>
  <si>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</si>
  <si>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</si>
  <si>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</si>
  <si>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p-&gt;</t>
  </si>
  <si>
    <t>r-&gt;</t>
  </si>
  <si>
    <t>n-&gt;</t>
  </si>
  <si>
    <t>n^</t>
  </si>
  <si>
    <t>v^</t>
  </si>
  <si>
    <t>v-&gt;</t>
  </si>
  <si>
    <t>u^ = n^ * v^</t>
  </si>
  <si>
    <t>v-&gt; = (y^ * n^) * n^</t>
  </si>
  <si>
    <t>MT</t>
  </si>
  <si>
    <t>M</t>
  </si>
  <si>
    <t>M X MT</t>
  </si>
  <si>
    <t>Tr-1</t>
  </si>
  <si>
    <t>A</t>
  </si>
  <si>
    <t>El</t>
  </si>
  <si>
    <t>Er</t>
  </si>
  <si>
    <t>Left Eye Coordinates</t>
  </si>
  <si>
    <t>Right Eye Coordinates</t>
  </si>
  <si>
    <t>P Left EYE</t>
  </si>
  <si>
    <t>P Right EYE</t>
  </si>
  <si>
    <t>Final Left Eye</t>
  </si>
  <si>
    <t>Final Right Eye</t>
  </si>
  <si>
    <t>id</t>
  </si>
  <si>
    <t>segStart</t>
  </si>
  <si>
    <t>segEnd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</si>
</sst>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11" applyNumberFormat="0" applyFill="0" applyAlignment="0" applyProtection="0"/>
    <xf numFmtId="0" fontId="8" fillId="3" borderId="12" applyNumberFormat="0" applyAlignment="0" applyProtection="0"/>
    <xf numFmtId="0" fontId="9" fillId="4" borderId="13" applyNumberFormat="0" applyAlignment="0" applyProtection="0"/>
    <xf numFmtId="0" fontId="10" fillId="4" borderId="12" applyNumberFormat="0" applyAlignment="0" applyProtection="0"/>
    <xf numFmtId="0" fontId="4" fillId="5" borderId="14" applyNumberFormat="0" applyFont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Fill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8" fillId="3" borderId="12" xfId="2"/>
    <xf numFmtId="0" fontId="9" fillId="4" borderId="13" xfId="3"/>
    <xf numFmtId="0" fontId="6" fillId="5" borderId="14" xfId="5" applyFont="1"/>
    <xf numFmtId="0" fontId="0" fillId="5" borderId="14" xfId="5" applyFont="1"/>
    <xf numFmtId="0" fontId="10" fillId="4" borderId="12" xfId="4"/>
    <xf numFmtId="0" fontId="7" fillId="5" borderId="14" xfId="5" applyFont="1"/>
    <xf numFmtId="0" fontId="5" fillId="0" borderId="11" xfId="1"/>
    <xf numFmtId="0" fontId="5" fillId="4" borderId="11" xfId="1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5" borderId="14" xfId="5" applyFont="1" applyAlignment="1">
      <alignment horizontal="center"/>
    </xf>
    <xf numFmtId="0" fontId="10" fillId="4" borderId="12" xfId="4" applyAlignment="1">
      <alignment horizontal="center"/>
    </xf>
    <xf numFmtId="0" fontId="9" fillId="4" borderId="21" xfId="3" applyBorder="1"/>
    <xf numFmtId="0" fontId="9" fillId="4" borderId="22" xfId="3" applyBorder="1"/>
    <xf numFmtId="0" fontId="9" fillId="4" borderId="23" xfId="3" applyBorder="1"/>
    <xf numFmtId="0" fontId="8" fillId="3" borderId="18" xfId="2" applyBorder="1" applyAlignment="1">
      <alignment horizontal="center"/>
    </xf>
    <xf numFmtId="0" fontId="8" fillId="3" borderId="19" xfId="2" applyBorder="1" applyAlignment="1">
      <alignment horizontal="center"/>
    </xf>
    <xf numFmtId="0" fontId="8" fillId="3" borderId="20" xfId="2" applyBorder="1" applyAlignment="1">
      <alignment horizontal="center"/>
    </xf>
    <xf numFmtId="0" fontId="6" fillId="5" borderId="15" xfId="5" applyFont="1" applyBorder="1" applyAlignment="1">
      <alignment horizontal="center"/>
    </xf>
    <xf numFmtId="0" fontId="6" fillId="5" borderId="16" xfId="5" applyFont="1" applyBorder="1" applyAlignment="1">
      <alignment horizontal="center"/>
    </xf>
    <xf numFmtId="0" fontId="6" fillId="5" borderId="17" xfId="5" applyFont="1" applyBorder="1" applyAlignment="1">
      <alignment horizontal="center"/>
    </xf>
    <xf numFmtId="0" fontId="9" fillId="4" borderId="13" xfId="3"/>
    <xf numFmtId="0" fontId="0" fillId="5" borderId="14" xfId="5" applyFont="1" applyAlignment="1">
      <alignment horizontal="center"/>
    </xf>
    <xf numFmtId="0" fontId="5" fillId="0" borderId="11" xfId="1" applyAlignment="1">
      <alignment horizontal="center"/>
    </xf>
    <xf numFmtId="0" fontId="5" fillId="0" borderId="0" xfId="1" applyBorder="1" applyAlignment="1">
      <alignment horizontal="center"/>
    </xf>
  </cellXfs>
  <cellStyles count="6">
    <cellStyle name="Calculation" xfId="4" builtinId="22"/>
    <cellStyle name="Heading 1" xfId="1" builtinId="16"/>
    <cellStyle name="Input" xfId="2" builtinId="20"/>
    <cellStyle name="Normal" xfId="0" builtinId="0"/>
    <cellStyle name="Note" xfId="5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868-4A4D-B509-EB44A1EA6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67392"/>
        <c:axId val="359620864"/>
      </c:scatterChart>
      <c:valAx>
        <c:axId val="25806739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59620864"/>
        <c:crosses val="autoZero"/>
        <c:crossBetween val="midCat"/>
      </c:valAx>
      <c:valAx>
        <c:axId val="359620864"/>
        <c:scaling>
          <c:orientation val="minMax"/>
          <c:max val="2"/>
          <c:min val="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067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" name="Text Box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000000"/>
              </a:solidFill>
              <a:latin typeface="Arial"/>
              <a:cs typeface="Arial"/>
            </a:rPr>
            <a:t>need explanation of visibility:  uvn system is right-handed, therefore, with vertices ccw, calculated normal is outward from face, therefore visibility when angle between v and lofs is greater than 90 deg, cos theta neg, so dot product is negative.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11: for each face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list of verts ccw: 2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calc of v: 4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lofs: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dot prod: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interp: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total 9 each, for </a:t>
          </a:r>
          <a:r>
            <a:rPr lang="en-CA" sz="1000" b="1" i="0" strike="noStrike">
              <a:solidFill>
                <a:srgbClr val="FF0000"/>
              </a:solidFill>
              <a:latin typeface="Arial"/>
              <a:cs typeface="Arial"/>
            </a:rPr>
            <a:t>18 in all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4" name="Text Box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11, cont'd:  2 marks for explanation of visibility criterion.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5" name="Text Box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13:  nothing to mark -- I must have accidentally deleted the instruction to print out the results, etc. so step 11 is the last step requiring proof of work.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6" name="Text Box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09600" y="454152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if use u*v*n*, -4 marks.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0</xdr:rowOff>
    </xdr:to>
    <xdr:graphicFrame macro="">
      <xdr:nvGraphicFramePr>
        <xdr:cNvPr id="7" name="Chart 2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59055</xdr:colOff>
      <xdr:row>10</xdr:row>
      <xdr:rowOff>60960</xdr:rowOff>
    </xdr:from>
    <xdr:to>
      <xdr:col>16</xdr:col>
      <xdr:colOff>462915</xdr:colOff>
      <xdr:row>34</xdr:row>
      <xdr:rowOff>32385</xdr:rowOff>
    </xdr:to>
    <xdr:pic>
      <xdr:nvPicPr>
        <xdr:cNvPr id="8" name="Picture 7" descr="fig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5855" y="1975485"/>
          <a:ext cx="5280660" cy="454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3"/>
  <sheetViews>
    <sheetView topLeftCell="A11" workbookViewId="0">
      <selection activeCell="H2" sqref="H2"/>
    </sheetView>
  </sheetViews>
  <sheetFormatPr defaultRowHeight="15" x14ac:dyDescent="0.25"/>
  <sheetData>
    <row r="4" spans="1:10" x14ac:dyDescent="0.25">
      <c r="H4" s="20"/>
      <c r="I4" s="20"/>
      <c r="J4" s="20"/>
    </row>
    <row r="5" spans="1:10" x14ac:dyDescent="0.25">
      <c r="A5" t="s">
        <v>0</v>
      </c>
      <c r="C5" s="1"/>
    </row>
    <row r="6" spans="1:10" ht="15.75" thickBot="1" x14ac:dyDescent="0.3">
      <c r="B6" s="2" t="s">
        <v>3</v>
      </c>
      <c r="C6" s="2" t="s">
        <v>1</v>
      </c>
      <c r="D6" s="2" t="s">
        <v>2</v>
      </c>
      <c r="E6" s="3" t="s">
        <v>4</v>
      </c>
    </row>
    <row r="7" spans="1:10" x14ac:dyDescent="0.25">
      <c r="A7" s="4" t="s">
        <v>5</v>
      </c>
      <c r="B7" s="5">
        <v>0</v>
      </c>
      <c r="C7" s="6">
        <v>0</v>
      </c>
      <c r="D7" s="6">
        <v>0</v>
      </c>
      <c r="E7" s="7">
        <v>1</v>
      </c>
    </row>
    <row r="8" spans="1:10" x14ac:dyDescent="0.25">
      <c r="A8" s="8" t="s">
        <v>6</v>
      </c>
      <c r="B8">
        <f>B42</f>
        <v>70</v>
      </c>
      <c r="C8">
        <f>C35</f>
        <v>20</v>
      </c>
      <c r="D8">
        <f>D33</f>
        <v>40</v>
      </c>
      <c r="E8" s="9">
        <v>1</v>
      </c>
    </row>
    <row r="9" spans="1:10" x14ac:dyDescent="0.25">
      <c r="A9" s="8" t="s">
        <v>7</v>
      </c>
      <c r="B9">
        <f>B8</f>
        <v>70</v>
      </c>
      <c r="C9">
        <v>0</v>
      </c>
      <c r="D9">
        <f>D8</f>
        <v>40</v>
      </c>
      <c r="E9" s="9">
        <v>1</v>
      </c>
    </row>
    <row r="10" spans="1:10" x14ac:dyDescent="0.25">
      <c r="A10" s="8" t="s">
        <v>8</v>
      </c>
      <c r="B10">
        <f>0.4*B31</f>
        <v>40</v>
      </c>
      <c r="C10">
        <f>C35</f>
        <v>20</v>
      </c>
      <c r="D10">
        <f>3.25*D35</f>
        <v>65</v>
      </c>
      <c r="E10" s="9">
        <v>1</v>
      </c>
    </row>
    <row r="11" spans="1:10" x14ac:dyDescent="0.25">
      <c r="A11" s="8" t="s">
        <v>9</v>
      </c>
      <c r="B11">
        <f>B10</f>
        <v>40</v>
      </c>
      <c r="C11">
        <f>C10</f>
        <v>20</v>
      </c>
      <c r="D11">
        <f>2.25*D35</f>
        <v>45</v>
      </c>
      <c r="E11" s="9">
        <v>1</v>
      </c>
    </row>
    <row r="12" spans="1:10" x14ac:dyDescent="0.25">
      <c r="A12" s="8" t="s">
        <v>10</v>
      </c>
      <c r="B12">
        <f>B11</f>
        <v>40</v>
      </c>
      <c r="C12">
        <f>C11</f>
        <v>20</v>
      </c>
      <c r="D12">
        <f>1.75*D35</f>
        <v>35</v>
      </c>
      <c r="E12" s="9">
        <v>1</v>
      </c>
    </row>
    <row r="13" spans="1:10" x14ac:dyDescent="0.25">
      <c r="A13" s="8" t="s">
        <v>11</v>
      </c>
      <c r="B13">
        <f>0.5*B31</f>
        <v>50</v>
      </c>
      <c r="C13">
        <f>C12</f>
        <v>20</v>
      </c>
      <c r="D13">
        <f>D12</f>
        <v>35</v>
      </c>
      <c r="E13" s="9">
        <v>1</v>
      </c>
    </row>
    <row r="14" spans="1:10" x14ac:dyDescent="0.25">
      <c r="A14" s="8" t="s">
        <v>12</v>
      </c>
      <c r="B14">
        <f>B13</f>
        <v>50</v>
      </c>
      <c r="C14">
        <f>C13</f>
        <v>20</v>
      </c>
      <c r="D14">
        <f>D11</f>
        <v>45</v>
      </c>
      <c r="E14" s="9">
        <v>1</v>
      </c>
    </row>
    <row r="15" spans="1:10" x14ac:dyDescent="0.25">
      <c r="A15" s="10" t="s">
        <v>13</v>
      </c>
      <c r="B15">
        <f>0.8*B31-(D18-D17)/2</f>
        <v>74</v>
      </c>
      <c r="C15">
        <f>6*C35</f>
        <v>120</v>
      </c>
      <c r="D15">
        <f>0.8*D35</f>
        <v>16</v>
      </c>
      <c r="E15" s="9">
        <v>1</v>
      </c>
    </row>
    <row r="16" spans="1:10" x14ac:dyDescent="0.25">
      <c r="A16" s="10" t="s">
        <v>14</v>
      </c>
      <c r="B16">
        <f>B15</f>
        <v>74</v>
      </c>
      <c r="C16">
        <f>C15</f>
        <v>120</v>
      </c>
      <c r="D16">
        <f>0.2*D35</f>
        <v>4</v>
      </c>
      <c r="E16" s="9">
        <v>1</v>
      </c>
    </row>
    <row r="17" spans="1:5" x14ac:dyDescent="0.25">
      <c r="A17" s="10" t="s">
        <v>15</v>
      </c>
      <c r="B17">
        <f>0.8*B31+(D18-D17)/2</f>
        <v>86</v>
      </c>
      <c r="C17">
        <f>C16</f>
        <v>120</v>
      </c>
      <c r="D17">
        <f>D16</f>
        <v>4</v>
      </c>
      <c r="E17" s="9">
        <v>1</v>
      </c>
    </row>
    <row r="18" spans="1:5" x14ac:dyDescent="0.25">
      <c r="A18" s="10" t="s">
        <v>16</v>
      </c>
      <c r="B18">
        <f>B17</f>
        <v>86</v>
      </c>
      <c r="C18">
        <f>C17</f>
        <v>120</v>
      </c>
      <c r="D18">
        <f>D15</f>
        <v>16</v>
      </c>
      <c r="E18" s="9">
        <v>1</v>
      </c>
    </row>
    <row r="19" spans="1:5" x14ac:dyDescent="0.25">
      <c r="A19" s="8" t="s">
        <v>17</v>
      </c>
      <c r="B19">
        <v>0</v>
      </c>
      <c r="C19">
        <f>4*C35</f>
        <v>80</v>
      </c>
      <c r="D19">
        <v>0</v>
      </c>
      <c r="E19" s="11">
        <v>1</v>
      </c>
    </row>
    <row r="20" spans="1:5" x14ac:dyDescent="0.25">
      <c r="A20" s="8" t="s">
        <v>18</v>
      </c>
      <c r="B20">
        <v>0</v>
      </c>
      <c r="C20">
        <f>C19</f>
        <v>80</v>
      </c>
      <c r="D20">
        <f>D35</f>
        <v>20</v>
      </c>
      <c r="E20" s="11">
        <v>1</v>
      </c>
    </row>
    <row r="21" spans="1:5" x14ac:dyDescent="0.25">
      <c r="A21" s="8" t="s">
        <v>19</v>
      </c>
      <c r="B21">
        <f>0.3*B31</f>
        <v>30</v>
      </c>
      <c r="C21">
        <f>C20</f>
        <v>80</v>
      </c>
      <c r="D21">
        <f>D20</f>
        <v>20</v>
      </c>
      <c r="E21" s="11">
        <v>1</v>
      </c>
    </row>
    <row r="22" spans="1:5" x14ac:dyDescent="0.25">
      <c r="A22" s="8" t="s">
        <v>20</v>
      </c>
      <c r="B22">
        <f>B21</f>
        <v>30</v>
      </c>
      <c r="C22">
        <f>C21</f>
        <v>80</v>
      </c>
      <c r="D22">
        <v>0</v>
      </c>
      <c r="E22" s="11">
        <v>1</v>
      </c>
    </row>
    <row r="23" spans="1:5" x14ac:dyDescent="0.25">
      <c r="A23" s="8" t="s">
        <v>21</v>
      </c>
      <c r="B23">
        <f>B22</f>
        <v>30</v>
      </c>
      <c r="C23">
        <f>2*C35</f>
        <v>40</v>
      </c>
      <c r="D23">
        <v>0</v>
      </c>
      <c r="E23" s="11">
        <v>1</v>
      </c>
    </row>
    <row r="24" spans="1:5" x14ac:dyDescent="0.25">
      <c r="A24" s="8" t="s">
        <v>22</v>
      </c>
      <c r="B24">
        <f>B23</f>
        <v>30</v>
      </c>
      <c r="C24">
        <f>C23</f>
        <v>40</v>
      </c>
      <c r="D24">
        <f>D35</f>
        <v>20</v>
      </c>
      <c r="E24" s="12">
        <v>1</v>
      </c>
    </row>
    <row r="25" spans="1:5" x14ac:dyDescent="0.25">
      <c r="A25" s="8" t="s">
        <v>4</v>
      </c>
      <c r="B25">
        <f>0.6*B31</f>
        <v>60</v>
      </c>
      <c r="C25">
        <f>C24</f>
        <v>40</v>
      </c>
      <c r="D25">
        <f>D35</f>
        <v>20</v>
      </c>
      <c r="E25" s="11">
        <v>1</v>
      </c>
    </row>
    <row r="26" spans="1:5" x14ac:dyDescent="0.25">
      <c r="A26" s="10" t="s">
        <v>23</v>
      </c>
      <c r="B26">
        <f>B25</f>
        <v>60</v>
      </c>
      <c r="C26">
        <f>C25</f>
        <v>40</v>
      </c>
      <c r="D26">
        <v>0</v>
      </c>
      <c r="E26" s="9">
        <v>1</v>
      </c>
    </row>
    <row r="27" spans="1:5" x14ac:dyDescent="0.25">
      <c r="A27" s="8" t="s">
        <v>24</v>
      </c>
      <c r="B27">
        <f>B26</f>
        <v>60</v>
      </c>
      <c r="C27">
        <f>6*C35</f>
        <v>120</v>
      </c>
      <c r="D27">
        <v>0</v>
      </c>
      <c r="E27" s="9">
        <v>1</v>
      </c>
    </row>
    <row r="28" spans="1:5" x14ac:dyDescent="0.25">
      <c r="A28" s="8" t="s">
        <v>25</v>
      </c>
      <c r="B28">
        <f>B27</f>
        <v>60</v>
      </c>
      <c r="C28">
        <f>C27</f>
        <v>120</v>
      </c>
      <c r="D28">
        <f>D35</f>
        <v>20</v>
      </c>
      <c r="E28" s="9">
        <v>1</v>
      </c>
    </row>
    <row r="29" spans="1:5" x14ac:dyDescent="0.25">
      <c r="A29" s="8" t="s">
        <v>26</v>
      </c>
      <c r="B29">
        <f>B31</f>
        <v>100</v>
      </c>
      <c r="C29">
        <f>C28</f>
        <v>120</v>
      </c>
      <c r="D29">
        <f>D35</f>
        <v>20</v>
      </c>
      <c r="E29" s="9">
        <v>1</v>
      </c>
    </row>
    <row r="30" spans="1:5" x14ac:dyDescent="0.25">
      <c r="A30" s="8" t="s">
        <v>27</v>
      </c>
      <c r="B30">
        <f>B29</f>
        <v>100</v>
      </c>
      <c r="C30">
        <f>C29</f>
        <v>120</v>
      </c>
      <c r="D30">
        <v>0</v>
      </c>
      <c r="E30" s="9">
        <v>1</v>
      </c>
    </row>
    <row r="31" spans="1:5" x14ac:dyDescent="0.25">
      <c r="A31" s="8" t="s">
        <v>28</v>
      </c>
      <c r="B31" s="13">
        <v>100</v>
      </c>
      <c r="C31">
        <v>0</v>
      </c>
      <c r="D31">
        <v>0</v>
      </c>
      <c r="E31" s="9">
        <v>1</v>
      </c>
    </row>
    <row r="32" spans="1:5" x14ac:dyDescent="0.25">
      <c r="A32" s="14" t="s">
        <v>29</v>
      </c>
      <c r="B32" s="15">
        <f>B31</f>
        <v>100</v>
      </c>
      <c r="C32">
        <v>0</v>
      </c>
      <c r="D32">
        <f>2*D35</f>
        <v>40</v>
      </c>
      <c r="E32" s="9">
        <v>1</v>
      </c>
    </row>
    <row r="33" spans="1:5" x14ac:dyDescent="0.25">
      <c r="A33" s="14" t="s">
        <v>30</v>
      </c>
      <c r="B33" s="15">
        <f>B32</f>
        <v>100</v>
      </c>
      <c r="C33">
        <f>C35</f>
        <v>20</v>
      </c>
      <c r="D33">
        <f>D32</f>
        <v>40</v>
      </c>
      <c r="E33" s="9">
        <v>1</v>
      </c>
    </row>
    <row r="34" spans="1:5" x14ac:dyDescent="0.25">
      <c r="A34" s="14" t="s">
        <v>31</v>
      </c>
      <c r="B34" s="15">
        <f>B33</f>
        <v>100</v>
      </c>
      <c r="C34">
        <f>C35</f>
        <v>20</v>
      </c>
      <c r="D34">
        <f>D35</f>
        <v>20</v>
      </c>
      <c r="E34" s="9">
        <v>1</v>
      </c>
    </row>
    <row r="35" spans="1:5" x14ac:dyDescent="0.25">
      <c r="A35" s="14" t="s">
        <v>32</v>
      </c>
      <c r="B35" s="15">
        <v>0</v>
      </c>
      <c r="C35" s="13">
        <v>20</v>
      </c>
      <c r="D35" s="13">
        <v>20</v>
      </c>
      <c r="E35" s="9">
        <v>1</v>
      </c>
    </row>
    <row r="36" spans="1:5" x14ac:dyDescent="0.25">
      <c r="A36" s="14" t="s">
        <v>33</v>
      </c>
      <c r="B36" s="15">
        <v>0</v>
      </c>
      <c r="C36">
        <f>C35</f>
        <v>20</v>
      </c>
      <c r="D36">
        <f>3*D35</f>
        <v>60</v>
      </c>
      <c r="E36" s="9">
        <v>1</v>
      </c>
    </row>
    <row r="37" spans="1:5" x14ac:dyDescent="0.25">
      <c r="A37" s="14" t="s">
        <v>34</v>
      </c>
      <c r="B37" s="15">
        <v>0</v>
      </c>
      <c r="C37">
        <v>0</v>
      </c>
      <c r="D37">
        <f>D36</f>
        <v>60</v>
      </c>
      <c r="E37" s="9">
        <v>1</v>
      </c>
    </row>
    <row r="38" spans="1:5" x14ac:dyDescent="0.25">
      <c r="A38" s="14" t="s">
        <v>35</v>
      </c>
      <c r="B38" s="15">
        <f>0.1*B31</f>
        <v>10</v>
      </c>
      <c r="C38">
        <v>0</v>
      </c>
      <c r="D38">
        <f>D37</f>
        <v>60</v>
      </c>
      <c r="E38" s="9">
        <v>1</v>
      </c>
    </row>
    <row r="39" spans="1:5" x14ac:dyDescent="0.25">
      <c r="A39" s="14" t="s">
        <v>36</v>
      </c>
      <c r="B39" s="15">
        <f>B38</f>
        <v>10</v>
      </c>
      <c r="C39">
        <f>C35</f>
        <v>20</v>
      </c>
      <c r="D39">
        <f>D38</f>
        <v>60</v>
      </c>
      <c r="E39" s="9">
        <v>1</v>
      </c>
    </row>
    <row r="40" spans="1:5" x14ac:dyDescent="0.25">
      <c r="A40" s="14" t="s">
        <v>37</v>
      </c>
      <c r="B40" s="15">
        <f>B39</f>
        <v>10</v>
      </c>
      <c r="C40" s="16">
        <f>C35</f>
        <v>20</v>
      </c>
      <c r="D40">
        <f>4*D35</f>
        <v>80</v>
      </c>
      <c r="E40" s="9">
        <v>1</v>
      </c>
    </row>
    <row r="41" spans="1:5" x14ac:dyDescent="0.25">
      <c r="A41" s="9" t="s">
        <v>3</v>
      </c>
      <c r="B41" s="15">
        <f>B40</f>
        <v>10</v>
      </c>
      <c r="C41">
        <v>0</v>
      </c>
      <c r="D41">
        <f>D40</f>
        <v>80</v>
      </c>
      <c r="E41" s="9">
        <v>1</v>
      </c>
    </row>
    <row r="42" spans="1:5" x14ac:dyDescent="0.25">
      <c r="A42" s="9" t="s">
        <v>1</v>
      </c>
      <c r="B42">
        <f>0.7*B31</f>
        <v>70</v>
      </c>
      <c r="C42">
        <v>0</v>
      </c>
      <c r="D42">
        <f>D41</f>
        <v>80</v>
      </c>
      <c r="E42" s="9">
        <v>1</v>
      </c>
    </row>
    <row r="43" spans="1:5" ht="15.75" thickBot="1" x14ac:dyDescent="0.3">
      <c r="A43" s="17" t="s">
        <v>2</v>
      </c>
      <c r="B43" s="18">
        <f>B42</f>
        <v>70</v>
      </c>
      <c r="C43" s="19">
        <f>C35</f>
        <v>20</v>
      </c>
      <c r="D43" s="19">
        <f>D42</f>
        <v>80</v>
      </c>
      <c r="E43" s="1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opLeftCell="A5" workbookViewId="0">
      <selection activeCell="C22" sqref="C22"/>
    </sheetView>
  </sheetViews>
  <sheetFormatPr defaultRowHeight="15" x14ac:dyDescent="0.25"/>
  <sheetData>
    <row r="1" spans="1:9" x14ac:dyDescent="0.25">
      <c r="A1" s="34" t="s">
        <v>38</v>
      </c>
      <c r="B1" s="35"/>
      <c r="C1" s="36"/>
      <c r="D1" s="37" t="s">
        <v>39</v>
      </c>
      <c r="E1" s="38"/>
      <c r="F1" s="39"/>
      <c r="G1" s="40" t="s">
        <v>40</v>
      </c>
      <c r="H1" s="41"/>
      <c r="I1" s="42"/>
    </row>
    <row r="2" spans="1:9" x14ac:dyDescent="0.25">
      <c r="A2" s="22" t="s">
        <v>3</v>
      </c>
      <c r="B2" s="22" t="s">
        <v>1</v>
      </c>
      <c r="C2" s="22" t="s">
        <v>2</v>
      </c>
      <c r="D2" s="21" t="s">
        <v>3</v>
      </c>
      <c r="E2" s="21" t="s">
        <v>1</v>
      </c>
      <c r="F2" s="21" t="s">
        <v>2</v>
      </c>
      <c r="G2" s="23" t="s">
        <v>3</v>
      </c>
      <c r="H2" s="23" t="s">
        <v>1</v>
      </c>
      <c r="I2" s="23" t="s">
        <v>2</v>
      </c>
    </row>
    <row r="3" spans="1:9" x14ac:dyDescent="0.25">
      <c r="A3" s="22">
        <v>0</v>
      </c>
      <c r="B3" s="22">
        <v>0</v>
      </c>
      <c r="C3" s="22">
        <v>0</v>
      </c>
      <c r="D3" s="21">
        <v>175</v>
      </c>
      <c r="E3" s="21">
        <v>200</v>
      </c>
      <c r="F3" s="21">
        <v>150</v>
      </c>
      <c r="G3" s="23">
        <f>A3-D3</f>
        <v>-175</v>
      </c>
      <c r="H3" s="23">
        <f>B3-E3</f>
        <v>-200</v>
      </c>
      <c r="I3" s="23">
        <f>C3-F3</f>
        <v>-150</v>
      </c>
    </row>
    <row r="5" spans="1:9" x14ac:dyDescent="0.25">
      <c r="A5" s="43" t="s">
        <v>41</v>
      </c>
      <c r="B5" s="43"/>
      <c r="C5" s="43"/>
      <c r="D5" s="21">
        <f>SQRT((G3^2) + (H3^2) +(I3^2))</f>
        <v>305.16389039334257</v>
      </c>
    </row>
    <row r="6" spans="1:9" x14ac:dyDescent="0.25">
      <c r="A6" s="22" t="s">
        <v>3</v>
      </c>
      <c r="B6" s="22" t="s">
        <v>1</v>
      </c>
      <c r="C6" s="22" t="s">
        <v>2</v>
      </c>
    </row>
    <row r="7" spans="1:9" x14ac:dyDescent="0.25">
      <c r="A7" s="22">
        <f>G3/D5</f>
        <v>-0.57346234436332832</v>
      </c>
      <c r="B7" s="22">
        <f>H3/D5</f>
        <v>-0.65538553641523234</v>
      </c>
      <c r="C7" s="22">
        <f>I3/D5</f>
        <v>-0.49153915231142431</v>
      </c>
    </row>
    <row r="9" spans="1:9" x14ac:dyDescent="0.25">
      <c r="A9" s="33" t="s">
        <v>45</v>
      </c>
      <c r="B9" s="33"/>
      <c r="C9" s="33"/>
    </row>
    <row r="10" spans="1:9" x14ac:dyDescent="0.25">
      <c r="A10" s="25" t="s">
        <v>3</v>
      </c>
      <c r="B10" s="25" t="s">
        <v>1</v>
      </c>
      <c r="C10" s="25" t="s">
        <v>2</v>
      </c>
    </row>
    <row r="11" spans="1:9" x14ac:dyDescent="0.25">
      <c r="A11" s="25">
        <f>(B7) *A7</f>
        <v>0.3758389261744966</v>
      </c>
      <c r="B11" s="25">
        <f>B7*B7</f>
        <v>0.42953020134228181</v>
      </c>
      <c r="C11" s="25">
        <f>B7*C7</f>
        <v>0.32214765100671139</v>
      </c>
    </row>
    <row r="12" spans="1:9" x14ac:dyDescent="0.25">
      <c r="A12" s="44" t="s">
        <v>43</v>
      </c>
      <c r="B12" s="44"/>
      <c r="C12" s="44"/>
    </row>
    <row r="13" spans="1:9" x14ac:dyDescent="0.25">
      <c r="A13" s="24" t="s">
        <v>3</v>
      </c>
      <c r="B13" s="24" t="s">
        <v>1</v>
      </c>
      <c r="C13" s="24" t="s">
        <v>2</v>
      </c>
    </row>
    <row r="14" spans="1:9" x14ac:dyDescent="0.25">
      <c r="A14" s="24">
        <f>0-A11</f>
        <v>-0.3758389261744966</v>
      </c>
      <c r="B14" s="24">
        <f>1-B11</f>
        <v>0.57046979865771819</v>
      </c>
      <c r="C14" s="24">
        <f>0-C11</f>
        <v>-0.32214765100671139</v>
      </c>
    </row>
    <row r="15" spans="1:9" x14ac:dyDescent="0.25">
      <c r="A15" s="32" t="s">
        <v>42</v>
      </c>
      <c r="B15" s="32"/>
      <c r="C15" s="32"/>
      <c r="D15" s="21">
        <f>SQRT((A14^2)+(B14^2)+(C14^2))</f>
        <v>0.75529451120587277</v>
      </c>
    </row>
    <row r="16" spans="1:9" x14ac:dyDescent="0.25">
      <c r="A16" s="26" t="s">
        <v>3</v>
      </c>
      <c r="B16" s="26" t="s">
        <v>1</v>
      </c>
      <c r="C16" s="26" t="s">
        <v>2</v>
      </c>
    </row>
    <row r="17" spans="1:3" x14ac:dyDescent="0.25">
      <c r="A17" s="26">
        <f>A14/D15</f>
        <v>-0.49760579561798657</v>
      </c>
      <c r="B17" s="26">
        <f>B14/D15</f>
        <v>0.75529451120587265</v>
      </c>
      <c r="C17" s="26">
        <f>C14/D15</f>
        <v>-0.42651925338684565</v>
      </c>
    </row>
    <row r="19" spans="1:3" x14ac:dyDescent="0.25">
      <c r="A19" s="33" t="s">
        <v>44</v>
      </c>
      <c r="B19" s="33"/>
      <c r="C19" s="33"/>
    </row>
    <row r="20" spans="1:3" x14ac:dyDescent="0.25">
      <c r="A20" s="25" t="s">
        <v>3</v>
      </c>
      <c r="B20" s="25" t="s">
        <v>1</v>
      </c>
      <c r="C20" s="25" t="s">
        <v>2</v>
      </c>
    </row>
    <row r="21" spans="1:3" x14ac:dyDescent="0.25">
      <c r="A21" s="25">
        <f>(B7*C17) - (C7 *B17)</f>
        <v>0.65079137345596849</v>
      </c>
      <c r="B21" s="25">
        <f>(C7*A17)-(A7*C17)</f>
        <v>0</v>
      </c>
      <c r="C21" s="25">
        <f>(A7*B17)-(B7*A17)</f>
        <v>-0.75925660236529646</v>
      </c>
    </row>
  </sheetData>
  <mergeCells count="8">
    <mergeCell ref="A15:C15"/>
    <mergeCell ref="A19:C19"/>
    <mergeCell ref="A1:C1"/>
    <mergeCell ref="D1:F1"/>
    <mergeCell ref="G1:I1"/>
    <mergeCell ref="A5:C5"/>
    <mergeCell ref="A12:C12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opLeftCell="A15" workbookViewId="0">
      <selection activeCell="H13" sqref="H13"/>
    </sheetView>
  </sheetViews>
  <sheetFormatPr defaultRowHeight="15" x14ac:dyDescent="0.25"/>
  <cols>
    <col min="1" max="3" width="12.7109375" bestFit="1" customWidth="1"/>
    <col min="4" max="4" width="9.28515625" bestFit="1" customWidth="1"/>
  </cols>
  <sheetData>
    <row r="1" spans="1:4" ht="20.25" thickBot="1" x14ac:dyDescent="0.35">
      <c r="A1" s="27" t="s">
        <v>49</v>
      </c>
    </row>
    <row r="2" spans="1:4" ht="15.75" thickTop="1" x14ac:dyDescent="0.25">
      <c r="A2" s="25">
        <v>1</v>
      </c>
      <c r="B2" s="25">
        <v>0</v>
      </c>
      <c r="C2" s="25">
        <v>0</v>
      </c>
      <c r="D2" s="25">
        <v>0</v>
      </c>
    </row>
    <row r="3" spans="1:4" x14ac:dyDescent="0.25">
      <c r="A3" s="25">
        <v>0</v>
      </c>
      <c r="B3" s="25">
        <v>1</v>
      </c>
      <c r="C3" s="25">
        <v>0</v>
      </c>
      <c r="D3" s="25">
        <v>0</v>
      </c>
    </row>
    <row r="4" spans="1:4" x14ac:dyDescent="0.25">
      <c r="A4" s="25">
        <v>0</v>
      </c>
      <c r="B4" s="25">
        <v>0</v>
      </c>
      <c r="C4" s="25">
        <v>1</v>
      </c>
      <c r="D4" s="25">
        <v>0</v>
      </c>
    </row>
    <row r="5" spans="1:4" x14ac:dyDescent="0.25">
      <c r="A5" s="25">
        <f>-(Calculations!D3)</f>
        <v>-175</v>
      </c>
      <c r="B5" s="25">
        <f>-(Calculations!E3)</f>
        <v>-200</v>
      </c>
      <c r="C5" s="25">
        <f>-(Calculations!F3)</f>
        <v>-150</v>
      </c>
      <c r="D5" s="25">
        <v>1</v>
      </c>
    </row>
    <row r="7" spans="1:4" ht="20.25" thickBot="1" x14ac:dyDescent="0.35">
      <c r="A7" s="27" t="s">
        <v>46</v>
      </c>
    </row>
    <row r="8" spans="1:4" ht="15.75" thickTop="1" x14ac:dyDescent="0.25">
      <c r="A8" s="25">
        <f>Calculations!A21</f>
        <v>0.65079137345596849</v>
      </c>
      <c r="B8" s="25">
        <f>Calculations!A17</f>
        <v>-0.49760579561798657</v>
      </c>
      <c r="C8" s="25">
        <f>Calculations!A7</f>
        <v>-0.57346234436332832</v>
      </c>
      <c r="D8" s="25">
        <v>0</v>
      </c>
    </row>
    <row r="9" spans="1:4" x14ac:dyDescent="0.25">
      <c r="A9" s="25">
        <f>Calculations!B21</f>
        <v>0</v>
      </c>
      <c r="B9" s="25">
        <f>Calculations!B17</f>
        <v>0.75529451120587265</v>
      </c>
      <c r="C9" s="25">
        <f>Calculations!B7</f>
        <v>-0.65538553641523234</v>
      </c>
      <c r="D9" s="25">
        <v>0</v>
      </c>
    </row>
    <row r="10" spans="1:4" x14ac:dyDescent="0.25">
      <c r="A10" s="25">
        <f>Calculations!C21</f>
        <v>-0.75925660236529646</v>
      </c>
      <c r="B10" s="25">
        <f>Calculations!C17</f>
        <v>-0.42651925338684565</v>
      </c>
      <c r="C10" s="25">
        <f>Calculations!C7</f>
        <v>-0.49153915231142431</v>
      </c>
      <c r="D10" s="25">
        <v>0</v>
      </c>
    </row>
    <row r="11" spans="1:4" x14ac:dyDescent="0.25">
      <c r="A11" s="25">
        <v>0</v>
      </c>
      <c r="B11" s="25">
        <v>0</v>
      </c>
      <c r="C11" s="25">
        <v>0</v>
      </c>
      <c r="D11" s="25">
        <v>1</v>
      </c>
    </row>
    <row r="13" spans="1:4" ht="20.25" thickBot="1" x14ac:dyDescent="0.35">
      <c r="A13" s="27" t="s">
        <v>47</v>
      </c>
    </row>
    <row r="14" spans="1:4" ht="15.75" thickTop="1" x14ac:dyDescent="0.25">
      <c r="A14" s="25">
        <f>Calculations!A21</f>
        <v>0.65079137345596849</v>
      </c>
      <c r="B14" s="25">
        <f>Calculations!B21</f>
        <v>0</v>
      </c>
      <c r="C14" s="25">
        <f>Calculations!C21</f>
        <v>-0.75925660236529646</v>
      </c>
      <c r="D14" s="25">
        <v>0</v>
      </c>
    </row>
    <row r="15" spans="1:4" x14ac:dyDescent="0.25">
      <c r="A15" s="25">
        <f>Calculations!A17</f>
        <v>-0.49760579561798657</v>
      </c>
      <c r="B15" s="25">
        <f>Calculations!B17</f>
        <v>0.75529451120587265</v>
      </c>
      <c r="C15" s="25">
        <f>Calculations!C17</f>
        <v>-0.42651925338684565</v>
      </c>
      <c r="D15" s="25">
        <v>0</v>
      </c>
    </row>
    <row r="16" spans="1:4" x14ac:dyDescent="0.25">
      <c r="A16" s="25">
        <f>Calculations!A7</f>
        <v>-0.57346234436332832</v>
      </c>
      <c r="B16" s="25">
        <f>Calculations!B7</f>
        <v>-0.65538553641523234</v>
      </c>
      <c r="C16" s="25">
        <f>Calculations!C7</f>
        <v>-0.49153915231142431</v>
      </c>
      <c r="D16" s="25">
        <v>0</v>
      </c>
    </row>
    <row r="17" spans="1:4" x14ac:dyDescent="0.25">
      <c r="A17" s="25">
        <v>0</v>
      </c>
      <c r="B17" s="25">
        <v>0</v>
      </c>
      <c r="C17" s="25">
        <v>0</v>
      </c>
      <c r="D17" s="25">
        <v>1</v>
      </c>
    </row>
    <row r="19" spans="1:4" ht="20.25" thickBot="1" x14ac:dyDescent="0.35">
      <c r="A19" s="27" t="s">
        <v>48</v>
      </c>
    </row>
    <row r="20" spans="1:4" ht="15.75" thickTop="1" x14ac:dyDescent="0.25">
      <c r="A20" s="25">
        <f t="array" ref="A20:D23">MMULT(A14:D17,A8:D11)</f>
        <v>0.99999999999999978</v>
      </c>
      <c r="B20" s="25">
        <v>-5.5511151231257827E-17</v>
      </c>
      <c r="C20" s="25">
        <v>-5.5511151231257827E-17</v>
      </c>
      <c r="D20" s="25">
        <v>0</v>
      </c>
    </row>
    <row r="21" spans="1:4" x14ac:dyDescent="0.25">
      <c r="A21" s="25">
        <v>-5.5511151231257827E-17</v>
      </c>
      <c r="B21" s="25">
        <v>0.99999999999999978</v>
      </c>
      <c r="C21" s="25">
        <v>-8.3266726846886741E-17</v>
      </c>
      <c r="D21" s="25">
        <v>0</v>
      </c>
    </row>
    <row r="22" spans="1:4" x14ac:dyDescent="0.25">
      <c r="A22" s="25">
        <v>-5.5511151231257827E-17</v>
      </c>
      <c r="B22" s="25">
        <v>-8.3266726846886741E-17</v>
      </c>
      <c r="C22" s="25">
        <v>1</v>
      </c>
      <c r="D22" s="25">
        <v>0</v>
      </c>
    </row>
    <row r="23" spans="1:4" x14ac:dyDescent="0.25">
      <c r="A23" s="25">
        <v>0</v>
      </c>
      <c r="B23" s="25">
        <v>0</v>
      </c>
      <c r="C23" s="25">
        <v>0</v>
      </c>
      <c r="D23" s="25">
        <v>1</v>
      </c>
    </row>
    <row r="25" spans="1:4" ht="20.25" thickBot="1" x14ac:dyDescent="0.35">
      <c r="A25" s="27" t="s">
        <v>50</v>
      </c>
    </row>
    <row r="26" spans="1:4" ht="15.75" thickTop="1" x14ac:dyDescent="0.25">
      <c r="A26" s="25">
        <f t="array" ref="A26:D29">MMULT(A2:D5,A8:D11)</f>
        <v>0.65079137345596849</v>
      </c>
      <c r="B26" s="25">
        <v>-0.49760579561798657</v>
      </c>
      <c r="C26" s="25">
        <v>-0.57346234436332832</v>
      </c>
      <c r="D26" s="25">
        <v>0</v>
      </c>
    </row>
    <row r="27" spans="1:4" x14ac:dyDescent="0.25">
      <c r="A27" s="25">
        <v>0</v>
      </c>
      <c r="B27" s="25">
        <v>0.75529451120587265</v>
      </c>
      <c r="C27" s="25">
        <v>-0.65538553641523234</v>
      </c>
      <c r="D27" s="25">
        <v>0</v>
      </c>
    </row>
    <row r="28" spans="1:4" x14ac:dyDescent="0.25">
      <c r="A28" s="25">
        <v>-0.75925660236529646</v>
      </c>
      <c r="B28" s="25">
        <v>-0.42651925338684565</v>
      </c>
      <c r="C28" s="25">
        <v>-0.49153915231142431</v>
      </c>
      <c r="D28" s="25">
        <v>0</v>
      </c>
    </row>
    <row r="29" spans="1:4" x14ac:dyDescent="0.25">
      <c r="A29" s="25">
        <v>-1.4210854715202004E-14</v>
      </c>
      <c r="B29" s="25">
        <v>-3.5527136788005009E-14</v>
      </c>
      <c r="C29" s="25">
        <v>305.16389039334263</v>
      </c>
      <c r="D29" s="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7F66-F01F-4B53-8609-38EE8B018E58}">
  <dimension ref="A1:D38"/>
  <sheetViews>
    <sheetView topLeftCell="A18" workbookViewId="0">
      <selection activeCell="F18" sqref="F18"/>
    </sheetView>
  </sheetViews>
  <sheetFormatPr defaultRowHeight="15" x14ac:dyDescent="0.25"/>
  <cols>
    <col min="1" max="2" width="12.7109375" bestFit="1" customWidth="1"/>
    <col min="3" max="3" width="12" bestFit="1" customWidth="1"/>
    <col min="4" max="4" width="2.85546875" bestFit="1" customWidth="1"/>
  </cols>
  <sheetData>
    <row r="1" spans="1:4" ht="20.25" thickBot="1" x14ac:dyDescent="0.35">
      <c r="A1" s="28" t="s">
        <v>35</v>
      </c>
      <c r="B1" s="28" t="s">
        <v>36</v>
      </c>
      <c r="C1" s="28" t="s">
        <v>28</v>
      </c>
      <c r="D1" s="28" t="s">
        <v>4</v>
      </c>
    </row>
    <row r="2" spans="1:4" ht="15.75" thickTop="1" x14ac:dyDescent="0.25">
      <c r="A2" s="25">
        <f t="array" ref="A2:D38">MMULT(Sheet1!B7:E43,Matrices!A26:D29)</f>
        <v>-1.4210854715202004E-14</v>
      </c>
      <c r="B2" s="25">
        <v>-3.5527136788005009E-14</v>
      </c>
      <c r="C2" s="25">
        <v>305.16389039334263</v>
      </c>
      <c r="D2" s="25">
        <v>1</v>
      </c>
    </row>
    <row r="3" spans="1:4" x14ac:dyDescent="0.25">
      <c r="A3" s="25">
        <v>15.185132047305924</v>
      </c>
      <c r="B3" s="25">
        <v>-36.787285604615469</v>
      </c>
      <c r="C3" s="25">
        <v>232.25224946714803</v>
      </c>
      <c r="D3" s="25">
        <v>1</v>
      </c>
    </row>
    <row r="4" spans="1:4" x14ac:dyDescent="0.25">
      <c r="A4" s="25">
        <v>15.185132047305924</v>
      </c>
      <c r="B4" s="25">
        <v>-51.893175828732929</v>
      </c>
      <c r="C4" s="25">
        <v>245.35996019545269</v>
      </c>
      <c r="D4" s="25">
        <v>1</v>
      </c>
    </row>
    <row r="5" spans="1:4" x14ac:dyDescent="0.25">
      <c r="A5" s="25">
        <v>-23.320024215505548</v>
      </c>
      <c r="B5" s="25">
        <v>-32.522093070747012</v>
      </c>
      <c r="C5" s="25">
        <v>237.16764099026227</v>
      </c>
      <c r="D5" s="25">
        <v>1</v>
      </c>
    </row>
    <row r="6" spans="1:4" x14ac:dyDescent="0.25">
      <c r="A6" s="25">
        <v>-8.1348921681996202</v>
      </c>
      <c r="B6" s="25">
        <v>-23.9917080030101</v>
      </c>
      <c r="C6" s="25">
        <v>246.99842403649075</v>
      </c>
      <c r="D6" s="25">
        <v>1</v>
      </c>
    </row>
    <row r="7" spans="1:4" x14ac:dyDescent="0.25">
      <c r="A7" s="25">
        <v>-0.54232614454665296</v>
      </c>
      <c r="B7" s="25">
        <v>-19.726515469141646</v>
      </c>
      <c r="C7" s="25">
        <v>251.91381555960498</v>
      </c>
      <c r="D7" s="25">
        <v>1</v>
      </c>
    </row>
    <row r="8" spans="1:4" x14ac:dyDescent="0.25">
      <c r="A8" s="25">
        <v>5.9655875900130333</v>
      </c>
      <c r="B8" s="25">
        <v>-24.702573425321511</v>
      </c>
      <c r="C8" s="25">
        <v>246.17919211597172</v>
      </c>
      <c r="D8" s="25">
        <v>1</v>
      </c>
    </row>
    <row r="9" spans="1:4" x14ac:dyDescent="0.25">
      <c r="A9" s="25">
        <v>-1.626978433639934</v>
      </c>
      <c r="B9" s="25">
        <v>-28.967765959189965</v>
      </c>
      <c r="C9" s="25">
        <v>241.26380059285748</v>
      </c>
      <c r="D9" s="25">
        <v>1</v>
      </c>
    </row>
    <row r="10" spans="1:4" x14ac:dyDescent="0.25">
      <c r="A10" s="25">
        <v>36.010455997896912</v>
      </c>
      <c r="B10" s="25">
        <v>46.988204414784143</v>
      </c>
      <c r="C10" s="25">
        <v>176.21678610364569</v>
      </c>
      <c r="D10" s="25">
        <v>1</v>
      </c>
    </row>
    <row r="11" spans="1:4" x14ac:dyDescent="0.25">
      <c r="A11" s="25">
        <v>45.121535226280471</v>
      </c>
      <c r="B11" s="25">
        <v>52.106435455426286</v>
      </c>
      <c r="C11" s="25">
        <v>182.11525593138276</v>
      </c>
      <c r="D11" s="25">
        <v>1</v>
      </c>
    </row>
    <row r="12" spans="1:4" x14ac:dyDescent="0.25">
      <c r="A12" s="25">
        <v>52.931031707752091</v>
      </c>
      <c r="B12" s="25">
        <v>46.13516590801045</v>
      </c>
      <c r="C12" s="25">
        <v>175.23370779902282</v>
      </c>
      <c r="D12" s="25">
        <v>1</v>
      </c>
    </row>
    <row r="13" spans="1:4" x14ac:dyDescent="0.25">
      <c r="A13" s="25">
        <v>43.819952479368531</v>
      </c>
      <c r="B13" s="25">
        <v>41.016934867368306</v>
      </c>
      <c r="C13" s="25">
        <v>169.33523797128572</v>
      </c>
      <c r="D13" s="25">
        <v>1</v>
      </c>
    </row>
    <row r="14" spans="1:4" x14ac:dyDescent="0.25">
      <c r="A14" s="25">
        <v>-1.4210854715202004E-14</v>
      </c>
      <c r="B14" s="25">
        <v>60.423560896469773</v>
      </c>
      <c r="C14" s="25">
        <v>252.73304748012404</v>
      </c>
      <c r="D14" s="25">
        <v>1</v>
      </c>
    </row>
    <row r="15" spans="1:4" x14ac:dyDescent="0.25">
      <c r="A15" s="25">
        <v>-15.185132047305943</v>
      </c>
      <c r="B15" s="25">
        <v>51.893175828732858</v>
      </c>
      <c r="C15" s="25">
        <v>242.90226443389554</v>
      </c>
      <c r="D15" s="25">
        <v>1</v>
      </c>
    </row>
    <row r="16" spans="1:4" x14ac:dyDescent="0.25">
      <c r="A16" s="25">
        <v>4.3386091563731117</v>
      </c>
      <c r="B16" s="25">
        <v>36.965001960193263</v>
      </c>
      <c r="C16" s="25">
        <v>225.69839410299571</v>
      </c>
      <c r="D16" s="25">
        <v>1</v>
      </c>
    </row>
    <row r="17" spans="1:4" x14ac:dyDescent="0.25">
      <c r="A17" s="25">
        <v>19.523741203679041</v>
      </c>
      <c r="B17" s="25">
        <v>45.495387027930178</v>
      </c>
      <c r="C17" s="25">
        <v>235.52917714922421</v>
      </c>
      <c r="D17" s="25">
        <v>1</v>
      </c>
    </row>
    <row r="18" spans="1:4" x14ac:dyDescent="0.25">
      <c r="A18" s="25">
        <v>19.523741203679041</v>
      </c>
      <c r="B18" s="25">
        <v>15.283606579695272</v>
      </c>
      <c r="C18" s="25">
        <v>261.74459860583352</v>
      </c>
      <c r="D18" s="25">
        <v>1</v>
      </c>
    </row>
    <row r="19" spans="1:4" x14ac:dyDescent="0.25">
      <c r="A19" s="25">
        <v>4.3386091563731117</v>
      </c>
      <c r="B19" s="25">
        <v>6.7532215119583583</v>
      </c>
      <c r="C19" s="25">
        <v>251.91381555960498</v>
      </c>
      <c r="D19" s="25">
        <v>1</v>
      </c>
    </row>
    <row r="20" spans="1:4" x14ac:dyDescent="0.25">
      <c r="A20" s="25">
        <v>23.862350360052169</v>
      </c>
      <c r="B20" s="25">
        <v>-8.1749523565812385</v>
      </c>
      <c r="C20" s="25">
        <v>234.70994522870515</v>
      </c>
      <c r="D20" s="25">
        <v>1</v>
      </c>
    </row>
    <row r="21" spans="1:4" x14ac:dyDescent="0.25">
      <c r="A21" s="25">
        <v>39.047482407358096</v>
      </c>
      <c r="B21" s="25">
        <v>0.35543271115567521</v>
      </c>
      <c r="C21" s="25">
        <v>244.54072827493363</v>
      </c>
      <c r="D21" s="25">
        <v>1</v>
      </c>
    </row>
    <row r="22" spans="1:4" x14ac:dyDescent="0.25">
      <c r="A22" s="25">
        <v>39.047482407358096</v>
      </c>
      <c r="B22" s="25">
        <v>60.778993607625488</v>
      </c>
      <c r="C22" s="25">
        <v>192.10988536171504</v>
      </c>
      <c r="D22" s="25">
        <v>1</v>
      </c>
    </row>
    <row r="23" spans="1:4" x14ac:dyDescent="0.25">
      <c r="A23" s="25">
        <v>23.862350360052169</v>
      </c>
      <c r="B23" s="25">
        <v>52.248608539888572</v>
      </c>
      <c r="C23" s="25">
        <v>182.27910231548657</v>
      </c>
      <c r="D23" s="25">
        <v>1</v>
      </c>
    </row>
    <row r="24" spans="1:4" x14ac:dyDescent="0.25">
      <c r="A24" s="25">
        <v>49.894005298290907</v>
      </c>
      <c r="B24" s="25">
        <v>32.344376715169105</v>
      </c>
      <c r="C24" s="25">
        <v>159.34060854095344</v>
      </c>
      <c r="D24" s="25">
        <v>1</v>
      </c>
    </row>
    <row r="25" spans="1:4" x14ac:dyDescent="0.25">
      <c r="A25" s="25">
        <v>65.079137345596834</v>
      </c>
      <c r="B25" s="25">
        <v>40.87476178290602</v>
      </c>
      <c r="C25" s="25">
        <v>169.17139158718192</v>
      </c>
      <c r="D25" s="25">
        <v>1</v>
      </c>
    </row>
    <row r="26" spans="1:4" x14ac:dyDescent="0.25">
      <c r="A26" s="25">
        <v>65.079137345596834</v>
      </c>
      <c r="B26" s="25">
        <v>-49.760579561798693</v>
      </c>
      <c r="C26" s="25">
        <v>247.81765595700978</v>
      </c>
      <c r="D26" s="25">
        <v>1</v>
      </c>
    </row>
    <row r="27" spans="1:4" x14ac:dyDescent="0.25">
      <c r="A27" s="25">
        <v>34.708873250984979</v>
      </c>
      <c r="B27" s="25">
        <v>-66.821349697272524</v>
      </c>
      <c r="C27" s="25">
        <v>228.15608986455283</v>
      </c>
      <c r="D27" s="25">
        <v>1</v>
      </c>
    </row>
    <row r="28" spans="1:4" x14ac:dyDescent="0.25">
      <c r="A28" s="25">
        <v>34.708873250984979</v>
      </c>
      <c r="B28" s="25">
        <v>-51.715459473155072</v>
      </c>
      <c r="C28" s="25">
        <v>215.04837913624817</v>
      </c>
      <c r="D28" s="25">
        <v>1</v>
      </c>
    </row>
    <row r="29" spans="1:4" x14ac:dyDescent="0.25">
      <c r="A29" s="25">
        <v>49.894005298290907</v>
      </c>
      <c r="B29" s="25">
        <v>-43.185074405418156</v>
      </c>
      <c r="C29" s="25">
        <v>224.87916218247665</v>
      </c>
      <c r="D29" s="25">
        <v>1</v>
      </c>
    </row>
    <row r="30" spans="1:4" x14ac:dyDescent="0.25">
      <c r="A30" s="25">
        <v>-15.185132047305943</v>
      </c>
      <c r="B30" s="25">
        <v>6.5755051563805029</v>
      </c>
      <c r="C30" s="25">
        <v>282.2253966188095</v>
      </c>
      <c r="D30" s="25">
        <v>1</v>
      </c>
    </row>
    <row r="31" spans="1:4" x14ac:dyDescent="0.25">
      <c r="A31" s="25">
        <v>-45.555396141917804</v>
      </c>
      <c r="B31" s="25">
        <v>-10.485264979093323</v>
      </c>
      <c r="C31" s="25">
        <v>262.56383052635249</v>
      </c>
      <c r="D31" s="25">
        <v>1</v>
      </c>
    </row>
    <row r="32" spans="1:4" x14ac:dyDescent="0.25">
      <c r="A32" s="25">
        <v>-45.555396141917804</v>
      </c>
      <c r="B32" s="25">
        <v>-25.591155203210775</v>
      </c>
      <c r="C32" s="25">
        <v>275.67154125465714</v>
      </c>
      <c r="D32" s="25">
        <v>1</v>
      </c>
    </row>
    <row r="33" spans="1:4" x14ac:dyDescent="0.25">
      <c r="A33" s="25">
        <v>-39.047482407358117</v>
      </c>
      <c r="B33" s="25">
        <v>-30.56721315939064</v>
      </c>
      <c r="C33" s="25">
        <v>269.93691781102387</v>
      </c>
      <c r="D33" s="25">
        <v>1</v>
      </c>
    </row>
    <row r="34" spans="1:4" x14ac:dyDescent="0.25">
      <c r="A34" s="25">
        <v>-39.047482407358117</v>
      </c>
      <c r="B34" s="25">
        <v>-15.461322935273188</v>
      </c>
      <c r="C34" s="25">
        <v>256.82920708271922</v>
      </c>
      <c r="D34" s="25">
        <v>1</v>
      </c>
    </row>
    <row r="35" spans="1:4" x14ac:dyDescent="0.25">
      <c r="A35" s="25">
        <v>-54.232614454664045</v>
      </c>
      <c r="B35" s="25">
        <v>-23.991708003010103</v>
      </c>
      <c r="C35" s="25">
        <v>246.99842403649075</v>
      </c>
      <c r="D35" s="25">
        <v>1</v>
      </c>
    </row>
    <row r="36" spans="1:4" x14ac:dyDescent="0.25">
      <c r="A36" s="25">
        <v>-54.232614454664045</v>
      </c>
      <c r="B36" s="25">
        <v>-39.097598227127556</v>
      </c>
      <c r="C36" s="25">
        <v>260.1061347647954</v>
      </c>
      <c r="D36" s="25">
        <v>1</v>
      </c>
    </row>
    <row r="37" spans="1:4" x14ac:dyDescent="0.25">
      <c r="A37" s="25">
        <v>-15.185132047305935</v>
      </c>
      <c r="B37" s="25">
        <v>-68.953945964206753</v>
      </c>
      <c r="C37" s="25">
        <v>225.69839410299571</v>
      </c>
      <c r="D37" s="25">
        <v>1</v>
      </c>
    </row>
    <row r="38" spans="1:4" x14ac:dyDescent="0.25">
      <c r="A38" s="25">
        <v>-15.185132047305935</v>
      </c>
      <c r="B38" s="25">
        <v>-53.848055740089301</v>
      </c>
      <c r="C38" s="25">
        <v>212.59068337469105</v>
      </c>
      <c r="D38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4E4A-B03D-4DAA-9416-542987C68B30}">
  <dimension ref="A1:I55"/>
  <sheetViews>
    <sheetView topLeftCell="A13" workbookViewId="0">
      <selection activeCell="C21" sqref="C21"/>
    </sheetView>
  </sheetViews>
  <sheetFormatPr defaultRowHeight="15" x14ac:dyDescent="0.25"/>
  <sheetData>
    <row r="1" spans="1:4" ht="20.25" thickBot="1" x14ac:dyDescent="0.35">
      <c r="A1" s="27" t="s">
        <v>51</v>
      </c>
    </row>
    <row r="2" spans="1:4" ht="16.5" thickTop="1" thickBot="1" x14ac:dyDescent="0.3">
      <c r="A2" s="29">
        <v>-32</v>
      </c>
      <c r="B2" s="30">
        <v>0</v>
      </c>
      <c r="C2" s="30">
        <v>-300</v>
      </c>
      <c r="D2" s="31">
        <v>1</v>
      </c>
    </row>
    <row r="3" spans="1:4" ht="20.25" thickBot="1" x14ac:dyDescent="0.35">
      <c r="A3" s="27" t="s">
        <v>52</v>
      </c>
    </row>
    <row r="4" spans="1:4" ht="16.5" thickTop="1" thickBot="1" x14ac:dyDescent="0.3">
      <c r="A4" s="29">
        <v>32</v>
      </c>
      <c r="B4" s="30">
        <v>0</v>
      </c>
      <c r="C4" s="30">
        <v>-300</v>
      </c>
      <c r="D4" s="31">
        <v>1</v>
      </c>
    </row>
    <row r="6" spans="1:4" ht="19.5" x14ac:dyDescent="0.3">
      <c r="A6" s="46" t="s">
        <v>55</v>
      </c>
      <c r="B6" s="46"/>
      <c r="C6" s="46"/>
      <c r="D6" s="46"/>
    </row>
    <row r="7" spans="1:4" x14ac:dyDescent="0.25">
      <c r="A7" s="25">
        <v>1</v>
      </c>
      <c r="B7" s="25">
        <v>0</v>
      </c>
      <c r="C7" s="25">
        <v>0</v>
      </c>
      <c r="D7" s="25">
        <v>0</v>
      </c>
    </row>
    <row r="8" spans="1:4" x14ac:dyDescent="0.25">
      <c r="A8" s="25">
        <v>0</v>
      </c>
      <c r="B8" s="25">
        <v>1</v>
      </c>
      <c r="C8" s="25">
        <v>0</v>
      </c>
      <c r="D8" s="25">
        <v>0</v>
      </c>
    </row>
    <row r="9" spans="1:4" x14ac:dyDescent="0.25">
      <c r="A9" s="25">
        <f>-(A2/C2)</f>
        <v>-0.10666666666666667</v>
      </c>
      <c r="B9" s="25">
        <v>0</v>
      </c>
      <c r="C9" s="25">
        <v>1</v>
      </c>
      <c r="D9" s="25">
        <f>-(1/C2)</f>
        <v>3.3333333333333335E-3</v>
      </c>
    </row>
    <row r="10" spans="1:4" x14ac:dyDescent="0.25">
      <c r="A10" s="25">
        <v>0</v>
      </c>
      <c r="B10" s="25">
        <v>0</v>
      </c>
      <c r="C10" s="25">
        <v>0</v>
      </c>
      <c r="D10" s="25">
        <v>1</v>
      </c>
    </row>
    <row r="12" spans="1:4" ht="19.5" x14ac:dyDescent="0.3">
      <c r="A12" s="46" t="s">
        <v>56</v>
      </c>
      <c r="B12" s="46"/>
      <c r="C12" s="46"/>
      <c r="D12" s="46"/>
    </row>
    <row r="13" spans="1:4" x14ac:dyDescent="0.25">
      <c r="A13" s="25">
        <v>1</v>
      </c>
      <c r="B13" s="25">
        <v>0</v>
      </c>
      <c r="C13" s="25">
        <v>0</v>
      </c>
      <c r="D13" s="25">
        <v>0</v>
      </c>
    </row>
    <row r="14" spans="1:4" x14ac:dyDescent="0.25">
      <c r="A14" s="25">
        <v>0</v>
      </c>
      <c r="B14" s="25">
        <v>1</v>
      </c>
      <c r="C14" s="25">
        <v>0</v>
      </c>
      <c r="D14" s="25">
        <v>0</v>
      </c>
    </row>
    <row r="15" spans="1:4" x14ac:dyDescent="0.25">
      <c r="A15" s="25">
        <f>-(A4/C4)</f>
        <v>0.10666666666666667</v>
      </c>
      <c r="B15" s="25">
        <v>0</v>
      </c>
      <c r="C15" s="25">
        <v>1</v>
      </c>
      <c r="D15" s="25">
        <f>-(1/C4)</f>
        <v>3.3333333333333335E-3</v>
      </c>
    </row>
    <row r="16" spans="1:4" x14ac:dyDescent="0.25">
      <c r="A16" s="25">
        <v>0</v>
      </c>
      <c r="B16" s="25">
        <v>0</v>
      </c>
      <c r="C16" s="25">
        <v>0</v>
      </c>
      <c r="D16" s="25">
        <v>1</v>
      </c>
    </row>
    <row r="18" spans="1:9" ht="20.25" thickBot="1" x14ac:dyDescent="0.35">
      <c r="A18" s="45" t="s">
        <v>53</v>
      </c>
      <c r="B18" s="45"/>
      <c r="C18" s="45"/>
      <c r="D18" s="45"/>
      <c r="F18" s="45" t="s">
        <v>54</v>
      </c>
      <c r="G18" s="45"/>
      <c r="H18" s="45"/>
      <c r="I18" s="45"/>
    </row>
    <row r="19" spans="1:9" ht="15.75" thickTop="1" x14ac:dyDescent="0.25">
      <c r="A19">
        <f t="array" ref="A19:D55">MMULT(Xuvn!A2:D38,EYE!A7:D10)</f>
        <v>-32.550814975289896</v>
      </c>
      <c r="B19">
        <v>-3.5527136788005009E-14</v>
      </c>
      <c r="C19">
        <v>305.16389039334263</v>
      </c>
      <c r="D19">
        <v>2.0172129679778088</v>
      </c>
      <c r="F19">
        <f t="array" ref="F19:I55">MMULT(Xuvn!A2:D38,EYE!A13:D16)</f>
        <v>32.550814975289867</v>
      </c>
      <c r="G19">
        <v>-3.5527136788005009E-14</v>
      </c>
      <c r="H19">
        <v>305.16389039334263</v>
      </c>
      <c r="I19">
        <v>2.0172129679778088</v>
      </c>
    </row>
    <row r="20" spans="1:9" x14ac:dyDescent="0.25">
      <c r="A20">
        <v>-9.5884412291898684</v>
      </c>
      <c r="B20">
        <v>-36.787285604615469</v>
      </c>
      <c r="C20">
        <v>232.25224946714803</v>
      </c>
      <c r="D20">
        <v>1.7741741648904936</v>
      </c>
      <c r="F20">
        <v>39.958705323801716</v>
      </c>
      <c r="G20">
        <v>-36.787285604615469</v>
      </c>
      <c r="H20">
        <v>232.25224946714803</v>
      </c>
      <c r="I20">
        <v>1.7741741648904936</v>
      </c>
    </row>
    <row r="21" spans="1:9" x14ac:dyDescent="0.25">
      <c r="A21">
        <v>-10.98659704020903</v>
      </c>
      <c r="B21">
        <v>-51.893175828732929</v>
      </c>
      <c r="C21">
        <v>245.35996019545269</v>
      </c>
      <c r="D21">
        <v>1.8178665339848423</v>
      </c>
      <c r="F21">
        <v>41.356861134820875</v>
      </c>
      <c r="G21">
        <v>-51.893175828732929</v>
      </c>
      <c r="H21">
        <v>245.35996019545269</v>
      </c>
      <c r="I21">
        <v>1.8178665339848423</v>
      </c>
    </row>
    <row r="22" spans="1:9" x14ac:dyDescent="0.25">
      <c r="A22">
        <v>-48.617905921133527</v>
      </c>
      <c r="B22">
        <v>-32.522093070747012</v>
      </c>
      <c r="C22">
        <v>237.16764099026227</v>
      </c>
      <c r="D22">
        <v>1.7905588033008741</v>
      </c>
      <c r="F22">
        <v>1.9778574901224282</v>
      </c>
      <c r="G22">
        <v>-32.522093070747012</v>
      </c>
      <c r="H22">
        <v>237.16764099026227</v>
      </c>
      <c r="I22">
        <v>1.7905588033008741</v>
      </c>
    </row>
    <row r="23" spans="1:9" x14ac:dyDescent="0.25">
      <c r="A23">
        <v>-34.481390732091967</v>
      </c>
      <c r="B23">
        <v>-23.9917080030101</v>
      </c>
      <c r="C23">
        <v>246.99842403649075</v>
      </c>
      <c r="D23">
        <v>1.8233280801216358</v>
      </c>
      <c r="F23">
        <v>18.211606395692726</v>
      </c>
      <c r="G23">
        <v>-23.9917080030101</v>
      </c>
      <c r="H23">
        <v>246.99842403649075</v>
      </c>
      <c r="I23">
        <v>1.8233280801216358</v>
      </c>
    </row>
    <row r="24" spans="1:9" x14ac:dyDescent="0.25">
      <c r="A24">
        <v>-27.413133137571187</v>
      </c>
      <c r="B24">
        <v>-19.726515469141646</v>
      </c>
      <c r="C24">
        <v>251.91381555960498</v>
      </c>
      <c r="D24">
        <v>1.8397127185320166</v>
      </c>
      <c r="F24">
        <v>26.328480848477881</v>
      </c>
      <c r="G24">
        <v>-19.726515469141646</v>
      </c>
      <c r="H24">
        <v>251.91381555960498</v>
      </c>
      <c r="I24">
        <v>1.8397127185320166</v>
      </c>
    </row>
    <row r="25" spans="1:9" x14ac:dyDescent="0.25">
      <c r="A25">
        <v>-20.293526235690617</v>
      </c>
      <c r="B25">
        <v>-24.702573425321511</v>
      </c>
      <c r="C25">
        <v>246.17919211597172</v>
      </c>
      <c r="D25">
        <v>1.8205973070532391</v>
      </c>
      <c r="F25">
        <v>32.22470141571668</v>
      </c>
      <c r="G25">
        <v>-24.702573425321511</v>
      </c>
      <c r="H25">
        <v>246.17919211597172</v>
      </c>
      <c r="I25">
        <v>1.8205973070532391</v>
      </c>
    </row>
    <row r="26" spans="1:9" x14ac:dyDescent="0.25">
      <c r="A26">
        <v>-27.361783830211401</v>
      </c>
      <c r="B26">
        <v>-28.967765959189965</v>
      </c>
      <c r="C26">
        <v>241.26380059285748</v>
      </c>
      <c r="D26">
        <v>1.8042126686428583</v>
      </c>
      <c r="F26">
        <v>24.107826962931533</v>
      </c>
      <c r="G26">
        <v>-28.967765959189965</v>
      </c>
      <c r="H26">
        <v>241.26380059285748</v>
      </c>
      <c r="I26">
        <v>1.8042126686428583</v>
      </c>
    </row>
    <row r="27" spans="1:9" x14ac:dyDescent="0.25">
      <c r="A27">
        <v>17.213998813508038</v>
      </c>
      <c r="B27">
        <v>46.988204414784143</v>
      </c>
      <c r="C27">
        <v>176.21678610364569</v>
      </c>
      <c r="D27">
        <v>1.5873892870121522</v>
      </c>
      <c r="F27">
        <v>54.806913182285783</v>
      </c>
      <c r="G27">
        <v>46.988204414784143</v>
      </c>
      <c r="H27">
        <v>176.21678610364569</v>
      </c>
      <c r="I27">
        <v>1.5873892870121522</v>
      </c>
    </row>
    <row r="28" spans="1:9" x14ac:dyDescent="0.25">
      <c r="A28">
        <v>25.695907926932975</v>
      </c>
      <c r="B28">
        <v>52.106435455426286</v>
      </c>
      <c r="C28">
        <v>182.11525593138276</v>
      </c>
      <c r="D28">
        <v>1.6070508531046093</v>
      </c>
      <c r="F28">
        <v>64.547162525627968</v>
      </c>
      <c r="G28">
        <v>52.106435455426286</v>
      </c>
      <c r="H28">
        <v>182.11525593138276</v>
      </c>
      <c r="I28">
        <v>1.6070508531046093</v>
      </c>
    </row>
    <row r="29" spans="1:9" x14ac:dyDescent="0.25">
      <c r="A29">
        <v>34.239436209189655</v>
      </c>
      <c r="B29">
        <v>46.13516590801045</v>
      </c>
      <c r="C29">
        <v>175.23370779902282</v>
      </c>
      <c r="D29">
        <v>1.5841123593300761</v>
      </c>
      <c r="F29">
        <v>71.622627206314519</v>
      </c>
      <c r="G29">
        <v>46.13516590801045</v>
      </c>
      <c r="H29">
        <v>175.23370779902282</v>
      </c>
      <c r="I29">
        <v>1.5841123593300761</v>
      </c>
    </row>
    <row r="30" spans="1:9" x14ac:dyDescent="0.25">
      <c r="A30">
        <v>25.757527095764718</v>
      </c>
      <c r="B30">
        <v>41.016934867368306</v>
      </c>
      <c r="C30">
        <v>169.33523797128572</v>
      </c>
      <c r="D30">
        <v>1.564450793237619</v>
      </c>
      <c r="F30">
        <v>61.882377862972348</v>
      </c>
      <c r="G30">
        <v>41.016934867368306</v>
      </c>
      <c r="H30">
        <v>169.33523797128572</v>
      </c>
      <c r="I30">
        <v>1.564450793237619</v>
      </c>
    </row>
    <row r="31" spans="1:9" x14ac:dyDescent="0.25">
      <c r="A31">
        <v>-26.958191731213248</v>
      </c>
      <c r="B31">
        <v>60.423560896469773</v>
      </c>
      <c r="C31">
        <v>252.73304748012404</v>
      </c>
      <c r="D31">
        <v>1.8424434916004135</v>
      </c>
      <c r="F31">
        <v>26.958191731213219</v>
      </c>
      <c r="G31">
        <v>60.423560896469773</v>
      </c>
      <c r="H31">
        <v>252.73304748012404</v>
      </c>
      <c r="I31">
        <v>1.8424434916004135</v>
      </c>
    </row>
    <row r="32" spans="1:9" x14ac:dyDescent="0.25">
      <c r="A32">
        <v>-41.094706920254801</v>
      </c>
      <c r="B32">
        <v>51.893175828732858</v>
      </c>
      <c r="C32">
        <v>242.90226443389554</v>
      </c>
      <c r="D32">
        <v>1.8096742147796518</v>
      </c>
      <c r="F32">
        <v>10.724442825642916</v>
      </c>
      <c r="G32">
        <v>51.893175828732858</v>
      </c>
      <c r="H32">
        <v>242.90226443389554</v>
      </c>
      <c r="I32">
        <v>1.8096742147796518</v>
      </c>
    </row>
    <row r="33" spans="1:9" x14ac:dyDescent="0.25">
      <c r="A33">
        <v>-19.735886214613096</v>
      </c>
      <c r="B33">
        <v>36.965001960193263</v>
      </c>
      <c r="C33">
        <v>225.69839410299571</v>
      </c>
      <c r="D33">
        <v>1.7523279803433192</v>
      </c>
      <c r="F33">
        <v>28.413104527359323</v>
      </c>
      <c r="G33">
        <v>36.965001960193263</v>
      </c>
      <c r="H33">
        <v>225.69839410299571</v>
      </c>
      <c r="I33">
        <v>1.7523279803433192</v>
      </c>
    </row>
    <row r="34" spans="1:9" x14ac:dyDescent="0.25">
      <c r="A34">
        <v>-5.5993710255715428</v>
      </c>
      <c r="B34">
        <v>45.495387027930178</v>
      </c>
      <c r="C34">
        <v>235.52917714922421</v>
      </c>
      <c r="D34">
        <v>1.7850972571640806</v>
      </c>
      <c r="F34">
        <v>44.646853432929625</v>
      </c>
      <c r="G34">
        <v>45.495387027930178</v>
      </c>
      <c r="H34">
        <v>235.52917714922421</v>
      </c>
      <c r="I34">
        <v>1.7850972571640806</v>
      </c>
    </row>
    <row r="35" spans="1:9" x14ac:dyDescent="0.25">
      <c r="A35">
        <v>-8.3956826476098705</v>
      </c>
      <c r="B35">
        <v>15.283606579695272</v>
      </c>
      <c r="C35">
        <v>261.74459860583352</v>
      </c>
      <c r="D35">
        <v>1.8724819953527785</v>
      </c>
      <c r="F35">
        <v>47.443165054967949</v>
      </c>
      <c r="G35">
        <v>15.283606579695272</v>
      </c>
      <c r="H35">
        <v>261.74459860583352</v>
      </c>
      <c r="I35">
        <v>1.8724819953527785</v>
      </c>
    </row>
    <row r="36" spans="1:9" x14ac:dyDescent="0.25">
      <c r="A36">
        <v>-22.53219783665142</v>
      </c>
      <c r="B36">
        <v>6.7532215119583583</v>
      </c>
      <c r="C36">
        <v>251.91381555960498</v>
      </c>
      <c r="D36">
        <v>1.8397127185320166</v>
      </c>
      <c r="F36">
        <v>31.209416149397647</v>
      </c>
      <c r="G36">
        <v>6.7532215119583583</v>
      </c>
      <c r="H36">
        <v>251.91381555960498</v>
      </c>
      <c r="I36">
        <v>1.8397127185320166</v>
      </c>
    </row>
    <row r="37" spans="1:9" x14ac:dyDescent="0.25">
      <c r="A37">
        <v>-1.1733771310097154</v>
      </c>
      <c r="B37">
        <v>-8.1749523565812385</v>
      </c>
      <c r="C37">
        <v>234.70994522870515</v>
      </c>
      <c r="D37">
        <v>1.7823664840956839</v>
      </c>
      <c r="F37">
        <v>48.898077851114053</v>
      </c>
      <c r="G37">
        <v>-8.1749523565812385</v>
      </c>
      <c r="H37">
        <v>234.70994522870515</v>
      </c>
      <c r="I37">
        <v>1.7823664840956839</v>
      </c>
    </row>
    <row r="38" spans="1:9" x14ac:dyDescent="0.25">
      <c r="A38">
        <v>12.963138058031841</v>
      </c>
      <c r="B38">
        <v>0.35543271115567521</v>
      </c>
      <c r="C38">
        <v>244.54072827493363</v>
      </c>
      <c r="D38">
        <v>1.8151357609164456</v>
      </c>
      <c r="F38">
        <v>65.131826756684347</v>
      </c>
      <c r="G38">
        <v>0.35543271115567521</v>
      </c>
      <c r="H38">
        <v>244.54072827493363</v>
      </c>
      <c r="I38">
        <v>1.8151357609164456</v>
      </c>
    </row>
    <row r="39" spans="1:9" x14ac:dyDescent="0.25">
      <c r="A39">
        <v>18.55576130210849</v>
      </c>
      <c r="B39">
        <v>60.778993607625488</v>
      </c>
      <c r="C39">
        <v>192.10988536171504</v>
      </c>
      <c r="D39">
        <v>1.6403662845390503</v>
      </c>
      <c r="F39">
        <v>59.539203512607699</v>
      </c>
      <c r="G39">
        <v>60.778993607625488</v>
      </c>
      <c r="H39">
        <v>192.10988536171504</v>
      </c>
      <c r="I39">
        <v>1.6403662845390503</v>
      </c>
    </row>
    <row r="40" spans="1:9" x14ac:dyDescent="0.25">
      <c r="A40">
        <v>4.4192461130669329</v>
      </c>
      <c r="B40">
        <v>52.248608539888572</v>
      </c>
      <c r="C40">
        <v>182.27910231548657</v>
      </c>
      <c r="D40">
        <v>1.6075970077182886</v>
      </c>
      <c r="F40">
        <v>43.305454607037404</v>
      </c>
      <c r="G40">
        <v>52.248608539888572</v>
      </c>
      <c r="H40">
        <v>182.27910231548657</v>
      </c>
      <c r="I40">
        <v>1.6075970077182886</v>
      </c>
    </row>
    <row r="41" spans="1:9" x14ac:dyDescent="0.25">
      <c r="A41">
        <v>32.897673720589204</v>
      </c>
      <c r="B41">
        <v>32.344376715169105</v>
      </c>
      <c r="C41">
        <v>159.34060854095344</v>
      </c>
      <c r="D41">
        <v>1.5311353618031782</v>
      </c>
      <c r="F41">
        <v>66.890336875992602</v>
      </c>
      <c r="G41">
        <v>32.344376715169105</v>
      </c>
      <c r="H41">
        <v>159.34060854095344</v>
      </c>
      <c r="I41">
        <v>1.5311353618031782</v>
      </c>
    </row>
    <row r="42" spans="1:9" x14ac:dyDescent="0.25">
      <c r="A42">
        <v>47.034188909630757</v>
      </c>
      <c r="B42">
        <v>40.87476178290602</v>
      </c>
      <c r="C42">
        <v>169.17139158718192</v>
      </c>
      <c r="D42">
        <v>1.5639046386239399</v>
      </c>
      <c r="F42">
        <v>83.124085781562911</v>
      </c>
      <c r="G42">
        <v>40.87476178290602</v>
      </c>
      <c r="H42">
        <v>169.17139158718192</v>
      </c>
      <c r="I42">
        <v>1.5639046386239399</v>
      </c>
    </row>
    <row r="43" spans="1:9" x14ac:dyDescent="0.25">
      <c r="A43">
        <v>38.645254043515791</v>
      </c>
      <c r="B43">
        <v>-49.760579561798693</v>
      </c>
      <c r="C43">
        <v>247.81765595700978</v>
      </c>
      <c r="D43">
        <v>1.8260588531900326</v>
      </c>
      <c r="F43">
        <v>91.513020647677877</v>
      </c>
      <c r="G43">
        <v>-49.760579561798693</v>
      </c>
      <c r="H43">
        <v>247.81765595700978</v>
      </c>
      <c r="I43">
        <v>1.8260588531900326</v>
      </c>
    </row>
    <row r="44" spans="1:9" x14ac:dyDescent="0.25">
      <c r="A44">
        <v>10.372223665432678</v>
      </c>
      <c r="B44">
        <v>-66.821349697272524</v>
      </c>
      <c r="C44">
        <v>228.15608986455283</v>
      </c>
      <c r="D44">
        <v>1.7605202995485094</v>
      </c>
      <c r="F44">
        <v>59.04552283653728</v>
      </c>
      <c r="G44">
        <v>-66.821349697272524</v>
      </c>
      <c r="H44">
        <v>228.15608986455283</v>
      </c>
      <c r="I44">
        <v>1.7605202995485094</v>
      </c>
    </row>
    <row r="45" spans="1:9" x14ac:dyDescent="0.25">
      <c r="A45">
        <v>11.77037947645184</v>
      </c>
      <c r="B45">
        <v>-51.715459473155072</v>
      </c>
      <c r="C45">
        <v>215.04837913624817</v>
      </c>
      <c r="D45">
        <v>1.7168279304541607</v>
      </c>
      <c r="F45">
        <v>57.647367025518122</v>
      </c>
      <c r="G45">
        <v>-51.715459473155072</v>
      </c>
      <c r="H45">
        <v>215.04837913624817</v>
      </c>
      <c r="I45">
        <v>1.7168279304541607</v>
      </c>
    </row>
    <row r="46" spans="1:9" x14ac:dyDescent="0.25">
      <c r="A46">
        <v>25.906894665493397</v>
      </c>
      <c r="B46">
        <v>-43.185074405418156</v>
      </c>
      <c r="C46">
        <v>224.87916218247665</v>
      </c>
      <c r="D46">
        <v>1.7495972072749222</v>
      </c>
      <c r="F46">
        <v>73.881115931088416</v>
      </c>
      <c r="G46">
        <v>-43.185074405418156</v>
      </c>
      <c r="H46">
        <v>224.87916218247665</v>
      </c>
      <c r="I46">
        <v>1.7495972072749222</v>
      </c>
    </row>
    <row r="47" spans="1:9" x14ac:dyDescent="0.25">
      <c r="A47">
        <v>-45.289174353312291</v>
      </c>
      <c r="B47">
        <v>6.5755051563805029</v>
      </c>
      <c r="C47">
        <v>282.2253966188095</v>
      </c>
      <c r="D47">
        <v>1.9407513220626984</v>
      </c>
      <c r="F47">
        <v>14.918910258700405</v>
      </c>
      <c r="G47">
        <v>6.5755051563805029</v>
      </c>
      <c r="H47">
        <v>282.2253966188095</v>
      </c>
      <c r="I47">
        <v>1.9407513220626984</v>
      </c>
    </row>
    <row r="48" spans="1:9" x14ac:dyDescent="0.25">
      <c r="A48">
        <v>-73.562204731395411</v>
      </c>
      <c r="B48">
        <v>-10.485264979093323</v>
      </c>
      <c r="C48">
        <v>262.56383052635249</v>
      </c>
      <c r="D48">
        <v>1.875212768421175</v>
      </c>
      <c r="F48">
        <v>-17.548587552440203</v>
      </c>
      <c r="G48">
        <v>-10.485264979093323</v>
      </c>
      <c r="H48">
        <v>262.56383052635249</v>
      </c>
      <c r="I48">
        <v>1.875212768421175</v>
      </c>
    </row>
    <row r="49" spans="1:9" x14ac:dyDescent="0.25">
      <c r="A49">
        <v>-74.960360542414563</v>
      </c>
      <c r="B49">
        <v>-25.591155203210775</v>
      </c>
      <c r="C49">
        <v>275.67154125465714</v>
      </c>
      <c r="D49">
        <v>1.9189051375155239</v>
      </c>
      <c r="F49">
        <v>-16.150431741421041</v>
      </c>
      <c r="G49">
        <v>-25.591155203210775</v>
      </c>
      <c r="H49">
        <v>275.67154125465714</v>
      </c>
      <c r="I49">
        <v>1.9189051375155239</v>
      </c>
    </row>
    <row r="50" spans="1:9" x14ac:dyDescent="0.25">
      <c r="A50">
        <v>-67.840753640534004</v>
      </c>
      <c r="B50">
        <v>-30.56721315939064</v>
      </c>
      <c r="C50">
        <v>269.93691781102387</v>
      </c>
      <c r="D50">
        <v>1.8997897260367465</v>
      </c>
      <c r="F50">
        <v>-10.254211174182235</v>
      </c>
      <c r="G50">
        <v>-30.56721315939064</v>
      </c>
      <c r="H50">
        <v>269.93691781102387</v>
      </c>
      <c r="I50">
        <v>1.8997897260367465</v>
      </c>
    </row>
    <row r="51" spans="1:9" x14ac:dyDescent="0.25">
      <c r="A51">
        <v>-66.442597829514838</v>
      </c>
      <c r="B51">
        <v>-15.461322935273188</v>
      </c>
      <c r="C51">
        <v>256.82920708271922</v>
      </c>
      <c r="D51">
        <v>1.8560973569423975</v>
      </c>
      <c r="F51">
        <v>-11.6523669852014</v>
      </c>
      <c r="G51">
        <v>-15.461322935273188</v>
      </c>
      <c r="H51">
        <v>256.82920708271922</v>
      </c>
      <c r="I51">
        <v>1.8560973569423975</v>
      </c>
    </row>
    <row r="52" spans="1:9" x14ac:dyDescent="0.25">
      <c r="A52">
        <v>-80.579113018556399</v>
      </c>
      <c r="B52">
        <v>-23.991708003010103</v>
      </c>
      <c r="C52">
        <v>246.99842403649075</v>
      </c>
      <c r="D52">
        <v>1.8233280801216358</v>
      </c>
      <c r="F52">
        <v>-27.886115890771698</v>
      </c>
      <c r="G52">
        <v>-23.991708003010103</v>
      </c>
      <c r="H52">
        <v>246.99842403649075</v>
      </c>
      <c r="I52">
        <v>1.8233280801216358</v>
      </c>
    </row>
    <row r="53" spans="1:9" x14ac:dyDescent="0.25">
      <c r="A53">
        <v>-81.977268829575564</v>
      </c>
      <c r="B53">
        <v>-39.097598227127556</v>
      </c>
      <c r="C53">
        <v>260.1061347647954</v>
      </c>
      <c r="D53">
        <v>1.8670204492159848</v>
      </c>
      <c r="F53">
        <v>-26.487960079752533</v>
      </c>
      <c r="G53">
        <v>-39.097598227127556</v>
      </c>
      <c r="H53">
        <v>260.1061347647954</v>
      </c>
      <c r="I53">
        <v>1.8670204492159848</v>
      </c>
    </row>
    <row r="54" spans="1:9" x14ac:dyDescent="0.25">
      <c r="A54">
        <v>-39.259627418292141</v>
      </c>
      <c r="B54">
        <v>-68.953945964206753</v>
      </c>
      <c r="C54">
        <v>225.69839410299571</v>
      </c>
      <c r="D54">
        <v>1.7523279803433192</v>
      </c>
      <c r="F54">
        <v>8.8893633236802749</v>
      </c>
      <c r="G54">
        <v>-68.953945964206753</v>
      </c>
      <c r="H54">
        <v>225.69839410299571</v>
      </c>
      <c r="I54">
        <v>1.7523279803433192</v>
      </c>
    </row>
    <row r="55" spans="1:9" x14ac:dyDescent="0.25">
      <c r="A55">
        <v>-37.861471607272982</v>
      </c>
      <c r="B55">
        <v>-53.848055740089301</v>
      </c>
      <c r="C55">
        <v>212.59068337469105</v>
      </c>
      <c r="D55">
        <v>1.7086356112489702</v>
      </c>
      <c r="F55">
        <v>7.4912075126611128</v>
      </c>
      <c r="G55">
        <v>-53.848055740089301</v>
      </c>
      <c r="H55">
        <v>212.59068337469105</v>
      </c>
      <c r="I55">
        <v>1.7086356112489702</v>
      </c>
    </row>
  </sheetData>
  <mergeCells count="4">
    <mergeCell ref="A18:D18"/>
    <mergeCell ref="F18:I18"/>
    <mergeCell ref="A6:D6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D5D3-3488-4D30-9CFC-D715D49F7631}">
  <dimension ref="A1:I38"/>
  <sheetViews>
    <sheetView tabSelected="1" topLeftCell="A11" zoomScale="85" zoomScaleNormal="85" workbookViewId="0">
      <selection activeCell="L2" sqref="L2"/>
    </sheetView>
  </sheetViews>
  <sheetFormatPr defaultRowHeight="15" x14ac:dyDescent="0.25"/>
  <cols>
    <col min="3" max="3" width="11.7109375" bestFit="1" customWidth="1"/>
    <col min="8" max="8" width="11.7109375" bestFit="1" customWidth="1"/>
  </cols>
  <sheetData>
    <row r="1" spans="1:9" ht="20.25" thickBot="1" x14ac:dyDescent="0.35">
      <c r="A1" s="45" t="s">
        <v>57</v>
      </c>
      <c r="B1" s="45"/>
      <c r="C1" s="45"/>
      <c r="D1" s="45"/>
      <c r="F1" s="45" t="s">
        <v>58</v>
      </c>
      <c r="G1" s="45"/>
      <c r="H1" s="45"/>
      <c r="I1" s="45"/>
    </row>
    <row r="2" spans="1:9" ht="15.75" thickTop="1" x14ac:dyDescent="0.25">
      <c r="A2" s="25" t="str">
        <f t="array" ref="A2:A38">Sheet1!A7:A43</f>
        <v>a</v>
      </c>
      <c r="B2" s="25">
        <f>EYE!A19/EYE!D19</f>
        <v>-16.136528711651621</v>
      </c>
      <c r="C2" s="25">
        <f>EYE!B19/EYE!D19</f>
        <v>-1.7611991074804472E-14</v>
      </c>
      <c r="D2" s="25">
        <f>EYE!C19/EYE!D19</f>
        <v>151.27995667173388</v>
      </c>
      <c r="F2" s="25" t="str">
        <f t="array" ref="F2:F38">Sheet1!A7:A43</f>
        <v>a</v>
      </c>
      <c r="G2" s="25">
        <f>EYE!F19/EYE!I19</f>
        <v>16.136528711651607</v>
      </c>
      <c r="H2" s="25">
        <f>EYE!G19/EYE!I19</f>
        <v>-1.7611991074804472E-14</v>
      </c>
      <c r="I2" s="25">
        <f>EYE!H19/EYE!I19</f>
        <v>151.27995667173388</v>
      </c>
    </row>
    <row r="3" spans="1:9" x14ac:dyDescent="0.25">
      <c r="A3" s="25" t="str">
        <v>aa</v>
      </c>
      <c r="B3" s="25">
        <f>EYE!A20/EYE!D20</f>
        <v>-5.404453192328889</v>
      </c>
      <c r="C3" s="25">
        <f>EYE!B20/EYE!D20</f>
        <v>-20.734878419834317</v>
      </c>
      <c r="D3" s="25">
        <f>EYE!C20/EYE!D20</f>
        <v>130.90724352954561</v>
      </c>
      <c r="F3" s="25" t="str">
        <v>aa</v>
      </c>
      <c r="G3" s="25">
        <f>EYE!F20/EYE!I20</f>
        <v>22.522425427307507</v>
      </c>
      <c r="H3" s="25">
        <f>EYE!G20/EYE!I20</f>
        <v>-20.734878419834317</v>
      </c>
      <c r="I3" s="25">
        <f>EYE!H20/EYE!I20</f>
        <v>130.90724352954561</v>
      </c>
    </row>
    <row r="4" spans="1:9" x14ac:dyDescent="0.25">
      <c r="A4" s="25" t="str">
        <v>ab</v>
      </c>
      <c r="B4" s="25">
        <f>EYE!A21/EYE!D21</f>
        <v>-6.0436763837254501</v>
      </c>
      <c r="C4" s="25">
        <f>EYE!B21/EYE!D21</f>
        <v>-28.54619679640663</v>
      </c>
      <c r="D4" s="25">
        <f>EYE!C21/EYE!D21</f>
        <v>134.97138299675555</v>
      </c>
      <c r="F4" s="25" t="str">
        <v>ab</v>
      </c>
      <c r="G4" s="25">
        <f>EYE!F21/EYE!I21</f>
        <v>22.750218655582398</v>
      </c>
      <c r="H4" s="25">
        <f>EYE!G21/EYE!I21</f>
        <v>-28.54619679640663</v>
      </c>
      <c r="I4" s="25">
        <f>EYE!H21/EYE!I21</f>
        <v>134.97138299675555</v>
      </c>
    </row>
    <row r="5" spans="1:9" x14ac:dyDescent="0.25">
      <c r="A5" s="25" t="str">
        <v>ac</v>
      </c>
      <c r="B5" s="25">
        <f>EYE!A22/EYE!D22</f>
        <v>-27.15236485476321</v>
      </c>
      <c r="C5" s="25">
        <f>EYE!B22/EYE!D22</f>
        <v>-18.163096911865122</v>
      </c>
      <c r="D5" s="25">
        <f>EYE!C22/EYE!D22</f>
        <v>132.45453908190365</v>
      </c>
      <c r="F5" s="25" t="str">
        <v>ac</v>
      </c>
      <c r="G5" s="25">
        <f>EYE!F22/EYE!I22</f>
        <v>1.1046034827095714</v>
      </c>
      <c r="H5" s="25">
        <f>EYE!G22/EYE!I22</f>
        <v>-18.163096911865122</v>
      </c>
      <c r="I5" s="25">
        <f>EYE!H22/EYE!I22</f>
        <v>132.45453908190365</v>
      </c>
    </row>
    <row r="6" spans="1:9" x14ac:dyDescent="0.25">
      <c r="A6" s="25" t="str">
        <v>ad</v>
      </c>
      <c r="B6" s="25">
        <f>EYE!A23/EYE!D23</f>
        <v>-18.911237702098944</v>
      </c>
      <c r="C6" s="25">
        <f>EYE!B23/EYE!D23</f>
        <v>-13.158195864240511</v>
      </c>
      <c r="D6" s="25">
        <f>EYE!C23/EYE!D23</f>
        <v>135.46570511874816</v>
      </c>
      <c r="F6" s="25" t="str">
        <v>ad</v>
      </c>
      <c r="G6" s="25">
        <f>EYE!F23/EYE!I23</f>
        <v>9.9881127232339963</v>
      </c>
      <c r="H6" s="25">
        <f>EYE!G23/EYE!I23</f>
        <v>-13.158195864240511</v>
      </c>
      <c r="I6" s="25">
        <f>EYE!H23/EYE!I23</f>
        <v>135.46570511874816</v>
      </c>
    </row>
    <row r="7" spans="1:9" x14ac:dyDescent="0.25">
      <c r="A7" s="25" t="str">
        <v>ae</v>
      </c>
      <c r="B7" s="25">
        <f>EYE!A24/EYE!D24</f>
        <v>-14.900768397929687</v>
      </c>
      <c r="C7" s="25">
        <f>EYE!B24/EYE!D24</f>
        <v>-10.722606453948012</v>
      </c>
      <c r="D7" s="25">
        <f>EYE!C24/EYE!D24</f>
        <v>136.93106158477696</v>
      </c>
      <c r="F7" s="25" t="str">
        <v>ae</v>
      </c>
      <c r="G7" s="25">
        <f>EYE!F24/EYE!I24</f>
        <v>14.311191406822731</v>
      </c>
      <c r="H7" s="25">
        <f>EYE!G24/EYE!I24</f>
        <v>-10.722606453948012</v>
      </c>
      <c r="I7" s="25">
        <f>EYE!H24/EYE!I24</f>
        <v>136.93106158477696</v>
      </c>
    </row>
    <row r="8" spans="1:9" x14ac:dyDescent="0.25">
      <c r="A8" s="25" t="str">
        <v>af</v>
      </c>
      <c r="B8" s="25">
        <f>EYE!A25/EYE!D25</f>
        <v>-11.146630920012221</v>
      </c>
      <c r="C8" s="25">
        <f>EYE!B25/EYE!D25</f>
        <v>-13.568389522285029</v>
      </c>
      <c r="D8" s="25">
        <f>EYE!C25/EYE!D25</f>
        <v>135.21891478265974</v>
      </c>
      <c r="F8" s="25" t="str">
        <v>af</v>
      </c>
      <c r="G8" s="25">
        <f>EYE!F25/EYE!I25</f>
        <v>17.700070900288519</v>
      </c>
      <c r="H8" s="25">
        <f>EYE!G25/EYE!I25</f>
        <v>-13.568389522285029</v>
      </c>
      <c r="I8" s="25">
        <f>EYE!H25/EYE!I25</f>
        <v>135.21891478265974</v>
      </c>
    </row>
    <row r="9" spans="1:9" x14ac:dyDescent="0.25">
      <c r="A9" s="25" t="str">
        <v>ag</v>
      </c>
      <c r="B9" s="25">
        <f>EYE!A26/EYE!D26</f>
        <v>-15.165498117687607</v>
      </c>
      <c r="C9" s="25">
        <f>EYE!B26/EYE!D26</f>
        <v>-16.055627178906644</v>
      </c>
      <c r="D9" s="25">
        <f>EYE!C26/EYE!D26</f>
        <v>133.72248448645348</v>
      </c>
      <c r="F9" s="25" t="str">
        <v>ag</v>
      </c>
      <c r="G9" s="25">
        <f>EYE!F26/EYE!I26</f>
        <v>13.361965239422474</v>
      </c>
      <c r="H9" s="25">
        <f>EYE!G26/EYE!I26</f>
        <v>-16.055627178906644</v>
      </c>
      <c r="I9" s="25">
        <f>EYE!H26/EYE!I26</f>
        <v>133.72248448645348</v>
      </c>
    </row>
    <row r="10" spans="1:9" x14ac:dyDescent="0.25">
      <c r="A10" s="25" t="str">
        <v>ah</v>
      </c>
      <c r="B10" s="25">
        <f>EYE!A27/EYE!D27</f>
        <v>10.844220100482671</v>
      </c>
      <c r="C10" s="25">
        <f>EYE!B27/EYE!D27</f>
        <v>29.6009333055455</v>
      </c>
      <c r="D10" s="25">
        <f>EYE!C27/EYE!D27</f>
        <v>111.01044182761747</v>
      </c>
      <c r="F10" s="25" t="str">
        <v>ah</v>
      </c>
      <c r="G10" s="25">
        <f>EYE!F27/EYE!I27</f>
        <v>34.526447690374397</v>
      </c>
      <c r="H10" s="25">
        <f>EYE!G27/EYE!I27</f>
        <v>29.6009333055455</v>
      </c>
      <c r="I10" s="25">
        <f>EYE!H27/EYE!I27</f>
        <v>111.01044182761747</v>
      </c>
    </row>
    <row r="11" spans="1:9" x14ac:dyDescent="0.25">
      <c r="A11" s="25" t="str">
        <v>ai</v>
      </c>
      <c r="B11" s="25">
        <f>EYE!A28/EYE!D28</f>
        <v>15.989480281406085</v>
      </c>
      <c r="C11" s="25">
        <f>EYE!B28/EYE!D28</f>
        <v>32.423638215781139</v>
      </c>
      <c r="D11" s="25">
        <f>EYE!C28/EYE!D28</f>
        <v>113.32264662288702</v>
      </c>
      <c r="F11" s="25" t="str">
        <v>ai</v>
      </c>
      <c r="G11" s="25">
        <f>EYE!F28/EYE!I28</f>
        <v>40.164978227621987</v>
      </c>
      <c r="H11" s="25">
        <f>EYE!G28/EYE!I28</f>
        <v>32.423638215781139</v>
      </c>
      <c r="I11" s="25">
        <f>EYE!H28/EYE!I28</f>
        <v>113.32264662288702</v>
      </c>
    </row>
    <row r="12" spans="1:9" x14ac:dyDescent="0.25">
      <c r="A12" s="25" t="str">
        <v>aj</v>
      </c>
      <c r="B12" s="25">
        <f>EYE!A29/EYE!D29</f>
        <v>21.614272502532316</v>
      </c>
      <c r="C12" s="25">
        <f>EYE!B29/EYE!D29</f>
        <v>29.123670196930409</v>
      </c>
      <c r="D12" s="25">
        <f>EYE!C29/EYE!D29</f>
        <v>110.6194941078103</v>
      </c>
      <c r="F12" s="25" t="str">
        <v>aj</v>
      </c>
      <c r="G12" s="25">
        <f>EYE!F29/EYE!I29</f>
        <v>45.213097912198506</v>
      </c>
      <c r="H12" s="25">
        <f>EYE!G29/EYE!I29</f>
        <v>29.123670196930409</v>
      </c>
      <c r="I12" s="25">
        <f>EYE!H29/EYE!I29</f>
        <v>110.6194941078103</v>
      </c>
    </row>
    <row r="13" spans="1:9" x14ac:dyDescent="0.25">
      <c r="A13" s="25" t="str">
        <v>ak</v>
      </c>
      <c r="B13" s="25">
        <f>EYE!A30/EYE!D30</f>
        <v>16.464261584386243</v>
      </c>
      <c r="C13" s="25">
        <f>EYE!B30/EYE!D30</f>
        <v>26.218104810112994</v>
      </c>
      <c r="D13" s="25">
        <f>EYE!C30/EYE!D30</f>
        <v>108.23941456212101</v>
      </c>
      <c r="F13" s="25" t="str">
        <v>ak</v>
      </c>
      <c r="G13" s="25">
        <f>EYE!F30/EYE!I30</f>
        <v>39.555336690972069</v>
      </c>
      <c r="H13" s="25">
        <f>EYE!G30/EYE!I30</f>
        <v>26.218104810112994</v>
      </c>
      <c r="I13" s="25">
        <f>EYE!H30/EYE!I30</f>
        <v>108.23941456212101</v>
      </c>
    </row>
    <row r="14" spans="1:9" x14ac:dyDescent="0.25">
      <c r="A14" s="25" t="str">
        <v>b</v>
      </c>
      <c r="B14" s="25">
        <f>EYE!A31/EYE!D31</f>
        <v>-14.631760406283277</v>
      </c>
      <c r="C14" s="25">
        <f>EYE!B31/EYE!D31</f>
        <v>32.795340086106883</v>
      </c>
      <c r="D14" s="25">
        <f>EYE!C31/EYE!D31</f>
        <v>137.17275380890564</v>
      </c>
      <c r="F14" s="25" t="str">
        <v>b</v>
      </c>
      <c r="G14" s="25">
        <f>EYE!F31/EYE!I31</f>
        <v>14.631760406283263</v>
      </c>
      <c r="H14" s="25">
        <f>EYE!G31/EYE!I31</f>
        <v>32.795340086106883</v>
      </c>
      <c r="I14" s="25">
        <f>EYE!H31/EYE!I31</f>
        <v>137.17275380890564</v>
      </c>
    </row>
    <row r="15" spans="1:9" x14ac:dyDescent="0.25">
      <c r="A15" s="25" t="str">
        <v>c</v>
      </c>
      <c r="B15" s="25">
        <f>EYE!A32/EYE!D32</f>
        <v>-22.708345283716461</v>
      </c>
      <c r="C15" s="25">
        <f>EYE!B32/EYE!D32</f>
        <v>28.675424231013555</v>
      </c>
      <c r="D15" s="25">
        <f>EYE!C32/EYE!D32</f>
        <v>134.22430537502663</v>
      </c>
      <c r="F15" s="25" t="str">
        <v>c</v>
      </c>
      <c r="G15" s="25">
        <f>EYE!F32/EYE!I32</f>
        <v>5.9261731962892208</v>
      </c>
      <c r="H15" s="25">
        <f>EYE!G32/EYE!I32</f>
        <v>28.675424231013555</v>
      </c>
      <c r="I15" s="25">
        <f>EYE!H32/EYE!I32</f>
        <v>134.22430537502663</v>
      </c>
    </row>
    <row r="16" spans="1:9" x14ac:dyDescent="0.25">
      <c r="A16" s="25" t="str">
        <v>d</v>
      </c>
      <c r="B16" s="25">
        <f>EYE!A33/EYE!D33</f>
        <v>-11.262666827214849</v>
      </c>
      <c r="C16" s="25">
        <f>EYE!B33/EYE!D33</f>
        <v>21.094796393624335</v>
      </c>
      <c r="D16" s="25">
        <f>EYE!C33/EYE!D33</f>
        <v>128.79917266331412</v>
      </c>
      <c r="F16" s="25" t="str">
        <v>d</v>
      </c>
      <c r="G16" s="25">
        <f>EYE!F33/EYE!I33</f>
        <v>16.2144900076255</v>
      </c>
      <c r="H16" s="25">
        <f>EYE!G33/EYE!I33</f>
        <v>21.094796393624335</v>
      </c>
      <c r="I16" s="25">
        <f>EYE!H33/EYE!I33</f>
        <v>128.79917266331412</v>
      </c>
    </row>
    <row r="17" spans="1:9" x14ac:dyDescent="0.25">
      <c r="A17" s="25" t="str">
        <v>e</v>
      </c>
      <c r="B17" s="25">
        <f>EYE!A34/EYE!D34</f>
        <v>-3.1367316279825901</v>
      </c>
      <c r="C17" s="25">
        <f>EYE!B34/EYE!D34</f>
        <v>25.486223142937909</v>
      </c>
      <c r="D17" s="25">
        <f>EYE!C34/EYE!D34</f>
        <v>131.94192988868343</v>
      </c>
      <c r="F17" s="25" t="str">
        <v>e</v>
      </c>
      <c r="G17" s="25">
        <f>EYE!F34/EYE!I34</f>
        <v>25.010880081603208</v>
      </c>
      <c r="H17" s="25">
        <f>EYE!G34/EYE!I34</f>
        <v>25.486223142937909</v>
      </c>
      <c r="I17" s="25">
        <f>EYE!H34/EYE!I34</f>
        <v>131.94192988868343</v>
      </c>
    </row>
    <row r="18" spans="1:9" x14ac:dyDescent="0.25">
      <c r="A18" s="25" t="str">
        <v>f</v>
      </c>
      <c r="B18" s="25">
        <f>EYE!A35/EYE!D35</f>
        <v>-4.483718758549724</v>
      </c>
      <c r="C18" s="25">
        <f>EYE!B35/EYE!D35</f>
        <v>8.1622181775989873</v>
      </c>
      <c r="D18" s="25">
        <f>EYE!C35/EYE!D35</f>
        <v>139.78484132581497</v>
      </c>
      <c r="F18" s="25" t="str">
        <v>f</v>
      </c>
      <c r="G18" s="25">
        <f>EYE!F35/EYE!I35</f>
        <v>25.337047390957469</v>
      </c>
      <c r="H18" s="25">
        <f>EYE!G35/EYE!I35</f>
        <v>8.1622181775989873</v>
      </c>
      <c r="I18" s="25">
        <f>EYE!H35/EYE!I35</f>
        <v>139.78484132581497</v>
      </c>
    </row>
    <row r="19" spans="1:9" x14ac:dyDescent="0.25">
      <c r="A19" s="25" t="str">
        <v>g</v>
      </c>
      <c r="B19" s="25">
        <f>EYE!A36/EYE!D36</f>
        <v>-12.247671937948443</v>
      </c>
      <c r="C19" s="25">
        <f>EYE!B36/EYE!D36</f>
        <v>3.6708022094596569</v>
      </c>
      <c r="D19" s="25">
        <f>EYE!C36/EYE!D36</f>
        <v>136.93106158477696</v>
      </c>
      <c r="F19" s="25" t="str">
        <v>g</v>
      </c>
      <c r="G19" s="25">
        <f>EYE!F36/EYE!I36</f>
        <v>16.964287866803975</v>
      </c>
      <c r="H19" s="25">
        <f>EYE!G36/EYE!I36</f>
        <v>3.6708022094596569</v>
      </c>
      <c r="I19" s="25">
        <f>EYE!H36/EYE!I36</f>
        <v>136.93106158477696</v>
      </c>
    </row>
    <row r="20" spans="1:9" x14ac:dyDescent="0.25">
      <c r="A20" s="25" t="str">
        <v>h</v>
      </c>
      <c r="B20" s="25">
        <f>EYE!A37/EYE!D37</f>
        <v>-0.65832540135821149</v>
      </c>
      <c r="C20" s="25">
        <f>EYE!B37/EYE!D37</f>
        <v>-4.5865720824126415</v>
      </c>
      <c r="D20" s="25">
        <f>EYE!C37/EYE!D37</f>
        <v>131.68444723521017</v>
      </c>
      <c r="F20" s="25" t="str">
        <v>h</v>
      </c>
      <c r="G20" s="25">
        <f>EYE!F37/EYE!I37</f>
        <v>27.434356675486626</v>
      </c>
      <c r="H20" s="25">
        <f>EYE!G37/EYE!I37</f>
        <v>-4.5865720824126415</v>
      </c>
      <c r="I20" s="25">
        <f>EYE!H37/EYE!I37</f>
        <v>131.68444723521017</v>
      </c>
    </row>
    <row r="21" spans="1:9" x14ac:dyDescent="0.25">
      <c r="A21" s="25" t="str">
        <v>i</v>
      </c>
      <c r="B21" s="25">
        <f>EYE!A38/EYE!D38</f>
        <v>7.1416906311662718</v>
      </c>
      <c r="C21" s="25">
        <f>EYE!B38/EYE!D38</f>
        <v>0.19581604792812879</v>
      </c>
      <c r="D21" s="25">
        <f>EYE!C38/EYE!D38</f>
        <v>134.72310641462281</v>
      </c>
      <c r="F21" s="25" t="str">
        <v>i</v>
      </c>
      <c r="G21" s="25">
        <f>EYE!F38/EYE!I38</f>
        <v>35.882619999619138</v>
      </c>
      <c r="H21" s="25">
        <f>EYE!G38/EYE!I38</f>
        <v>0.19581604792812879</v>
      </c>
      <c r="I21" s="25">
        <f>EYE!H38/EYE!I38</f>
        <v>134.72310641462281</v>
      </c>
    </row>
    <row r="22" spans="1:9" x14ac:dyDescent="0.25">
      <c r="A22" s="25" t="str">
        <v>j</v>
      </c>
      <c r="B22" s="25">
        <f>EYE!A39/EYE!D39</f>
        <v>11.311962137360519</v>
      </c>
      <c r="C22" s="25">
        <f>EYE!B39/EYE!D39</f>
        <v>37.052086586078936</v>
      </c>
      <c r="D22" s="25">
        <f>EYE!C39/EYE!D39</f>
        <v>117.11401726090628</v>
      </c>
      <c r="F22" s="25" t="str">
        <v>j</v>
      </c>
      <c r="G22" s="25">
        <f>EYE!F39/EYE!I39</f>
        <v>36.296285819687192</v>
      </c>
      <c r="H22" s="25">
        <f>EYE!G39/EYE!I39</f>
        <v>37.052086586078936</v>
      </c>
      <c r="I22" s="25">
        <f>EYE!H39/EYE!I39</f>
        <v>117.11401726090628</v>
      </c>
    </row>
    <row r="23" spans="1:9" x14ac:dyDescent="0.25">
      <c r="A23" s="25" t="str">
        <v>k</v>
      </c>
      <c r="B23" s="25">
        <f>EYE!A40/EYE!D40</f>
        <v>2.7489763241966365</v>
      </c>
      <c r="C23" s="25">
        <f>EYE!B40/EYE!D40</f>
        <v>32.501061080006991</v>
      </c>
      <c r="D23" s="25">
        <f>EYE!C40/EYE!D40</f>
        <v>113.38606717998366</v>
      </c>
      <c r="F23" s="25" t="str">
        <v>k</v>
      </c>
      <c r="G23" s="25">
        <f>EYE!F40/EYE!I40</f>
        <v>26.938003989259819</v>
      </c>
      <c r="H23" s="25">
        <f>EYE!G40/EYE!I40</f>
        <v>32.501061080006991</v>
      </c>
      <c r="I23" s="25">
        <f>EYE!H40/EYE!I40</f>
        <v>113.38606717998366</v>
      </c>
    </row>
    <row r="24" spans="1:9" x14ac:dyDescent="0.25">
      <c r="A24" s="25" t="str">
        <v>l</v>
      </c>
      <c r="B24" s="25">
        <f>EYE!A41/EYE!D41</f>
        <v>21.485803633877588</v>
      </c>
      <c r="C24" s="25">
        <f>EYE!B41/EYE!D41</f>
        <v>21.124439760229937</v>
      </c>
      <c r="D24" s="25">
        <f>EYE!C41/EYE!D41</f>
        <v>104.06696397717714</v>
      </c>
      <c r="F24" s="25" t="str">
        <v>l</v>
      </c>
      <c r="G24" s="25">
        <f>EYE!F41/EYE!I41</f>
        <v>43.686755949008713</v>
      </c>
      <c r="H24" s="25">
        <f>EYE!G41/EYE!I41</f>
        <v>21.124439760229937</v>
      </c>
      <c r="I24" s="25">
        <f>EYE!H41/EYE!I41</f>
        <v>104.06696397717714</v>
      </c>
    </row>
    <row r="25" spans="1:9" x14ac:dyDescent="0.25">
      <c r="A25" s="25" t="str">
        <v>m</v>
      </c>
      <c r="B25" s="25">
        <f>EYE!A42/EYE!D42</f>
        <v>30.074844557667884</v>
      </c>
      <c r="C25" s="25">
        <f>EYE!B42/EYE!D42</f>
        <v>26.136351778373911</v>
      </c>
      <c r="D25" s="25">
        <f>EYE!C42/EYE!D42</f>
        <v>108.17244696967822</v>
      </c>
      <c r="F25" s="25" t="str">
        <v>m</v>
      </c>
      <c r="G25" s="25">
        <f>EYE!F42/EYE!I42</f>
        <v>53.151633244532576</v>
      </c>
      <c r="H25" s="25">
        <f>EYE!G42/EYE!I42</f>
        <v>26.136351778373911</v>
      </c>
      <c r="I25" s="25">
        <f>EYE!H42/EYE!I42</f>
        <v>108.17244696967822</v>
      </c>
    </row>
    <row r="26" spans="1:9" x14ac:dyDescent="0.25">
      <c r="A26" s="25" t="str">
        <v>n</v>
      </c>
      <c r="B26" s="25">
        <f>EYE!A43/EYE!D43</f>
        <v>21.163202914300644</v>
      </c>
      <c r="C26" s="25">
        <f>EYE!B43/EYE!D43</f>
        <v>-27.250260567927192</v>
      </c>
      <c r="D26" s="25">
        <f>EYE!C43/EYE!D43</f>
        <v>135.71175733141615</v>
      </c>
      <c r="F26" s="25" t="str">
        <v>n</v>
      </c>
      <c r="G26" s="25">
        <f>EYE!F43/EYE!I43</f>
        <v>50.115044478336088</v>
      </c>
      <c r="H26" s="25">
        <f>EYE!G43/EYE!I43</f>
        <v>-27.250260567927192</v>
      </c>
      <c r="I26" s="25">
        <f>EYE!H43/EYE!I43</f>
        <v>135.71175733141615</v>
      </c>
    </row>
    <row r="27" spans="1:9" x14ac:dyDescent="0.25">
      <c r="A27" s="25" t="str">
        <v>o</v>
      </c>
      <c r="B27" s="25">
        <f>EYE!A44/EYE!D44</f>
        <v>5.8915672077695813</v>
      </c>
      <c r="C27" s="25">
        <f>EYE!B44/EYE!D44</f>
        <v>-37.955455392595617</v>
      </c>
      <c r="D27" s="25">
        <f>EYE!C44/EYE!D44</f>
        <v>129.59583023442792</v>
      </c>
      <c r="F27" s="25" t="str">
        <v>o</v>
      </c>
      <c r="G27" s="25">
        <f>EYE!F44/EYE!I44</f>
        <v>33.538677657780873</v>
      </c>
      <c r="H27" s="25">
        <f>EYE!G44/EYE!I44</f>
        <v>-37.955455392595617</v>
      </c>
      <c r="I27" s="25">
        <f>EYE!H44/EYE!I44</f>
        <v>129.59583023442792</v>
      </c>
    </row>
    <row r="28" spans="1:9" x14ac:dyDescent="0.25">
      <c r="A28" s="25" t="str">
        <v>p</v>
      </c>
      <c r="B28" s="25">
        <f>EYE!A45/EYE!D45</f>
        <v>6.8558876912831703</v>
      </c>
      <c r="C28" s="25">
        <f>EYE!B45/EYE!D45</f>
        <v>-30.122680645971627</v>
      </c>
      <c r="D28" s="25">
        <f>EYE!C45/EYE!D45</f>
        <v>125.25913361588916</v>
      </c>
      <c r="F28" s="25" t="str">
        <v>p</v>
      </c>
      <c r="G28" s="25">
        <f>EYE!F45/EYE!I45</f>
        <v>33.577836196006196</v>
      </c>
      <c r="H28" s="25">
        <f>EYE!G45/EYE!I45</f>
        <v>-30.122680645971627</v>
      </c>
      <c r="I28" s="25">
        <f>EYE!H45/EYE!I45</f>
        <v>125.25913361588916</v>
      </c>
    </row>
    <row r="29" spans="1:9" x14ac:dyDescent="0.25">
      <c r="A29" s="25" t="str">
        <v>q</v>
      </c>
      <c r="B29" s="25">
        <f>EYE!A46/EYE!D46</f>
        <v>14.807347975734697</v>
      </c>
      <c r="C29" s="25">
        <f>EYE!B46/EYE!D46</f>
        <v>-24.682866562573501</v>
      </c>
      <c r="D29" s="25">
        <f>EYE!C46/EYE!D46</f>
        <v>128.53196224103274</v>
      </c>
      <c r="F29" s="25" t="str">
        <v>q</v>
      </c>
      <c r="G29" s="25">
        <f>EYE!F46/EYE!I46</f>
        <v>42.227499920488349</v>
      </c>
      <c r="H29" s="25">
        <f>EYE!G46/EYE!I46</f>
        <v>-24.682866562573501</v>
      </c>
      <c r="I29" s="25">
        <f>EYE!H46/EYE!I46</f>
        <v>128.53196224103274</v>
      </c>
    </row>
    <row r="30" spans="1:9" x14ac:dyDescent="0.25">
      <c r="A30" s="25" t="str">
        <v>r</v>
      </c>
      <c r="B30" s="25">
        <f>EYE!A47/EYE!D47</f>
        <v>-23.335897720877178</v>
      </c>
      <c r="C30" s="25">
        <f>EYE!B47/EYE!D47</f>
        <v>3.3881234971370913</v>
      </c>
      <c r="D30" s="25">
        <f>EYE!C47/EYE!D47</f>
        <v>145.42069012677547</v>
      </c>
      <c r="F30" s="25" t="str">
        <v>r</v>
      </c>
      <c r="G30" s="25">
        <f>EYE!F47/EYE!I47</f>
        <v>7.6871828395015935</v>
      </c>
      <c r="H30" s="25">
        <f>EYE!G47/EYE!I47</f>
        <v>3.3881234971370913</v>
      </c>
      <c r="I30" s="25">
        <f>EYE!H47/EYE!I47</f>
        <v>145.42069012677547</v>
      </c>
    </row>
    <row r="31" spans="1:9" x14ac:dyDescent="0.25">
      <c r="A31" s="25" t="str">
        <v>s</v>
      </c>
      <c r="B31" s="25">
        <f>EYE!A48/EYE!D48</f>
        <v>-39.228724318750615</v>
      </c>
      <c r="C31" s="25">
        <f>EYE!B48/EYE!D48</f>
        <v>-5.5915068176084004</v>
      </c>
      <c r="D31" s="25">
        <f>EYE!C48/EYE!D48</f>
        <v>140.01815417853445</v>
      </c>
      <c r="F31" s="25" t="str">
        <v>s</v>
      </c>
      <c r="G31" s="25">
        <f>EYE!F48/EYE!I48</f>
        <v>-9.35818476066326</v>
      </c>
      <c r="H31" s="25">
        <f>EYE!G48/EYE!I48</f>
        <v>-5.5915068176084004</v>
      </c>
      <c r="I31" s="25">
        <f>EYE!H48/EYE!I48</f>
        <v>140.01815417853445</v>
      </c>
    </row>
    <row r="32" spans="1:9" x14ac:dyDescent="0.25">
      <c r="A32" s="25" t="str">
        <v>t</v>
      </c>
      <c r="B32" s="25">
        <f>EYE!A49/EYE!D49</f>
        <v>-39.064130413173245</v>
      </c>
      <c r="C32" s="25">
        <f>EYE!B49/EYE!D49</f>
        <v>-13.336331589765074</v>
      </c>
      <c r="D32" s="25">
        <f>EYE!C49/EYE!D49</f>
        <v>143.66084902538699</v>
      </c>
      <c r="F32" s="25" t="str">
        <v>t</v>
      </c>
      <c r="G32" s="25">
        <f>EYE!F49/EYE!I49</f>
        <v>-8.4164826210906867</v>
      </c>
      <c r="H32" s="25">
        <f>EYE!G49/EYE!I49</f>
        <v>-13.336331589765074</v>
      </c>
      <c r="I32" s="25">
        <f>EYE!H49/EYE!I49</f>
        <v>143.66084902538699</v>
      </c>
    </row>
    <row r="33" spans="1:9" x14ac:dyDescent="0.25">
      <c r="A33" s="25" t="str">
        <v>u</v>
      </c>
      <c r="B33" s="25">
        <f>EYE!A50/EYE!D50</f>
        <v>-35.709611811650468</v>
      </c>
      <c r="C33" s="25">
        <f>EYE!B50/EYE!D50</f>
        <v>-16.089787590944894</v>
      </c>
      <c r="D33" s="25">
        <f>EYE!C50/EYE!D50</f>
        <v>142.08778693321696</v>
      </c>
      <c r="F33" s="25" t="str">
        <v>u</v>
      </c>
      <c r="G33" s="25">
        <f>EYE!F50/EYE!I50</f>
        <v>-5.3975505992308399</v>
      </c>
      <c r="H33" s="25">
        <f>EYE!G50/EYE!I50</f>
        <v>-16.089787590944894</v>
      </c>
      <c r="I33" s="25">
        <f>EYE!H50/EYE!I50</f>
        <v>142.08778693321696</v>
      </c>
    </row>
    <row r="34" spans="1:9" x14ac:dyDescent="0.25">
      <c r="A34" s="25" t="str">
        <v>v</v>
      </c>
      <c r="B34" s="25">
        <f>EYE!A51/EYE!D51</f>
        <v>-35.796935748546957</v>
      </c>
      <c r="C34" s="25">
        <f>EYE!B51/EYE!D51</f>
        <v>-8.3300172145835436</v>
      </c>
      <c r="D34" s="25">
        <f>EYE!C51/EYE!D51</f>
        <v>138.37054727872754</v>
      </c>
      <c r="F34" s="25" t="str">
        <v>v</v>
      </c>
      <c r="G34" s="25">
        <f>EYE!F51/EYE!I51</f>
        <v>-6.2778856624184192</v>
      </c>
      <c r="H34" s="25">
        <f>EYE!G51/EYE!I51</f>
        <v>-8.3300172145835436</v>
      </c>
      <c r="I34" s="25">
        <f>EYE!H51/EYE!I51</f>
        <v>138.37054727872754</v>
      </c>
    </row>
    <row r="35" spans="1:9" x14ac:dyDescent="0.25">
      <c r="A35" s="25" t="str">
        <v>w</v>
      </c>
      <c r="B35" s="25">
        <f>EYE!A52/EYE!D52</f>
        <v>-44.193425142216256</v>
      </c>
      <c r="C35" s="25">
        <f>EYE!B52/EYE!D52</f>
        <v>-13.158195864240513</v>
      </c>
      <c r="D35" s="25">
        <f>EYE!C52/EYE!D52</f>
        <v>135.46570511874816</v>
      </c>
      <c r="F35" s="25" t="str">
        <v>w</v>
      </c>
      <c r="G35" s="25">
        <f>EYE!F52/EYE!I52</f>
        <v>-15.29407471688331</v>
      </c>
      <c r="H35" s="25">
        <f>EYE!G52/EYE!I52</f>
        <v>-13.158195864240513</v>
      </c>
      <c r="I35" s="25">
        <f>EYE!H52/EYE!I52</f>
        <v>135.46570511874816</v>
      </c>
    </row>
    <row r="36" spans="1:9" x14ac:dyDescent="0.25">
      <c r="A36" s="25" t="str">
        <v>x</v>
      </c>
      <c r="B36" s="25">
        <f>EYE!A53/EYE!D53</f>
        <v>-43.908072278479949</v>
      </c>
      <c r="C36" s="25">
        <f>EYE!B53/EYE!D53</f>
        <v>-20.941173002976885</v>
      </c>
      <c r="D36" s="25">
        <f>EYE!C53/EYE!D53</f>
        <v>139.31616810840043</v>
      </c>
      <c r="F36" s="25" t="str">
        <v>x</v>
      </c>
      <c r="G36" s="25">
        <f>EYE!F53/EYE!I53</f>
        <v>-14.187289748687855</v>
      </c>
      <c r="H36" s="25">
        <f>EYE!G53/EYE!I53</f>
        <v>-20.941173002976885</v>
      </c>
      <c r="I36" s="25">
        <f>EYE!H53/EYE!I53</f>
        <v>139.31616810840043</v>
      </c>
    </row>
    <row r="37" spans="1:9" x14ac:dyDescent="0.25">
      <c r="A37" s="25" t="str">
        <v>y</v>
      </c>
      <c r="B37" s="25">
        <f>EYE!A54/EYE!D54</f>
        <v>-22.404268983138834</v>
      </c>
      <c r="C37" s="25">
        <f>EYE!B54/EYE!D54</f>
        <v>-39.34990865733775</v>
      </c>
      <c r="D37" s="25">
        <f>EYE!C54/EYE!D54</f>
        <v>128.79917266331412</v>
      </c>
      <c r="F37" s="25" t="str">
        <v>y</v>
      </c>
      <c r="G37" s="25">
        <f>EYE!F54/EYE!I54</f>
        <v>5.0728878517015152</v>
      </c>
      <c r="H37" s="25">
        <f>EYE!G54/EYE!I54</f>
        <v>-39.34990865733775</v>
      </c>
      <c r="I37" s="25">
        <f>EYE!H54/EYE!I54</f>
        <v>128.79917266331412</v>
      </c>
    </row>
    <row r="38" spans="1:9" x14ac:dyDescent="0.25">
      <c r="A38" s="25" t="str">
        <v>z</v>
      </c>
      <c r="B38" s="25">
        <f>EYE!A55/EYE!D55</f>
        <v>-22.15889178360106</v>
      </c>
      <c r="C38" s="25">
        <f>EYE!B55/EYE!D55</f>
        <v>-31.515236710258957</v>
      </c>
      <c r="D38" s="25">
        <f>EYE!C55/EYE!D55</f>
        <v>124.42131135221543</v>
      </c>
      <c r="F38" s="25" t="str">
        <v>z</v>
      </c>
      <c r="G38" s="25">
        <f>EYE!F55/EYE!I55</f>
        <v>4.384321304871567</v>
      </c>
      <c r="H38" s="25">
        <f>EYE!G55/EYE!I55</f>
        <v>-31.515236710258957</v>
      </c>
      <c r="I38" s="25">
        <f>EYE!H55/EYE!I55</f>
        <v>124.42131135221543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6DC7-6026-4C03-A6D5-F13874D38362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0</v>
      </c>
      <c r="B2" t="s">
        <v>5</v>
      </c>
      <c r="C2" t="s">
        <v>17</v>
      </c>
    </row>
    <row r="3" spans="1:3" x14ac:dyDescent="0.25">
      <c r="A3">
        <v>1</v>
      </c>
      <c r="B3" t="s">
        <v>5</v>
      </c>
      <c r="C3" t="s">
        <v>18</v>
      </c>
    </row>
    <row r="4" spans="1:3" x14ac:dyDescent="0.25">
      <c r="A4">
        <v>2</v>
      </c>
      <c r="B4" t="s">
        <v>5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Calculations</vt:lpstr>
      <vt:lpstr>Matrices</vt:lpstr>
      <vt:lpstr>Xuvn</vt:lpstr>
      <vt:lpstr>EYE</vt:lpstr>
      <vt:lpstr>Final</vt:lpstr>
      <vt:lpstr>Sheet2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Kambiz Hajikolaei</dc:creator>
  <cp:lastModifiedBy>Pkao</cp:lastModifiedBy>
  <dcterms:created xsi:type="dcterms:W3CDTF">2017-11-11T00:42:13Z</dcterms:created>
  <dcterms:modified xsi:type="dcterms:W3CDTF">2017-11-20T05:34:09Z</dcterms:modified>
</cp:coreProperties>
</file>