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4"/>
  <workbookPr/>
  <mc:AlternateContent xmlns:mc="http://schemas.openxmlformats.org/markup-compatibility/2006">
    <mc:Choice Requires="x15">
      <x15ac:absPath xmlns:x15ac="http://schemas.microsoft.com/office/spreadsheetml/2010/11/ac" url="/Users/leesh/Documents/repo/ADLib/"/>
    </mc:Choice>
  </mc:AlternateContent>
  <xr:revisionPtr revIDLastSave="0" documentId="13_ncr:1_{247CBF0A-CB0D-3E41-B07F-4CFA1E543928}" xr6:coauthVersionLast="36" xr6:coauthVersionMax="36" xr10:uidLastSave="{00000000-0000-0000-0000-000000000000}"/>
  <bookViews>
    <workbookView xWindow="10720" yWindow="3300" windowWidth="32960" windowHeight="23080" tabRatio="500" activeTab="1" xr2:uid="{00000000-000D-0000-FFFF-FFFF00000000}"/>
  </bookViews>
  <sheets>
    <sheet name="Sheet1" sheetId="1" r:id="rId1"/>
    <sheet name="Sheet3" sheetId="3" r:id="rId2"/>
    <sheet name="Sheet4" sheetId="4" r:id="rId3"/>
    <sheet name="Sheet2" sheetId="2" r:id="rId4"/>
  </sheets>
  <definedNames>
    <definedName name="_xlnm._FilterDatabase" localSheetId="3" hidden="1">Sheet2!$A$1:$B$25</definedName>
  </definedNames>
  <calcPr calcId="162913"/>
  <fileRecoveryPr repairLoad="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49" i="3" l="1"/>
  <c r="O46" i="3"/>
  <c r="O40" i="3"/>
  <c r="O39" i="3"/>
  <c r="O35" i="3"/>
  <c r="O33" i="3"/>
  <c r="O32" i="3"/>
  <c r="O31" i="3"/>
  <c r="O29" i="3"/>
  <c r="O28" i="3"/>
  <c r="O27" i="3"/>
  <c r="O21" i="3"/>
  <c r="O20" i="3"/>
  <c r="O15" i="3"/>
  <c r="O12" i="3"/>
  <c r="O11" i="3"/>
  <c r="O10" i="3"/>
  <c r="O9" i="3"/>
  <c r="O8" i="3"/>
  <c r="O7" i="3"/>
  <c r="O6" i="3"/>
  <c r="O5" i="3"/>
  <c r="O4" i="3"/>
  <c r="M5" i="3"/>
  <c r="M4" i="3"/>
  <c r="D60" i="3"/>
  <c r="D67" i="3" s="1"/>
  <c r="D61" i="3"/>
  <c r="D62" i="3"/>
  <c r="D63" i="3"/>
  <c r="D64" i="3"/>
  <c r="D65" i="3"/>
  <c r="D66" i="3"/>
  <c r="C60" i="3"/>
  <c r="C67" i="3" s="1"/>
  <c r="C61" i="3"/>
  <c r="C62" i="3"/>
  <c r="C63" i="3"/>
  <c r="C64" i="3"/>
  <c r="C65" i="3"/>
  <c r="C66" i="3"/>
  <c r="B60" i="3"/>
  <c r="B67" i="3" s="1"/>
  <c r="B61" i="3"/>
  <c r="B62" i="3"/>
  <c r="B63" i="3"/>
  <c r="B64" i="3"/>
  <c r="B65" i="3"/>
  <c r="B66" i="3"/>
  <c r="B56" i="3"/>
  <c r="B55" i="3"/>
  <c r="B54" i="3"/>
  <c r="N11" i="3"/>
  <c r="M11" i="3"/>
  <c r="D50" i="3"/>
  <c r="F50" i="3"/>
  <c r="E50" i="3"/>
  <c r="N49" i="3"/>
  <c r="M49" i="3"/>
  <c r="N46" i="3"/>
  <c r="M46" i="3"/>
  <c r="N40" i="3"/>
  <c r="M40" i="3"/>
  <c r="N39" i="3"/>
  <c r="M39" i="3"/>
  <c r="N35" i="3"/>
  <c r="M35" i="3"/>
  <c r="N33" i="3"/>
  <c r="M33" i="3"/>
  <c r="N32" i="3"/>
  <c r="M32" i="3"/>
  <c r="N31" i="3"/>
  <c r="M31" i="3"/>
  <c r="N29" i="3"/>
  <c r="M29" i="3"/>
  <c r="N28" i="3"/>
  <c r="M28" i="3"/>
  <c r="N27" i="3"/>
  <c r="M27" i="3"/>
  <c r="N21" i="3"/>
  <c r="M21" i="3"/>
  <c r="N20" i="3"/>
  <c r="M20" i="3"/>
  <c r="N15" i="3"/>
  <c r="M15" i="3"/>
  <c r="N12" i="3"/>
  <c r="M12" i="3"/>
  <c r="N10" i="3"/>
  <c r="M10" i="3"/>
  <c r="N9" i="3"/>
  <c r="M9" i="3"/>
  <c r="N8" i="3"/>
  <c r="M8" i="3"/>
  <c r="N7" i="3"/>
  <c r="M7" i="3"/>
  <c r="N6" i="3"/>
  <c r="M6" i="3"/>
  <c r="N5" i="3"/>
  <c r="N4" i="3"/>
  <c r="D74" i="1"/>
  <c r="D80" i="1" s="1"/>
  <c r="C74" i="1"/>
  <c r="C80" i="1" s="1"/>
  <c r="E74" i="1"/>
  <c r="E80" i="1" s="1"/>
  <c r="C75" i="1"/>
  <c r="A65" i="1"/>
  <c r="M15" i="1"/>
  <c r="L15" i="1"/>
  <c r="E75" i="1"/>
  <c r="E77" i="1"/>
  <c r="E73" i="1"/>
  <c r="D75" i="1"/>
  <c r="D77" i="1"/>
  <c r="D73" i="1"/>
  <c r="D79" i="1"/>
  <c r="E79" i="1"/>
  <c r="D78" i="1"/>
  <c r="E78" i="1"/>
  <c r="D76" i="1"/>
  <c r="E76" i="1"/>
  <c r="C76" i="1"/>
  <c r="C77" i="1"/>
  <c r="C78" i="1"/>
  <c r="C62" i="1"/>
  <c r="C79" i="1"/>
  <c r="D62" i="1"/>
  <c r="F62" i="1" s="1"/>
  <c r="E62" i="1"/>
  <c r="C73" i="1"/>
  <c r="M61" i="1"/>
  <c r="M59" i="1"/>
  <c r="M58" i="1"/>
  <c r="M52" i="1"/>
  <c r="M51" i="1"/>
  <c r="M46" i="1"/>
  <c r="M43" i="1"/>
  <c r="M41" i="1"/>
  <c r="M40" i="1"/>
  <c r="M37" i="1"/>
  <c r="M36" i="1"/>
  <c r="M35" i="1"/>
  <c r="M28" i="1"/>
  <c r="M26" i="1"/>
  <c r="M20" i="1"/>
  <c r="M16" i="1"/>
  <c r="M14" i="1"/>
  <c r="M13" i="1"/>
  <c r="M12" i="1"/>
  <c r="M11" i="1"/>
  <c r="L11" i="1"/>
  <c r="M10" i="1"/>
  <c r="M7" i="1"/>
  <c r="M3" i="1"/>
  <c r="L61" i="1"/>
  <c r="L59" i="1"/>
  <c r="L58" i="1"/>
  <c r="L52" i="1"/>
  <c r="L51" i="1"/>
  <c r="L46" i="1"/>
  <c r="L43" i="1"/>
  <c r="L41" i="1"/>
  <c r="L40" i="1"/>
  <c r="L37" i="1"/>
  <c r="L36" i="1"/>
  <c r="L35" i="1"/>
  <c r="L28" i="1"/>
  <c r="L26" i="1"/>
  <c r="L20" i="1"/>
  <c r="L16" i="1"/>
  <c r="L14" i="1"/>
  <c r="L13" i="1"/>
  <c r="L12" i="1"/>
  <c r="L10" i="1"/>
  <c r="L7" i="1"/>
  <c r="L3" i="1"/>
  <c r="K66" i="1"/>
  <c r="J66" i="1"/>
  <c r="K65" i="1"/>
  <c r="J65" i="1"/>
  <c r="K64" i="1"/>
  <c r="J64" i="1"/>
  <c r="K63" i="1"/>
  <c r="J63" i="1"/>
  <c r="I66" i="1"/>
  <c r="H66" i="1"/>
  <c r="I65" i="1"/>
  <c r="H65" i="1"/>
  <c r="I64" i="1"/>
  <c r="H64" i="1"/>
  <c r="I63" i="1"/>
  <c r="H63" i="1"/>
  <c r="G66" i="1"/>
  <c r="F66" i="1"/>
  <c r="G65" i="1"/>
  <c r="F65" i="1"/>
  <c r="G64" i="1"/>
  <c r="F64" i="1"/>
  <c r="G63" i="1"/>
  <c r="F63" i="1"/>
  <c r="A62" i="1"/>
</calcChain>
</file>

<file path=xl/sharedStrings.xml><?xml version="1.0" encoding="utf-8"?>
<sst xmlns="http://schemas.openxmlformats.org/spreadsheetml/2006/main" count="375" uniqueCount="138">
  <si>
    <t>AirPush</t>
  </si>
  <si>
    <t>FileDelete</t>
  </si>
  <si>
    <t>GettingAppInfo</t>
  </si>
  <si>
    <t>HttpRequest</t>
  </si>
  <si>
    <t>LaunchingActivity</t>
  </si>
  <si>
    <t>AppNext</t>
  </si>
  <si>
    <t>Appodeal</t>
  </si>
  <si>
    <t>Cheetah</t>
  </si>
  <si>
    <t>CrossChannel</t>
  </si>
  <si>
    <t>InMobi</t>
  </si>
  <si>
    <t>GettingLocation</t>
  </si>
  <si>
    <t>IronSource</t>
  </si>
  <si>
    <t>FileDownload</t>
  </si>
  <si>
    <t>Leadbolts</t>
  </si>
  <si>
    <t>MillennialMedia</t>
  </si>
  <si>
    <t>SensorControl</t>
  </si>
  <si>
    <t>NativeX</t>
  </si>
  <si>
    <t>Smaato</t>
  </si>
  <si>
    <t>TapJoy</t>
  </si>
  <si>
    <t>httpRequest</t>
  </si>
  <si>
    <t>Upsight</t>
  </si>
  <si>
    <t>Verve</t>
  </si>
  <si>
    <t>StartApp</t>
  </si>
  <si>
    <t xml:space="preserve">ChartBoost </t>
  </si>
  <si>
    <t>https://www.chartboost.com</t>
  </si>
  <si>
    <t>Facebook</t>
  </si>
  <si>
    <t>https://developers.facebook.com/products/app-monetization/audience-network/?locale=en_US</t>
  </si>
  <si>
    <t>MoPub</t>
  </si>
  <si>
    <t>https://www.mopub.com</t>
  </si>
  <si>
    <t>RevMob</t>
  </si>
  <si>
    <t>https://www.revmobmobileadnetwork.com</t>
  </si>
  <si>
    <t>UrbanAirship</t>
  </si>
  <si>
    <t>https://www.urbanairship.com</t>
  </si>
  <si>
    <t>Vungle</t>
  </si>
  <si>
    <t>https://vungle.com</t>
  </si>
  <si>
    <t>https://my.tapjoy.com</t>
  </si>
  <si>
    <t>http://www.millennialmedia.com</t>
  </si>
  <si>
    <t>http://www.airpush.com</t>
  </si>
  <si>
    <t>https://www.appnext.com</t>
  </si>
  <si>
    <t>https://www.appodeal.com/</t>
  </si>
  <si>
    <t>Appsfire</t>
  </si>
  <si>
    <t>http://appsfire.com</t>
  </si>
  <si>
    <t>http://www.cheetahmedialink.com</t>
  </si>
  <si>
    <t>http://www.crosschannel.com</t>
  </si>
  <si>
    <t>http://www.inmobi.com</t>
  </si>
  <si>
    <t>http://www.ironsrc.com</t>
  </si>
  <si>
    <t>https://www.leadbolt.com</t>
  </si>
  <si>
    <t>Mobfox</t>
  </si>
  <si>
    <t>http://www.mobfox.com</t>
  </si>
  <si>
    <t>http://www.nativex.com</t>
  </si>
  <si>
    <t>https://www.smaato.com</t>
  </si>
  <si>
    <t>http://www.startapp.com</t>
  </si>
  <si>
    <t>UnityAds</t>
  </si>
  <si>
    <t>https://unity3d.com/services/ads</t>
  </si>
  <si>
    <t>http://www.vervemobile.com</t>
  </si>
  <si>
    <t>UpSight</t>
  </si>
  <si>
    <t>https://www.upsight.com</t>
  </si>
  <si>
    <t>AdSDKs</t>
  </si>
  <si>
    <t>Url</t>
  </si>
  <si>
    <t>AdLib</t>
  </si>
  <si>
    <t>Add-on</t>
  </si>
  <si>
    <t>-</t>
  </si>
  <si>
    <t>ChartBoost</t>
  </si>
  <si>
    <t>Urban Airship</t>
  </si>
  <si>
    <t>MAX</t>
  </si>
  <si>
    <t>MIN</t>
  </si>
  <si>
    <t>AVG</t>
  </si>
  <si>
    <t>STD.VAR.</t>
  </si>
  <si>
    <t>Time1</t>
  </si>
  <si>
    <t>Time2</t>
  </si>
  <si>
    <t>Time3</t>
  </si>
  <si>
    <t>Avg.</t>
  </si>
  <si>
    <t>TOTAL</t>
  </si>
  <si>
    <t>PATTERN</t>
  </si>
  <si>
    <t> 0.004</t>
  </si>
  <si>
    <t>getUDIA</t>
  </si>
  <si>
    <t>deleteFile / deleteFolder</t>
  </si>
  <si>
    <t>saveFile</t>
  </si>
  <si>
    <t>loadUrl</t>
  </si>
  <si>
    <t>storePicture / savePictureToPhotoLibrary</t>
  </si>
  <si>
    <t>sms / openInBrowser / openAppStore / open / openMap / call</t>
  </si>
  <si>
    <t>storePicture / savePictureToPhotoLibrary / HttpGet</t>
  </si>
  <si>
    <t>location</t>
  </si>
  <si>
    <t>vibrate</t>
  </si>
  <si>
    <t>storePicture</t>
  </si>
  <si>
    <t>shouldEnableCloseRegion / setVideoOptions / setResizeProperties / open / setExpandProperties / setPageSize / storePicture / log / expand / prepareVideo / createCalendarEvent / setOrientationProperties / willCloseAdOnRedirect / useCustomClose / playVideo</t>
  </si>
  <si>
    <t>CrossChannel(MdotM)</t>
  </si>
  <si>
    <t>open</t>
  </si>
  <si>
    <t>파일 저장전에 dialog</t>
  </si>
  <si>
    <t>LaunchingActivity</t>
    <phoneticPr fontId="7" type="noConversion"/>
  </si>
  <si>
    <t>externalLink / openApp</t>
    <phoneticPr fontId="7" type="noConversion"/>
  </si>
  <si>
    <t>open / openMap</t>
    <phoneticPr fontId="7" type="noConversion"/>
  </si>
  <si>
    <t>GettingLocation</t>
    <phoneticPr fontId="7" type="noConversion"/>
  </si>
  <si>
    <t>SensorControl</t>
    <phoneticPr fontId="7" type="noConversion"/>
  </si>
  <si>
    <t>checkInstalledApps</t>
  </si>
  <si>
    <t>Flurry</t>
  </si>
  <si>
    <t>lambda7</t>
  </si>
  <si>
    <t>lambda9</t>
  </si>
  <si>
    <t>lambda10</t>
  </si>
  <si>
    <t xml:space="preserve">saveContent / asyncPing </t>
  </si>
  <si>
    <t>saveContent / storePicture</t>
  </si>
  <si>
    <t>open / openExternal / openEmbedded</t>
  </si>
  <si>
    <t>isSchemeAvailable</t>
  </si>
  <si>
    <t>AdSDK</t>
  </si>
  <si>
    <t>Pattern</t>
  </si>
  <si>
    <t>Bridge Methods</t>
  </si>
  <si>
    <t>Total</t>
  </si>
  <si>
    <t># of Patterns</t>
  </si>
  <si>
    <t>Time out ( &gt; 12h)</t>
  </si>
  <si>
    <t># of True Pos.</t>
  </si>
  <si>
    <t># of False Pos.</t>
  </si>
  <si>
    <t>True &amp; False</t>
  </si>
  <si>
    <t>True &amp; False per Pattern</t>
  </si>
  <si>
    <t>open / redirectPage / playVideo</t>
  </si>
  <si>
    <t>externalLink</t>
  </si>
  <si>
    <t>activate / dispatchMethod</t>
  </si>
  <si>
    <r>
      <t>activate / deactiv</t>
    </r>
    <r>
      <rPr>
        <sz val="12"/>
        <color theme="1"/>
        <rFont val="Calibri"/>
        <family val="2"/>
        <scheme val="minor"/>
      </rPr>
      <t>ate</t>
    </r>
  </si>
  <si>
    <t>open / dispatchMethod</t>
  </si>
  <si>
    <t>share (2)</t>
  </si>
  <si>
    <t>canOpen (2)</t>
  </si>
  <si>
    <t>DataFlow</t>
  </si>
  <si>
    <t>CallGraph</t>
  </si>
  <si>
    <t>IronSource와 같은 class가 존재(mediation)</t>
  </si>
  <si>
    <t>openLink (2)</t>
  </si>
  <si>
    <t>Totla</t>
  </si>
  <si>
    <t>AppLovin</t>
  </si>
  <si>
    <t>bridge</t>
  </si>
  <si>
    <t>AdMob</t>
  </si>
  <si>
    <t>http://www.mobyaffiliates.com/guides/top-mobile-ad-networks/#4</t>
  </si>
  <si>
    <t>No Bridge</t>
  </si>
  <si>
    <t>buzzcity</t>
  </si>
  <si>
    <t>epom app</t>
  </si>
  <si>
    <t>phunware</t>
  </si>
  <si>
    <t>fyber</t>
  </si>
  <si>
    <t>No SDK</t>
  </si>
  <si>
    <t>48시간 가입 대기</t>
  </si>
  <si>
    <t>app development solution</t>
  </si>
  <si>
    <t>No bridge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</si>
</sst>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454545"/>
      <name val="Helvetica Neue"/>
    </font>
    <font>
      <sz val="12"/>
      <color rgb="FFFF0000"/>
      <name val="Calibri"/>
      <family val="2"/>
      <scheme val="minor"/>
    </font>
    <font>
      <sz val="11"/>
      <color theme="1"/>
      <name val="Menlo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4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/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double">
        <color auto="1"/>
      </right>
      <top/>
      <bottom/>
      <diagonal/>
    </border>
    <border>
      <left style="double">
        <color auto="1"/>
      </left>
      <right style="thin">
        <color auto="1"/>
      </right>
      <top/>
      <bottom/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double">
        <color auto="1"/>
      </right>
      <top style="thin">
        <color auto="1"/>
      </top>
      <bottom style="medium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double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medium">
        <color auto="1"/>
      </bottom>
      <diagonal/>
    </border>
    <border>
      <left style="double">
        <color auto="1"/>
      </left>
      <right/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/>
      <right style="medium">
        <color auto="1"/>
      </right>
      <top style="double">
        <color auto="1"/>
      </top>
      <bottom style="thin">
        <color auto="1"/>
      </bottom>
      <diagonal/>
    </border>
  </borders>
  <cellStyleXfs count="52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3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10" xfId="0" applyFont="1" applyFill="1" applyBorder="1" applyAlignment="1">
      <alignment horizontal="center" vertical="center"/>
    </xf>
    <xf numFmtId="0" fontId="0" fillId="2" borderId="29" xfId="0" applyFont="1" applyFill="1" applyBorder="1" applyAlignment="1">
      <alignment horizontal="center" vertical="center"/>
    </xf>
    <xf numFmtId="0" fontId="0" fillId="0" borderId="26" xfId="0" applyFont="1" applyBorder="1" applyAlignment="1">
      <alignment horizontal="center" vertical="center"/>
    </xf>
    <xf numFmtId="0" fontId="0" fillId="0" borderId="27" xfId="0" applyFont="1" applyBorder="1" applyAlignment="1">
      <alignment horizontal="center" vertical="center"/>
    </xf>
    <xf numFmtId="0" fontId="0" fillId="0" borderId="28" xfId="0" applyFont="1" applyBorder="1" applyAlignment="1">
      <alignment horizontal="center" vertical="center"/>
    </xf>
    <xf numFmtId="0" fontId="0" fillId="0" borderId="25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18" xfId="0" applyFont="1" applyBorder="1" applyAlignment="1">
      <alignment horizontal="center" vertical="center"/>
    </xf>
    <xf numFmtId="2" fontId="0" fillId="0" borderId="18" xfId="0" applyNumberFormat="1" applyFont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2" fontId="0" fillId="0" borderId="13" xfId="0" applyNumberFormat="1" applyFont="1" applyBorder="1" applyAlignment="1">
      <alignment horizontal="center" vertical="center"/>
    </xf>
    <xf numFmtId="2" fontId="0" fillId="0" borderId="20" xfId="0" applyNumberFormat="1" applyFont="1" applyBorder="1" applyAlignment="1">
      <alignment horizontal="center" vertical="center"/>
    </xf>
    <xf numFmtId="0" fontId="6" fillId="0" borderId="0" xfId="0" applyFont="1"/>
    <xf numFmtId="2" fontId="0" fillId="0" borderId="17" xfId="0" applyNumberFormat="1" applyFont="1" applyBorder="1" applyAlignment="1">
      <alignment horizontal="center" vertical="center"/>
    </xf>
    <xf numFmtId="0" fontId="0" fillId="2" borderId="6" xfId="0" applyFont="1" applyFill="1" applyBorder="1" applyAlignment="1">
      <alignment horizontal="center" vertical="center"/>
    </xf>
    <xf numFmtId="0" fontId="0" fillId="0" borderId="6" xfId="0" quotePrefix="1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23" xfId="0" applyFont="1" applyBorder="1" applyAlignment="1">
      <alignment horizontal="center" vertical="center"/>
    </xf>
    <xf numFmtId="0" fontId="0" fillId="0" borderId="24" xfId="0" applyFont="1" applyBorder="1" applyAlignment="1">
      <alignment horizontal="center" vertical="center"/>
    </xf>
    <xf numFmtId="2" fontId="0" fillId="0" borderId="24" xfId="0" applyNumberFormat="1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/>
    <xf numFmtId="0" fontId="5" fillId="0" borderId="18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0" fillId="0" borderId="1" xfId="0" applyFont="1" applyBorder="1" applyAlignment="1">
      <alignment vertical="center"/>
    </xf>
    <xf numFmtId="0" fontId="0" fillId="0" borderId="10" xfId="0" applyFont="1" applyBorder="1" applyAlignment="1">
      <alignment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0" xfId="0" applyFont="1" applyFill="1" applyBorder="1" applyAlignment="1">
      <alignment horizontal="center" vertical="center"/>
    </xf>
    <xf numFmtId="0" fontId="1" fillId="3" borderId="26" xfId="0" applyFont="1" applyFill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2" borderId="3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/>
    </xf>
    <xf numFmtId="0" fontId="0" fillId="0" borderId="1" xfId="0" applyBorder="1"/>
    <xf numFmtId="0" fontId="0" fillId="0" borderId="5" xfId="0" applyBorder="1"/>
    <xf numFmtId="0" fontId="1" fillId="2" borderId="26" xfId="0" applyFont="1" applyFill="1" applyBorder="1" applyAlignment="1">
      <alignment horizontal="center"/>
    </xf>
    <xf numFmtId="0" fontId="1" fillId="2" borderId="25" xfId="0" applyFont="1" applyFill="1" applyBorder="1" applyAlignment="1">
      <alignment horizontal="center"/>
    </xf>
    <xf numFmtId="0" fontId="1" fillId="2" borderId="34" xfId="0" applyFont="1" applyFill="1" applyBorder="1" applyAlignment="1">
      <alignment horizontal="center"/>
    </xf>
    <xf numFmtId="0" fontId="0" fillId="0" borderId="34" xfId="0" applyBorder="1"/>
    <xf numFmtId="0" fontId="0" fillId="0" borderId="36" xfId="0" applyBorder="1"/>
    <xf numFmtId="0" fontId="0" fillId="0" borderId="26" xfId="0" applyBorder="1"/>
    <xf numFmtId="0" fontId="0" fillId="0" borderId="25" xfId="0" applyBorder="1"/>
    <xf numFmtId="0" fontId="1" fillId="2" borderId="37" xfId="0" applyFont="1" applyFill="1" applyBorder="1" applyAlignment="1">
      <alignment horizontal="center"/>
    </xf>
    <xf numFmtId="0" fontId="0" fillId="0" borderId="37" xfId="0" applyBorder="1"/>
    <xf numFmtId="0" fontId="0" fillId="0" borderId="33" xfId="0" applyBorder="1"/>
    <xf numFmtId="0" fontId="6" fillId="0" borderId="6" xfId="0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0" fontId="0" fillId="0" borderId="30" xfId="0" applyFont="1" applyBorder="1" applyAlignment="1">
      <alignment horizontal="center" vertical="center"/>
    </xf>
    <xf numFmtId="0" fontId="0" fillId="0" borderId="34" xfId="0" applyFont="1" applyBorder="1" applyAlignment="1">
      <alignment horizontal="center" vertical="center"/>
    </xf>
    <xf numFmtId="2" fontId="0" fillId="0" borderId="1" xfId="0" applyNumberFormat="1" applyFont="1" applyBorder="1" applyAlignment="1">
      <alignment horizontal="center" vertical="center"/>
    </xf>
    <xf numFmtId="2" fontId="0" fillId="0" borderId="6" xfId="0" applyNumberFormat="1" applyFont="1" applyBorder="1" applyAlignment="1">
      <alignment horizontal="center" vertical="center"/>
    </xf>
    <xf numFmtId="0" fontId="0" fillId="0" borderId="35" xfId="0" applyFont="1" applyBorder="1" applyAlignment="1">
      <alignment horizontal="center" vertical="center"/>
    </xf>
    <xf numFmtId="0" fontId="2" fillId="0" borderId="0" xfId="51"/>
    <xf numFmtId="0" fontId="0" fillId="2" borderId="2" xfId="0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2" borderId="11" xfId="0" applyFont="1" applyFill="1" applyBorder="1" applyAlignment="1">
      <alignment horizontal="center" vertical="center"/>
    </xf>
    <xf numFmtId="0" fontId="0" fillId="2" borderId="19" xfId="0" applyFont="1" applyFill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2" fontId="0" fillId="0" borderId="15" xfId="0" applyNumberFormat="1" applyFont="1" applyBorder="1" applyAlignment="1">
      <alignment horizontal="center" vertical="center"/>
    </xf>
    <xf numFmtId="2" fontId="0" fillId="0" borderId="13" xfId="0" applyNumberFormat="1" applyFont="1" applyBorder="1" applyAlignment="1">
      <alignment horizontal="center" vertical="center"/>
    </xf>
    <xf numFmtId="2" fontId="0" fillId="0" borderId="21" xfId="0" applyNumberFormat="1" applyFont="1" applyBorder="1" applyAlignment="1">
      <alignment horizontal="center" vertical="center"/>
    </xf>
    <xf numFmtId="2" fontId="0" fillId="0" borderId="20" xfId="0" applyNumberFormat="1" applyFont="1" applyBorder="1" applyAlignment="1">
      <alignment horizontal="center" vertical="center"/>
    </xf>
    <xf numFmtId="2" fontId="0" fillId="0" borderId="17" xfId="0" applyNumberFormat="1" applyFont="1" applyBorder="1" applyAlignment="1">
      <alignment horizontal="center" vertical="center"/>
    </xf>
    <xf numFmtId="2" fontId="0" fillId="0" borderId="22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8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/>
    </xf>
    <xf numFmtId="0" fontId="0" fillId="2" borderId="10" xfId="0" applyFont="1" applyFill="1" applyBorder="1" applyAlignment="1">
      <alignment horizontal="center" vertical="center"/>
    </xf>
    <xf numFmtId="0" fontId="0" fillId="2" borderId="29" xfId="0" applyFont="1" applyFill="1" applyBorder="1" applyAlignment="1">
      <alignment horizontal="center" vertical="center"/>
    </xf>
    <xf numFmtId="0" fontId="0" fillId="2" borderId="7" xfId="0" applyFont="1" applyFill="1" applyBorder="1" applyAlignment="1">
      <alignment horizontal="center" vertical="center"/>
    </xf>
    <xf numFmtId="0" fontId="0" fillId="2" borderId="18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0" borderId="18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2" fontId="0" fillId="0" borderId="1" xfId="0" applyNumberFormat="1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2" fontId="0" fillId="0" borderId="18" xfId="0" applyNumberFormat="1" applyFont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0" fillId="0" borderId="38" xfId="0" applyFont="1" applyBorder="1" applyAlignment="1">
      <alignment horizontal="center" vertical="center"/>
    </xf>
    <xf numFmtId="0" fontId="0" fillId="0" borderId="39" xfId="0" applyFont="1" applyBorder="1" applyAlignment="1">
      <alignment horizontal="center" vertical="center"/>
    </xf>
    <xf numFmtId="0" fontId="0" fillId="0" borderId="40" xfId="0" applyFont="1" applyBorder="1" applyAlignment="1">
      <alignment horizontal="center" vertical="center"/>
    </xf>
    <xf numFmtId="0" fontId="1" fillId="2" borderId="29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32" xfId="0" applyFont="1" applyFill="1" applyBorder="1" applyAlignment="1">
      <alignment horizontal="center" vertical="center"/>
    </xf>
    <xf numFmtId="0" fontId="1" fillId="2" borderId="31" xfId="0" applyFont="1" applyFill="1" applyBorder="1" applyAlignment="1">
      <alignment horizontal="center" vertical="center"/>
    </xf>
    <xf numFmtId="2" fontId="0" fillId="0" borderId="2" xfId="0" applyNumberFormat="1" applyFont="1" applyBorder="1" applyAlignment="1">
      <alignment horizontal="center" vertical="center"/>
    </xf>
    <xf numFmtId="2" fontId="0" fillId="0" borderId="3" xfId="0" applyNumberFormat="1" applyFont="1" applyBorder="1" applyAlignment="1">
      <alignment horizontal="center" vertical="center"/>
    </xf>
  </cellXfs>
  <cellStyles count="52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0"/>
  <sheetViews>
    <sheetView topLeftCell="B1" zoomScale="181" workbookViewId="0">
      <selection activeCell="G69" sqref="G69"/>
    </sheetView>
  </sheetViews>
  <sheetFormatPr baseColWidth="10" defaultRowHeight="16" x14ac:dyDescent="0.2"/>
  <cols>
    <col min="1" max="1" width="14.33203125" style="2" bestFit="1" customWidth="1"/>
    <col min="2" max="2" width="15.33203125" style="2" bestFit="1" customWidth="1"/>
    <col min="3" max="3" width="15.33203125" style="2" customWidth="1"/>
    <col min="4" max="11" width="10.83203125" style="2"/>
    <col min="12" max="12" width="11.6640625" bestFit="1" customWidth="1"/>
    <col min="13" max="13" width="11" bestFit="1" customWidth="1"/>
  </cols>
  <sheetData>
    <row r="1" spans="1:13" ht="17" customHeight="1" x14ac:dyDescent="0.2">
      <c r="A1" s="82"/>
      <c r="B1" s="82"/>
      <c r="C1" s="12"/>
      <c r="D1" s="13"/>
      <c r="E1" s="14"/>
      <c r="F1" s="90" t="s">
        <v>68</v>
      </c>
      <c r="G1" s="107"/>
      <c r="H1" s="102" t="s">
        <v>69</v>
      </c>
      <c r="I1" s="103"/>
      <c r="J1" s="104" t="s">
        <v>70</v>
      </c>
      <c r="K1" s="90"/>
      <c r="L1" s="90" t="s">
        <v>71</v>
      </c>
      <c r="M1" s="91"/>
    </row>
    <row r="2" spans="1:13" ht="17" thickBot="1" x14ac:dyDescent="0.25">
      <c r="A2" s="105"/>
      <c r="B2" s="105"/>
      <c r="C2" s="15"/>
      <c r="D2" s="16" t="b">
        <v>1</v>
      </c>
      <c r="E2" s="17" t="b">
        <v>0</v>
      </c>
      <c r="F2" s="18" t="s">
        <v>59</v>
      </c>
      <c r="G2" s="16" t="s">
        <v>60</v>
      </c>
      <c r="H2" s="16" t="s">
        <v>59</v>
      </c>
      <c r="I2" s="16" t="s">
        <v>60</v>
      </c>
      <c r="J2" s="16" t="s">
        <v>59</v>
      </c>
      <c r="K2" s="17" t="s">
        <v>60</v>
      </c>
      <c r="L2" s="18" t="s">
        <v>59</v>
      </c>
      <c r="M2" s="19" t="s">
        <v>60</v>
      </c>
    </row>
    <row r="3" spans="1:13" ht="17" thickTop="1" x14ac:dyDescent="0.2">
      <c r="A3" s="83" t="s">
        <v>0</v>
      </c>
      <c r="B3" s="20" t="s">
        <v>1</v>
      </c>
      <c r="C3" s="20">
        <v>35</v>
      </c>
      <c r="D3" s="20">
        <v>0</v>
      </c>
      <c r="E3" s="21">
        <v>35</v>
      </c>
      <c r="F3" s="85">
        <v>16577.839</v>
      </c>
      <c r="G3" s="88">
        <v>1038.9649999999999</v>
      </c>
      <c r="H3" s="88">
        <v>16142.502</v>
      </c>
      <c r="I3" s="88">
        <v>1022.726</v>
      </c>
      <c r="J3" s="88">
        <v>16516.797999999999</v>
      </c>
      <c r="K3" s="100">
        <v>1059.6790000000001</v>
      </c>
      <c r="L3" s="98">
        <f>AVERAGE(F3,H3,J3)</f>
        <v>16412.379666666664</v>
      </c>
      <c r="M3" s="99">
        <f>AVERAGE(G3,I3,K3)</f>
        <v>1040.4566666666667</v>
      </c>
    </row>
    <row r="4" spans="1:13" x14ac:dyDescent="0.2">
      <c r="A4" s="101"/>
      <c r="B4" s="22" t="s">
        <v>2</v>
      </c>
      <c r="C4" s="22">
        <v>35</v>
      </c>
      <c r="D4" s="22">
        <v>0</v>
      </c>
      <c r="E4" s="23">
        <v>35</v>
      </c>
      <c r="F4" s="85"/>
      <c r="G4" s="88"/>
      <c r="H4" s="88"/>
      <c r="I4" s="88"/>
      <c r="J4" s="88"/>
      <c r="K4" s="100"/>
      <c r="L4" s="98"/>
      <c r="M4" s="99"/>
    </row>
    <row r="5" spans="1:13" x14ac:dyDescent="0.2">
      <c r="A5" s="101"/>
      <c r="B5" s="22" t="s">
        <v>3</v>
      </c>
      <c r="C5" s="22">
        <v>35</v>
      </c>
      <c r="D5" s="22">
        <v>35</v>
      </c>
      <c r="E5" s="23">
        <v>0</v>
      </c>
      <c r="F5" s="85"/>
      <c r="G5" s="88"/>
      <c r="H5" s="88"/>
      <c r="I5" s="88"/>
      <c r="J5" s="88"/>
      <c r="K5" s="100"/>
      <c r="L5" s="98"/>
      <c r="M5" s="99"/>
    </row>
    <row r="6" spans="1:13" x14ac:dyDescent="0.2">
      <c r="A6" s="101"/>
      <c r="B6" s="22" t="s">
        <v>4</v>
      </c>
      <c r="C6" s="22">
        <v>35</v>
      </c>
      <c r="D6" s="22">
        <v>18</v>
      </c>
      <c r="E6" s="23">
        <v>17</v>
      </c>
      <c r="F6" s="86"/>
      <c r="G6" s="89"/>
      <c r="H6" s="89"/>
      <c r="I6" s="89"/>
      <c r="J6" s="89"/>
      <c r="K6" s="93"/>
      <c r="L6" s="95"/>
      <c r="M6" s="97"/>
    </row>
    <row r="7" spans="1:13" x14ac:dyDescent="0.2">
      <c r="A7" s="101" t="s">
        <v>5</v>
      </c>
      <c r="B7" s="22" t="s">
        <v>1</v>
      </c>
      <c r="C7" s="22">
        <v>4</v>
      </c>
      <c r="D7" s="22">
        <v>0</v>
      </c>
      <c r="E7" s="23">
        <v>4</v>
      </c>
      <c r="F7" s="84">
        <v>223.06200000000001</v>
      </c>
      <c r="G7" s="87">
        <v>0.312</v>
      </c>
      <c r="H7" s="87">
        <v>275.476</v>
      </c>
      <c r="I7" s="87">
        <v>2.0510000000000002</v>
      </c>
      <c r="J7" s="87">
        <v>302.85199999999998</v>
      </c>
      <c r="K7" s="92">
        <v>2.56</v>
      </c>
      <c r="L7" s="94">
        <f>AVERAGE(F7,H7,J7)</f>
        <v>267.13</v>
      </c>
      <c r="M7" s="96">
        <f>AVERAGE(G7,I7,K7)</f>
        <v>1.641</v>
      </c>
    </row>
    <row r="8" spans="1:13" x14ac:dyDescent="0.2">
      <c r="A8" s="101"/>
      <c r="B8" s="22" t="s">
        <v>3</v>
      </c>
      <c r="C8" s="22">
        <v>4</v>
      </c>
      <c r="D8" s="22">
        <v>4</v>
      </c>
      <c r="E8" s="23">
        <v>0</v>
      </c>
      <c r="F8" s="85"/>
      <c r="G8" s="88"/>
      <c r="H8" s="88"/>
      <c r="I8" s="88"/>
      <c r="J8" s="88"/>
      <c r="K8" s="100"/>
      <c r="L8" s="98"/>
      <c r="M8" s="99"/>
    </row>
    <row r="9" spans="1:13" x14ac:dyDescent="0.2">
      <c r="A9" s="101"/>
      <c r="B9" s="22" t="s">
        <v>4</v>
      </c>
      <c r="C9" s="22">
        <v>6</v>
      </c>
      <c r="D9" s="22">
        <v>6</v>
      </c>
      <c r="E9" s="23">
        <v>0</v>
      </c>
      <c r="F9" s="86"/>
      <c r="G9" s="89"/>
      <c r="H9" s="89"/>
      <c r="I9" s="89"/>
      <c r="J9" s="89"/>
      <c r="K9" s="93"/>
      <c r="L9" s="95"/>
      <c r="M9" s="97"/>
    </row>
    <row r="10" spans="1:13" x14ac:dyDescent="0.2">
      <c r="A10" s="13" t="s">
        <v>6</v>
      </c>
      <c r="B10" s="22" t="s">
        <v>1</v>
      </c>
      <c r="C10" s="22">
        <v>1</v>
      </c>
      <c r="D10" s="22">
        <v>0</v>
      </c>
      <c r="E10" s="23">
        <v>1</v>
      </c>
      <c r="F10" s="24">
        <v>762.58500000000004</v>
      </c>
      <c r="G10" s="22">
        <v>0.29599999999999999</v>
      </c>
      <c r="H10" s="22">
        <v>836.48599999999999</v>
      </c>
      <c r="I10" s="22">
        <v>0.32300000000000001</v>
      </c>
      <c r="J10" s="22">
        <v>905.46500000000003</v>
      </c>
      <c r="K10" s="23">
        <v>0.36499999999999999</v>
      </c>
      <c r="L10" s="25">
        <f t="shared" ref="L10:M16" si="0">AVERAGE(F10,H10,J10)</f>
        <v>834.84533333333331</v>
      </c>
      <c r="M10" s="26">
        <f t="shared" si="0"/>
        <v>0.32800000000000001</v>
      </c>
    </row>
    <row r="11" spans="1:13" x14ac:dyDescent="0.2">
      <c r="A11" s="13" t="s">
        <v>40</v>
      </c>
      <c r="B11" s="22" t="s">
        <v>3</v>
      </c>
      <c r="C11" s="22">
        <v>2</v>
      </c>
      <c r="D11" s="22">
        <v>0</v>
      </c>
      <c r="E11" s="23">
        <v>2</v>
      </c>
      <c r="F11" s="24">
        <v>3116.7979999999998</v>
      </c>
      <c r="G11" s="22">
        <v>1.143</v>
      </c>
      <c r="H11" s="22">
        <v>3370.009</v>
      </c>
      <c r="I11" s="22">
        <v>1.0109999999999999</v>
      </c>
      <c r="J11" s="22">
        <v>3639.808</v>
      </c>
      <c r="K11" s="23">
        <v>1.4350000000000001</v>
      </c>
      <c r="L11" s="25">
        <f t="shared" si="0"/>
        <v>3375.5383333333334</v>
      </c>
      <c r="M11" s="26">
        <f t="shared" si="0"/>
        <v>1.1963333333333332</v>
      </c>
    </row>
    <row r="12" spans="1:13" x14ac:dyDescent="0.2">
      <c r="A12" s="13" t="s">
        <v>62</v>
      </c>
      <c r="B12" s="22" t="s">
        <v>61</v>
      </c>
      <c r="C12" s="22"/>
      <c r="D12" s="22" t="s">
        <v>61</v>
      </c>
      <c r="E12" s="23" t="s">
        <v>61</v>
      </c>
      <c r="F12" s="24">
        <v>24.117000000000001</v>
      </c>
      <c r="G12" s="22">
        <v>8.2000000000000003E-2</v>
      </c>
      <c r="H12" s="27">
        <v>29.943999999999999</v>
      </c>
      <c r="I12" s="22">
        <v>7.3999999999999996E-2</v>
      </c>
      <c r="J12" s="22">
        <v>25.033999999999999</v>
      </c>
      <c r="K12" s="23">
        <v>6.0000000000000001E-3</v>
      </c>
      <c r="L12" s="25">
        <f t="shared" si="0"/>
        <v>26.364999999999998</v>
      </c>
      <c r="M12" s="26">
        <f t="shared" si="0"/>
        <v>5.3999999999999999E-2</v>
      </c>
    </row>
    <row r="13" spans="1:13" x14ac:dyDescent="0.2">
      <c r="A13" s="13" t="s">
        <v>7</v>
      </c>
      <c r="B13" s="22" t="s">
        <v>4</v>
      </c>
      <c r="C13" s="22">
        <v>1</v>
      </c>
      <c r="D13" s="22">
        <v>1</v>
      </c>
      <c r="E13" s="23">
        <v>0</v>
      </c>
      <c r="F13" s="24">
        <v>37.072000000000003</v>
      </c>
      <c r="G13" s="22">
        <v>4.2999999999999997E-2</v>
      </c>
      <c r="H13" s="22">
        <v>38.662999999999997</v>
      </c>
      <c r="I13" s="22">
        <v>3.2000000000000001E-2</v>
      </c>
      <c r="J13" s="22">
        <v>42.996000000000002</v>
      </c>
      <c r="K13" s="23">
        <v>4.4999999999999998E-2</v>
      </c>
      <c r="L13" s="25">
        <f t="shared" si="0"/>
        <v>39.576999999999998</v>
      </c>
      <c r="M13" s="26">
        <f t="shared" si="0"/>
        <v>0.04</v>
      </c>
    </row>
    <row r="14" spans="1:13" x14ac:dyDescent="0.2">
      <c r="A14" s="13" t="s">
        <v>8</v>
      </c>
      <c r="B14" s="22" t="s">
        <v>4</v>
      </c>
      <c r="C14" s="22">
        <v>1</v>
      </c>
      <c r="D14" s="22">
        <v>1</v>
      </c>
      <c r="E14" s="23">
        <v>0</v>
      </c>
      <c r="F14" s="24">
        <v>483.97699999999998</v>
      </c>
      <c r="G14" s="22">
        <v>6.7000000000000004E-2</v>
      </c>
      <c r="H14" s="22">
        <v>537.471</v>
      </c>
      <c r="I14" s="22">
        <v>6.3E-2</v>
      </c>
      <c r="J14" s="22">
        <v>553.77099999999996</v>
      </c>
      <c r="K14" s="23">
        <v>6.9000000000000006E-2</v>
      </c>
      <c r="L14" s="25">
        <f t="shared" si="0"/>
        <v>525.07299999999998</v>
      </c>
      <c r="M14" s="26">
        <f t="shared" si="0"/>
        <v>6.6333333333333341E-2</v>
      </c>
    </row>
    <row r="15" spans="1:13" x14ac:dyDescent="0.2">
      <c r="A15" s="13" t="s">
        <v>25</v>
      </c>
      <c r="B15" s="22" t="s">
        <v>61</v>
      </c>
      <c r="C15" s="22" t="s">
        <v>61</v>
      </c>
      <c r="D15" s="22" t="s">
        <v>61</v>
      </c>
      <c r="E15" s="23" t="s">
        <v>61</v>
      </c>
      <c r="F15" s="28">
        <v>651.46799999999996</v>
      </c>
      <c r="G15" s="29">
        <v>5.8000000000000003E-2</v>
      </c>
      <c r="H15" s="29">
        <v>640.85900000000004</v>
      </c>
      <c r="I15" s="29">
        <v>5.7000000000000002E-2</v>
      </c>
      <c r="J15" s="29">
        <v>646.46699999999998</v>
      </c>
      <c r="K15" s="30">
        <v>8.2000000000000003E-2</v>
      </c>
      <c r="L15" s="25">
        <f t="shared" si="0"/>
        <v>646.26466666666659</v>
      </c>
      <c r="M15" s="26">
        <f t="shared" si="0"/>
        <v>6.5666666666666665E-2</v>
      </c>
    </row>
    <row r="16" spans="1:13" x14ac:dyDescent="0.2">
      <c r="A16" s="82" t="s">
        <v>9</v>
      </c>
      <c r="B16" s="22" t="s">
        <v>1</v>
      </c>
      <c r="C16" s="22">
        <v>13</v>
      </c>
      <c r="D16" s="22">
        <v>1</v>
      </c>
      <c r="E16" s="23">
        <v>12</v>
      </c>
      <c r="F16" s="84">
        <v>11267.001</v>
      </c>
      <c r="G16" s="87">
        <v>68.543000000000006</v>
      </c>
      <c r="H16" s="87">
        <v>12097.669</v>
      </c>
      <c r="I16" s="87">
        <v>76.421999999999997</v>
      </c>
      <c r="J16" s="87">
        <v>11982.837</v>
      </c>
      <c r="K16" s="92">
        <v>72.423000000000002</v>
      </c>
      <c r="L16" s="94">
        <f t="shared" si="0"/>
        <v>11782.502333333332</v>
      </c>
      <c r="M16" s="96">
        <f t="shared" si="0"/>
        <v>72.462666666666664</v>
      </c>
    </row>
    <row r="17" spans="1:13" x14ac:dyDescent="0.2">
      <c r="A17" s="106"/>
      <c r="B17" s="22" t="s">
        <v>10</v>
      </c>
      <c r="C17" s="22">
        <v>12</v>
      </c>
      <c r="D17" s="22">
        <v>0</v>
      </c>
      <c r="E17" s="23">
        <v>12</v>
      </c>
      <c r="F17" s="85"/>
      <c r="G17" s="88"/>
      <c r="H17" s="88"/>
      <c r="I17" s="88"/>
      <c r="J17" s="88"/>
      <c r="K17" s="100"/>
      <c r="L17" s="98"/>
      <c r="M17" s="99"/>
    </row>
    <row r="18" spans="1:13" x14ac:dyDescent="0.2">
      <c r="A18" s="106"/>
      <c r="B18" s="22" t="s">
        <v>4</v>
      </c>
      <c r="C18" s="22">
        <v>14</v>
      </c>
      <c r="D18" s="22">
        <v>5</v>
      </c>
      <c r="E18" s="23">
        <v>9</v>
      </c>
      <c r="F18" s="85"/>
      <c r="G18" s="88"/>
      <c r="H18" s="88"/>
      <c r="I18" s="88"/>
      <c r="J18" s="88"/>
      <c r="K18" s="100"/>
      <c r="L18" s="98"/>
      <c r="M18" s="99"/>
    </row>
    <row r="19" spans="1:13" x14ac:dyDescent="0.2">
      <c r="A19" s="83"/>
      <c r="B19" s="22" t="s">
        <v>3</v>
      </c>
      <c r="C19" s="22">
        <v>6</v>
      </c>
      <c r="D19" s="22">
        <v>2</v>
      </c>
      <c r="E19" s="23">
        <v>4</v>
      </c>
      <c r="F19" s="86"/>
      <c r="G19" s="89"/>
      <c r="H19" s="89"/>
      <c r="I19" s="89"/>
      <c r="J19" s="89"/>
      <c r="K19" s="93"/>
      <c r="L19" s="95"/>
      <c r="M19" s="97"/>
    </row>
    <row r="20" spans="1:13" x14ac:dyDescent="0.2">
      <c r="A20" s="101" t="s">
        <v>11</v>
      </c>
      <c r="B20" s="22" t="s">
        <v>1</v>
      </c>
      <c r="C20" s="22">
        <v>6</v>
      </c>
      <c r="D20" s="22">
        <v>6</v>
      </c>
      <c r="E20" s="23">
        <v>0</v>
      </c>
      <c r="F20" s="84">
        <v>267.88600000000002</v>
      </c>
      <c r="G20" s="87">
        <v>3.27</v>
      </c>
      <c r="H20" s="87">
        <v>274.84699999999998</v>
      </c>
      <c r="I20" s="87">
        <v>3.4550000000000001</v>
      </c>
      <c r="J20" s="87">
        <v>282.952</v>
      </c>
      <c r="K20" s="92">
        <v>3.7570000000000001</v>
      </c>
      <c r="L20" s="94">
        <f>AVERAGE(F20,H20,J20)</f>
        <v>275.2283333333333</v>
      </c>
      <c r="M20" s="96">
        <f>AVERAGE(G20,I20,K20)</f>
        <v>3.4939999999999998</v>
      </c>
    </row>
    <row r="21" spans="1:13" x14ac:dyDescent="0.2">
      <c r="A21" s="101"/>
      <c r="B21" s="22" t="s">
        <v>12</v>
      </c>
      <c r="C21" s="22">
        <v>4</v>
      </c>
      <c r="D21" s="22">
        <v>4</v>
      </c>
      <c r="E21" s="23">
        <v>0</v>
      </c>
      <c r="F21" s="85"/>
      <c r="G21" s="88"/>
      <c r="H21" s="88"/>
      <c r="I21" s="88"/>
      <c r="J21" s="88"/>
      <c r="K21" s="100"/>
      <c r="L21" s="98"/>
      <c r="M21" s="99"/>
    </row>
    <row r="22" spans="1:13" x14ac:dyDescent="0.2">
      <c r="A22" s="101"/>
      <c r="B22" s="22" t="s">
        <v>2</v>
      </c>
      <c r="C22" s="22">
        <v>1</v>
      </c>
      <c r="D22" s="22">
        <v>1</v>
      </c>
      <c r="E22" s="23">
        <v>0</v>
      </c>
      <c r="F22" s="85"/>
      <c r="G22" s="88"/>
      <c r="H22" s="88"/>
      <c r="I22" s="88"/>
      <c r="J22" s="88"/>
      <c r="K22" s="100"/>
      <c r="L22" s="98"/>
      <c r="M22" s="99"/>
    </row>
    <row r="23" spans="1:13" x14ac:dyDescent="0.2">
      <c r="A23" s="101"/>
      <c r="B23" s="22" t="s">
        <v>10</v>
      </c>
      <c r="C23" s="22">
        <v>1</v>
      </c>
      <c r="D23" s="22">
        <v>1</v>
      </c>
      <c r="E23" s="23">
        <v>0</v>
      </c>
      <c r="F23" s="85"/>
      <c r="G23" s="88"/>
      <c r="H23" s="88"/>
      <c r="I23" s="88"/>
      <c r="J23" s="88"/>
      <c r="K23" s="100"/>
      <c r="L23" s="98"/>
      <c r="M23" s="99"/>
    </row>
    <row r="24" spans="1:13" x14ac:dyDescent="0.2">
      <c r="A24" s="101"/>
      <c r="B24" s="22" t="s">
        <v>3</v>
      </c>
      <c r="C24" s="22">
        <v>40</v>
      </c>
      <c r="D24" s="22">
        <v>40</v>
      </c>
      <c r="E24" s="23">
        <v>0</v>
      </c>
      <c r="F24" s="85"/>
      <c r="G24" s="88"/>
      <c r="H24" s="88"/>
      <c r="I24" s="88"/>
      <c r="J24" s="88"/>
      <c r="K24" s="100"/>
      <c r="L24" s="98"/>
      <c r="M24" s="99"/>
    </row>
    <row r="25" spans="1:13" x14ac:dyDescent="0.2">
      <c r="A25" s="101"/>
      <c r="B25" s="22" t="s">
        <v>4</v>
      </c>
      <c r="C25" s="22">
        <v>2</v>
      </c>
      <c r="D25" s="22">
        <v>2</v>
      </c>
      <c r="E25" s="23">
        <v>0</v>
      </c>
      <c r="F25" s="86"/>
      <c r="G25" s="89"/>
      <c r="H25" s="89"/>
      <c r="I25" s="89"/>
      <c r="J25" s="89"/>
      <c r="K25" s="93"/>
      <c r="L25" s="95"/>
      <c r="M25" s="97"/>
    </row>
    <row r="26" spans="1:13" x14ac:dyDescent="0.2">
      <c r="A26" s="101" t="s">
        <v>13</v>
      </c>
      <c r="B26" s="22" t="s">
        <v>1</v>
      </c>
      <c r="C26" s="22">
        <v>3</v>
      </c>
      <c r="D26" s="22">
        <v>3</v>
      </c>
      <c r="E26" s="23">
        <v>0</v>
      </c>
      <c r="F26" s="84">
        <v>301.13499999999999</v>
      </c>
      <c r="G26" s="87">
        <v>3.3690000000000002</v>
      </c>
      <c r="H26" s="87">
        <v>307.42</v>
      </c>
      <c r="I26" s="87">
        <v>3.0670000000000002</v>
      </c>
      <c r="J26" s="87">
        <v>328.22899999999998</v>
      </c>
      <c r="K26" s="92">
        <v>3.1909999999999998</v>
      </c>
      <c r="L26" s="94">
        <f>AVERAGE(F26,H26,J26)</f>
        <v>312.26133333333337</v>
      </c>
      <c r="M26" s="96">
        <f>AVERAGE(G26,I26,K26)</f>
        <v>3.2089999999999996</v>
      </c>
    </row>
    <row r="27" spans="1:13" x14ac:dyDescent="0.2">
      <c r="A27" s="101"/>
      <c r="B27" s="22" t="s">
        <v>3</v>
      </c>
      <c r="C27" s="22">
        <v>3</v>
      </c>
      <c r="D27" s="22">
        <v>3</v>
      </c>
      <c r="E27" s="23">
        <v>0</v>
      </c>
      <c r="F27" s="86"/>
      <c r="G27" s="89"/>
      <c r="H27" s="89"/>
      <c r="I27" s="89"/>
      <c r="J27" s="89"/>
      <c r="K27" s="93"/>
      <c r="L27" s="95"/>
      <c r="M27" s="97"/>
    </row>
    <row r="28" spans="1:13" x14ac:dyDescent="0.2">
      <c r="A28" s="101"/>
      <c r="B28" s="22" t="s">
        <v>4</v>
      </c>
      <c r="C28" s="22">
        <v>4</v>
      </c>
      <c r="D28" s="22">
        <v>1</v>
      </c>
      <c r="E28" s="23">
        <v>3</v>
      </c>
      <c r="F28" s="84">
        <v>550.26599999999996</v>
      </c>
      <c r="G28" s="87">
        <v>1.607</v>
      </c>
      <c r="H28" s="87">
        <v>588.58299999999997</v>
      </c>
      <c r="I28" s="87">
        <v>1.508</v>
      </c>
      <c r="J28" s="87">
        <v>639.31700000000001</v>
      </c>
      <c r="K28" s="92">
        <v>1.87</v>
      </c>
      <c r="L28" s="94">
        <f>AVERAGE(F28,H28,J28)</f>
        <v>592.72199999999998</v>
      </c>
      <c r="M28" s="96">
        <f>AVERAGE(G28,I28,K28)</f>
        <v>1.6616666666666668</v>
      </c>
    </row>
    <row r="29" spans="1:13" x14ac:dyDescent="0.2">
      <c r="A29" s="101" t="s">
        <v>14</v>
      </c>
      <c r="B29" s="22" t="s">
        <v>1</v>
      </c>
      <c r="C29" s="22">
        <v>1</v>
      </c>
      <c r="D29" s="22">
        <v>1</v>
      </c>
      <c r="E29" s="23">
        <v>0</v>
      </c>
      <c r="F29" s="85"/>
      <c r="G29" s="88"/>
      <c r="H29" s="88"/>
      <c r="I29" s="88"/>
      <c r="J29" s="88"/>
      <c r="K29" s="100"/>
      <c r="L29" s="98"/>
      <c r="M29" s="99"/>
    </row>
    <row r="30" spans="1:13" x14ac:dyDescent="0.2">
      <c r="A30" s="101"/>
      <c r="B30" s="22" t="s">
        <v>12</v>
      </c>
      <c r="C30" s="22">
        <v>2</v>
      </c>
      <c r="D30" s="22">
        <v>2</v>
      </c>
      <c r="E30" s="23">
        <v>0</v>
      </c>
      <c r="F30" s="85"/>
      <c r="G30" s="88"/>
      <c r="H30" s="88"/>
      <c r="I30" s="88"/>
      <c r="J30" s="88"/>
      <c r="K30" s="100"/>
      <c r="L30" s="98"/>
      <c r="M30" s="99"/>
    </row>
    <row r="31" spans="1:13" x14ac:dyDescent="0.2">
      <c r="A31" s="101"/>
      <c r="B31" s="22" t="s">
        <v>10</v>
      </c>
      <c r="C31" s="22">
        <v>1</v>
      </c>
      <c r="D31" s="22">
        <v>1</v>
      </c>
      <c r="E31" s="23">
        <v>0</v>
      </c>
      <c r="F31" s="85"/>
      <c r="G31" s="88"/>
      <c r="H31" s="88"/>
      <c r="I31" s="88"/>
      <c r="J31" s="88"/>
      <c r="K31" s="100"/>
      <c r="L31" s="98"/>
      <c r="M31" s="99"/>
    </row>
    <row r="32" spans="1:13" x14ac:dyDescent="0.2">
      <c r="A32" s="101"/>
      <c r="B32" s="22" t="s">
        <v>15</v>
      </c>
      <c r="C32" s="22">
        <v>1</v>
      </c>
      <c r="D32" s="22">
        <v>1</v>
      </c>
      <c r="E32" s="23">
        <v>0</v>
      </c>
      <c r="F32" s="85"/>
      <c r="G32" s="88"/>
      <c r="H32" s="88"/>
      <c r="I32" s="88"/>
      <c r="J32" s="88"/>
      <c r="K32" s="100"/>
      <c r="L32" s="98"/>
      <c r="M32" s="99"/>
    </row>
    <row r="33" spans="1:13" x14ac:dyDescent="0.2">
      <c r="A33" s="101"/>
      <c r="B33" s="22" t="s">
        <v>3</v>
      </c>
      <c r="C33" s="22">
        <v>4</v>
      </c>
      <c r="D33" s="22">
        <v>4</v>
      </c>
      <c r="E33" s="23">
        <v>0</v>
      </c>
      <c r="F33" s="85"/>
      <c r="G33" s="88"/>
      <c r="H33" s="88"/>
      <c r="I33" s="88"/>
      <c r="J33" s="88"/>
      <c r="K33" s="100"/>
      <c r="L33" s="98"/>
      <c r="M33" s="99"/>
    </row>
    <row r="34" spans="1:13" x14ac:dyDescent="0.2">
      <c r="A34" s="101"/>
      <c r="B34" s="22" t="s">
        <v>4</v>
      </c>
      <c r="C34" s="22">
        <v>12</v>
      </c>
      <c r="D34" s="22">
        <v>12</v>
      </c>
      <c r="E34" s="23">
        <v>0</v>
      </c>
      <c r="F34" s="86"/>
      <c r="G34" s="89"/>
      <c r="H34" s="89"/>
      <c r="I34" s="89"/>
      <c r="J34" s="89"/>
      <c r="K34" s="93"/>
      <c r="L34" s="95"/>
      <c r="M34" s="97"/>
    </row>
    <row r="35" spans="1:13" x14ac:dyDescent="0.2">
      <c r="A35" s="13" t="s">
        <v>47</v>
      </c>
      <c r="B35" s="22" t="s">
        <v>3</v>
      </c>
      <c r="C35" s="22">
        <v>1</v>
      </c>
      <c r="D35" s="22">
        <v>1</v>
      </c>
      <c r="E35" s="23">
        <v>0</v>
      </c>
      <c r="F35" s="31">
        <v>109.929</v>
      </c>
      <c r="G35" s="20">
        <v>0.1</v>
      </c>
      <c r="H35" s="20">
        <v>108.82299999999999</v>
      </c>
      <c r="I35" s="20">
        <v>8.1000000000000003E-2</v>
      </c>
      <c r="J35" s="20">
        <v>117.664</v>
      </c>
      <c r="K35" s="21">
        <v>0.13400000000000001</v>
      </c>
      <c r="L35" s="32">
        <f t="shared" ref="L35:M37" si="1">AVERAGE(F35,H35,J35)</f>
        <v>112.13866666666667</v>
      </c>
      <c r="M35" s="33">
        <f t="shared" si="1"/>
        <v>0.105</v>
      </c>
    </row>
    <row r="36" spans="1:13" x14ac:dyDescent="0.2">
      <c r="A36" s="13" t="s">
        <v>27</v>
      </c>
      <c r="B36" s="22" t="s">
        <v>61</v>
      </c>
      <c r="C36" s="22"/>
      <c r="D36" s="22" t="s">
        <v>61</v>
      </c>
      <c r="E36" s="23" t="s">
        <v>61</v>
      </c>
      <c r="F36" s="31">
        <v>335.92200000000003</v>
      </c>
      <c r="G36" s="20">
        <v>5.8000000000000003E-2</v>
      </c>
      <c r="H36" s="20">
        <v>322.327</v>
      </c>
      <c r="I36" s="20">
        <v>8.2000000000000003E-2</v>
      </c>
      <c r="J36" s="20">
        <v>337.91899999999998</v>
      </c>
      <c r="K36" s="21">
        <v>5.7000000000000002E-2</v>
      </c>
      <c r="L36" s="32">
        <f t="shared" si="1"/>
        <v>332.05599999999998</v>
      </c>
      <c r="M36" s="33">
        <f t="shared" si="1"/>
        <v>6.5666666666666665E-2</v>
      </c>
    </row>
    <row r="37" spans="1:13" x14ac:dyDescent="0.2">
      <c r="A37" s="82" t="s">
        <v>16</v>
      </c>
      <c r="B37" s="22" t="s">
        <v>1</v>
      </c>
      <c r="C37" s="22">
        <v>21</v>
      </c>
      <c r="D37" s="22">
        <v>5</v>
      </c>
      <c r="E37" s="23">
        <v>16</v>
      </c>
      <c r="F37" s="84">
        <v>5738.7430000000004</v>
      </c>
      <c r="G37" s="87">
        <v>36.073</v>
      </c>
      <c r="H37" s="87">
        <v>6122.9570000000003</v>
      </c>
      <c r="I37" s="87">
        <v>37.046999999999997</v>
      </c>
      <c r="J37" s="87">
        <v>6474.9040000000005</v>
      </c>
      <c r="K37" s="92">
        <v>42.664000000000001</v>
      </c>
      <c r="L37" s="94">
        <f t="shared" si="1"/>
        <v>6112.2013333333334</v>
      </c>
      <c r="M37" s="96">
        <f t="shared" si="1"/>
        <v>38.594666666666669</v>
      </c>
    </row>
    <row r="38" spans="1:13" x14ac:dyDescent="0.2">
      <c r="A38" s="106"/>
      <c r="B38" s="22" t="s">
        <v>4</v>
      </c>
      <c r="C38" s="22">
        <v>21</v>
      </c>
      <c r="D38" s="22">
        <v>1</v>
      </c>
      <c r="E38" s="23">
        <v>20</v>
      </c>
      <c r="F38" s="85"/>
      <c r="G38" s="88"/>
      <c r="H38" s="88"/>
      <c r="I38" s="88"/>
      <c r="J38" s="88"/>
      <c r="K38" s="100"/>
      <c r="L38" s="98"/>
      <c r="M38" s="99"/>
    </row>
    <row r="39" spans="1:13" x14ac:dyDescent="0.2">
      <c r="A39" s="83"/>
      <c r="B39" s="22" t="s">
        <v>3</v>
      </c>
      <c r="C39" s="22">
        <v>21</v>
      </c>
      <c r="D39" s="22">
        <v>5</v>
      </c>
      <c r="E39" s="23">
        <v>16</v>
      </c>
      <c r="F39" s="86"/>
      <c r="G39" s="89"/>
      <c r="H39" s="89"/>
      <c r="I39" s="89"/>
      <c r="J39" s="89"/>
      <c r="K39" s="93"/>
      <c r="L39" s="95"/>
      <c r="M39" s="97"/>
    </row>
    <row r="40" spans="1:13" x14ac:dyDescent="0.2">
      <c r="A40" s="13" t="s">
        <v>29</v>
      </c>
      <c r="B40" s="22" t="s">
        <v>61</v>
      </c>
      <c r="C40" s="22"/>
      <c r="D40" s="22" t="s">
        <v>61</v>
      </c>
      <c r="E40" s="23" t="s">
        <v>61</v>
      </c>
      <c r="F40" s="24">
        <v>444.31799999999998</v>
      </c>
      <c r="G40" s="22">
        <v>5.7000000000000002E-2</v>
      </c>
      <c r="H40" s="22">
        <v>449.31299999999999</v>
      </c>
      <c r="I40" s="22">
        <v>5.6000000000000001E-2</v>
      </c>
      <c r="J40" s="22">
        <v>457.28699999999998</v>
      </c>
      <c r="K40" s="23">
        <v>5.6000000000000001E-2</v>
      </c>
      <c r="L40" s="25">
        <f>AVERAGE(F40,H40,J40)</f>
        <v>450.30599999999998</v>
      </c>
      <c r="M40" s="26">
        <f>AVERAGE(G40,I40,K40)</f>
        <v>5.6333333333333339E-2</v>
      </c>
    </row>
    <row r="41" spans="1:13" x14ac:dyDescent="0.2">
      <c r="A41" s="101" t="s">
        <v>17</v>
      </c>
      <c r="B41" s="22" t="s">
        <v>3</v>
      </c>
      <c r="C41" s="22">
        <v>14</v>
      </c>
      <c r="D41" s="22">
        <v>14</v>
      </c>
      <c r="E41" s="23">
        <v>0</v>
      </c>
      <c r="F41" s="84">
        <v>1386.2049999999999</v>
      </c>
      <c r="G41" s="87">
        <v>49.844999999999999</v>
      </c>
      <c r="H41" s="87">
        <v>1547.212</v>
      </c>
      <c r="I41" s="87">
        <v>47.183999999999997</v>
      </c>
      <c r="J41" s="87">
        <v>1671.5050000000001</v>
      </c>
      <c r="K41" s="92">
        <v>52.09</v>
      </c>
      <c r="L41" s="94">
        <f>AVERAGE(F41,H41,J41)</f>
        <v>1534.9740000000002</v>
      </c>
      <c r="M41" s="96">
        <f>AVERAGE(G41,I41,K41)</f>
        <v>49.706333333333333</v>
      </c>
    </row>
    <row r="42" spans="1:13" x14ac:dyDescent="0.2">
      <c r="A42" s="101"/>
      <c r="B42" s="22" t="s">
        <v>4</v>
      </c>
      <c r="C42" s="22">
        <v>14</v>
      </c>
      <c r="D42" s="22">
        <v>6</v>
      </c>
      <c r="E42" s="23">
        <v>8</v>
      </c>
      <c r="F42" s="86"/>
      <c r="G42" s="89"/>
      <c r="H42" s="89"/>
      <c r="I42" s="89"/>
      <c r="J42" s="89"/>
      <c r="K42" s="93"/>
      <c r="L42" s="95"/>
      <c r="M42" s="97"/>
    </row>
    <row r="43" spans="1:13" x14ac:dyDescent="0.2">
      <c r="A43" s="82" t="s">
        <v>22</v>
      </c>
      <c r="B43" s="22" t="s">
        <v>1</v>
      </c>
      <c r="C43" s="22">
        <v>2</v>
      </c>
      <c r="D43" s="22">
        <v>0</v>
      </c>
      <c r="E43" s="23">
        <v>2</v>
      </c>
      <c r="F43" s="84">
        <v>714.01300000000003</v>
      </c>
      <c r="G43" s="87">
        <v>4.8070000000000004</v>
      </c>
      <c r="H43" s="87">
        <v>698.10199999999998</v>
      </c>
      <c r="I43" s="87">
        <v>4.3600000000000003</v>
      </c>
      <c r="J43" s="87">
        <v>739.03899999999999</v>
      </c>
      <c r="K43" s="92">
        <v>5.1189999999999998</v>
      </c>
      <c r="L43" s="94">
        <f>AVERAGE(F43,H43,J43)</f>
        <v>717.05133333333333</v>
      </c>
      <c r="M43" s="96">
        <f>AVERAGE(G43,I43,K43)</f>
        <v>4.7620000000000005</v>
      </c>
    </row>
    <row r="44" spans="1:13" x14ac:dyDescent="0.2">
      <c r="A44" s="106"/>
      <c r="B44" s="22" t="s">
        <v>4</v>
      </c>
      <c r="C44" s="22">
        <v>2</v>
      </c>
      <c r="D44" s="22">
        <v>2</v>
      </c>
      <c r="E44" s="23">
        <v>0</v>
      </c>
      <c r="F44" s="85"/>
      <c r="G44" s="88"/>
      <c r="H44" s="88"/>
      <c r="I44" s="88"/>
      <c r="J44" s="88"/>
      <c r="K44" s="100"/>
      <c r="L44" s="98"/>
      <c r="M44" s="99"/>
    </row>
    <row r="45" spans="1:13" x14ac:dyDescent="0.2">
      <c r="A45" s="83"/>
      <c r="B45" s="22" t="s">
        <v>3</v>
      </c>
      <c r="C45" s="22">
        <v>2</v>
      </c>
      <c r="D45" s="22">
        <v>0</v>
      </c>
      <c r="E45" s="23">
        <v>2</v>
      </c>
      <c r="F45" s="86"/>
      <c r="G45" s="89"/>
      <c r="H45" s="89"/>
      <c r="I45" s="89"/>
      <c r="J45" s="89"/>
      <c r="K45" s="93"/>
      <c r="L45" s="95"/>
      <c r="M45" s="97"/>
    </row>
    <row r="46" spans="1:13" x14ac:dyDescent="0.2">
      <c r="A46" s="101" t="s">
        <v>18</v>
      </c>
      <c r="B46" s="22" t="s">
        <v>1</v>
      </c>
      <c r="C46" s="22">
        <v>1</v>
      </c>
      <c r="D46" s="22">
        <v>1</v>
      </c>
      <c r="E46" s="23">
        <v>0</v>
      </c>
      <c r="F46" s="84">
        <v>3123.9360000000001</v>
      </c>
      <c r="G46" s="87">
        <v>12.587</v>
      </c>
      <c r="H46" s="87">
        <v>2801.9520000000002</v>
      </c>
      <c r="I46" s="87">
        <v>11.951000000000001</v>
      </c>
      <c r="J46" s="87">
        <v>3280.4490000000001</v>
      </c>
      <c r="K46" s="92">
        <v>12.804</v>
      </c>
      <c r="L46" s="94">
        <f>AVERAGE(F46,H46,J46)</f>
        <v>3068.7790000000005</v>
      </c>
      <c r="M46" s="96">
        <f>AVERAGE(G46,I46,K46)</f>
        <v>12.447333333333333</v>
      </c>
    </row>
    <row r="47" spans="1:13" x14ac:dyDescent="0.2">
      <c r="A47" s="101"/>
      <c r="B47" s="22" t="s">
        <v>2</v>
      </c>
      <c r="C47" s="22">
        <v>1</v>
      </c>
      <c r="D47" s="22">
        <v>1</v>
      </c>
      <c r="E47" s="23">
        <v>0</v>
      </c>
      <c r="F47" s="85"/>
      <c r="G47" s="88"/>
      <c r="H47" s="88"/>
      <c r="I47" s="88"/>
      <c r="J47" s="88"/>
      <c r="K47" s="100"/>
      <c r="L47" s="98"/>
      <c r="M47" s="99"/>
    </row>
    <row r="48" spans="1:13" x14ac:dyDescent="0.2">
      <c r="A48" s="101"/>
      <c r="B48" s="22" t="s">
        <v>19</v>
      </c>
      <c r="C48" s="22">
        <v>5</v>
      </c>
      <c r="D48" s="22">
        <v>2</v>
      </c>
      <c r="E48" s="23">
        <v>3</v>
      </c>
      <c r="F48" s="85"/>
      <c r="G48" s="88"/>
      <c r="H48" s="88"/>
      <c r="I48" s="88"/>
      <c r="J48" s="88"/>
      <c r="K48" s="100"/>
      <c r="L48" s="98"/>
      <c r="M48" s="99"/>
    </row>
    <row r="49" spans="1:13" x14ac:dyDescent="0.2">
      <c r="A49" s="101"/>
      <c r="B49" s="22" t="s">
        <v>4</v>
      </c>
      <c r="C49" s="22">
        <v>5</v>
      </c>
      <c r="D49" s="22">
        <v>3</v>
      </c>
      <c r="E49" s="23">
        <v>2</v>
      </c>
      <c r="F49" s="85"/>
      <c r="G49" s="88"/>
      <c r="H49" s="88"/>
      <c r="I49" s="88"/>
      <c r="J49" s="88"/>
      <c r="K49" s="100"/>
      <c r="L49" s="98"/>
      <c r="M49" s="99"/>
    </row>
    <row r="50" spans="1:13" x14ac:dyDescent="0.2">
      <c r="A50" s="101"/>
      <c r="B50" s="22" t="s">
        <v>15</v>
      </c>
      <c r="C50" s="22">
        <v>2</v>
      </c>
      <c r="D50" s="22">
        <v>2</v>
      </c>
      <c r="E50" s="23">
        <v>0</v>
      </c>
      <c r="F50" s="86"/>
      <c r="G50" s="89"/>
      <c r="H50" s="89"/>
      <c r="I50" s="89"/>
      <c r="J50" s="89"/>
      <c r="K50" s="93"/>
      <c r="L50" s="95"/>
      <c r="M50" s="97"/>
    </row>
    <row r="51" spans="1:13" x14ac:dyDescent="0.2">
      <c r="A51" s="13" t="s">
        <v>52</v>
      </c>
      <c r="B51" s="22" t="s">
        <v>61</v>
      </c>
      <c r="C51" s="22"/>
      <c r="D51" s="22" t="s">
        <v>61</v>
      </c>
      <c r="E51" s="23" t="s">
        <v>61</v>
      </c>
      <c r="F51" s="31">
        <v>90.456999999999994</v>
      </c>
      <c r="G51" s="20">
        <v>9.9000000000000005E-2</v>
      </c>
      <c r="H51" s="20">
        <v>89.605000000000004</v>
      </c>
      <c r="I51" s="20">
        <v>0.128</v>
      </c>
      <c r="J51" s="20">
        <v>96.061999999999998</v>
      </c>
      <c r="K51" s="21">
        <v>0.159</v>
      </c>
      <c r="L51" s="32">
        <f>AVERAGE(F51,H51,J51)</f>
        <v>92.041333333333341</v>
      </c>
      <c r="M51" s="33">
        <f>AVERAGE(G51,I51,K51)</f>
        <v>0.12866666666666668</v>
      </c>
    </row>
    <row r="52" spans="1:13" x14ac:dyDescent="0.2">
      <c r="A52" s="101" t="s">
        <v>20</v>
      </c>
      <c r="B52" s="22" t="s">
        <v>1</v>
      </c>
      <c r="C52" s="22">
        <v>6</v>
      </c>
      <c r="D52" s="22">
        <v>6</v>
      </c>
      <c r="E52" s="23">
        <v>0</v>
      </c>
      <c r="F52" s="84">
        <v>1146.9680000000001</v>
      </c>
      <c r="G52" s="87">
        <v>4.399</v>
      </c>
      <c r="H52" s="87">
        <v>1093.903</v>
      </c>
      <c r="I52" s="87">
        <v>3.9079999999999999</v>
      </c>
      <c r="J52" s="87">
        <v>1199.0360000000001</v>
      </c>
      <c r="K52" s="92">
        <v>3.9910000000000001</v>
      </c>
      <c r="L52" s="94">
        <f>AVERAGE(F52,H52,J52)</f>
        <v>1146.6356666666668</v>
      </c>
      <c r="M52" s="96">
        <f>AVERAGE(G52,I52,K52)</f>
        <v>4.0993333333333331</v>
      </c>
    </row>
    <row r="53" spans="1:13" x14ac:dyDescent="0.2">
      <c r="A53" s="101"/>
      <c r="B53" s="22" t="s">
        <v>12</v>
      </c>
      <c r="C53" s="22">
        <v>4</v>
      </c>
      <c r="D53" s="22">
        <v>4</v>
      </c>
      <c r="E53" s="23">
        <v>0</v>
      </c>
      <c r="F53" s="85"/>
      <c r="G53" s="88"/>
      <c r="H53" s="88"/>
      <c r="I53" s="88"/>
      <c r="J53" s="88"/>
      <c r="K53" s="100"/>
      <c r="L53" s="98"/>
      <c r="M53" s="99"/>
    </row>
    <row r="54" spans="1:13" x14ac:dyDescent="0.2">
      <c r="A54" s="101"/>
      <c r="B54" s="22" t="s">
        <v>2</v>
      </c>
      <c r="C54" s="22">
        <v>1</v>
      </c>
      <c r="D54" s="22">
        <v>1</v>
      </c>
      <c r="E54" s="23">
        <v>0</v>
      </c>
      <c r="F54" s="85"/>
      <c r="G54" s="88"/>
      <c r="H54" s="88"/>
      <c r="I54" s="88"/>
      <c r="J54" s="88"/>
      <c r="K54" s="100"/>
      <c r="L54" s="98"/>
      <c r="M54" s="99"/>
    </row>
    <row r="55" spans="1:13" x14ac:dyDescent="0.2">
      <c r="A55" s="101"/>
      <c r="B55" s="22" t="s">
        <v>10</v>
      </c>
      <c r="C55" s="22">
        <v>1</v>
      </c>
      <c r="D55" s="22">
        <v>1</v>
      </c>
      <c r="E55" s="23">
        <v>0</v>
      </c>
      <c r="F55" s="85"/>
      <c r="G55" s="88"/>
      <c r="H55" s="88"/>
      <c r="I55" s="88"/>
      <c r="J55" s="88"/>
      <c r="K55" s="100"/>
      <c r="L55" s="98"/>
      <c r="M55" s="99"/>
    </row>
    <row r="56" spans="1:13" x14ac:dyDescent="0.2">
      <c r="A56" s="101"/>
      <c r="B56" s="22" t="s">
        <v>3</v>
      </c>
      <c r="C56" s="22">
        <v>40</v>
      </c>
      <c r="D56" s="22">
        <v>40</v>
      </c>
      <c r="E56" s="23">
        <v>0</v>
      </c>
      <c r="F56" s="85"/>
      <c r="G56" s="88"/>
      <c r="H56" s="88"/>
      <c r="I56" s="88"/>
      <c r="J56" s="88"/>
      <c r="K56" s="100"/>
      <c r="L56" s="98"/>
      <c r="M56" s="99"/>
    </row>
    <row r="57" spans="1:13" x14ac:dyDescent="0.2">
      <c r="A57" s="101"/>
      <c r="B57" s="22" t="s">
        <v>4</v>
      </c>
      <c r="C57" s="22">
        <v>2</v>
      </c>
      <c r="D57" s="22">
        <v>2</v>
      </c>
      <c r="E57" s="23">
        <v>0</v>
      </c>
      <c r="F57" s="86"/>
      <c r="G57" s="89"/>
      <c r="H57" s="89"/>
      <c r="I57" s="89"/>
      <c r="J57" s="89"/>
      <c r="K57" s="93"/>
      <c r="L57" s="95"/>
      <c r="M57" s="97"/>
    </row>
    <row r="58" spans="1:13" x14ac:dyDescent="0.2">
      <c r="A58" s="13" t="s">
        <v>63</v>
      </c>
      <c r="B58" s="22" t="s">
        <v>61</v>
      </c>
      <c r="C58" s="22"/>
      <c r="D58" s="22" t="s">
        <v>61</v>
      </c>
      <c r="E58" s="23" t="s">
        <v>61</v>
      </c>
      <c r="F58" s="24">
        <v>682.99</v>
      </c>
      <c r="G58" s="22">
        <v>9.0999999999999998E-2</v>
      </c>
      <c r="H58" s="22">
        <v>607.77099999999996</v>
      </c>
      <c r="I58" s="22">
        <v>4.0000000000000001E-3</v>
      </c>
      <c r="J58" s="34">
        <v>623.47</v>
      </c>
      <c r="K58" s="34">
        <v>5.0000000000000001E-3</v>
      </c>
      <c r="L58" s="35">
        <f>AVERAGE(F58,H58,J58)</f>
        <v>638.077</v>
      </c>
      <c r="M58" s="26">
        <f>AVERAGE(G58,I58,K58)</f>
        <v>3.3333333333333333E-2</v>
      </c>
    </row>
    <row r="59" spans="1:13" x14ac:dyDescent="0.2">
      <c r="A59" s="82" t="s">
        <v>21</v>
      </c>
      <c r="B59" s="22" t="s">
        <v>4</v>
      </c>
      <c r="C59" s="22">
        <v>12</v>
      </c>
      <c r="D59" s="22">
        <v>12</v>
      </c>
      <c r="E59" s="23">
        <v>0</v>
      </c>
      <c r="F59" s="84">
        <v>379.00700000000001</v>
      </c>
      <c r="G59" s="87">
        <v>2.3069999999999999</v>
      </c>
      <c r="H59" s="87">
        <v>367.173</v>
      </c>
      <c r="I59" s="87">
        <v>1.7709999999999999</v>
      </c>
      <c r="J59" s="87">
        <v>392.928</v>
      </c>
      <c r="K59" s="92">
        <v>2.0110000000000001</v>
      </c>
      <c r="L59" s="94">
        <f>AVERAGE(F59,H59,J59)</f>
        <v>379.70266666666674</v>
      </c>
      <c r="M59" s="96">
        <f>AVERAGE(G59,I59,K59)</f>
        <v>2.0296666666666665</v>
      </c>
    </row>
    <row r="60" spans="1:13" x14ac:dyDescent="0.2">
      <c r="A60" s="83"/>
      <c r="B60" s="29" t="s">
        <v>3</v>
      </c>
      <c r="C60" s="29">
        <v>2</v>
      </c>
      <c r="D60" s="29">
        <v>2</v>
      </c>
      <c r="E60" s="30">
        <v>0</v>
      </c>
      <c r="F60" s="86"/>
      <c r="G60" s="89"/>
      <c r="H60" s="89"/>
      <c r="I60" s="89"/>
      <c r="J60" s="89"/>
      <c r="K60" s="93"/>
      <c r="L60" s="95"/>
      <c r="M60" s="97"/>
    </row>
    <row r="61" spans="1:13" ht="17" thickBot="1" x14ac:dyDescent="0.25">
      <c r="A61" s="36" t="s">
        <v>33</v>
      </c>
      <c r="B61" s="37" t="s">
        <v>61</v>
      </c>
      <c r="C61" s="37"/>
      <c r="D61" s="38" t="s">
        <v>61</v>
      </c>
      <c r="E61" s="39" t="s">
        <v>61</v>
      </c>
      <c r="F61" s="40">
        <v>23.195</v>
      </c>
      <c r="G61" s="38">
        <v>8.2000000000000003E-2</v>
      </c>
      <c r="H61" s="38">
        <v>19.677</v>
      </c>
      <c r="I61" s="34">
        <v>4.0000000000000001E-3</v>
      </c>
      <c r="J61" s="34">
        <v>19.059000000000001</v>
      </c>
      <c r="K61" s="34" t="s">
        <v>74</v>
      </c>
      <c r="L61" s="41">
        <f>AVERAGE(F61,H61,J61)</f>
        <v>20.643666666666665</v>
      </c>
      <c r="M61" s="42">
        <f>AVERAGE(G61,I61,K61)</f>
        <v>4.3000000000000003E-2</v>
      </c>
    </row>
    <row r="62" spans="1:13" x14ac:dyDescent="0.2">
      <c r="A62" s="43">
        <f>COUNTA(A3:A59)</f>
        <v>23</v>
      </c>
      <c r="B62" s="43"/>
      <c r="C62" s="43">
        <f>SUM(C3:C61)</f>
        <v>469</v>
      </c>
      <c r="D62" s="43">
        <f>SUM(D3:D59)</f>
        <v>264</v>
      </c>
      <c r="E62" s="43">
        <f>SUM(E3:E59)</f>
        <v>203</v>
      </c>
      <c r="F62" s="43">
        <f>SUM(D62,E62)</f>
        <v>467</v>
      </c>
      <c r="G62" s="43"/>
      <c r="H62" s="43"/>
      <c r="I62" s="43"/>
      <c r="J62" s="43"/>
      <c r="K62" s="43"/>
      <c r="L62" s="44"/>
      <c r="M62" s="44"/>
    </row>
    <row r="63" spans="1:13" x14ac:dyDescent="0.2">
      <c r="A63" s="43"/>
      <c r="B63" s="43"/>
      <c r="C63" s="43"/>
      <c r="D63" s="43"/>
      <c r="E63" s="43" t="s">
        <v>64</v>
      </c>
      <c r="F63" s="43">
        <f t="shared" ref="F63:K63" si="2">MAX(F3:F61)</f>
        <v>16577.839</v>
      </c>
      <c r="G63" s="43">
        <f t="shared" si="2"/>
        <v>1038.9649999999999</v>
      </c>
      <c r="H63" s="43">
        <f t="shared" si="2"/>
        <v>16142.502</v>
      </c>
      <c r="I63" s="43">
        <f t="shared" si="2"/>
        <v>1022.726</v>
      </c>
      <c r="J63" s="43">
        <f t="shared" si="2"/>
        <v>16516.797999999999</v>
      </c>
      <c r="K63" s="43">
        <f t="shared" si="2"/>
        <v>1059.6790000000001</v>
      </c>
      <c r="L63" s="44"/>
      <c r="M63" s="44"/>
    </row>
    <row r="64" spans="1:13" x14ac:dyDescent="0.2">
      <c r="A64" s="43"/>
      <c r="B64" s="43"/>
      <c r="C64" s="43"/>
      <c r="D64" s="43"/>
      <c r="E64" s="43" t="s">
        <v>65</v>
      </c>
      <c r="F64" s="43">
        <f t="shared" ref="F64:K64" si="3">MIN(F3:F61)</f>
        <v>23.195</v>
      </c>
      <c r="G64" s="43">
        <f t="shared" si="3"/>
        <v>4.2999999999999997E-2</v>
      </c>
      <c r="H64" s="43">
        <f t="shared" si="3"/>
        <v>19.677</v>
      </c>
      <c r="I64" s="43">
        <f t="shared" si="3"/>
        <v>4.0000000000000001E-3</v>
      </c>
      <c r="J64" s="43">
        <f t="shared" si="3"/>
        <v>19.059000000000001</v>
      </c>
      <c r="K64" s="43">
        <f t="shared" si="3"/>
        <v>5.0000000000000001E-3</v>
      </c>
      <c r="L64" s="44"/>
      <c r="M64" s="44"/>
    </row>
    <row r="65" spans="1:13" x14ac:dyDescent="0.2">
      <c r="A65" s="43">
        <f>COUNTA(A3:A61)</f>
        <v>24</v>
      </c>
      <c r="B65" s="43"/>
      <c r="C65" s="43"/>
      <c r="D65" s="43"/>
      <c r="E65" s="43" t="s">
        <v>66</v>
      </c>
      <c r="F65" s="43">
        <f t="shared" ref="F65:K65" si="4">AVERAGE(F3:F61)</f>
        <v>2018.2870416666665</v>
      </c>
      <c r="G65" s="43">
        <f t="shared" si="4"/>
        <v>51.177499999999988</v>
      </c>
      <c r="H65" s="43">
        <f t="shared" si="4"/>
        <v>2057.0309999999999</v>
      </c>
      <c r="I65" s="43">
        <f t="shared" si="4"/>
        <v>50.723541666666655</v>
      </c>
      <c r="J65" s="43">
        <f t="shared" si="4"/>
        <v>2136.4936666666663</v>
      </c>
      <c r="K65" s="43">
        <f t="shared" si="4"/>
        <v>54.981391304347838</v>
      </c>
      <c r="L65" s="44"/>
      <c r="M65" s="44"/>
    </row>
    <row r="66" spans="1:13" x14ac:dyDescent="0.2">
      <c r="A66" s="43"/>
      <c r="B66" s="43"/>
      <c r="C66" s="43"/>
      <c r="D66" s="43"/>
      <c r="E66" s="43" t="s">
        <v>67</v>
      </c>
      <c r="F66" s="43">
        <f t="shared" ref="F66:K66" si="5">STDEV(F3:F61)</f>
        <v>3971.9576067749663</v>
      </c>
      <c r="G66" s="43">
        <f t="shared" si="5"/>
        <v>211.1361925300514</v>
      </c>
      <c r="H66" s="43">
        <f t="shared" si="5"/>
        <v>4005.3309050039798</v>
      </c>
      <c r="I66" s="43">
        <f t="shared" si="5"/>
        <v>207.87410289110275</v>
      </c>
      <c r="J66" s="43">
        <f t="shared" si="5"/>
        <v>4068.3252006212765</v>
      </c>
      <c r="K66" s="43">
        <f t="shared" si="5"/>
        <v>219.85708720289168</v>
      </c>
      <c r="L66" s="44"/>
      <c r="M66" s="44"/>
    </row>
    <row r="72" spans="1:13" x14ac:dyDescent="0.2">
      <c r="B72" s="3" t="s">
        <v>73</v>
      </c>
      <c r="C72" s="3" t="s">
        <v>72</v>
      </c>
      <c r="D72" s="3" t="b">
        <v>1</v>
      </c>
      <c r="E72" s="3" t="b">
        <v>0</v>
      </c>
    </row>
    <row r="73" spans="1:13" x14ac:dyDescent="0.2">
      <c r="B73" s="3" t="s">
        <v>4</v>
      </c>
      <c r="C73" s="3">
        <f>SUM(C59,C57,C49,C44,C42,C38,C34,C28,C25,C18,C14,C13,C9,C6)</f>
        <v>131</v>
      </c>
      <c r="D73" s="3">
        <f t="shared" ref="D73:E73" si="6">SUM(D59,D57,D49,D44,D42,D38,D34,D28,D25,D18,D14,D13,D9,D6)</f>
        <v>72</v>
      </c>
      <c r="E73" s="3">
        <f t="shared" si="6"/>
        <v>59</v>
      </c>
    </row>
    <row r="74" spans="1:13" x14ac:dyDescent="0.2">
      <c r="B74" s="3" t="s">
        <v>3</v>
      </c>
      <c r="C74" s="3">
        <f>SUM(C56,C48,C41,C33,C27,C24,C8,C5, C11, C19,C35,C39,C45,C60)</f>
        <v>179</v>
      </c>
      <c r="D74" s="3">
        <f>SUM(D56,D48,D41,D33,D27,D24,D8,D5,D19,D35,D39,D45,D60)</f>
        <v>152</v>
      </c>
      <c r="E74" s="3">
        <f>SUM(E56,E48,E41,E33,E27,E24,E8,E5,E11,E19,E39,E45)</f>
        <v>27</v>
      </c>
    </row>
    <row r="75" spans="1:13" x14ac:dyDescent="0.2">
      <c r="B75" s="3" t="s">
        <v>10</v>
      </c>
      <c r="C75" s="3">
        <f>SUM(C55,C23,C17,C31)</f>
        <v>15</v>
      </c>
      <c r="D75" s="3">
        <f t="shared" ref="D75:E75" si="7">SUM(D55,D23,D17,D31)</f>
        <v>3</v>
      </c>
      <c r="E75" s="3">
        <f t="shared" si="7"/>
        <v>12</v>
      </c>
    </row>
    <row r="76" spans="1:13" x14ac:dyDescent="0.2">
      <c r="B76" s="3" t="s">
        <v>2</v>
      </c>
      <c r="C76" s="3">
        <f>SUM(C54,C47,C22,C4)</f>
        <v>38</v>
      </c>
      <c r="D76" s="3">
        <f t="shared" ref="D76:E76" si="8">SUM(D54,D47,D22,D4)</f>
        <v>3</v>
      </c>
      <c r="E76" s="3">
        <f t="shared" si="8"/>
        <v>35</v>
      </c>
    </row>
    <row r="77" spans="1:13" x14ac:dyDescent="0.2">
      <c r="B77" s="3" t="s">
        <v>1</v>
      </c>
      <c r="C77" s="3">
        <f>SUM(C52,C46,C43,C29,C26,C20,C16,C10,C7,C3,C37)</f>
        <v>93</v>
      </c>
      <c r="D77" s="3">
        <f t="shared" ref="D77:E77" si="9">SUM(D52,D46,D43,D29,D26,D20,D16,D10,D7,D3,D37)</f>
        <v>23</v>
      </c>
      <c r="E77" s="3">
        <f t="shared" si="9"/>
        <v>70</v>
      </c>
    </row>
    <row r="78" spans="1:13" x14ac:dyDescent="0.2">
      <c r="B78" s="3" t="s">
        <v>15</v>
      </c>
      <c r="C78" s="3">
        <f>SUM(C50,C32)</f>
        <v>3</v>
      </c>
      <c r="D78" s="3">
        <f t="shared" ref="D78:E78" si="10">SUM(D50,D32)</f>
        <v>3</v>
      </c>
      <c r="E78" s="3">
        <f t="shared" si="10"/>
        <v>0</v>
      </c>
    </row>
    <row r="79" spans="1:13" x14ac:dyDescent="0.2">
      <c r="B79" s="3" t="s">
        <v>12</v>
      </c>
      <c r="C79" s="3">
        <f>SUM(C53,C30,C21)</f>
        <v>10</v>
      </c>
      <c r="D79" s="3">
        <f t="shared" ref="D79:E79" si="11">SUM(D53,D30,D21)</f>
        <v>10</v>
      </c>
      <c r="E79" s="3">
        <f t="shared" si="11"/>
        <v>0</v>
      </c>
    </row>
    <row r="80" spans="1:13" x14ac:dyDescent="0.2">
      <c r="B80" s="3"/>
      <c r="C80" s="3">
        <f>SUM(C73:C79)</f>
        <v>469</v>
      </c>
      <c r="D80" s="3">
        <f>SUM(D73:D79)</f>
        <v>266</v>
      </c>
      <c r="E80" s="3">
        <f>SUM(E73:E79)</f>
        <v>203</v>
      </c>
    </row>
  </sheetData>
  <mergeCells count="114">
    <mergeCell ref="A52:A57"/>
    <mergeCell ref="F46:F50"/>
    <mergeCell ref="G46:G50"/>
    <mergeCell ref="F52:F57"/>
    <mergeCell ref="G52:G57"/>
    <mergeCell ref="F1:G1"/>
    <mergeCell ref="F41:F42"/>
    <mergeCell ref="G41:G42"/>
    <mergeCell ref="A29:A34"/>
    <mergeCell ref="F3:F6"/>
    <mergeCell ref="G3:G6"/>
    <mergeCell ref="G7:G9"/>
    <mergeCell ref="F7:F9"/>
    <mergeCell ref="F20:F25"/>
    <mergeCell ref="G20:G25"/>
    <mergeCell ref="F26:F27"/>
    <mergeCell ref="G26:G27"/>
    <mergeCell ref="F28:F34"/>
    <mergeCell ref="G28:G34"/>
    <mergeCell ref="A3:A6"/>
    <mergeCell ref="A7:A9"/>
    <mergeCell ref="A20:A25"/>
    <mergeCell ref="A26:A28"/>
    <mergeCell ref="A41:A42"/>
    <mergeCell ref="L16:L19"/>
    <mergeCell ref="M16:M19"/>
    <mergeCell ref="H20:H25"/>
    <mergeCell ref="I20:I25"/>
    <mergeCell ref="H26:H27"/>
    <mergeCell ref="I26:I27"/>
    <mergeCell ref="A46:A50"/>
    <mergeCell ref="H1:I1"/>
    <mergeCell ref="J1:K1"/>
    <mergeCell ref="H3:H6"/>
    <mergeCell ref="I3:I6"/>
    <mergeCell ref="H7:H9"/>
    <mergeCell ref="I7:I9"/>
    <mergeCell ref="J3:J6"/>
    <mergeCell ref="K3:K6"/>
    <mergeCell ref="J7:J9"/>
    <mergeCell ref="K7:K9"/>
    <mergeCell ref="B1:B2"/>
    <mergeCell ref="A1:A2"/>
    <mergeCell ref="A16:A19"/>
    <mergeCell ref="A37:A39"/>
    <mergeCell ref="A43:A45"/>
    <mergeCell ref="J20:J25"/>
    <mergeCell ref="K20:K25"/>
    <mergeCell ref="L20:L25"/>
    <mergeCell ref="M20:M25"/>
    <mergeCell ref="J46:J50"/>
    <mergeCell ref="K46:K50"/>
    <mergeCell ref="J52:J57"/>
    <mergeCell ref="K52:K57"/>
    <mergeCell ref="J43:J45"/>
    <mergeCell ref="K43:K45"/>
    <mergeCell ref="J28:J34"/>
    <mergeCell ref="K28:K34"/>
    <mergeCell ref="J41:J42"/>
    <mergeCell ref="K41:K42"/>
    <mergeCell ref="J37:J39"/>
    <mergeCell ref="K37:K39"/>
    <mergeCell ref="L26:L27"/>
    <mergeCell ref="M26:M27"/>
    <mergeCell ref="J26:J27"/>
    <mergeCell ref="K26:K27"/>
    <mergeCell ref="L1:M1"/>
    <mergeCell ref="I59:I60"/>
    <mergeCell ref="J59:J60"/>
    <mergeCell ref="K59:K60"/>
    <mergeCell ref="L59:L60"/>
    <mergeCell ref="M59:M60"/>
    <mergeCell ref="L52:L57"/>
    <mergeCell ref="M52:M57"/>
    <mergeCell ref="L43:L45"/>
    <mergeCell ref="M43:M45"/>
    <mergeCell ref="L28:L34"/>
    <mergeCell ref="M28:M34"/>
    <mergeCell ref="L41:L42"/>
    <mergeCell ref="M41:M42"/>
    <mergeCell ref="M37:M39"/>
    <mergeCell ref="L37:L39"/>
    <mergeCell ref="L3:L6"/>
    <mergeCell ref="M3:M6"/>
    <mergeCell ref="L7:L9"/>
    <mergeCell ref="M7:M9"/>
    <mergeCell ref="J16:J19"/>
    <mergeCell ref="K16:K19"/>
    <mergeCell ref="L46:L50"/>
    <mergeCell ref="M46:M50"/>
    <mergeCell ref="A59:A60"/>
    <mergeCell ref="F16:F19"/>
    <mergeCell ref="G16:G19"/>
    <mergeCell ref="H16:H19"/>
    <mergeCell ref="I16:I19"/>
    <mergeCell ref="F37:F39"/>
    <mergeCell ref="G37:G39"/>
    <mergeCell ref="H37:H39"/>
    <mergeCell ref="I37:I39"/>
    <mergeCell ref="F43:F45"/>
    <mergeCell ref="G43:G45"/>
    <mergeCell ref="H43:H45"/>
    <mergeCell ref="I43:I45"/>
    <mergeCell ref="F59:F60"/>
    <mergeCell ref="G59:G60"/>
    <mergeCell ref="H59:H60"/>
    <mergeCell ref="H46:H50"/>
    <mergeCell ref="I46:I50"/>
    <mergeCell ref="H52:H57"/>
    <mergeCell ref="I52:I57"/>
    <mergeCell ref="H28:H34"/>
    <mergeCell ref="I28:I34"/>
    <mergeCell ref="H41:H42"/>
    <mergeCell ref="I41:I42"/>
  </mergeCells>
  <phoneticPr fontId="7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67"/>
  <sheetViews>
    <sheetView tabSelected="1" topLeftCell="A29" zoomScale="125" workbookViewId="0">
      <selection activeCell="P41" sqref="P41"/>
    </sheetView>
  </sheetViews>
  <sheetFormatPr baseColWidth="10" defaultRowHeight="16" x14ac:dyDescent="0.2"/>
  <cols>
    <col min="1" max="1" width="19.83203125" bestFit="1" customWidth="1"/>
    <col min="2" max="2" width="10.83203125" customWidth="1"/>
    <col min="3" max="3" width="11.83203125" customWidth="1"/>
    <col min="16" max="16" width="23.33203125" bestFit="1" customWidth="1"/>
  </cols>
  <sheetData>
    <row r="1" spans="1:16" x14ac:dyDescent="0.2">
      <c r="A1" s="110" t="s">
        <v>103</v>
      </c>
      <c r="B1" s="110" t="s">
        <v>104</v>
      </c>
      <c r="C1" s="110" t="s">
        <v>105</v>
      </c>
      <c r="D1" s="126" t="s">
        <v>107</v>
      </c>
      <c r="E1" s="129"/>
      <c r="F1" s="130"/>
      <c r="G1" s="124" t="s">
        <v>96</v>
      </c>
      <c r="H1" s="125"/>
      <c r="I1" s="126" t="s">
        <v>97</v>
      </c>
      <c r="J1" s="127"/>
      <c r="K1" s="128" t="s">
        <v>98</v>
      </c>
      <c r="L1" s="124"/>
      <c r="M1" s="118" t="s">
        <v>71</v>
      </c>
      <c r="N1" s="111"/>
      <c r="O1" s="119"/>
      <c r="P1" s="44"/>
    </row>
    <row r="2" spans="1:16" ht="17" thickBot="1" x14ac:dyDescent="0.25">
      <c r="A2" s="123"/>
      <c r="B2" s="123"/>
      <c r="C2" s="123"/>
      <c r="D2" s="52" t="s">
        <v>106</v>
      </c>
      <c r="E2" s="53" t="b">
        <v>1</v>
      </c>
      <c r="F2" s="54" t="b">
        <v>0</v>
      </c>
      <c r="G2" s="55" t="s">
        <v>121</v>
      </c>
      <c r="H2" s="53" t="s">
        <v>120</v>
      </c>
      <c r="I2" s="53" t="s">
        <v>121</v>
      </c>
      <c r="J2" s="53" t="s">
        <v>120</v>
      </c>
      <c r="K2" s="53" t="s">
        <v>121</v>
      </c>
      <c r="L2" s="54" t="s">
        <v>120</v>
      </c>
      <c r="M2" s="55" t="s">
        <v>121</v>
      </c>
      <c r="N2" s="53" t="s">
        <v>120</v>
      </c>
      <c r="O2" s="56" t="s">
        <v>124</v>
      </c>
      <c r="P2" s="44"/>
    </row>
    <row r="3" spans="1:16" ht="17" thickTop="1" x14ac:dyDescent="0.2">
      <c r="A3" s="57" t="s">
        <v>0</v>
      </c>
      <c r="B3" s="76" t="s">
        <v>61</v>
      </c>
      <c r="C3" s="77" t="s">
        <v>61</v>
      </c>
      <c r="D3" s="76" t="s">
        <v>61</v>
      </c>
      <c r="E3" s="77" t="s">
        <v>61</v>
      </c>
      <c r="F3" s="80" t="s">
        <v>61</v>
      </c>
      <c r="G3" s="120" t="s">
        <v>108</v>
      </c>
      <c r="H3" s="121"/>
      <c r="I3" s="121"/>
      <c r="J3" s="121"/>
      <c r="K3" s="121"/>
      <c r="L3" s="121"/>
      <c r="M3" s="121"/>
      <c r="N3" s="121"/>
      <c r="O3" s="122"/>
      <c r="P3" s="44"/>
    </row>
    <row r="4" spans="1:16" x14ac:dyDescent="0.2">
      <c r="A4" s="58" t="s">
        <v>5</v>
      </c>
      <c r="B4" s="22" t="s">
        <v>4</v>
      </c>
      <c r="C4" s="22" t="s">
        <v>123</v>
      </c>
      <c r="D4" s="22">
        <v>2</v>
      </c>
      <c r="E4" s="22">
        <v>2</v>
      </c>
      <c r="F4" s="23">
        <v>0</v>
      </c>
      <c r="G4" s="24">
        <v>15.191000000000001</v>
      </c>
      <c r="H4" s="22">
        <v>31.638999999999999</v>
      </c>
      <c r="I4" s="22">
        <v>15.021000000000001</v>
      </c>
      <c r="J4" s="22">
        <v>35.628999999999998</v>
      </c>
      <c r="K4" s="22">
        <v>16.036000000000001</v>
      </c>
      <c r="L4" s="23">
        <v>41.55</v>
      </c>
      <c r="M4" s="25">
        <f>AVERAGE(G4,I4,K4)</f>
        <v>15.416000000000002</v>
      </c>
      <c r="N4" s="78">
        <f>AVERAGE(H4,J4,L4)</f>
        <v>36.272666666666666</v>
      </c>
      <c r="O4" s="26">
        <f t="shared" ref="O4:O12" si="0">SUM(G4,H4,I4,J4,K4,L4)/3</f>
        <v>51.688666666666656</v>
      </c>
      <c r="P4" s="44"/>
    </row>
    <row r="5" spans="1:16" x14ac:dyDescent="0.2">
      <c r="A5" s="58" t="s">
        <v>6</v>
      </c>
      <c r="B5" s="22" t="s">
        <v>61</v>
      </c>
      <c r="C5" s="22" t="s">
        <v>61</v>
      </c>
      <c r="D5" s="22" t="s">
        <v>61</v>
      </c>
      <c r="E5" s="22" t="s">
        <v>61</v>
      </c>
      <c r="F5" s="23" t="s">
        <v>61</v>
      </c>
      <c r="G5" s="24">
        <v>25.077999999999999</v>
      </c>
      <c r="H5" s="22">
        <v>11.305</v>
      </c>
      <c r="I5" s="22">
        <v>25.02</v>
      </c>
      <c r="J5" s="22">
        <v>17.047999999999998</v>
      </c>
      <c r="K5" s="22">
        <v>26.45</v>
      </c>
      <c r="L5" s="23">
        <v>12.871</v>
      </c>
      <c r="M5" s="25">
        <f>AVERAGE(G5,I5,K5)</f>
        <v>25.516000000000002</v>
      </c>
      <c r="N5" s="78">
        <f t="shared" ref="M5:N12" si="1">AVERAGE(H5,J5,L5)</f>
        <v>13.741333333333332</v>
      </c>
      <c r="O5" s="26">
        <f t="shared" si="0"/>
        <v>39.257333333333328</v>
      </c>
      <c r="P5" s="44"/>
    </row>
    <row r="6" spans="1:16" x14ac:dyDescent="0.2">
      <c r="A6" s="58" t="s">
        <v>40</v>
      </c>
      <c r="B6" s="22" t="s">
        <v>61</v>
      </c>
      <c r="C6" s="22" t="s">
        <v>61</v>
      </c>
      <c r="D6" s="22" t="s">
        <v>61</v>
      </c>
      <c r="E6" s="22" t="s">
        <v>61</v>
      </c>
      <c r="F6" s="23" t="s">
        <v>61</v>
      </c>
      <c r="G6" s="24">
        <v>62.857999999999997</v>
      </c>
      <c r="H6" s="22">
        <v>28.734999999999999</v>
      </c>
      <c r="I6" s="22">
        <v>64.632999999999996</v>
      </c>
      <c r="J6" s="22">
        <v>50.494999999999997</v>
      </c>
      <c r="K6" s="22">
        <v>62.34</v>
      </c>
      <c r="L6" s="23">
        <v>51.594000000000001</v>
      </c>
      <c r="M6" s="25">
        <f t="shared" si="1"/>
        <v>63.276999999999994</v>
      </c>
      <c r="N6" s="78">
        <f t="shared" si="1"/>
        <v>43.607999999999997</v>
      </c>
      <c r="O6" s="26">
        <f t="shared" si="0"/>
        <v>106.88500000000001</v>
      </c>
      <c r="P6" s="44"/>
    </row>
    <row r="7" spans="1:16" x14ac:dyDescent="0.2">
      <c r="A7" s="58" t="s">
        <v>62</v>
      </c>
      <c r="B7" s="22" t="s">
        <v>61</v>
      </c>
      <c r="C7" s="22" t="s">
        <v>61</v>
      </c>
      <c r="D7" s="22" t="s">
        <v>61</v>
      </c>
      <c r="E7" s="22" t="s">
        <v>61</v>
      </c>
      <c r="F7" s="23" t="s">
        <v>61</v>
      </c>
      <c r="G7" s="24">
        <v>17.126000000000001</v>
      </c>
      <c r="H7" s="22">
        <v>0.52100000000000002</v>
      </c>
      <c r="I7" s="22">
        <v>17.059000000000001</v>
      </c>
      <c r="J7" s="22">
        <v>0.44400000000000001</v>
      </c>
      <c r="K7" s="22">
        <v>18.167999999999999</v>
      </c>
      <c r="L7" s="23">
        <v>0.47699999999999998</v>
      </c>
      <c r="M7" s="25">
        <f t="shared" si="1"/>
        <v>17.451000000000001</v>
      </c>
      <c r="N7" s="78">
        <f t="shared" si="1"/>
        <v>0.48066666666666674</v>
      </c>
      <c r="O7" s="26">
        <f t="shared" si="0"/>
        <v>17.931666666666668</v>
      </c>
      <c r="P7" s="44"/>
    </row>
    <row r="8" spans="1:16" x14ac:dyDescent="0.2">
      <c r="A8" s="58" t="s">
        <v>7</v>
      </c>
      <c r="B8" s="22" t="s">
        <v>4</v>
      </c>
      <c r="C8" s="22" t="s">
        <v>87</v>
      </c>
      <c r="D8" s="22">
        <v>1</v>
      </c>
      <c r="E8" s="22">
        <v>1</v>
      </c>
      <c r="F8" s="23">
        <v>0</v>
      </c>
      <c r="G8" s="24">
        <v>1.3160000000000001</v>
      </c>
      <c r="H8" s="22">
        <v>1.012</v>
      </c>
      <c r="I8" s="22">
        <v>1.2190000000000001</v>
      </c>
      <c r="J8" s="22">
        <v>1.153</v>
      </c>
      <c r="K8" s="22">
        <v>1.345</v>
      </c>
      <c r="L8" s="23">
        <v>0.90700000000000003</v>
      </c>
      <c r="M8" s="25">
        <f t="shared" si="1"/>
        <v>1.2933333333333332</v>
      </c>
      <c r="N8" s="78">
        <f t="shared" si="1"/>
        <v>1.024</v>
      </c>
      <c r="O8" s="26">
        <f t="shared" si="0"/>
        <v>2.3173333333333335</v>
      </c>
      <c r="P8" s="44"/>
    </row>
    <row r="9" spans="1:16" x14ac:dyDescent="0.2">
      <c r="A9" s="58" t="s">
        <v>86</v>
      </c>
      <c r="B9" s="22" t="s">
        <v>4</v>
      </c>
      <c r="C9" s="22" t="s">
        <v>87</v>
      </c>
      <c r="D9" s="22">
        <v>1</v>
      </c>
      <c r="E9" s="22">
        <v>1</v>
      </c>
      <c r="F9" s="23">
        <v>0</v>
      </c>
      <c r="G9" s="24">
        <v>39.814</v>
      </c>
      <c r="H9" s="22">
        <v>1.821</v>
      </c>
      <c r="I9" s="22">
        <v>37.753</v>
      </c>
      <c r="J9" s="22">
        <v>1.966</v>
      </c>
      <c r="K9" s="22">
        <v>41.933999999999997</v>
      </c>
      <c r="L9" s="23">
        <v>3.5939999999999999</v>
      </c>
      <c r="M9" s="25">
        <f t="shared" ref="M9:N11" si="2">AVERAGE(G9,I9,K9)</f>
        <v>39.833666666666666</v>
      </c>
      <c r="N9" s="78">
        <f t="shared" si="2"/>
        <v>2.4603333333333333</v>
      </c>
      <c r="O9" s="26">
        <f t="shared" si="0"/>
        <v>42.293999999999997</v>
      </c>
      <c r="P9" s="44"/>
    </row>
    <row r="10" spans="1:16" x14ac:dyDescent="0.2">
      <c r="A10" s="58" t="s">
        <v>25</v>
      </c>
      <c r="B10" s="22" t="s">
        <v>61</v>
      </c>
      <c r="C10" s="22" t="s">
        <v>61</v>
      </c>
      <c r="D10" s="22" t="s">
        <v>61</v>
      </c>
      <c r="E10" s="22" t="s">
        <v>61</v>
      </c>
      <c r="F10" s="23" t="s">
        <v>61</v>
      </c>
      <c r="G10" s="24">
        <v>17.678000000000001</v>
      </c>
      <c r="H10" s="22">
        <v>27.513999999999999</v>
      </c>
      <c r="I10" s="22">
        <v>18.521000000000001</v>
      </c>
      <c r="J10" s="22">
        <v>28.082999999999998</v>
      </c>
      <c r="K10" s="22">
        <v>16.914000000000001</v>
      </c>
      <c r="L10" s="23">
        <v>36.323999999999998</v>
      </c>
      <c r="M10" s="25">
        <f t="shared" si="2"/>
        <v>17.704333333333334</v>
      </c>
      <c r="N10" s="78">
        <f t="shared" si="2"/>
        <v>30.640333333333331</v>
      </c>
      <c r="O10" s="26">
        <f t="shared" si="0"/>
        <v>48.344666666666662</v>
      </c>
      <c r="P10" s="44"/>
    </row>
    <row r="11" spans="1:16" x14ac:dyDescent="0.2">
      <c r="A11" s="58" t="s">
        <v>95</v>
      </c>
      <c r="B11" s="22" t="s">
        <v>61</v>
      </c>
      <c r="C11" s="22" t="s">
        <v>61</v>
      </c>
      <c r="D11" s="22" t="s">
        <v>61</v>
      </c>
      <c r="E11" s="22" t="s">
        <v>61</v>
      </c>
      <c r="F11" s="23" t="s">
        <v>61</v>
      </c>
      <c r="G11" s="24">
        <v>8.9049999999999994</v>
      </c>
      <c r="H11" s="22">
        <v>0.50700000000000001</v>
      </c>
      <c r="I11" s="22">
        <v>8.5790000000000006</v>
      </c>
      <c r="J11" s="22">
        <v>0.57199999999999995</v>
      </c>
      <c r="K11" s="22">
        <v>8.1219999999999999</v>
      </c>
      <c r="L11" s="23">
        <v>0.59799999999999998</v>
      </c>
      <c r="M11" s="25">
        <f t="shared" si="2"/>
        <v>8.5353333333333339</v>
      </c>
      <c r="N11" s="78">
        <f t="shared" si="2"/>
        <v>0.55900000000000005</v>
      </c>
      <c r="O11" s="26">
        <f t="shared" si="0"/>
        <v>9.0943333333333332</v>
      </c>
      <c r="P11" s="44"/>
    </row>
    <row r="12" spans="1:16" x14ac:dyDescent="0.2">
      <c r="A12" s="114" t="s">
        <v>9</v>
      </c>
      <c r="B12" s="22" t="s">
        <v>12</v>
      </c>
      <c r="C12" s="22" t="s">
        <v>100</v>
      </c>
      <c r="D12" s="22">
        <v>2</v>
      </c>
      <c r="E12" s="22">
        <v>2</v>
      </c>
      <c r="F12" s="23">
        <v>0</v>
      </c>
      <c r="G12" s="112">
        <v>4272.1610000000001</v>
      </c>
      <c r="H12" s="113">
        <v>642.36300000000006</v>
      </c>
      <c r="I12" s="113">
        <v>4359.143</v>
      </c>
      <c r="J12" s="113">
        <v>596.26599999999996</v>
      </c>
      <c r="K12" s="113">
        <v>4721.1959999999999</v>
      </c>
      <c r="L12" s="116">
        <v>600.702</v>
      </c>
      <c r="M12" s="117">
        <f t="shared" si="1"/>
        <v>4450.833333333333</v>
      </c>
      <c r="N12" s="115">
        <f t="shared" si="1"/>
        <v>613.1103333333333</v>
      </c>
      <c r="O12" s="96">
        <f t="shared" si="0"/>
        <v>5063.943666666667</v>
      </c>
      <c r="P12" s="44"/>
    </row>
    <row r="13" spans="1:16" x14ac:dyDescent="0.2">
      <c r="A13" s="114"/>
      <c r="B13" s="22" t="s">
        <v>3</v>
      </c>
      <c r="C13" s="22" t="s">
        <v>99</v>
      </c>
      <c r="D13" s="22">
        <v>2</v>
      </c>
      <c r="E13" s="22">
        <v>2</v>
      </c>
      <c r="F13" s="23">
        <v>0</v>
      </c>
      <c r="G13" s="112"/>
      <c r="H13" s="113"/>
      <c r="I13" s="113"/>
      <c r="J13" s="113"/>
      <c r="K13" s="113"/>
      <c r="L13" s="116"/>
      <c r="M13" s="117"/>
      <c r="N13" s="115"/>
      <c r="O13" s="99"/>
      <c r="P13" s="44"/>
    </row>
    <row r="14" spans="1:16" x14ac:dyDescent="0.2">
      <c r="A14" s="114"/>
      <c r="B14" s="22" t="s">
        <v>4</v>
      </c>
      <c r="C14" s="22" t="s">
        <v>101</v>
      </c>
      <c r="D14" s="22">
        <v>3</v>
      </c>
      <c r="E14" s="22">
        <v>3</v>
      </c>
      <c r="F14" s="23">
        <v>0</v>
      </c>
      <c r="G14" s="112"/>
      <c r="H14" s="113"/>
      <c r="I14" s="113"/>
      <c r="J14" s="113"/>
      <c r="K14" s="113"/>
      <c r="L14" s="116"/>
      <c r="M14" s="117"/>
      <c r="N14" s="115"/>
      <c r="O14" s="97"/>
      <c r="P14" s="44"/>
    </row>
    <row r="15" spans="1:16" x14ac:dyDescent="0.2">
      <c r="A15" s="114" t="s">
        <v>11</v>
      </c>
      <c r="B15" s="22" t="s">
        <v>12</v>
      </c>
      <c r="C15" s="22" t="s">
        <v>77</v>
      </c>
      <c r="D15" s="22">
        <v>1</v>
      </c>
      <c r="E15" s="22">
        <v>1</v>
      </c>
      <c r="F15" s="23">
        <v>0</v>
      </c>
      <c r="G15" s="112">
        <v>303.23899999999998</v>
      </c>
      <c r="H15" s="113">
        <v>346.06</v>
      </c>
      <c r="I15" s="113">
        <v>274.73599999999999</v>
      </c>
      <c r="J15" s="113">
        <v>383.50799999999998</v>
      </c>
      <c r="K15" s="113">
        <v>300.94799999999998</v>
      </c>
      <c r="L15" s="116">
        <v>349.11900000000003</v>
      </c>
      <c r="M15" s="117">
        <f>AVERAGE(G15,I15,K15)</f>
        <v>292.97433333333328</v>
      </c>
      <c r="N15" s="115">
        <f>AVERAGE(H15,J15,L15)</f>
        <v>359.5623333333333</v>
      </c>
      <c r="O15" s="96">
        <f>SUM(G15,H15,I15,J15,K15,L15)/3</f>
        <v>652.53666666666675</v>
      </c>
      <c r="P15" s="44"/>
    </row>
    <row r="16" spans="1:16" x14ac:dyDescent="0.2">
      <c r="A16" s="114"/>
      <c r="B16" s="22" t="s">
        <v>3</v>
      </c>
      <c r="C16" s="22" t="s">
        <v>77</v>
      </c>
      <c r="D16" s="22">
        <v>1</v>
      </c>
      <c r="E16" s="22">
        <v>1</v>
      </c>
      <c r="F16" s="23">
        <v>0</v>
      </c>
      <c r="G16" s="112"/>
      <c r="H16" s="113"/>
      <c r="I16" s="113"/>
      <c r="J16" s="113"/>
      <c r="K16" s="113"/>
      <c r="L16" s="116"/>
      <c r="M16" s="117"/>
      <c r="N16" s="115"/>
      <c r="O16" s="99"/>
      <c r="P16" s="44"/>
    </row>
    <row r="17" spans="1:16" x14ac:dyDescent="0.2">
      <c r="A17" s="114"/>
      <c r="B17" s="22" t="s">
        <v>1</v>
      </c>
      <c r="C17" s="22" t="s">
        <v>76</v>
      </c>
      <c r="D17" s="22">
        <v>2</v>
      </c>
      <c r="E17" s="22">
        <v>2</v>
      </c>
      <c r="F17" s="23">
        <v>0</v>
      </c>
      <c r="G17" s="112"/>
      <c r="H17" s="113"/>
      <c r="I17" s="113"/>
      <c r="J17" s="113"/>
      <c r="K17" s="113"/>
      <c r="L17" s="116"/>
      <c r="M17" s="117"/>
      <c r="N17" s="115"/>
      <c r="O17" s="99"/>
      <c r="P17" s="44"/>
    </row>
    <row r="18" spans="1:16" x14ac:dyDescent="0.2">
      <c r="A18" s="114"/>
      <c r="B18" s="22" t="s">
        <v>10</v>
      </c>
      <c r="C18" s="22" t="s">
        <v>75</v>
      </c>
      <c r="D18" s="22">
        <v>1</v>
      </c>
      <c r="E18" s="22">
        <v>1</v>
      </c>
      <c r="F18" s="23">
        <v>0</v>
      </c>
      <c r="G18" s="112"/>
      <c r="H18" s="113"/>
      <c r="I18" s="113"/>
      <c r="J18" s="113"/>
      <c r="K18" s="113"/>
      <c r="L18" s="116"/>
      <c r="M18" s="117"/>
      <c r="N18" s="115"/>
      <c r="O18" s="99"/>
      <c r="P18" s="44"/>
    </row>
    <row r="19" spans="1:16" x14ac:dyDescent="0.2">
      <c r="A19" s="114"/>
      <c r="B19" s="22" t="s">
        <v>2</v>
      </c>
      <c r="C19" s="22" t="s">
        <v>94</v>
      </c>
      <c r="D19" s="22">
        <v>1</v>
      </c>
      <c r="E19" s="22">
        <v>1</v>
      </c>
      <c r="F19" s="23">
        <v>0</v>
      </c>
      <c r="G19" s="112"/>
      <c r="H19" s="113"/>
      <c r="I19" s="113"/>
      <c r="J19" s="113"/>
      <c r="K19" s="113"/>
      <c r="L19" s="116"/>
      <c r="M19" s="117"/>
      <c r="N19" s="115"/>
      <c r="O19" s="97"/>
      <c r="P19" s="44"/>
    </row>
    <row r="20" spans="1:16" x14ac:dyDescent="0.2">
      <c r="A20" s="58" t="s">
        <v>13</v>
      </c>
      <c r="B20" s="22" t="s">
        <v>4</v>
      </c>
      <c r="C20" s="22" t="s">
        <v>78</v>
      </c>
      <c r="D20" s="22">
        <v>1</v>
      </c>
      <c r="E20" s="22">
        <v>1</v>
      </c>
      <c r="F20" s="23">
        <v>0</v>
      </c>
      <c r="G20" s="24">
        <v>374.15699999999998</v>
      </c>
      <c r="H20" s="22">
        <v>68.388000000000005</v>
      </c>
      <c r="I20" s="22">
        <v>343.84100000000001</v>
      </c>
      <c r="J20" s="22">
        <v>75.715000000000003</v>
      </c>
      <c r="K20" s="22">
        <v>384.36200000000002</v>
      </c>
      <c r="L20" s="23">
        <v>91.322000000000003</v>
      </c>
      <c r="M20" s="25">
        <f>AVERAGE(G20,I20,K20)</f>
        <v>367.45333333333338</v>
      </c>
      <c r="N20" s="78">
        <f>AVERAGE(H20,J20,L20)</f>
        <v>78.475000000000009</v>
      </c>
      <c r="O20" s="26">
        <f>SUM(G20,H20,I20,J20,K20,L20)/3</f>
        <v>445.92833333333328</v>
      </c>
      <c r="P20" s="44"/>
    </row>
    <row r="21" spans="1:16" x14ac:dyDescent="0.2">
      <c r="A21" s="114" t="s">
        <v>14</v>
      </c>
      <c r="B21" s="22" t="s">
        <v>4</v>
      </c>
      <c r="C21" s="22" t="s">
        <v>80</v>
      </c>
      <c r="D21" s="22">
        <v>6</v>
      </c>
      <c r="E21" s="22">
        <v>6</v>
      </c>
      <c r="F21" s="23">
        <v>0</v>
      </c>
      <c r="G21" s="112">
        <v>382.84699999999998</v>
      </c>
      <c r="H21" s="113">
        <v>3402.8539999999998</v>
      </c>
      <c r="I21" s="113">
        <v>370.89499999999998</v>
      </c>
      <c r="J21" s="113">
        <v>3447.95</v>
      </c>
      <c r="K21" s="113">
        <v>368.72199999999998</v>
      </c>
      <c r="L21" s="116">
        <v>3516.8409999999999</v>
      </c>
      <c r="M21" s="117">
        <f>AVERAGE(G21,I21,K21)</f>
        <v>374.15466666666663</v>
      </c>
      <c r="N21" s="115">
        <f>AVERAGE(H21,J21,L21)</f>
        <v>3455.8816666666667</v>
      </c>
      <c r="O21" s="96">
        <f>SUM(G21,H21,I21,J21,K21,L21)/3</f>
        <v>3830.036333333333</v>
      </c>
      <c r="P21" s="44"/>
    </row>
    <row r="22" spans="1:16" x14ac:dyDescent="0.2">
      <c r="A22" s="114"/>
      <c r="B22" s="22" t="s">
        <v>12</v>
      </c>
      <c r="C22" s="22" t="s">
        <v>79</v>
      </c>
      <c r="D22" s="22">
        <v>2</v>
      </c>
      <c r="E22" s="22">
        <v>2</v>
      </c>
      <c r="F22" s="23">
        <v>0</v>
      </c>
      <c r="G22" s="112"/>
      <c r="H22" s="113"/>
      <c r="I22" s="113"/>
      <c r="J22" s="113"/>
      <c r="K22" s="113"/>
      <c r="L22" s="116"/>
      <c r="M22" s="117"/>
      <c r="N22" s="115"/>
      <c r="O22" s="99"/>
      <c r="P22" s="44"/>
    </row>
    <row r="23" spans="1:16" x14ac:dyDescent="0.2">
      <c r="A23" s="114"/>
      <c r="B23" s="22" t="s">
        <v>3</v>
      </c>
      <c r="C23" s="22" t="s">
        <v>81</v>
      </c>
      <c r="D23" s="22">
        <v>3</v>
      </c>
      <c r="E23" s="22">
        <v>3</v>
      </c>
      <c r="F23" s="23">
        <v>0</v>
      </c>
      <c r="G23" s="112"/>
      <c r="H23" s="113"/>
      <c r="I23" s="113"/>
      <c r="J23" s="113"/>
      <c r="K23" s="113"/>
      <c r="L23" s="116"/>
      <c r="M23" s="117"/>
      <c r="N23" s="115"/>
      <c r="O23" s="99"/>
      <c r="P23" s="44"/>
    </row>
    <row r="24" spans="1:16" x14ac:dyDescent="0.2">
      <c r="A24" s="114"/>
      <c r="B24" s="22" t="s">
        <v>10</v>
      </c>
      <c r="C24" s="22" t="s">
        <v>82</v>
      </c>
      <c r="D24" s="22">
        <v>1</v>
      </c>
      <c r="E24" s="22">
        <v>1</v>
      </c>
      <c r="F24" s="23">
        <v>0</v>
      </c>
      <c r="G24" s="112"/>
      <c r="H24" s="113"/>
      <c r="I24" s="113"/>
      <c r="J24" s="113"/>
      <c r="K24" s="113"/>
      <c r="L24" s="116"/>
      <c r="M24" s="117"/>
      <c r="N24" s="115"/>
      <c r="O24" s="99"/>
      <c r="P24" s="44"/>
    </row>
    <row r="25" spans="1:16" x14ac:dyDescent="0.2">
      <c r="A25" s="114"/>
      <c r="B25" s="50" t="s">
        <v>15</v>
      </c>
      <c r="C25" s="50" t="s">
        <v>83</v>
      </c>
      <c r="D25" s="50">
        <v>1</v>
      </c>
      <c r="E25" s="50">
        <v>1</v>
      </c>
      <c r="F25" s="51">
        <v>0</v>
      </c>
      <c r="G25" s="112"/>
      <c r="H25" s="113"/>
      <c r="I25" s="113"/>
      <c r="J25" s="113"/>
      <c r="K25" s="113"/>
      <c r="L25" s="116"/>
      <c r="M25" s="117"/>
      <c r="N25" s="115"/>
      <c r="O25" s="99"/>
      <c r="P25" s="44"/>
    </row>
    <row r="26" spans="1:16" x14ac:dyDescent="0.2">
      <c r="A26" s="114"/>
      <c r="B26" s="50" t="s">
        <v>2</v>
      </c>
      <c r="C26" s="50" t="s">
        <v>102</v>
      </c>
      <c r="D26" s="50">
        <v>1</v>
      </c>
      <c r="E26" s="50">
        <v>1</v>
      </c>
      <c r="F26" s="51">
        <v>0</v>
      </c>
      <c r="G26" s="112"/>
      <c r="H26" s="113"/>
      <c r="I26" s="113"/>
      <c r="J26" s="113"/>
      <c r="K26" s="113"/>
      <c r="L26" s="116"/>
      <c r="M26" s="117"/>
      <c r="N26" s="115"/>
      <c r="O26" s="97"/>
      <c r="P26" s="44"/>
    </row>
    <row r="27" spans="1:16" x14ac:dyDescent="0.2">
      <c r="A27" s="58" t="s">
        <v>47</v>
      </c>
      <c r="B27" s="22" t="s">
        <v>61</v>
      </c>
      <c r="C27" s="22" t="s">
        <v>61</v>
      </c>
      <c r="D27" s="22" t="s">
        <v>61</v>
      </c>
      <c r="E27" s="22" t="s">
        <v>61</v>
      </c>
      <c r="F27" s="23" t="s">
        <v>61</v>
      </c>
      <c r="G27" s="24">
        <v>3.5659999999999998</v>
      </c>
      <c r="H27" s="22">
        <v>6.218</v>
      </c>
      <c r="I27" s="22">
        <v>3.74</v>
      </c>
      <c r="J27" s="22">
        <v>6.8019999999999996</v>
      </c>
      <c r="K27" s="22">
        <v>3.4660000000000002</v>
      </c>
      <c r="L27" s="23">
        <v>6.9669999999999996</v>
      </c>
      <c r="M27" s="25">
        <f t="shared" ref="M27:N29" si="3">AVERAGE(G27,I27,K27)</f>
        <v>3.5906666666666669</v>
      </c>
      <c r="N27" s="78">
        <f t="shared" si="3"/>
        <v>6.6623333333333328</v>
      </c>
      <c r="O27" s="26">
        <f>SUM(G27,H27,I27,J27,K27,L27)/3</f>
        <v>10.253</v>
      </c>
      <c r="P27" s="44"/>
    </row>
    <row r="28" spans="1:16" x14ac:dyDescent="0.2">
      <c r="A28" s="58" t="s">
        <v>27</v>
      </c>
      <c r="B28" s="22" t="s">
        <v>61</v>
      </c>
      <c r="C28" s="22" t="s">
        <v>61</v>
      </c>
      <c r="D28" s="22" t="s">
        <v>61</v>
      </c>
      <c r="E28" s="50" t="s">
        <v>61</v>
      </c>
      <c r="F28" s="23" t="s">
        <v>61</v>
      </c>
      <c r="G28" s="24">
        <v>5.8440000000000003</v>
      </c>
      <c r="H28" s="22">
        <v>0.54200000000000004</v>
      </c>
      <c r="I28" s="22">
        <v>6.2110000000000003</v>
      </c>
      <c r="J28" s="22">
        <v>0.73399999999999999</v>
      </c>
      <c r="K28" s="22">
        <v>5.2590000000000003</v>
      </c>
      <c r="L28" s="23">
        <v>0.53100000000000003</v>
      </c>
      <c r="M28" s="25">
        <f t="shared" si="3"/>
        <v>5.7713333333333336</v>
      </c>
      <c r="N28" s="78">
        <f t="shared" si="3"/>
        <v>0.60233333333333328</v>
      </c>
      <c r="O28" s="26">
        <f>SUM(G28,H28,I28,J28,K28,L28)/3</f>
        <v>6.3736666666666677</v>
      </c>
      <c r="P28" s="44"/>
    </row>
    <row r="29" spans="1:16" x14ac:dyDescent="0.2">
      <c r="A29" s="110" t="s">
        <v>16</v>
      </c>
      <c r="B29" s="22" t="s">
        <v>3</v>
      </c>
      <c r="C29" s="22" t="s">
        <v>84</v>
      </c>
      <c r="D29" s="22">
        <v>1</v>
      </c>
      <c r="E29" s="22">
        <v>1</v>
      </c>
      <c r="F29" s="23">
        <v>0</v>
      </c>
      <c r="G29" s="84">
        <v>3363.4479999999999</v>
      </c>
      <c r="H29" s="87">
        <v>13896.540999999999</v>
      </c>
      <c r="I29" s="87">
        <v>3427.335</v>
      </c>
      <c r="J29" s="87">
        <v>13754.370999999999</v>
      </c>
      <c r="K29" s="87">
        <v>3531.8240000000001</v>
      </c>
      <c r="L29" s="92">
        <v>13911.285</v>
      </c>
      <c r="M29" s="94">
        <f t="shared" si="3"/>
        <v>3440.8690000000001</v>
      </c>
      <c r="N29" s="131">
        <f t="shared" si="3"/>
        <v>13854.065666666667</v>
      </c>
      <c r="O29" s="96">
        <f>SUM(G29,H29,I29,J29,K29,L29)/3</f>
        <v>17294.934666666664</v>
      </c>
      <c r="P29" s="44"/>
    </row>
    <row r="30" spans="1:16" x14ac:dyDescent="0.2">
      <c r="A30" s="111"/>
      <c r="B30" s="46" t="s">
        <v>4</v>
      </c>
      <c r="C30" s="46" t="s">
        <v>85</v>
      </c>
      <c r="D30" s="46">
        <v>15</v>
      </c>
      <c r="E30" s="46">
        <v>1</v>
      </c>
      <c r="F30" s="47">
        <v>14</v>
      </c>
      <c r="G30" s="86"/>
      <c r="H30" s="89"/>
      <c r="I30" s="89"/>
      <c r="J30" s="89"/>
      <c r="K30" s="89"/>
      <c r="L30" s="93"/>
      <c r="M30" s="95"/>
      <c r="N30" s="132"/>
      <c r="O30" s="97"/>
      <c r="P30" s="44"/>
    </row>
    <row r="31" spans="1:16" x14ac:dyDescent="0.2">
      <c r="A31" s="58" t="s">
        <v>29</v>
      </c>
      <c r="B31" s="22" t="s">
        <v>61</v>
      </c>
      <c r="C31" s="22" t="s">
        <v>61</v>
      </c>
      <c r="D31" s="22" t="s">
        <v>61</v>
      </c>
      <c r="E31" s="22" t="s">
        <v>61</v>
      </c>
      <c r="F31" s="23" t="s">
        <v>61</v>
      </c>
      <c r="G31" s="24">
        <v>2.7650000000000001</v>
      </c>
      <c r="H31" s="22">
        <v>0.49</v>
      </c>
      <c r="I31" s="22">
        <v>2.8069999999999999</v>
      </c>
      <c r="J31" s="22">
        <v>0.49199999999999999</v>
      </c>
      <c r="K31" s="22">
        <v>2.9870000000000001</v>
      </c>
      <c r="L31" s="23">
        <v>0.49099999999999999</v>
      </c>
      <c r="M31" s="25">
        <f t="shared" ref="M31:N33" si="4">AVERAGE(G31,I31,K31)</f>
        <v>2.8530000000000002</v>
      </c>
      <c r="N31" s="78">
        <f t="shared" si="4"/>
        <v>0.49099999999999994</v>
      </c>
      <c r="O31" s="26">
        <f>SUM(G31,H31,I31,J31,K31,L31)/3</f>
        <v>3.3439999999999999</v>
      </c>
      <c r="P31" s="44"/>
    </row>
    <row r="32" spans="1:16" x14ac:dyDescent="0.2">
      <c r="A32" s="58" t="s">
        <v>17</v>
      </c>
      <c r="B32" s="22" t="s">
        <v>4</v>
      </c>
      <c r="C32" s="22" t="s">
        <v>113</v>
      </c>
      <c r="D32" s="22">
        <v>3</v>
      </c>
      <c r="E32" s="22">
        <v>3</v>
      </c>
      <c r="F32" s="23">
        <v>0</v>
      </c>
      <c r="G32" s="24">
        <v>252.673</v>
      </c>
      <c r="H32" s="22">
        <v>169.59700000000001</v>
      </c>
      <c r="I32" s="22">
        <v>247.66499999999999</v>
      </c>
      <c r="J32" s="22">
        <v>181.553</v>
      </c>
      <c r="K32" s="22">
        <v>271.36799999999999</v>
      </c>
      <c r="L32" s="23">
        <v>188.25800000000001</v>
      </c>
      <c r="M32" s="25">
        <f t="shared" si="4"/>
        <v>257.2353333333333</v>
      </c>
      <c r="N32" s="78">
        <f t="shared" si="4"/>
        <v>179.80266666666668</v>
      </c>
      <c r="O32" s="26">
        <f>SUM(G32,H32,I32,J32,K32,L32)/3</f>
        <v>437.03800000000001</v>
      </c>
      <c r="P32" s="44" t="s">
        <v>88</v>
      </c>
    </row>
    <row r="33" spans="1:16" x14ac:dyDescent="0.2">
      <c r="A33" s="110" t="s">
        <v>22</v>
      </c>
      <c r="B33" s="22" t="s">
        <v>2</v>
      </c>
      <c r="C33" s="22" t="s">
        <v>114</v>
      </c>
      <c r="D33" s="22">
        <v>1</v>
      </c>
      <c r="E33" s="22">
        <v>1</v>
      </c>
      <c r="F33" s="23">
        <v>0</v>
      </c>
      <c r="G33" s="112">
        <v>284.46899999999999</v>
      </c>
      <c r="H33" s="113">
        <v>35.253999999999998</v>
      </c>
      <c r="I33" s="113">
        <v>287.67500000000001</v>
      </c>
      <c r="J33" s="113">
        <v>32.659999999999997</v>
      </c>
      <c r="K33" s="113">
        <v>295.529</v>
      </c>
      <c r="L33" s="116">
        <v>37.906999999999996</v>
      </c>
      <c r="M33" s="117">
        <f t="shared" si="4"/>
        <v>289.22433333333333</v>
      </c>
      <c r="N33" s="115">
        <f t="shared" si="4"/>
        <v>35.273666666666664</v>
      </c>
      <c r="O33" s="96">
        <f>SUM(G33,H33,I33,J33,K33,L33)/3</f>
        <v>324.49799999999999</v>
      </c>
      <c r="P33" s="44" t="s">
        <v>88</v>
      </c>
    </row>
    <row r="34" spans="1:16" x14ac:dyDescent="0.2">
      <c r="A34" s="111"/>
      <c r="B34" s="22" t="s">
        <v>89</v>
      </c>
      <c r="C34" s="22" t="s">
        <v>90</v>
      </c>
      <c r="D34" s="22">
        <v>2</v>
      </c>
      <c r="E34" s="22">
        <v>2</v>
      </c>
      <c r="F34" s="23">
        <v>0</v>
      </c>
      <c r="G34" s="112"/>
      <c r="H34" s="113"/>
      <c r="I34" s="113"/>
      <c r="J34" s="113"/>
      <c r="K34" s="113"/>
      <c r="L34" s="116"/>
      <c r="M34" s="117"/>
      <c r="N34" s="115"/>
      <c r="O34" s="97"/>
      <c r="P34" s="44"/>
    </row>
    <row r="35" spans="1:16" x14ac:dyDescent="0.2">
      <c r="A35" s="114" t="s">
        <v>18</v>
      </c>
      <c r="B35" s="22" t="s">
        <v>93</v>
      </c>
      <c r="C35" s="22" t="s">
        <v>116</v>
      </c>
      <c r="D35" s="22">
        <v>2</v>
      </c>
      <c r="E35" s="22">
        <v>2</v>
      </c>
      <c r="F35" s="23">
        <v>0</v>
      </c>
      <c r="G35" s="112">
        <v>575.02800000000002</v>
      </c>
      <c r="H35" s="113">
        <v>92.614999999999995</v>
      </c>
      <c r="I35" s="113">
        <v>575.37800000000004</v>
      </c>
      <c r="J35" s="113">
        <v>87.875</v>
      </c>
      <c r="K35" s="113">
        <v>564.76199999999994</v>
      </c>
      <c r="L35" s="116">
        <v>94.281999999999996</v>
      </c>
      <c r="M35" s="117">
        <f>AVERAGE(G35,I35,K35)</f>
        <v>571.72266666666667</v>
      </c>
      <c r="N35" s="115">
        <f>AVERAGE(H35,J35,L35)</f>
        <v>91.590666666666664</v>
      </c>
      <c r="O35" s="96">
        <f>SUM(G35,H35,I35,J35,K35,L35)/3</f>
        <v>663.31333333333339</v>
      </c>
      <c r="P35" s="44" t="s">
        <v>88</v>
      </c>
    </row>
    <row r="36" spans="1:16" x14ac:dyDescent="0.2">
      <c r="A36" s="114"/>
      <c r="B36" s="22" t="s">
        <v>4</v>
      </c>
      <c r="C36" s="22" t="s">
        <v>91</v>
      </c>
      <c r="D36" s="22">
        <v>2</v>
      </c>
      <c r="E36" s="22">
        <v>2</v>
      </c>
      <c r="F36" s="23">
        <v>0</v>
      </c>
      <c r="G36" s="112"/>
      <c r="H36" s="113"/>
      <c r="I36" s="113"/>
      <c r="J36" s="113"/>
      <c r="K36" s="113"/>
      <c r="L36" s="116"/>
      <c r="M36" s="117"/>
      <c r="N36" s="115"/>
      <c r="O36" s="99"/>
      <c r="P36" s="44"/>
    </row>
    <row r="37" spans="1:16" x14ac:dyDescent="0.2">
      <c r="A37" s="114"/>
      <c r="B37" s="22" t="s">
        <v>2</v>
      </c>
      <c r="C37" s="22" t="s">
        <v>117</v>
      </c>
      <c r="D37" s="22">
        <v>2</v>
      </c>
      <c r="E37" s="22">
        <v>2</v>
      </c>
      <c r="F37" s="23">
        <v>0</v>
      </c>
      <c r="G37" s="112"/>
      <c r="H37" s="113"/>
      <c r="I37" s="113"/>
      <c r="J37" s="113"/>
      <c r="K37" s="113"/>
      <c r="L37" s="116"/>
      <c r="M37" s="117"/>
      <c r="N37" s="115"/>
      <c r="O37" s="99"/>
      <c r="P37" s="44"/>
    </row>
    <row r="38" spans="1:16" x14ac:dyDescent="0.2">
      <c r="A38" s="114"/>
      <c r="B38" s="22" t="s">
        <v>92</v>
      </c>
      <c r="C38" s="22" t="s">
        <v>115</v>
      </c>
      <c r="D38" s="22">
        <v>2</v>
      </c>
      <c r="E38" s="22">
        <v>2</v>
      </c>
      <c r="F38" s="23">
        <v>0</v>
      </c>
      <c r="G38" s="112"/>
      <c r="H38" s="113"/>
      <c r="I38" s="113"/>
      <c r="J38" s="113"/>
      <c r="K38" s="113"/>
      <c r="L38" s="116"/>
      <c r="M38" s="117"/>
      <c r="N38" s="115"/>
      <c r="O38" s="97"/>
      <c r="P38" s="44"/>
    </row>
    <row r="39" spans="1:16" x14ac:dyDescent="0.2">
      <c r="A39" s="58" t="s">
        <v>52</v>
      </c>
      <c r="B39" s="22" t="s">
        <v>61</v>
      </c>
      <c r="C39" s="22" t="s">
        <v>61</v>
      </c>
      <c r="D39" s="22" t="s">
        <v>61</v>
      </c>
      <c r="E39" s="22" t="s">
        <v>61</v>
      </c>
      <c r="F39" s="23" t="s">
        <v>61</v>
      </c>
      <c r="G39" s="24">
        <v>9.32</v>
      </c>
      <c r="H39" s="22">
        <v>4.375</v>
      </c>
      <c r="I39" s="22">
        <v>9.7560000000000002</v>
      </c>
      <c r="J39" s="22">
        <v>7.1360000000000001</v>
      </c>
      <c r="K39" s="22">
        <v>9.3209999999999997</v>
      </c>
      <c r="L39" s="23">
        <v>4.4119999999999999</v>
      </c>
      <c r="M39" s="25">
        <f>AVERAGE(G39,I39,K39)</f>
        <v>9.4656666666666656</v>
      </c>
      <c r="N39" s="78">
        <f>AVERAGE(H39,J39,L39)</f>
        <v>5.3076666666666661</v>
      </c>
      <c r="O39" s="26">
        <f>SUM(G39,H39,I39,J39,K39,L39)/3</f>
        <v>14.773333333333333</v>
      </c>
      <c r="P39" s="44"/>
    </row>
    <row r="40" spans="1:16" x14ac:dyDescent="0.2">
      <c r="A40" s="114" t="s">
        <v>20</v>
      </c>
      <c r="B40" s="22" t="s">
        <v>1</v>
      </c>
      <c r="C40" s="22" t="s">
        <v>76</v>
      </c>
      <c r="D40" s="22">
        <v>2</v>
      </c>
      <c r="E40" s="22">
        <v>2</v>
      </c>
      <c r="F40" s="23">
        <v>0</v>
      </c>
      <c r="G40" s="112">
        <v>457.90499999999997</v>
      </c>
      <c r="H40" s="113">
        <v>356.65499999999997</v>
      </c>
      <c r="I40" s="113">
        <v>459.88</v>
      </c>
      <c r="J40" s="113">
        <v>380.45600000000002</v>
      </c>
      <c r="K40" s="113">
        <v>471.50099999999998</v>
      </c>
      <c r="L40" s="116">
        <v>388.53699999999998</v>
      </c>
      <c r="M40" s="117">
        <f>AVERAGE(G40,I40,K40)</f>
        <v>463.09533333333337</v>
      </c>
      <c r="N40" s="115">
        <f>AVERAGE(H40,J40,L40)</f>
        <v>375.21599999999995</v>
      </c>
      <c r="O40" s="96">
        <f>SUM(G40,H40,I40,J40,K40,L40)/3</f>
        <v>838.31133333333321</v>
      </c>
      <c r="P40" s="44" t="s">
        <v>122</v>
      </c>
    </row>
    <row r="41" spans="1:16" x14ac:dyDescent="0.2">
      <c r="A41" s="114"/>
      <c r="B41" s="22" t="s">
        <v>12</v>
      </c>
      <c r="C41" s="22" t="s">
        <v>77</v>
      </c>
      <c r="D41" s="22">
        <v>1</v>
      </c>
      <c r="E41" s="22">
        <v>1</v>
      </c>
      <c r="F41" s="23">
        <v>0</v>
      </c>
      <c r="G41" s="112"/>
      <c r="H41" s="113"/>
      <c r="I41" s="113"/>
      <c r="J41" s="113"/>
      <c r="K41" s="113"/>
      <c r="L41" s="116"/>
      <c r="M41" s="117"/>
      <c r="N41" s="115"/>
      <c r="O41" s="99"/>
      <c r="P41" s="44"/>
    </row>
    <row r="42" spans="1:16" x14ac:dyDescent="0.2">
      <c r="A42" s="114"/>
      <c r="B42" s="22" t="s">
        <v>10</v>
      </c>
      <c r="C42" s="22" t="s">
        <v>75</v>
      </c>
      <c r="D42" s="22">
        <v>1</v>
      </c>
      <c r="E42" s="22">
        <v>1</v>
      </c>
      <c r="F42" s="23">
        <v>0</v>
      </c>
      <c r="G42" s="112"/>
      <c r="H42" s="113"/>
      <c r="I42" s="113"/>
      <c r="J42" s="113"/>
      <c r="K42" s="113"/>
      <c r="L42" s="116"/>
      <c r="M42" s="117"/>
      <c r="N42" s="115"/>
      <c r="O42" s="99"/>
      <c r="P42" s="44"/>
    </row>
    <row r="43" spans="1:16" x14ac:dyDescent="0.2">
      <c r="A43" s="114"/>
      <c r="B43" s="22" t="s">
        <v>2</v>
      </c>
      <c r="C43" s="22" t="s">
        <v>94</v>
      </c>
      <c r="D43" s="22">
        <v>1</v>
      </c>
      <c r="E43" s="22">
        <v>1</v>
      </c>
      <c r="F43" s="23">
        <v>0</v>
      </c>
      <c r="G43" s="112"/>
      <c r="H43" s="113"/>
      <c r="I43" s="113"/>
      <c r="J43" s="113"/>
      <c r="K43" s="113"/>
      <c r="L43" s="116"/>
      <c r="M43" s="117"/>
      <c r="N43" s="115"/>
      <c r="O43" s="99"/>
      <c r="P43" s="44"/>
    </row>
    <row r="44" spans="1:16" x14ac:dyDescent="0.2">
      <c r="A44" s="114"/>
      <c r="B44" s="22" t="s">
        <v>3</v>
      </c>
      <c r="C44" s="22" t="s">
        <v>77</v>
      </c>
      <c r="D44" s="22">
        <v>1</v>
      </c>
      <c r="E44" s="22">
        <v>1</v>
      </c>
      <c r="F44" s="23">
        <v>0</v>
      </c>
      <c r="G44" s="112"/>
      <c r="H44" s="113"/>
      <c r="I44" s="113"/>
      <c r="J44" s="113"/>
      <c r="K44" s="113"/>
      <c r="L44" s="116"/>
      <c r="M44" s="117"/>
      <c r="N44" s="115"/>
      <c r="O44" s="97"/>
      <c r="P44" s="44"/>
    </row>
    <row r="45" spans="1:16" ht="16" hidden="1" customHeight="1" x14ac:dyDescent="0.2">
      <c r="A45" s="59"/>
      <c r="B45" s="48"/>
      <c r="C45" s="48"/>
      <c r="D45" s="48"/>
      <c r="E45" s="48"/>
      <c r="F45" s="49"/>
      <c r="G45" s="45"/>
      <c r="H45" s="10"/>
      <c r="I45" s="10"/>
      <c r="J45" s="10"/>
      <c r="K45" s="10"/>
      <c r="L45" s="11"/>
      <c r="M45" s="25"/>
      <c r="N45" s="78"/>
      <c r="O45" s="26"/>
    </row>
    <row r="46" spans="1:16" x14ac:dyDescent="0.2">
      <c r="A46" s="114" t="s">
        <v>21</v>
      </c>
      <c r="B46" s="22" t="s">
        <v>12</v>
      </c>
      <c r="C46" s="22" t="s">
        <v>118</v>
      </c>
      <c r="D46" s="22">
        <v>2</v>
      </c>
      <c r="E46" s="22">
        <v>2</v>
      </c>
      <c r="F46" s="23">
        <v>0</v>
      </c>
      <c r="G46" s="112">
        <v>28.641999999999999</v>
      </c>
      <c r="H46" s="113">
        <v>185.85300000000001</v>
      </c>
      <c r="I46" s="113">
        <v>31.201000000000001</v>
      </c>
      <c r="J46" s="113">
        <v>182.98500000000001</v>
      </c>
      <c r="K46" s="113">
        <v>32.301000000000002</v>
      </c>
      <c r="L46" s="116">
        <v>199.10499999999999</v>
      </c>
      <c r="M46" s="117">
        <f>AVERAGE(G46,I46,K46)</f>
        <v>30.71466666666667</v>
      </c>
      <c r="N46" s="115">
        <f>AVERAGE(H46,J46,L46)</f>
        <v>189.31433333333334</v>
      </c>
      <c r="O46" s="96">
        <f>SUM(G46,H46,I46,J46,K46,L46)/3</f>
        <v>220.029</v>
      </c>
      <c r="P46" t="s">
        <v>88</v>
      </c>
    </row>
    <row r="47" spans="1:16" x14ac:dyDescent="0.2">
      <c r="A47" s="114"/>
      <c r="B47" s="22" t="s">
        <v>2</v>
      </c>
      <c r="C47" s="22" t="s">
        <v>119</v>
      </c>
      <c r="D47" s="22">
        <v>2</v>
      </c>
      <c r="E47" s="22">
        <v>2</v>
      </c>
      <c r="F47" s="23">
        <v>0</v>
      </c>
      <c r="G47" s="112"/>
      <c r="H47" s="113"/>
      <c r="I47" s="113"/>
      <c r="J47" s="113"/>
      <c r="K47" s="113"/>
      <c r="L47" s="116"/>
      <c r="M47" s="117"/>
      <c r="N47" s="115"/>
      <c r="O47" s="99"/>
    </row>
    <row r="48" spans="1:16" x14ac:dyDescent="0.2">
      <c r="A48" s="114"/>
      <c r="B48" s="22" t="s">
        <v>3</v>
      </c>
      <c r="C48" s="22" t="s">
        <v>118</v>
      </c>
      <c r="D48" s="22">
        <v>2</v>
      </c>
      <c r="E48" s="22">
        <v>2</v>
      </c>
      <c r="F48" s="23">
        <v>0</v>
      </c>
      <c r="G48" s="112"/>
      <c r="H48" s="113"/>
      <c r="I48" s="113"/>
      <c r="J48" s="113"/>
      <c r="K48" s="113"/>
      <c r="L48" s="116"/>
      <c r="M48" s="117"/>
      <c r="N48" s="115"/>
      <c r="O48" s="97"/>
    </row>
    <row r="49" spans="1:15" ht="17" thickBot="1" x14ac:dyDescent="0.25">
      <c r="A49" s="60" t="s">
        <v>33</v>
      </c>
      <c r="B49" s="37" t="s">
        <v>61</v>
      </c>
      <c r="C49" s="37" t="s">
        <v>61</v>
      </c>
      <c r="D49" s="37" t="s">
        <v>61</v>
      </c>
      <c r="E49" s="38" t="s">
        <v>61</v>
      </c>
      <c r="F49" s="39" t="s">
        <v>61</v>
      </c>
      <c r="G49" s="40">
        <v>287.52100000000002</v>
      </c>
      <c r="H49" s="38">
        <v>1.016</v>
      </c>
      <c r="I49" s="38">
        <v>290.971</v>
      </c>
      <c r="J49" s="74">
        <v>0.83</v>
      </c>
      <c r="K49" s="74">
        <v>300.25799999999998</v>
      </c>
      <c r="L49" s="75">
        <v>0.80500000000000005</v>
      </c>
      <c r="M49" s="41">
        <f>AVERAGE(G49,I49,K49)</f>
        <v>292.91666666666669</v>
      </c>
      <c r="N49" s="79">
        <f>AVERAGE(H49,J49,L49)</f>
        <v>0.88366666666666671</v>
      </c>
      <c r="O49" s="42">
        <f>SUM(G49,H49,I49,J49,K49,L49)/3</f>
        <v>293.8003333333333</v>
      </c>
    </row>
    <row r="50" spans="1:15" x14ac:dyDescent="0.2">
      <c r="D50">
        <f>SUM(D3:D49)</f>
        <v>74</v>
      </c>
      <c r="E50">
        <f t="shared" ref="E50:F50" si="5">SUM(E3:E49)</f>
        <v>60</v>
      </c>
      <c r="F50">
        <f t="shared" si="5"/>
        <v>14</v>
      </c>
    </row>
    <row r="53" spans="1:15" x14ac:dyDescent="0.2">
      <c r="A53" s="108" t="s">
        <v>111</v>
      </c>
      <c r="B53" s="109"/>
    </row>
    <row r="54" spans="1:15" x14ac:dyDescent="0.2">
      <c r="A54" s="5" t="s">
        <v>107</v>
      </c>
      <c r="B54" s="7">
        <f>SUM(D3:D49)</f>
        <v>74</v>
      </c>
    </row>
    <row r="55" spans="1:15" x14ac:dyDescent="0.2">
      <c r="A55" s="5" t="s">
        <v>109</v>
      </c>
      <c r="B55" s="7">
        <f>SUM(E3:E49)</f>
        <v>60</v>
      </c>
    </row>
    <row r="56" spans="1:15" ht="17" thickBot="1" x14ac:dyDescent="0.25">
      <c r="A56" s="61" t="s">
        <v>110</v>
      </c>
      <c r="B56" s="9">
        <f>SUM(F3:F49)</f>
        <v>14</v>
      </c>
    </row>
    <row r="58" spans="1:15" x14ac:dyDescent="0.2">
      <c r="A58" s="108" t="s">
        <v>112</v>
      </c>
      <c r="B58" s="108"/>
      <c r="C58" s="108"/>
      <c r="D58" s="109"/>
    </row>
    <row r="59" spans="1:15" ht="17" thickBot="1" x14ac:dyDescent="0.25">
      <c r="A59" s="64"/>
      <c r="B59" s="64" t="s">
        <v>72</v>
      </c>
      <c r="C59" s="64" t="b">
        <v>1</v>
      </c>
      <c r="D59" s="65" t="b">
        <v>0</v>
      </c>
    </row>
    <row r="60" spans="1:15" ht="17" thickTop="1" x14ac:dyDescent="0.2">
      <c r="A60" s="66" t="s">
        <v>3</v>
      </c>
      <c r="B60" s="67">
        <f t="shared" ref="B60:D66" si="6">SUMIFS(D$3:D$49,$B$3:$B$49,$A60)</f>
        <v>10</v>
      </c>
      <c r="C60" s="67">
        <f t="shared" si="6"/>
        <v>10</v>
      </c>
      <c r="D60" s="68">
        <f t="shared" si="6"/>
        <v>0</v>
      </c>
    </row>
    <row r="61" spans="1:15" x14ac:dyDescent="0.2">
      <c r="A61" s="5" t="s">
        <v>1</v>
      </c>
      <c r="B61" s="62">
        <f t="shared" si="6"/>
        <v>4</v>
      </c>
      <c r="C61" s="62">
        <f t="shared" si="6"/>
        <v>4</v>
      </c>
      <c r="D61" s="63">
        <f t="shared" si="6"/>
        <v>0</v>
      </c>
    </row>
    <row r="62" spans="1:15" x14ac:dyDescent="0.2">
      <c r="A62" s="5" t="s">
        <v>12</v>
      </c>
      <c r="B62" s="62">
        <f t="shared" si="6"/>
        <v>8</v>
      </c>
      <c r="C62" s="62">
        <f t="shared" si="6"/>
        <v>8</v>
      </c>
      <c r="D62" s="63">
        <f t="shared" si="6"/>
        <v>0</v>
      </c>
    </row>
    <row r="63" spans="1:15" x14ac:dyDescent="0.2">
      <c r="A63" s="5" t="s">
        <v>10</v>
      </c>
      <c r="B63" s="62">
        <f t="shared" si="6"/>
        <v>5</v>
      </c>
      <c r="C63" s="62">
        <f t="shared" si="6"/>
        <v>5</v>
      </c>
      <c r="D63" s="63">
        <f t="shared" si="6"/>
        <v>0</v>
      </c>
    </row>
    <row r="64" spans="1:15" x14ac:dyDescent="0.2">
      <c r="A64" s="5" t="s">
        <v>2</v>
      </c>
      <c r="B64" s="62">
        <f t="shared" si="6"/>
        <v>8</v>
      </c>
      <c r="C64" s="62">
        <f t="shared" si="6"/>
        <v>8</v>
      </c>
      <c r="D64" s="63">
        <f t="shared" si="6"/>
        <v>0</v>
      </c>
    </row>
    <row r="65" spans="1:4" x14ac:dyDescent="0.2">
      <c r="A65" s="5" t="s">
        <v>15</v>
      </c>
      <c r="B65" s="62">
        <f t="shared" si="6"/>
        <v>3</v>
      </c>
      <c r="C65" s="62">
        <f t="shared" si="6"/>
        <v>3</v>
      </c>
      <c r="D65" s="63">
        <f t="shared" si="6"/>
        <v>0</v>
      </c>
    </row>
    <row r="66" spans="1:4" ht="17" thickBot="1" x14ac:dyDescent="0.25">
      <c r="A66" s="64" t="s">
        <v>4</v>
      </c>
      <c r="B66" s="69">
        <f t="shared" si="6"/>
        <v>36</v>
      </c>
      <c r="C66" s="69">
        <f t="shared" si="6"/>
        <v>22</v>
      </c>
      <c r="D66" s="70">
        <f t="shared" si="6"/>
        <v>14</v>
      </c>
    </row>
    <row r="67" spans="1:4" ht="18" thickTop="1" thickBot="1" x14ac:dyDescent="0.25">
      <c r="A67" s="71" t="s">
        <v>72</v>
      </c>
      <c r="B67" s="72">
        <f>SUM(B60:B66)</f>
        <v>74</v>
      </c>
      <c r="C67" s="72">
        <f>SUM(C60:C66)</f>
        <v>60</v>
      </c>
      <c r="D67" s="73">
        <f>SUM(D60:D66)</f>
        <v>14</v>
      </c>
    </row>
  </sheetData>
  <mergeCells count="91">
    <mergeCell ref="N40:N44"/>
    <mergeCell ref="A46:A48"/>
    <mergeCell ref="G46:G48"/>
    <mergeCell ref="H46:H48"/>
    <mergeCell ref="I46:I48"/>
    <mergeCell ref="J46:J48"/>
    <mergeCell ref="K46:K48"/>
    <mergeCell ref="L46:L48"/>
    <mergeCell ref="M46:M48"/>
    <mergeCell ref="N46:N48"/>
    <mergeCell ref="I40:I44"/>
    <mergeCell ref="J40:J44"/>
    <mergeCell ref="K40:K44"/>
    <mergeCell ref="L40:L44"/>
    <mergeCell ref="M40:M44"/>
    <mergeCell ref="A29:A30"/>
    <mergeCell ref="G29:G30"/>
    <mergeCell ref="H29:H30"/>
    <mergeCell ref="I29:I30"/>
    <mergeCell ref="J29:J30"/>
    <mergeCell ref="K29:K30"/>
    <mergeCell ref="L29:L30"/>
    <mergeCell ref="M29:M30"/>
    <mergeCell ref="N29:N30"/>
    <mergeCell ref="L21:L26"/>
    <mergeCell ref="M21:M26"/>
    <mergeCell ref="A1:A2"/>
    <mergeCell ref="B1:B2"/>
    <mergeCell ref="G1:H1"/>
    <mergeCell ref="I1:J1"/>
    <mergeCell ref="K1:L1"/>
    <mergeCell ref="C1:C2"/>
    <mergeCell ref="D1:F1"/>
    <mergeCell ref="M1:O1"/>
    <mergeCell ref="G3:O3"/>
    <mergeCell ref="N12:N14"/>
    <mergeCell ref="N15:N19"/>
    <mergeCell ref="A21:A26"/>
    <mergeCell ref="G21:G26"/>
    <mergeCell ref="H21:H26"/>
    <mergeCell ref="I21:I26"/>
    <mergeCell ref="J21:J26"/>
    <mergeCell ref="K21:K26"/>
    <mergeCell ref="K12:K14"/>
    <mergeCell ref="L12:L14"/>
    <mergeCell ref="M12:M14"/>
    <mergeCell ref="A15:A19"/>
    <mergeCell ref="G15:G19"/>
    <mergeCell ref="H15:H19"/>
    <mergeCell ref="I15:I19"/>
    <mergeCell ref="J15:J19"/>
    <mergeCell ref="K15:K19"/>
    <mergeCell ref="L15:L19"/>
    <mergeCell ref="M15:M19"/>
    <mergeCell ref="A12:A14"/>
    <mergeCell ref="G12:G14"/>
    <mergeCell ref="H12:H14"/>
    <mergeCell ref="I12:I14"/>
    <mergeCell ref="J12:J14"/>
    <mergeCell ref="I33:I34"/>
    <mergeCell ref="J33:J34"/>
    <mergeCell ref="K33:K34"/>
    <mergeCell ref="N21:N26"/>
    <mergeCell ref="A35:A38"/>
    <mergeCell ref="G35:G38"/>
    <mergeCell ref="H35:H38"/>
    <mergeCell ref="I35:I38"/>
    <mergeCell ref="J35:J38"/>
    <mergeCell ref="K35:K38"/>
    <mergeCell ref="L35:L38"/>
    <mergeCell ref="M35:M38"/>
    <mergeCell ref="N35:N38"/>
    <mergeCell ref="L33:L34"/>
    <mergeCell ref="M33:M34"/>
    <mergeCell ref="N33:N34"/>
    <mergeCell ref="A53:B53"/>
    <mergeCell ref="A58:D58"/>
    <mergeCell ref="A33:A34"/>
    <mergeCell ref="G33:G34"/>
    <mergeCell ref="H33:H34"/>
    <mergeCell ref="A40:A44"/>
    <mergeCell ref="G40:G44"/>
    <mergeCell ref="H40:H44"/>
    <mergeCell ref="O12:O14"/>
    <mergeCell ref="O15:O19"/>
    <mergeCell ref="O21:O26"/>
    <mergeCell ref="O46:O48"/>
    <mergeCell ref="O40:O44"/>
    <mergeCell ref="O35:O38"/>
    <mergeCell ref="O33:O34"/>
    <mergeCell ref="O29:O30"/>
  </mergeCells>
  <phoneticPr fontId="7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54"/>
  <sheetViews>
    <sheetView workbookViewId="0">
      <selection activeCell="H26" sqref="H26"/>
    </sheetView>
  </sheetViews>
  <sheetFormatPr baseColWidth="10" defaultRowHeight="16" x14ac:dyDescent="0.2"/>
  <cols>
    <col min="2" max="2" width="18.83203125" bestFit="1" customWidth="1"/>
  </cols>
  <sheetData>
    <row r="1" spans="1:4" x14ac:dyDescent="0.2">
      <c r="B1" t="s">
        <v>126</v>
      </c>
    </row>
    <row r="2" spans="1:4" x14ac:dyDescent="0.2">
      <c r="A2" t="s">
        <v>127</v>
      </c>
      <c r="B2" t="s">
        <v>129</v>
      </c>
      <c r="C2">
        <v>5.2350000000000003</v>
      </c>
      <c r="D2">
        <v>0.61199999999999999</v>
      </c>
    </row>
    <row r="3" spans="1:4" x14ac:dyDescent="0.2">
      <c r="A3" t="s">
        <v>125</v>
      </c>
      <c r="B3" t="s">
        <v>129</v>
      </c>
      <c r="C3">
        <v>19.518999999999998</v>
      </c>
      <c r="D3">
        <v>0.58099999999999996</v>
      </c>
    </row>
    <row r="4" spans="1:4" x14ac:dyDescent="0.2">
      <c r="A4" t="s">
        <v>130</v>
      </c>
      <c r="B4" t="s">
        <v>134</v>
      </c>
    </row>
    <row r="5" spans="1:4" x14ac:dyDescent="0.2">
      <c r="A5" t="s">
        <v>133</v>
      </c>
      <c r="B5" t="s">
        <v>137</v>
      </c>
      <c r="C5">
        <v>4.7149999999999999</v>
      </c>
      <c r="D5">
        <v>0.52900000000000003</v>
      </c>
    </row>
    <row r="6" spans="1:4" x14ac:dyDescent="0.2">
      <c r="A6" t="s">
        <v>131</v>
      </c>
      <c r="B6" t="s">
        <v>135</v>
      </c>
    </row>
    <row r="9" spans="1:4" x14ac:dyDescent="0.2">
      <c r="A9" t="s">
        <v>132</v>
      </c>
      <c r="B9" t="s">
        <v>136</v>
      </c>
    </row>
    <row r="12" spans="1:4" x14ac:dyDescent="0.2">
      <c r="A12" s="81"/>
    </row>
    <row r="13" spans="1:4" x14ac:dyDescent="0.2">
      <c r="A13" s="81"/>
    </row>
    <row r="14" spans="1:4" x14ac:dyDescent="0.2">
      <c r="A14" s="81"/>
    </row>
    <row r="15" spans="1:4" x14ac:dyDescent="0.2">
      <c r="A15" s="81"/>
    </row>
    <row r="16" spans="1:4" x14ac:dyDescent="0.2">
      <c r="A16" s="81"/>
    </row>
    <row r="17" spans="1:1" x14ac:dyDescent="0.2">
      <c r="A17" s="81"/>
    </row>
    <row r="18" spans="1:1" x14ac:dyDescent="0.2">
      <c r="A18" s="81"/>
    </row>
    <row r="19" spans="1:1" x14ac:dyDescent="0.2">
      <c r="A19" s="81"/>
    </row>
    <row r="20" spans="1:1" x14ac:dyDescent="0.2">
      <c r="A20" s="81"/>
    </row>
    <row r="21" spans="1:1" x14ac:dyDescent="0.2">
      <c r="A21" s="81"/>
    </row>
    <row r="22" spans="1:1" x14ac:dyDescent="0.2">
      <c r="A22" s="81"/>
    </row>
    <row r="23" spans="1:1" x14ac:dyDescent="0.2">
      <c r="A23" s="81"/>
    </row>
    <row r="24" spans="1:1" x14ac:dyDescent="0.2">
      <c r="A24" s="81"/>
    </row>
    <row r="25" spans="1:1" x14ac:dyDescent="0.2">
      <c r="A25" s="81"/>
    </row>
    <row r="26" spans="1:1" x14ac:dyDescent="0.2">
      <c r="A26" s="81"/>
    </row>
    <row r="27" spans="1:1" x14ac:dyDescent="0.2">
      <c r="A27" s="81"/>
    </row>
    <row r="28" spans="1:1" x14ac:dyDescent="0.2">
      <c r="A28" s="81"/>
    </row>
    <row r="29" spans="1:1" x14ac:dyDescent="0.2">
      <c r="A29" s="81"/>
    </row>
    <row r="54" spans="1:1" x14ac:dyDescent="0.2">
      <c r="A54" t="s">
        <v>128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5"/>
  <sheetViews>
    <sheetView workbookViewId="0">
      <selection activeCell="B30" sqref="B30"/>
    </sheetView>
  </sheetViews>
  <sheetFormatPr baseColWidth="10" defaultRowHeight="16" x14ac:dyDescent="0.2"/>
  <cols>
    <col min="1" max="1" width="16" style="1" bestFit="1" customWidth="1"/>
    <col min="2" max="2" width="79.83203125" style="1" bestFit="1" customWidth="1"/>
  </cols>
  <sheetData>
    <row r="1" spans="1:2" x14ac:dyDescent="0.2">
      <c r="A1" s="5" t="s">
        <v>57</v>
      </c>
      <c r="B1" s="6" t="s">
        <v>58</v>
      </c>
    </row>
    <row r="2" spans="1:2" x14ac:dyDescent="0.2">
      <c r="A2" s="4" t="s">
        <v>0</v>
      </c>
      <c r="B2" s="7" t="s">
        <v>37</v>
      </c>
    </row>
    <row r="3" spans="1:2" x14ac:dyDescent="0.2">
      <c r="A3" s="4" t="s">
        <v>5</v>
      </c>
      <c r="B3" s="7" t="s">
        <v>38</v>
      </c>
    </row>
    <row r="4" spans="1:2" x14ac:dyDescent="0.2">
      <c r="A4" s="4" t="s">
        <v>6</v>
      </c>
      <c r="B4" s="7" t="s">
        <v>39</v>
      </c>
    </row>
    <row r="5" spans="1:2" x14ac:dyDescent="0.2">
      <c r="A5" s="4" t="s">
        <v>40</v>
      </c>
      <c r="B5" s="7" t="s">
        <v>41</v>
      </c>
    </row>
    <row r="6" spans="1:2" x14ac:dyDescent="0.2">
      <c r="A6" s="4" t="s">
        <v>23</v>
      </c>
      <c r="B6" s="7" t="s">
        <v>24</v>
      </c>
    </row>
    <row r="7" spans="1:2" x14ac:dyDescent="0.2">
      <c r="A7" s="4" t="s">
        <v>7</v>
      </c>
      <c r="B7" s="7" t="s">
        <v>42</v>
      </c>
    </row>
    <row r="8" spans="1:2" x14ac:dyDescent="0.2">
      <c r="A8" s="4" t="s">
        <v>8</v>
      </c>
      <c r="B8" s="7" t="s">
        <v>43</v>
      </c>
    </row>
    <row r="9" spans="1:2" x14ac:dyDescent="0.2">
      <c r="A9" s="4" t="s">
        <v>25</v>
      </c>
      <c r="B9" s="7" t="s">
        <v>26</v>
      </c>
    </row>
    <row r="10" spans="1:2" x14ac:dyDescent="0.2">
      <c r="A10" s="4" t="s">
        <v>9</v>
      </c>
      <c r="B10" s="7" t="s">
        <v>44</v>
      </c>
    </row>
    <row r="11" spans="1:2" x14ac:dyDescent="0.2">
      <c r="A11" s="4" t="s">
        <v>11</v>
      </c>
      <c r="B11" s="7" t="s">
        <v>45</v>
      </c>
    </row>
    <row r="12" spans="1:2" x14ac:dyDescent="0.2">
      <c r="A12" s="4" t="s">
        <v>13</v>
      </c>
      <c r="B12" s="7" t="s">
        <v>46</v>
      </c>
    </row>
    <row r="13" spans="1:2" x14ac:dyDescent="0.2">
      <c r="A13" s="4" t="s">
        <v>14</v>
      </c>
      <c r="B13" s="7" t="s">
        <v>36</v>
      </c>
    </row>
    <row r="14" spans="1:2" x14ac:dyDescent="0.2">
      <c r="A14" s="4" t="s">
        <v>47</v>
      </c>
      <c r="B14" s="7" t="s">
        <v>48</v>
      </c>
    </row>
    <row r="15" spans="1:2" x14ac:dyDescent="0.2">
      <c r="A15" s="4" t="s">
        <v>27</v>
      </c>
      <c r="B15" s="7" t="s">
        <v>28</v>
      </c>
    </row>
    <row r="16" spans="1:2" x14ac:dyDescent="0.2">
      <c r="A16" s="4" t="s">
        <v>16</v>
      </c>
      <c r="B16" s="7" t="s">
        <v>49</v>
      </c>
    </row>
    <row r="17" spans="1:2" x14ac:dyDescent="0.2">
      <c r="A17" s="4" t="s">
        <v>29</v>
      </c>
      <c r="B17" s="7" t="s">
        <v>30</v>
      </c>
    </row>
    <row r="18" spans="1:2" x14ac:dyDescent="0.2">
      <c r="A18" s="4" t="s">
        <v>17</v>
      </c>
      <c r="B18" s="7" t="s">
        <v>50</v>
      </c>
    </row>
    <row r="19" spans="1:2" x14ac:dyDescent="0.2">
      <c r="A19" s="4" t="s">
        <v>22</v>
      </c>
      <c r="B19" s="7" t="s">
        <v>51</v>
      </c>
    </row>
    <row r="20" spans="1:2" x14ac:dyDescent="0.2">
      <c r="A20" s="4" t="s">
        <v>18</v>
      </c>
      <c r="B20" s="7" t="s">
        <v>35</v>
      </c>
    </row>
    <row r="21" spans="1:2" x14ac:dyDescent="0.2">
      <c r="A21" s="4" t="s">
        <v>52</v>
      </c>
      <c r="B21" s="7" t="s">
        <v>53</v>
      </c>
    </row>
    <row r="22" spans="1:2" x14ac:dyDescent="0.2">
      <c r="A22" s="4" t="s">
        <v>55</v>
      </c>
      <c r="B22" s="7" t="s">
        <v>56</v>
      </c>
    </row>
    <row r="23" spans="1:2" x14ac:dyDescent="0.2">
      <c r="A23" s="4" t="s">
        <v>31</v>
      </c>
      <c r="B23" s="7" t="s">
        <v>32</v>
      </c>
    </row>
    <row r="24" spans="1:2" x14ac:dyDescent="0.2">
      <c r="A24" s="4" t="s">
        <v>21</v>
      </c>
      <c r="B24" s="7" t="s">
        <v>54</v>
      </c>
    </row>
    <row r="25" spans="1:2" ht="17" thickBot="1" x14ac:dyDescent="0.25">
      <c r="A25" s="8" t="s">
        <v>33</v>
      </c>
      <c r="B25" s="9" t="s">
        <v>34</v>
      </c>
    </row>
  </sheetData>
  <autoFilter ref="A1:B25" xr:uid="{00000000-0009-0000-0000-000003000000}">
    <sortState ref="A2:B25">
      <sortCondition ref="A1:A25"/>
    </sortState>
  </autoFilter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Sheet3</vt:lpstr>
      <vt:lpstr>Sheet4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Sungho Lee</cp:lastModifiedBy>
  <dcterms:created xsi:type="dcterms:W3CDTF">2017-04-17T15:24:35Z</dcterms:created>
  <dcterms:modified xsi:type="dcterms:W3CDTF">2018-08-23T11:53:04Z</dcterms:modified>
</cp:coreProperties>
</file>